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objekt - hřiště" sheetId="2" r:id="rId2"/>
    <sheet name="Pokyny pro vyplnění" sheetId="3" r:id="rId3"/>
  </sheets>
  <definedNames>
    <definedName name="_xlnm._FilterDatabase" localSheetId="1" hidden="1">'objekt - hřiště'!$C$87:$K$87</definedName>
    <definedName name="_xlnm.Print_Titles" localSheetId="1">'objekt - hřiště'!$87:$87</definedName>
    <definedName name="_xlnm.Print_Titles" localSheetId="0">'Rekapitulace stavby'!$49:$49</definedName>
    <definedName name="_xlnm.Print_Area" localSheetId="1">'objekt - hřiště'!$C$4:$J$36,'objekt - hřiště'!$C$42:$J$69,'objekt - hřiště'!$C$75:$K$435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<sst xmlns="http://schemas.openxmlformats.org/spreadsheetml/2006/main" count="3518" uniqueCount="685">
  <si>
    <t>Export VZ</t>
  </si>
  <si>
    <t>List obsahuje:</t>
  </si>
  <si>
    <t>3.0</t>
  </si>
  <si>
    <t>False</t>
  </si>
  <si>
    <t>{4C4295B3-99A1-4123-883F-2571A1A88187}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</si>
  <si>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</si>
  <si>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</si>
  <si>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</si>
  <si>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</si>
  <si>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</si>
  <si>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</si>
  <si>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</si>
  <si>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</si>
  <si>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</si>
  <si>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</si>
  <si>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</si>
  <si>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ZŠ Šmeralova - hřiště</t>
  </si>
  <si>
    <t>0,1</t>
  </si>
  <si>
    <t>KSO:</t>
  </si>
  <si>
    <t>CC-CZ:</t>
  </si>
  <si>
    <t>1</t>
  </si>
  <si>
    <t>Místo:</t>
  </si>
  <si>
    <t xml:space="preserve"> </t>
  </si>
  <si>
    <t>Datum:</t>
  </si>
  <si>
    <t>19.03.2014</t>
  </si>
  <si>
    <t>10</t>
  </si>
  <si>
    <t>100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</si>
  <si>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</si>
  <si>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</si>
  <si>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</si>
  <si>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</si>
  <si>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</si>
  <si>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</si>
  <si>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</si>
  <si>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</si>
  <si>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</si>
  <si>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</si>
  <si>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</si>
  <si>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</si>
  <si>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</si>
  <si>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</si>
  <si>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</si>
  <si>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</si>
  <si>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</si>
  <si>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</si>
  <si>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</si>
  <si>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</si>
  <si>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</si>
  <si>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</si>
  <si>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</si>
  <si>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</si>
  <si>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</si>
  <si>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</si>
  <si>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</si>
  <si>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</si>
  <si>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</si>
  <si>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</si>
  <si>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</si>
  <si>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</si>
  <si>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</si>
  <si>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</si>
  <si>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</si>
  <si>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</si>
  <si>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</si>
  <si>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</si>
  <si>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</si>
  <si>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</si>
  <si>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</si>
  <si>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</si>
  <si>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</si>
  <si>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</si>
  <si>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</si>
  <si>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</si>
  <si>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objekt</t>
  </si>
  <si>
    <t>hřiště</t>
  </si>
  <si>
    <t>STA</t>
  </si>
  <si>
    <t>{C6C860D6-73D5-4A1C-8613-B2094A6C252E}</t>
  </si>
  <si>
    <t>2</t>
  </si>
  <si>
    <t>Zpět na list:</t>
  </si>
  <si>
    <t>KRYCÍ LIST SOUPISU</t>
  </si>
  <si>
    <t>Objekt:</t>
  </si>
  <si>
    <t>objekt - hřiště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</si>
  <si>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</si>
  <si>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</si>
  <si>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</si>
  <si>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</si>
  <si>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</si>
  <si>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</si>
  <si>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</si>
  <si>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</si>
  <si>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</si>
  <si>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</si>
  <si>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</si>
  <si>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9 - Ostatní konstrukce a práce-bourání</t>
  </si>
  <si>
    <t xml:space="preserve">    99 -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</si>
  <si>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</si>
  <si>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</si>
  <si>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</si>
  <si>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 - Vedlejší rozpočtové náklady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</si>
  <si>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</si>
  <si>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</si>
  <si>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</si>
  <si>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</si>
  <si>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</si>
  <si>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</si>
  <si>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</si>
  <si>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</si>
  <si>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</si>
  <si>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</si>
  <si>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</si>
  <si>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</si>
  <si>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</si>
  <si>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</si>
  <si>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</si>
  <si>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</si>
  <si>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</si>
  <si>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</si>
  <si>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</si>
  <si>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</si>
  <si>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112201101</t>
  </si>
  <si>
    <t>Odstranění pařezů s jejich vykopáním, vytrháním nebo odstřelením, s přesekáním kořenů průměru přes 100 do 300 mm</t>
  </si>
  <si>
    <t>kus</t>
  </si>
  <si>
    <t>4</t>
  </si>
  <si>
    <t>PP</t>
  </si>
  <si>
    <t>112201104</t>
  </si>
  <si>
    <t>Odstranění pařezů s jejich vykopáním, vytrháním nebo odstřelením, s přesekáním kořenů průměru přes 700 do 900 mm</t>
  </si>
  <si>
    <t>3</t>
  </si>
  <si>
    <t>113106121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</si>
  <si>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</t>
  </si>
  <si>
    <t>m2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</si>
  <si>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</si>
  <si>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VV</t>
  </si>
  <si>
    <t>'Včetně rozebrání podkladu</t>
  </si>
  <si>
    <t>"chodník" 15</t>
  </si>
  <si>
    <t>"rampa" 8</t>
  </si>
  <si>
    <t>"před budovou" 7</t>
  </si>
  <si>
    <t>"před schodištěm" 5</t>
  </si>
  <si>
    <t>"u boudy" 8</t>
  </si>
  <si>
    <t>'Součet</t>
  </si>
  <si>
    <t>Součet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</si>
  <si>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</si>
  <si>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</si>
  <si>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5</t>
  </si>
  <si>
    <t>113152112</t>
  </si>
  <si>
    <t>Odstranění podkladů zpevněných ploch s přemístěním na skládku na vzdálenost do 20 m nebo s naložením na dopravní prostředek z kameniva drceného</t>
  </si>
  <si>
    <t>m3</t>
  </si>
  <si>
    <t>'Hlavní asfaltová plocha</t>
  </si>
  <si>
    <t>'Tl. odhadnuta</t>
  </si>
  <si>
    <t>'Podle stavu kameniva může být využito jako zásyp trativodů - se souhlasem TDI</t>
  </si>
  <si>
    <t>1786*0,4</t>
  </si>
  <si>
    <t>6</t>
  </si>
  <si>
    <t>113154335</t>
  </si>
  <si>
    <t>Frézování živičného podkladu nebo krytu s naložením na dopravní prostředek plochy přes 1 000 do 10 000 m2 bez překážek v trase pruhu šířky přes 1 m do 2 m, tloušťky vrstvy 200 mm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</si>
  <si>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</si>
  <si>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</si>
  <si>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</si>
  <si>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</si>
  <si>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'Různé druhy obrub</t>
  </si>
  <si>
    <t>"podél oválu" 450</t>
  </si>
  <si>
    <t>"uprostřed plochy" 45</t>
  </si>
  <si>
    <t>8</t>
  </si>
  <si>
    <t>121101103</t>
  </si>
  <si>
    <t>Sejmutí ornice nebo lesní půdy s vodorovným přemístěním na hromady v místě upotřebení nebo na dočasné či trvalé skládky se složením, na vzdálenost přes 100 do 250 m</t>
  </si>
  <si>
    <t>1745*0,1</t>
  </si>
  <si>
    <t>9</t>
  </si>
  <si>
    <t>122101103</t>
  </si>
  <si>
    <t>Odkopávky a prokopávky nezapažené s přehozením výkopku na vzdálenost do 3 m nebo s naložením na dopravní prostředek v horninách tř. 1 a 2 přes 1 000 do 5 000 m3</t>
  </si>
  <si>
    <t>"ovál" 302+152*0,35</t>
  </si>
  <si>
    <t>"zeď" 90</t>
  </si>
  <si>
    <t>"trativody hloubkové - rýha" 1,5*0,8*423-50</t>
  </si>
  <si>
    <t>"pod sportovní plochou" 480*0,3</t>
  </si>
  <si>
    <t>122201102</t>
  </si>
  <si>
    <t>Odkopávky a prokopávky nezapažené s přehozením výkopku na vzdálenost do 3 m nebo s naložením na dopravní prostředek v hornině tř. 3 přes 100 do 1 000 m3</t>
  </si>
  <si>
    <t>"trativody hloubkové - rýha" 50</t>
  </si>
  <si>
    <t>11</t>
  </si>
  <si>
    <t>131101101</t>
  </si>
  <si>
    <t>Hloubení nezapažených jam a zářezů kromě zářezů se šikmými stěnami pro podzemní vedení s urovnáním dna do předepsaného profilu a spádu v horninách tř. 1 a 2 do 100 m3</t>
  </si>
  <si>
    <t>'Pro vsakovací jámy</t>
  </si>
  <si>
    <t>(3*3*2)*2</t>
  </si>
  <si>
    <t>12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</si>
  <si>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</si>
  <si>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</si>
  <si>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13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</si>
  <si>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</si>
  <si>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</si>
  <si>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14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</si>
  <si>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</si>
  <si>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</si>
  <si>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1567,2 * 5</t>
  </si>
  <si>
    <t>'Odvoz sypaniny na skládku, celkem 15 km</t>
  </si>
  <si>
    <t>171201201</t>
  </si>
  <si>
    <t>Uložení sypaniny na skládky</t>
  </si>
  <si>
    <t>16</t>
  </si>
  <si>
    <t>171201211</t>
  </si>
  <si>
    <t>Uložení sypaniny poplatek za uložení sypaniny na skládce ( skládkovné )</t>
  </si>
  <si>
    <t>t</t>
  </si>
  <si>
    <t>1567,2*1,8</t>
  </si>
  <si>
    <t>17</t>
  </si>
  <si>
    <t>175101201</t>
  </si>
  <si>
    <t>Obsypání objektů sypaninou z vhodných hornin 1 až 4 nebo materiálem uloženým ve vzdálenosti do 30 m od vnějšího kraje objektu pro jakoukoliv míru zhutnění bez prohození sypaniny</t>
  </si>
  <si>
    <t>18</t>
  </si>
  <si>
    <t>181006115</t>
  </si>
  <si>
    <t>Rozprostření zemin schopných zúrodnění v rovině a ve sklonu do 1:5, tloušťka vrstvy přes 0,30 do 0,40 m</t>
  </si>
  <si>
    <t>600  '(240m3)</t>
  </si>
  <si>
    <t>19</t>
  </si>
  <si>
    <t>181102302</t>
  </si>
  <si>
    <t>Úprava pláně na stavbách dálnic v zářezech mimo skalních se zhutněním</t>
  </si>
  <si>
    <t>"pod polyuretanem" 261+708+749+13+133</t>
  </si>
  <si>
    <t>"pod dlažbou" 71</t>
  </si>
  <si>
    <t>"pod rampou" 20</t>
  </si>
  <si>
    <t>20</t>
  </si>
  <si>
    <t>181151311</t>
  </si>
  <si>
    <t>Plošná úprava terénu v zemině tř. 1 až 4 s urovnáním povrchu bez doplnění ornice souvislé plochy přes 500 m2 při nerovnostech terénu přes +/-50 do +/- 100 mm v rovině nebo na svahu do 1:5</t>
  </si>
  <si>
    <t>181301111</t>
  </si>
  <si>
    <t>Rozprostření a urovnání ornice v rovině nebo ve svahu sklonu do 1 : 5 při souvislé ploše přes 500 m2, tl. vrstvy do 100 mm</t>
  </si>
  <si>
    <t>22</t>
  </si>
  <si>
    <t>181451131</t>
  </si>
  <si>
    <t>Založení trávníku na půdě předem připravené plochy přes 1000 m2 výsevem včetně utažení parkového v rovině nebo na svahu do 1:5</t>
  </si>
  <si>
    <t>23</t>
  </si>
  <si>
    <t>M</t>
  </si>
  <si>
    <t>005724100</t>
  </si>
  <si>
    <t>osiva pícnin směsi travní balení obvykle 25 kg parková</t>
  </si>
  <si>
    <t>kg</t>
  </si>
  <si>
    <t>2806 * 0,015</t>
  </si>
  <si>
    <t>24</t>
  </si>
  <si>
    <t>181451132</t>
  </si>
  <si>
    <t>Založení trávníku na půdě předem připravené plochy přes 1000 m2 výsevem včetně utažení parkového na svahu přes 1:5 do 1:2</t>
  </si>
  <si>
    <t>25</t>
  </si>
  <si>
    <t>182301121</t>
  </si>
  <si>
    <t>Rozprostření a urovnání ornice ve svahu sklonu přes 1 : 5 při souvislé ploše do 500 m2, tl. vrstvy do 100 mm</t>
  </si>
  <si>
    <t>26</t>
  </si>
  <si>
    <t>348942132</t>
  </si>
  <si>
    <t>Zábradlí ocelové přímé nebo v oblouku výšky 1,1 m ze sloupků z válcovaných tyčí I č.10-12 s osazením do bloků z betonu prostého rozměru 200x200x500 mm ze tří vodorovných trubek průměru 51 mm</t>
  </si>
  <si>
    <t>27</t>
  </si>
  <si>
    <t>R301</t>
  </si>
  <si>
    <t>Ocelové prvky - zábradlí - nátěry - PKO</t>
  </si>
  <si>
    <t>'Stupeň korozní agresivity C4, životnost ochranného povlaku 20 let (VV), žárově zinkovaný povrch, epoxid zinkofosfát, alyfatický polyuretan</t>
  </si>
  <si>
    <t>36*0,71</t>
  </si>
  <si>
    <t>Zakládání</t>
  </si>
  <si>
    <t>28</t>
  </si>
  <si>
    <t>211571121</t>
  </si>
  <si>
    <t>Výplň kamenivem do rýh odvodňovacích žeber nebo trativodů bez zhutnění, s úpravou povrchu výplně kamenivem drobným těženým</t>
  </si>
  <si>
    <t>'S hutněním</t>
  </si>
  <si>
    <t>"trativod pod oválem" 193*0,47</t>
  </si>
  <si>
    <t>"hloubkový trativod" 423*1,5*0,8</t>
  </si>
  <si>
    <t>"vsakovací jámy" (3*3*2)*2</t>
  </si>
  <si>
    <t>29</t>
  </si>
  <si>
    <t>212752212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</si>
  <si>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</si>
  <si>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"pod zdí "  11,7+2*0,5+4</t>
  </si>
  <si>
    <t>"trativod pod oválem" 193</t>
  </si>
  <si>
    <t>30</t>
  </si>
  <si>
    <t>"hloubkový trativod" 423</t>
  </si>
  <si>
    <t>31</t>
  </si>
  <si>
    <t>213311113</t>
  </si>
  <si>
    <t>Polštáře zhutněné pod základy z kameniva drceného frakce 16 až 63 mm</t>
  </si>
  <si>
    <t>(11,7+2*0,5)*2,0*0,25</t>
  </si>
  <si>
    <t>Svislé a kompletní konstrukce</t>
  </si>
  <si>
    <t>32</t>
  </si>
  <si>
    <t>3272621</t>
  </si>
  <si>
    <t>Zdivo z KB bloků</t>
  </si>
  <si>
    <t>"viz tabulka"  32,1</t>
  </si>
  <si>
    <t>33</t>
  </si>
  <si>
    <t>32726221</t>
  </si>
  <si>
    <t>GRAVITY STONE- pohledový prvek povrch hladký</t>
  </si>
  <si>
    <t>ks</t>
  </si>
  <si>
    <t>'včetně spojovacích kolíčků GRAVITY STONE 2ks/prvek</t>
  </si>
  <si>
    <t>'</t>
  </si>
  <si>
    <t>"viz tabulka"  307</t>
  </si>
  <si>
    <t>34</t>
  </si>
  <si>
    <t>32726224</t>
  </si>
  <si>
    <t>GRAVITY STONE-kotevní trámek</t>
  </si>
  <si>
    <t>"viz tabulka"  381</t>
  </si>
  <si>
    <t>35</t>
  </si>
  <si>
    <t>32726225</t>
  </si>
  <si>
    <t>GRAVITY STONE-kotevní prvek</t>
  </si>
  <si>
    <t>"viz tabulka- kotevní prvek+minikotveni"  381+66</t>
  </si>
  <si>
    <t>36</t>
  </si>
  <si>
    <t>327265031</t>
  </si>
  <si>
    <t>Zdivo opěrné  z betonových  bloků ukončení opěrné zdi krycí deskou přírodní (šedou)</t>
  </si>
  <si>
    <t>"ukončení zdi záklopovým prvkem (KB BLOK)-délka zdi"  11,7</t>
  </si>
  <si>
    <t>37</t>
  </si>
  <si>
    <t>327501111</t>
  </si>
  <si>
    <t>Výplň za opěrami a protimrazové klíny z kameniva drceného nebo těženého</t>
  </si>
  <si>
    <t>"Výplň KB bloků a kotevních prvků= objem z tabulky "  20,02</t>
  </si>
  <si>
    <t>"obsyp zdi tl 20cm= tl*(pohl.plocha+šířkakotvení*délka zdi)"  0,2*(26,25+(1,35+0,20)*11,7)</t>
  </si>
  <si>
    <t>Vodorovné konstrukce</t>
  </si>
  <si>
    <t>38</t>
  </si>
  <si>
    <t>430321414</t>
  </si>
  <si>
    <t>Schodišťové konstrukce a rampy z betonu železového (bez výztuže) stupně, schodnice, ramena, podesty s nosníky tř. C 25/30</t>
  </si>
  <si>
    <t>'Kompletní zřízení schodišť a ramp, včetně založení, atd. (výztuž, bednění, izolace v samostatné položce)</t>
  </si>
  <si>
    <t>"schodiště u budovy" 3</t>
  </si>
  <si>
    <t>"rampa u budovy" 13,5</t>
  </si>
  <si>
    <t>"nové schodiště" 6,5</t>
  </si>
  <si>
    <t>"oprava schodiště" 5</t>
  </si>
  <si>
    <t>39</t>
  </si>
  <si>
    <t>430361121</t>
  </si>
  <si>
    <t>Výztuž schodišťových konstrukcí a ramp stupňů, schodnic, ramen, podest s nosníky z betonářské oceli 10 216 (E)</t>
  </si>
  <si>
    <t>40</t>
  </si>
  <si>
    <t>431351121</t>
  </si>
  <si>
    <t>Bednění podest, podstupňových desek a ramp včetně podpěrné konstrukce výšky do 4 m půdorysně přímočarých zřízení</t>
  </si>
  <si>
    <t>"schodiště u budovy" 6</t>
  </si>
  <si>
    <t>"rampa u budovy" 28</t>
  </si>
  <si>
    <t>"nové schodiště" 12</t>
  </si>
  <si>
    <t>41</t>
  </si>
  <si>
    <t>431351122</t>
  </si>
  <si>
    <t>Bednění podest, podstupňových desek a ramp včetně podpěrné konstrukce výšky do 4 m půdorysně přímočarých odstranění</t>
  </si>
  <si>
    <t>Komunikace</t>
  </si>
  <si>
    <t>42</t>
  </si>
  <si>
    <t>564581111</t>
  </si>
  <si>
    <t>Zřízení podsypu nebo podkladu ze sypaniny s rozprostřením, vlhčením, a zhutněním, po zhutnění tl. 300 mm</t>
  </si>
  <si>
    <t>43</t>
  </si>
  <si>
    <t>581533040</t>
  </si>
  <si>
    <t>písky technické tříděné KP 04</t>
  </si>
  <si>
    <t>44</t>
  </si>
  <si>
    <t>564851111</t>
  </si>
  <si>
    <t>Podklad ze štěrkodrti ŠD s rozprostřením a zhutněním, po zhutnění tl. 150 mm</t>
  </si>
  <si>
    <t>45</t>
  </si>
  <si>
    <t>564871111</t>
  </si>
  <si>
    <t>Podklad ze štěrkodrti ŠD s rozprostřením a zhutněním, po zhutnění tl. 250 mm</t>
  </si>
  <si>
    <t>'Specifikace kameniva viz VZPR</t>
  </si>
  <si>
    <t>261+708+749+13+133</t>
  </si>
  <si>
    <t>46</t>
  </si>
  <si>
    <t>576146311</t>
  </si>
  <si>
    <t>Asfaltový koberec otevřený AKO 16 (AKOH) s rozprostřením a se zhutněním z nemodifikovaného asfaltu v pruhu šířky do 3 m, po zhutnění tl. 50 mm</t>
  </si>
  <si>
    <t>47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</si>
  <si>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</si>
  <si>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</si>
  <si>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</si>
  <si>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"chodníky a jiné" 71</t>
  </si>
  <si>
    <t>"rampa - lože z betonu" 20</t>
  </si>
  <si>
    <t>48</t>
  </si>
  <si>
    <t>592450380</t>
  </si>
  <si>
    <t>dlaždice betonové dlažba zámková (ČSN EN 1338) dlažba H-PROFIL s fazetou, 1 m2=36 kusů HBB  20 x 16,5 x 6 přírodní</t>
  </si>
  <si>
    <t>49</t>
  </si>
  <si>
    <t>R501</t>
  </si>
  <si>
    <t>Asfaltový koberec drenážní PA 8 s rozprostřením a se zhutněním v pruhu šířky do 3 m, po zhutnění tl. 40 mm</t>
  </si>
  <si>
    <t>50</t>
  </si>
  <si>
    <t>R502</t>
  </si>
  <si>
    <t>Polyuretanový povrch jednovrstvý - zelený</t>
  </si>
  <si>
    <t>51</t>
  </si>
  <si>
    <t>R503</t>
  </si>
  <si>
    <t>Polyuretanový povrch jednovrstvý - červený</t>
  </si>
  <si>
    <t>52</t>
  </si>
  <si>
    <t>R504</t>
  </si>
  <si>
    <t>Polyuretanový povrch - dvouvrstvý</t>
  </si>
  <si>
    <t>'Dodávka a montáž</t>
  </si>
  <si>
    <t>'Specifikace viz VZPR</t>
  </si>
  <si>
    <t>749+13+133</t>
  </si>
  <si>
    <t>Ostatní konstrukce a práce-bourání</t>
  </si>
  <si>
    <t>53</t>
  </si>
  <si>
    <t>915331111</t>
  </si>
  <si>
    <t>Vodorovné značení předformovaným termoplastem čáry šířky 120 mm</t>
  </si>
  <si>
    <t>54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</si>
  <si>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</si>
  <si>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</si>
  <si>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200+240+20+45+26+11+132+4+2</t>
  </si>
  <si>
    <t>55</t>
  </si>
  <si>
    <t>592174100</t>
  </si>
  <si>
    <t>obrubníky betonové a železobetonové chodníkové ABO   100/10/25 II   100 x 10 x 25</t>
  </si>
  <si>
    <t>56</t>
  </si>
  <si>
    <t>919726221</t>
  </si>
  <si>
    <t>Geotextilie tkaná pro vyztužení, separaci nebo filtraci z polyesteru, podélná/příčná pevnost v tahu 100/50 kN/m</t>
  </si>
  <si>
    <t>"za zdí z KB bloků" (11,7*(2,7+1,35+1,65+1,0))+2+2,7*1,65</t>
  </si>
  <si>
    <t>"hloubkové trativody" 3,7*423</t>
  </si>
  <si>
    <t>"vsakovací jámy" 10+10</t>
  </si>
  <si>
    <t>"pod pískem pro vrh koulí" 77</t>
  </si>
  <si>
    <t>57</t>
  </si>
  <si>
    <t>935114112</t>
  </si>
  <si>
    <t>Štěrbinový odvodňovací betonový žlab se základem z betonu prostého a s obetonováním rozměru 220x260 mm (mikroštěrbinový) se spádem dna 0,5 %</t>
  </si>
  <si>
    <t>58</t>
  </si>
  <si>
    <t>961044111</t>
  </si>
  <si>
    <t>Bourání základů z betonu prostého</t>
  </si>
  <si>
    <t>'Základ boudy</t>
  </si>
  <si>
    <t>3,5*5*0,5</t>
  </si>
  <si>
    <t>59</t>
  </si>
  <si>
    <t>963042819</t>
  </si>
  <si>
    <t>Bourání schodišťových stupňů betonových zhotovených na místě</t>
  </si>
  <si>
    <t>60</t>
  </si>
  <si>
    <t>966072811</t>
  </si>
  <si>
    <t>Rozebrání oplocení z dílců rámových na ocelové sloupky, výšky přes 1 do 2 m</t>
  </si>
  <si>
    <t>99</t>
  </si>
  <si>
    <t>Přesun hmot</t>
  </si>
  <si>
    <t>61</t>
  </si>
  <si>
    <t>997006512</t>
  </si>
  <si>
    <t>Vodorovná doprava suti na skládku s naložením na dopravní prostředek a složením přes 100 m do 1 km</t>
  </si>
  <si>
    <t>62</t>
  </si>
  <si>
    <t>997006519</t>
  </si>
  <si>
    <t>Vodorovná doprava suti na skládku s naložením na dopravní prostředek a složením Příplatek k ceně za každý další i započatý 1 km přes 1 km</t>
  </si>
  <si>
    <t>63</t>
  </si>
  <si>
    <t>997013801</t>
  </si>
  <si>
    <t>Poplatek za uložení stavebního odpadu na skládce (skládkovné) betonového</t>
  </si>
  <si>
    <t>10,965+101,72+17,5+0,84</t>
  </si>
  <si>
    <t>64</t>
  </si>
  <si>
    <t>997221845</t>
  </si>
  <si>
    <t>Poplatek za uložení stavebního odpadu na skládce (skládkovné) z asfaltových povrchů</t>
  </si>
  <si>
    <t>914,432</t>
  </si>
  <si>
    <t>65</t>
  </si>
  <si>
    <t>998152111</t>
  </si>
  <si>
    <t>Přesun hmot pro zdi a valy samostatné montované z dílců železobetonových nebo z předpjatého betonu vodorovná dopravní vzdálenost do 50 m, pro zdi výšky do 20 m</t>
  </si>
  <si>
    <t>"zeď z KB bloků-3.svislé a kompletní konstrukce"  85,693</t>
  </si>
  <si>
    <t>66</t>
  </si>
  <si>
    <t>998225111</t>
  </si>
  <si>
    <t>Přesun hmot pro pozemní komunikace s krytem z kamene, monolitickým betonovým nebo živičným</t>
  </si>
  <si>
    <t>'Staveništní doprava</t>
  </si>
  <si>
    <t>"mimo materiálu pro zeď"  1728,635-85,693</t>
  </si>
  <si>
    <t>PSV</t>
  </si>
  <si>
    <t>Práce a dodávky PSV</t>
  </si>
  <si>
    <t>711</t>
  </si>
  <si>
    <t>Izolace proti vodě, vlhkosti a plynům</t>
  </si>
  <si>
    <t>67</t>
  </si>
  <si>
    <t>711112002</t>
  </si>
  <si>
    <t>Provedení izolace proti zemní vlhkosti natěradly a tmely za studena na ploše svislé S nátěrem lakem asfaltovým</t>
  </si>
  <si>
    <t>68</t>
  </si>
  <si>
    <t>111631520</t>
  </si>
  <si>
    <t>výrobky asfaltové izolační a zálivkové hmoty laky asfaltové izolační RENOLAK, PND 23-016-94 obnovovací a ochranné nátěry RENOLAK ALN   bal. 9 kg</t>
  </si>
  <si>
    <t>VRN</t>
  </si>
  <si>
    <t>Vedlejší rozpočtové náklady</t>
  </si>
  <si>
    <t>69</t>
  </si>
  <si>
    <t>011002000</t>
  </si>
  <si>
    <t>Hlavní tituly průvodních činností a nákladů průzkumné geodetické a projektové práce průzkumné práce</t>
  </si>
  <si>
    <t>Kus</t>
  </si>
  <si>
    <t>71</t>
  </si>
  <si>
    <t>013254000</t>
  </si>
  <si>
    <t>Průzkumné, geodetické a projektové práce projektové práce dokumentace stavby (výkresová a textová) skutečného provedení stavby</t>
  </si>
  <si>
    <t>72</t>
  </si>
  <si>
    <t>R 01</t>
  </si>
  <si>
    <t>Branka na házenou</t>
  </si>
  <si>
    <t>73</t>
  </si>
  <si>
    <t>R 02</t>
  </si>
  <si>
    <t>Síť na házenkářskou branku</t>
  </si>
  <si>
    <t>74</t>
  </si>
  <si>
    <t>R 03</t>
  </si>
  <si>
    <t>Basketbalová konstrukce - pojízdná</t>
  </si>
  <si>
    <t>75</t>
  </si>
  <si>
    <t>R 04</t>
  </si>
  <si>
    <t>Basketbalová konstrukce - pevná</t>
  </si>
  <si>
    <t>76</t>
  </si>
  <si>
    <t>R 05</t>
  </si>
  <si>
    <t>Basketbalová deska - exteriérová</t>
  </si>
  <si>
    <t>77</t>
  </si>
  <si>
    <t>R 06</t>
  </si>
  <si>
    <t>Basketbalový koš se síťkou</t>
  </si>
  <si>
    <t>78</t>
  </si>
  <si>
    <t>R 07</t>
  </si>
  <si>
    <t>Tenisové sloupky s pouzdry a víčky - sada</t>
  </si>
  <si>
    <t>sada</t>
  </si>
  <si>
    <t>79</t>
  </si>
  <si>
    <t>R 08</t>
  </si>
  <si>
    <t>Tenisová síť</t>
  </si>
  <si>
    <t>80</t>
  </si>
  <si>
    <t>R 09</t>
  </si>
  <si>
    <t>Volejbalové sloupky</t>
  </si>
  <si>
    <t>Sada</t>
  </si>
  <si>
    <t>81</t>
  </si>
  <si>
    <t>R 10</t>
  </si>
  <si>
    <t>Volejbalová síť</t>
  </si>
  <si>
    <t>82</t>
  </si>
  <si>
    <t>R 11</t>
  </si>
  <si>
    <t>Stolička pro rozhodčího</t>
  </si>
  <si>
    <t>83</t>
  </si>
  <si>
    <t>R 12</t>
  </si>
  <si>
    <t>Konstrukce pod doskočiště pro skok vysoký</t>
  </si>
  <si>
    <t>84</t>
  </si>
  <si>
    <t>R 13</t>
  </si>
  <si>
    <t>Doskočiště pro skok vysoký</t>
  </si>
  <si>
    <t>85</t>
  </si>
  <si>
    <t>R 14</t>
  </si>
  <si>
    <t>Spojovací plachta</t>
  </si>
  <si>
    <t>86</t>
  </si>
  <si>
    <t>R 15</t>
  </si>
  <si>
    <t>Dopadová deka</t>
  </si>
  <si>
    <t>87</t>
  </si>
  <si>
    <t>R 16</t>
  </si>
  <si>
    <t>Krycí plachta</t>
  </si>
  <si>
    <t>88</t>
  </si>
  <si>
    <t>R 17</t>
  </si>
  <si>
    <t>Stojan pro skok vysoký</t>
  </si>
  <si>
    <t>"Ocelová konstrukce, V=" 2 'm, jezdec, aretace, metr, šrouby, povrch komaxit.</t>
  </si>
  <si>
    <t>89</t>
  </si>
  <si>
    <t>R 18</t>
  </si>
  <si>
    <t>Laťka pro skok vysoký</t>
  </si>
  <si>
    <t>90</t>
  </si>
  <si>
    <t>91</t>
  </si>
  <si>
    <t>R 20</t>
  </si>
  <si>
    <t>Kruh pro vrh koulí</t>
  </si>
  <si>
    <t>92</t>
  </si>
  <si>
    <t>R 21</t>
  </si>
  <si>
    <t>Zarážecí břevno pro vrh koulí</t>
  </si>
  <si>
    <t>93</t>
  </si>
  <si>
    <t>R 22</t>
  </si>
  <si>
    <t>Startovací bloky</t>
  </si>
  <si>
    <t>94</t>
  </si>
  <si>
    <t>R 23</t>
  </si>
  <si>
    <t>Ochranné sítě za branky</t>
  </si>
  <si>
    <t>38*4</t>
  </si>
  <si>
    <t>95</t>
  </si>
  <si>
    <t>R 24</t>
  </si>
  <si>
    <t>Ukazatel skore</t>
  </si>
  <si>
    <t>96</t>
  </si>
  <si>
    <t>R 25</t>
  </si>
  <si>
    <t>Vodící hliníková lišta</t>
  </si>
  <si>
    <t>97</t>
  </si>
  <si>
    <t>R 26</t>
  </si>
  <si>
    <t>Ocelové sloupy pro ochranné sítě za brány</t>
  </si>
  <si>
    <t>'Včetně osazení a betonových patek.</t>
  </si>
  <si>
    <t>"6m"  12</t>
  </si>
  <si>
    <t>"5,5m"  4</t>
  </si>
  <si>
    <t>98</t>
  </si>
  <si>
    <t>R 27</t>
  </si>
  <si>
    <t>Plastové kužely</t>
  </si>
  <si>
    <t>R 28</t>
  </si>
  <si>
    <t>Posun pouzdra pro volejbalový sloupek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</si>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</sst>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25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36" xfId="0" applyFont="1" applyBorder="1" applyAlignment="1" applyProtection="1">
      <alignment horizontal="center" vertical="center"/>
      <protection/>
    </xf>
    <xf numFmtId="49" fontId="32" fillId="0" borderId="36" xfId="0" applyNumberFormat="1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left" vertical="center" wrapText="1"/>
      <protection/>
    </xf>
    <xf numFmtId="0" fontId="32" fillId="0" borderId="36" xfId="0" applyFont="1" applyBorder="1" applyAlignment="1" applyProtection="1">
      <alignment horizontal="center" vertical="center" wrapText="1"/>
      <protection/>
    </xf>
    <xf numFmtId="168" fontId="32" fillId="0" borderId="36" xfId="0" applyNumberFormat="1" applyFont="1" applyBorder="1" applyAlignment="1" applyProtection="1">
      <alignment horizontal="right" vertical="center"/>
      <protection/>
    </xf>
    <xf numFmtId="164" fontId="32" fillId="34" borderId="36" xfId="0" applyNumberFormat="1" applyFont="1" applyFill="1" applyBorder="1" applyAlignment="1">
      <alignment horizontal="right" vertical="center"/>
    </xf>
    <xf numFmtId="164" fontId="32" fillId="0" borderId="36" xfId="0" applyNumberFormat="1" applyFont="1" applyBorder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34" borderId="36" xfId="0" applyFont="1" applyFill="1" applyBorder="1" applyAlignment="1">
      <alignment horizontal="left" vertical="center" wrapText="1"/>
    </xf>
    <xf numFmtId="0" fontId="32" fillId="0" borderId="0" xfId="0" applyFont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74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F45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2BE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EF45E.tmp" descr="C:\KROSplusData\System\Temp\radEF45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C2BEB.tmp" descr="C:\KROSplusData\System\Temp\radC2BE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36" t="s">
        <v>0</v>
      </c>
      <c r="B1" s="237"/>
      <c r="C1" s="237"/>
      <c r="D1" s="238" t="s">
        <v>1</v>
      </c>
      <c r="E1" s="237"/>
      <c r="F1" s="237"/>
      <c r="G1" s="237"/>
      <c r="H1" s="237"/>
      <c r="I1" s="237"/>
      <c r="J1" s="237"/>
      <c r="K1" s="239" t="s">
        <v>513</v>
      </c>
      <c r="L1" s="239"/>
      <c r="M1" s="239"/>
      <c r="N1" s="239"/>
      <c r="O1" s="239"/>
      <c r="P1" s="239"/>
      <c r="Q1" s="239"/>
      <c r="R1" s="239"/>
      <c r="S1" s="239"/>
      <c r="T1" s="237"/>
      <c r="U1" s="237"/>
      <c r="V1" s="237"/>
      <c r="W1" s="239" t="s">
        <v>514</v>
      </c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8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96" t="s">
        <v>13</v>
      </c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1"/>
      <c r="AQ5" s="13"/>
      <c r="BE5" s="192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98" t="s">
        <v>16</v>
      </c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1"/>
      <c r="AQ6" s="13"/>
      <c r="BE6" s="193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93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93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3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93"/>
      <c r="BS10" s="6" t="s">
        <v>17</v>
      </c>
    </row>
    <row r="11" spans="2:71" s="2" customFormat="1" ht="19.5" customHeight="1">
      <c r="B11" s="10"/>
      <c r="C11" s="11"/>
      <c r="D11" s="11"/>
      <c r="E11" s="17" t="s">
        <v>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193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3"/>
      <c r="BS12" s="6" t="s">
        <v>17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31</v>
      </c>
      <c r="AO13" s="11"/>
      <c r="AP13" s="11"/>
      <c r="AQ13" s="13"/>
      <c r="BE13" s="193"/>
      <c r="BS13" s="6" t="s">
        <v>17</v>
      </c>
    </row>
    <row r="14" spans="2:71" s="2" customFormat="1" ht="15.75" customHeight="1">
      <c r="B14" s="10"/>
      <c r="C14" s="11"/>
      <c r="D14" s="11"/>
      <c r="E14" s="199" t="s">
        <v>31</v>
      </c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193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3"/>
      <c r="BS15" s="6" t="s">
        <v>3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93"/>
      <c r="BS16" s="6" t="s">
        <v>3</v>
      </c>
    </row>
    <row r="17" spans="2:71" s="2" customFormat="1" ht="19.5" customHeight="1">
      <c r="B17" s="10"/>
      <c r="C17" s="11"/>
      <c r="D17" s="11"/>
      <c r="E17" s="17" t="s">
        <v>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/>
      <c r="AO17" s="11"/>
      <c r="AP17" s="11"/>
      <c r="AQ17" s="13"/>
      <c r="BE17" s="193"/>
      <c r="BS17" s="6" t="s">
        <v>33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3"/>
      <c r="BS18" s="6" t="s">
        <v>5</v>
      </c>
    </row>
    <row r="19" spans="2:71" s="2" customFormat="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3"/>
      <c r="BS19" s="6" t="s">
        <v>5</v>
      </c>
    </row>
    <row r="20" spans="2:71" s="2" customFormat="1" ht="15.75" customHeight="1">
      <c r="B20" s="10"/>
      <c r="C20" s="11"/>
      <c r="D20" s="11"/>
      <c r="E20" s="200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1"/>
      <c r="AP20" s="11"/>
      <c r="AQ20" s="13"/>
      <c r="BE20" s="193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3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3"/>
    </row>
    <row r="23" spans="2:57" s="6" customFormat="1" ht="27" customHeight="1">
      <c r="B23" s="23"/>
      <c r="C23" s="24"/>
      <c r="D23" s="25" t="s">
        <v>35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01">
        <f>ROUND($AG$51,2)</f>
        <v>0</v>
      </c>
      <c r="AL23" s="202"/>
      <c r="AM23" s="202"/>
      <c r="AN23" s="202"/>
      <c r="AO23" s="202"/>
      <c r="AP23" s="24"/>
      <c r="AQ23" s="27"/>
      <c r="BE23" s="194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94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3" t="s">
        <v>36</v>
      </c>
      <c r="M25" s="204"/>
      <c r="N25" s="204"/>
      <c r="O25" s="204"/>
      <c r="P25" s="24"/>
      <c r="Q25" s="24"/>
      <c r="R25" s="24"/>
      <c r="S25" s="24"/>
      <c r="T25" s="24"/>
      <c r="U25" s="24"/>
      <c r="V25" s="24"/>
      <c r="W25" s="203" t="s">
        <v>37</v>
      </c>
      <c r="X25" s="204"/>
      <c r="Y25" s="204"/>
      <c r="Z25" s="204"/>
      <c r="AA25" s="204"/>
      <c r="AB25" s="204"/>
      <c r="AC25" s="204"/>
      <c r="AD25" s="204"/>
      <c r="AE25" s="204"/>
      <c r="AF25" s="24"/>
      <c r="AG25" s="24"/>
      <c r="AH25" s="24"/>
      <c r="AI25" s="24"/>
      <c r="AJ25" s="24"/>
      <c r="AK25" s="203" t="s">
        <v>38</v>
      </c>
      <c r="AL25" s="204"/>
      <c r="AM25" s="204"/>
      <c r="AN25" s="204"/>
      <c r="AO25" s="204"/>
      <c r="AP25" s="24"/>
      <c r="AQ25" s="27"/>
      <c r="BE25" s="194"/>
    </row>
    <row r="26" spans="2:57" s="6" customFormat="1" ht="15" customHeight="1">
      <c r="B26" s="29"/>
      <c r="C26" s="30"/>
      <c r="D26" s="30" t="s">
        <v>39</v>
      </c>
      <c r="E26" s="30"/>
      <c r="F26" s="30" t="s">
        <v>40</v>
      </c>
      <c r="G26" s="30"/>
      <c r="H26" s="30"/>
      <c r="I26" s="30"/>
      <c r="J26" s="30"/>
      <c r="K26" s="30"/>
      <c r="L26" s="205">
        <v>0.21</v>
      </c>
      <c r="M26" s="206"/>
      <c r="N26" s="206"/>
      <c r="O26" s="206"/>
      <c r="P26" s="30"/>
      <c r="Q26" s="30"/>
      <c r="R26" s="30"/>
      <c r="S26" s="30"/>
      <c r="T26" s="30"/>
      <c r="U26" s="30"/>
      <c r="V26" s="30"/>
      <c r="W26" s="207">
        <f>ROUND($AZ$51,2)</f>
        <v>0</v>
      </c>
      <c r="X26" s="206"/>
      <c r="Y26" s="206"/>
      <c r="Z26" s="206"/>
      <c r="AA26" s="206"/>
      <c r="AB26" s="206"/>
      <c r="AC26" s="206"/>
      <c r="AD26" s="206"/>
      <c r="AE26" s="206"/>
      <c r="AF26" s="30"/>
      <c r="AG26" s="30"/>
      <c r="AH26" s="30"/>
      <c r="AI26" s="30"/>
      <c r="AJ26" s="30"/>
      <c r="AK26" s="207">
        <f>ROUND($AV$51,2)</f>
        <v>0</v>
      </c>
      <c r="AL26" s="206"/>
      <c r="AM26" s="206"/>
      <c r="AN26" s="206"/>
      <c r="AO26" s="206"/>
      <c r="AP26" s="30"/>
      <c r="AQ26" s="31"/>
      <c r="BE26" s="195"/>
    </row>
    <row r="27" spans="2:57" s="6" customFormat="1" ht="15" customHeight="1">
      <c r="B27" s="29"/>
      <c r="C27" s="30"/>
      <c r="D27" s="30"/>
      <c r="E27" s="30"/>
      <c r="F27" s="30" t="s">
        <v>41</v>
      </c>
      <c r="G27" s="30"/>
      <c r="H27" s="30"/>
      <c r="I27" s="30"/>
      <c r="J27" s="30"/>
      <c r="K27" s="30"/>
      <c r="L27" s="205">
        <v>0.15</v>
      </c>
      <c r="M27" s="206"/>
      <c r="N27" s="206"/>
      <c r="O27" s="206"/>
      <c r="P27" s="30"/>
      <c r="Q27" s="30"/>
      <c r="R27" s="30"/>
      <c r="S27" s="30"/>
      <c r="T27" s="30"/>
      <c r="U27" s="30"/>
      <c r="V27" s="30"/>
      <c r="W27" s="207">
        <f>ROUND($BA$51,2)</f>
        <v>0</v>
      </c>
      <c r="X27" s="206"/>
      <c r="Y27" s="206"/>
      <c r="Z27" s="206"/>
      <c r="AA27" s="206"/>
      <c r="AB27" s="206"/>
      <c r="AC27" s="206"/>
      <c r="AD27" s="206"/>
      <c r="AE27" s="206"/>
      <c r="AF27" s="30"/>
      <c r="AG27" s="30"/>
      <c r="AH27" s="30"/>
      <c r="AI27" s="30"/>
      <c r="AJ27" s="30"/>
      <c r="AK27" s="207">
        <f>ROUND($AW$51,2)</f>
        <v>0</v>
      </c>
      <c r="AL27" s="206"/>
      <c r="AM27" s="206"/>
      <c r="AN27" s="206"/>
      <c r="AO27" s="206"/>
      <c r="AP27" s="30"/>
      <c r="AQ27" s="31"/>
      <c r="BE27" s="195"/>
    </row>
    <row r="28" spans="2:57" s="6" customFormat="1" ht="15" customHeight="1" hidden="1">
      <c r="B28" s="29"/>
      <c r="C28" s="30"/>
      <c r="D28" s="30"/>
      <c r="E28" s="30"/>
      <c r="F28" s="30" t="s">
        <v>42</v>
      </c>
      <c r="G28" s="30"/>
      <c r="H28" s="30"/>
      <c r="I28" s="30"/>
      <c r="J28" s="30"/>
      <c r="K28" s="30"/>
      <c r="L28" s="205">
        <v>0.21</v>
      </c>
      <c r="M28" s="206"/>
      <c r="N28" s="206"/>
      <c r="O28" s="206"/>
      <c r="P28" s="30"/>
      <c r="Q28" s="30"/>
      <c r="R28" s="30"/>
      <c r="S28" s="30"/>
      <c r="T28" s="30"/>
      <c r="U28" s="30"/>
      <c r="V28" s="30"/>
      <c r="W28" s="207">
        <f>ROUND($BB$51,2)</f>
        <v>0</v>
      </c>
      <c r="X28" s="206"/>
      <c r="Y28" s="206"/>
      <c r="Z28" s="206"/>
      <c r="AA28" s="206"/>
      <c r="AB28" s="206"/>
      <c r="AC28" s="206"/>
      <c r="AD28" s="206"/>
      <c r="AE28" s="206"/>
      <c r="AF28" s="30"/>
      <c r="AG28" s="30"/>
      <c r="AH28" s="30"/>
      <c r="AI28" s="30"/>
      <c r="AJ28" s="30"/>
      <c r="AK28" s="207">
        <v>0</v>
      </c>
      <c r="AL28" s="206"/>
      <c r="AM28" s="206"/>
      <c r="AN28" s="206"/>
      <c r="AO28" s="206"/>
      <c r="AP28" s="30"/>
      <c r="AQ28" s="31"/>
      <c r="BE28" s="195"/>
    </row>
    <row r="29" spans="2:57" s="6" customFormat="1" ht="15" customHeight="1" hidden="1">
      <c r="B29" s="29"/>
      <c r="C29" s="30"/>
      <c r="D29" s="30"/>
      <c r="E29" s="30"/>
      <c r="F29" s="30" t="s">
        <v>43</v>
      </c>
      <c r="G29" s="30"/>
      <c r="H29" s="30"/>
      <c r="I29" s="30"/>
      <c r="J29" s="30"/>
      <c r="K29" s="30"/>
      <c r="L29" s="205">
        <v>0.15</v>
      </c>
      <c r="M29" s="206"/>
      <c r="N29" s="206"/>
      <c r="O29" s="206"/>
      <c r="P29" s="30"/>
      <c r="Q29" s="30"/>
      <c r="R29" s="30"/>
      <c r="S29" s="30"/>
      <c r="T29" s="30"/>
      <c r="U29" s="30"/>
      <c r="V29" s="30"/>
      <c r="W29" s="207">
        <f>ROUND($BC$51,2)</f>
        <v>0</v>
      </c>
      <c r="X29" s="206"/>
      <c r="Y29" s="206"/>
      <c r="Z29" s="206"/>
      <c r="AA29" s="206"/>
      <c r="AB29" s="206"/>
      <c r="AC29" s="206"/>
      <c r="AD29" s="206"/>
      <c r="AE29" s="206"/>
      <c r="AF29" s="30"/>
      <c r="AG29" s="30"/>
      <c r="AH29" s="30"/>
      <c r="AI29" s="30"/>
      <c r="AJ29" s="30"/>
      <c r="AK29" s="207">
        <v>0</v>
      </c>
      <c r="AL29" s="206"/>
      <c r="AM29" s="206"/>
      <c r="AN29" s="206"/>
      <c r="AO29" s="206"/>
      <c r="AP29" s="30"/>
      <c r="AQ29" s="31"/>
      <c r="BE29" s="195"/>
    </row>
    <row r="30" spans="2:57" s="6" customFormat="1" ht="15" customHeight="1" hidden="1">
      <c r="B30" s="29"/>
      <c r="C30" s="30"/>
      <c r="D30" s="30"/>
      <c r="E30" s="30"/>
      <c r="F30" s="30" t="s">
        <v>44</v>
      </c>
      <c r="G30" s="30"/>
      <c r="H30" s="30"/>
      <c r="I30" s="30"/>
      <c r="J30" s="30"/>
      <c r="K30" s="30"/>
      <c r="L30" s="205">
        <v>0</v>
      </c>
      <c r="M30" s="206"/>
      <c r="N30" s="206"/>
      <c r="O30" s="206"/>
      <c r="P30" s="30"/>
      <c r="Q30" s="30"/>
      <c r="R30" s="30"/>
      <c r="S30" s="30"/>
      <c r="T30" s="30"/>
      <c r="U30" s="30"/>
      <c r="V30" s="30"/>
      <c r="W30" s="207">
        <f>ROUND($BD$51,2)</f>
        <v>0</v>
      </c>
      <c r="X30" s="206"/>
      <c r="Y30" s="206"/>
      <c r="Z30" s="206"/>
      <c r="AA30" s="206"/>
      <c r="AB30" s="206"/>
      <c r="AC30" s="206"/>
      <c r="AD30" s="206"/>
      <c r="AE30" s="206"/>
      <c r="AF30" s="30"/>
      <c r="AG30" s="30"/>
      <c r="AH30" s="30"/>
      <c r="AI30" s="30"/>
      <c r="AJ30" s="30"/>
      <c r="AK30" s="207">
        <v>0</v>
      </c>
      <c r="AL30" s="206"/>
      <c r="AM30" s="206"/>
      <c r="AN30" s="206"/>
      <c r="AO30" s="206"/>
      <c r="AP30" s="30"/>
      <c r="AQ30" s="31"/>
      <c r="BE30" s="195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94"/>
    </row>
    <row r="32" spans="2:57" s="6" customFormat="1" ht="27" customHeight="1">
      <c r="B32" s="23"/>
      <c r="C32" s="32"/>
      <c r="D32" s="33" t="s">
        <v>45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46</v>
      </c>
      <c r="U32" s="34"/>
      <c r="V32" s="34"/>
      <c r="W32" s="34"/>
      <c r="X32" s="208" t="s">
        <v>47</v>
      </c>
      <c r="Y32" s="209"/>
      <c r="Z32" s="209"/>
      <c r="AA32" s="209"/>
      <c r="AB32" s="209"/>
      <c r="AC32" s="34"/>
      <c r="AD32" s="34"/>
      <c r="AE32" s="34"/>
      <c r="AF32" s="34"/>
      <c r="AG32" s="34"/>
      <c r="AH32" s="34"/>
      <c r="AI32" s="34"/>
      <c r="AJ32" s="34"/>
      <c r="AK32" s="210">
        <f>ROUND(SUM($AK$23:$AK$30),2)</f>
        <v>0</v>
      </c>
      <c r="AL32" s="209"/>
      <c r="AM32" s="209"/>
      <c r="AN32" s="209"/>
      <c r="AO32" s="211"/>
      <c r="AP32" s="32"/>
      <c r="AQ32" s="37"/>
      <c r="BE32" s="194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S15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12" t="str">
        <f>$K$6</f>
        <v>ZŠ Šmeralova - hřiště</v>
      </c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 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14" t="str">
        <f>IF($AN$8="","",$AN$8)</f>
        <v>19.03.2014</v>
      </c>
      <c r="AN44" s="204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196" t="str">
        <f>IF($E$17="","",$E$17)</f>
        <v> </v>
      </c>
      <c r="AN46" s="204"/>
      <c r="AO46" s="204"/>
      <c r="AP46" s="204"/>
      <c r="AQ46" s="24"/>
      <c r="AR46" s="43"/>
      <c r="AS46" s="215" t="s">
        <v>49</v>
      </c>
      <c r="AT46" s="216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17"/>
      <c r="AT47" s="194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18"/>
      <c r="AT48" s="204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19" t="s">
        <v>50</v>
      </c>
      <c r="D49" s="209"/>
      <c r="E49" s="209"/>
      <c r="F49" s="209"/>
      <c r="G49" s="209"/>
      <c r="H49" s="34"/>
      <c r="I49" s="220" t="s">
        <v>51</v>
      </c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21" t="s">
        <v>52</v>
      </c>
      <c r="AH49" s="209"/>
      <c r="AI49" s="209"/>
      <c r="AJ49" s="209"/>
      <c r="AK49" s="209"/>
      <c r="AL49" s="209"/>
      <c r="AM49" s="209"/>
      <c r="AN49" s="220" t="s">
        <v>53</v>
      </c>
      <c r="AO49" s="209"/>
      <c r="AP49" s="209"/>
      <c r="AQ49" s="58" t="s">
        <v>54</v>
      </c>
      <c r="AR49" s="43"/>
      <c r="AS49" s="59" t="s">
        <v>55</v>
      </c>
      <c r="AT49" s="60" t="s">
        <v>56</v>
      </c>
      <c r="AU49" s="60" t="s">
        <v>57</v>
      </c>
      <c r="AV49" s="60" t="s">
        <v>58</v>
      </c>
      <c r="AW49" s="60" t="s">
        <v>59</v>
      </c>
      <c r="AX49" s="60" t="s">
        <v>60</v>
      </c>
      <c r="AY49" s="60" t="s">
        <v>61</v>
      </c>
      <c r="AZ49" s="60" t="s">
        <v>62</v>
      </c>
      <c r="BA49" s="60" t="s">
        <v>63</v>
      </c>
      <c r="BB49" s="60" t="s">
        <v>64</v>
      </c>
      <c r="BC49" s="60" t="s">
        <v>65</v>
      </c>
      <c r="BD49" s="61" t="s">
        <v>66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67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26">
        <f>ROUND($AG$52,2)</f>
        <v>0</v>
      </c>
      <c r="AH51" s="227"/>
      <c r="AI51" s="227"/>
      <c r="AJ51" s="227"/>
      <c r="AK51" s="227"/>
      <c r="AL51" s="227"/>
      <c r="AM51" s="227"/>
      <c r="AN51" s="226">
        <f>ROUND(SUM($AG$51,$AT$51),2)</f>
        <v>0</v>
      </c>
      <c r="AO51" s="227"/>
      <c r="AP51" s="227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68</v>
      </c>
      <c r="BT51" s="47" t="s">
        <v>69</v>
      </c>
      <c r="BU51" s="73" t="s">
        <v>70</v>
      </c>
      <c r="BV51" s="47" t="s">
        <v>71</v>
      </c>
      <c r="BW51" s="47" t="s">
        <v>4</v>
      </c>
      <c r="BX51" s="47" t="s">
        <v>72</v>
      </c>
    </row>
    <row r="52" spans="1:91" s="74" customFormat="1" ht="28.5" customHeight="1">
      <c r="A52" s="232" t="s">
        <v>515</v>
      </c>
      <c r="B52" s="75"/>
      <c r="C52" s="76"/>
      <c r="D52" s="224" t="s">
        <v>73</v>
      </c>
      <c r="E52" s="225"/>
      <c r="F52" s="225"/>
      <c r="G52" s="225"/>
      <c r="H52" s="225"/>
      <c r="I52" s="76"/>
      <c r="J52" s="224" t="s">
        <v>74</v>
      </c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2">
        <f>'objekt - hřiště'!$J$27</f>
        <v>0</v>
      </c>
      <c r="AH52" s="223"/>
      <c r="AI52" s="223"/>
      <c r="AJ52" s="223"/>
      <c r="AK52" s="223"/>
      <c r="AL52" s="223"/>
      <c r="AM52" s="223"/>
      <c r="AN52" s="222">
        <f>ROUND(SUM($AG$52,$AT$52),2)</f>
        <v>0</v>
      </c>
      <c r="AO52" s="223"/>
      <c r="AP52" s="223"/>
      <c r="AQ52" s="77" t="s">
        <v>75</v>
      </c>
      <c r="AR52" s="78"/>
      <c r="AS52" s="79">
        <v>0</v>
      </c>
      <c r="AT52" s="80">
        <f>ROUND(SUM($AV$52:$AW$52),2)</f>
        <v>0</v>
      </c>
      <c r="AU52" s="81">
        <f>'objekt - hřiště'!$P$88</f>
        <v>0</v>
      </c>
      <c r="AV52" s="80">
        <f>'objekt - hřiště'!$J$30</f>
        <v>0</v>
      </c>
      <c r="AW52" s="80">
        <f>'objekt - hřiště'!$J$31</f>
        <v>0</v>
      </c>
      <c r="AX52" s="80">
        <f>'objekt - hřiště'!$J$32</f>
        <v>0</v>
      </c>
      <c r="AY52" s="80">
        <f>'objekt - hřiště'!$J$33</f>
        <v>0</v>
      </c>
      <c r="AZ52" s="80">
        <f>'objekt - hřiště'!$F$30</f>
        <v>0</v>
      </c>
      <c r="BA52" s="80">
        <f>'objekt - hřiště'!$F$31</f>
        <v>0</v>
      </c>
      <c r="BB52" s="80">
        <f>'objekt - hřiště'!$F$32</f>
        <v>0</v>
      </c>
      <c r="BC52" s="80">
        <f>'objekt - hřiště'!$F$33</f>
        <v>0</v>
      </c>
      <c r="BD52" s="82">
        <f>'objekt - hřiště'!$F$34</f>
        <v>0</v>
      </c>
      <c r="BT52" s="74" t="s">
        <v>20</v>
      </c>
      <c r="BV52" s="74" t="s">
        <v>71</v>
      </c>
      <c r="BW52" s="74" t="s">
        <v>76</v>
      </c>
      <c r="BX52" s="74" t="s">
        <v>4</v>
      </c>
      <c r="CM52" s="74" t="s">
        <v>77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objekt - hřiště'!C2" tooltip="objekt - hřiště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4"/>
      <c r="C1" s="234"/>
      <c r="D1" s="233" t="s">
        <v>1</v>
      </c>
      <c r="E1" s="234"/>
      <c r="F1" s="235" t="s">
        <v>516</v>
      </c>
      <c r="G1" s="240" t="s">
        <v>517</v>
      </c>
      <c r="H1" s="240"/>
      <c r="I1" s="234"/>
      <c r="J1" s="235" t="s">
        <v>518</v>
      </c>
      <c r="K1" s="233" t="s">
        <v>78</v>
      </c>
      <c r="L1" s="235" t="s">
        <v>519</v>
      </c>
      <c r="M1" s="235"/>
      <c r="N1" s="235"/>
      <c r="O1" s="235"/>
      <c r="P1" s="235"/>
      <c r="Q1" s="235"/>
      <c r="R1" s="235"/>
      <c r="S1" s="235"/>
      <c r="T1" s="235"/>
      <c r="U1" s="231"/>
      <c r="V1" s="231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8"/>
      <c r="M2" s="193"/>
      <c r="N2" s="193"/>
      <c r="O2" s="193"/>
      <c r="P2" s="193"/>
      <c r="Q2" s="193"/>
      <c r="R2" s="193"/>
      <c r="S2" s="193"/>
      <c r="T2" s="193"/>
      <c r="U2" s="193"/>
      <c r="V2" s="193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3"/>
      <c r="J3" s="8"/>
      <c r="K3" s="9"/>
      <c r="AT3" s="2" t="s">
        <v>77</v>
      </c>
    </row>
    <row r="4" spans="2:46" s="2" customFormat="1" ht="37.5" customHeight="1">
      <c r="B4" s="10"/>
      <c r="C4" s="11"/>
      <c r="D4" s="12" t="s">
        <v>79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29" t="str">
        <f>'Rekapitulace stavby'!$K$6</f>
        <v>ZŠ Šmeralova - hřiště</v>
      </c>
      <c r="F7" s="197"/>
      <c r="G7" s="197"/>
      <c r="H7" s="197"/>
      <c r="J7" s="11"/>
      <c r="K7" s="13"/>
    </row>
    <row r="8" spans="2:11" s="6" customFormat="1" ht="15.75" customHeight="1">
      <c r="B8" s="23"/>
      <c r="C8" s="24"/>
      <c r="D8" s="19" t="s">
        <v>80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2" t="s">
        <v>81</v>
      </c>
      <c r="F9" s="204"/>
      <c r="G9" s="204"/>
      <c r="H9" s="204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4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4" t="s">
        <v>23</v>
      </c>
      <c r="J12" s="52" t="str">
        <f>'Rekapitulace stavby'!$AN$8</f>
        <v>19.03.2014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4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4" t="s">
        <v>29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30</v>
      </c>
      <c r="E17" s="24"/>
      <c r="F17" s="24"/>
      <c r="G17" s="24"/>
      <c r="H17" s="24"/>
      <c r="I17" s="84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4" t="s">
        <v>29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32</v>
      </c>
      <c r="E20" s="24"/>
      <c r="F20" s="24"/>
      <c r="G20" s="24"/>
      <c r="H20" s="24"/>
      <c r="I20" s="84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4" t="s">
        <v>29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34</v>
      </c>
      <c r="E23" s="24"/>
      <c r="F23" s="24"/>
      <c r="G23" s="24"/>
      <c r="H23" s="24"/>
      <c r="J23" s="24"/>
      <c r="K23" s="27"/>
    </row>
    <row r="24" spans="2:11" s="85" customFormat="1" ht="15.75" customHeight="1">
      <c r="B24" s="86"/>
      <c r="C24" s="87"/>
      <c r="D24" s="87"/>
      <c r="E24" s="200"/>
      <c r="F24" s="230"/>
      <c r="G24" s="230"/>
      <c r="H24" s="230"/>
      <c r="J24" s="87"/>
      <c r="K24" s="88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9"/>
    </row>
    <row r="27" spans="2:11" s="6" customFormat="1" ht="26.25" customHeight="1">
      <c r="B27" s="23"/>
      <c r="C27" s="24"/>
      <c r="D27" s="90" t="s">
        <v>35</v>
      </c>
      <c r="E27" s="24"/>
      <c r="F27" s="24"/>
      <c r="G27" s="24"/>
      <c r="H27" s="24"/>
      <c r="J27" s="67">
        <f>ROUND($J$88,2)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89"/>
    </row>
    <row r="29" spans="2:11" s="6" customFormat="1" ht="15" customHeight="1">
      <c r="B29" s="23"/>
      <c r="C29" s="24"/>
      <c r="D29" s="24"/>
      <c r="E29" s="24"/>
      <c r="F29" s="28" t="s">
        <v>37</v>
      </c>
      <c r="G29" s="24"/>
      <c r="H29" s="24"/>
      <c r="I29" s="91" t="s">
        <v>36</v>
      </c>
      <c r="J29" s="28" t="s">
        <v>38</v>
      </c>
      <c r="K29" s="27"/>
    </row>
    <row r="30" spans="2:11" s="6" customFormat="1" ht="15" customHeight="1">
      <c r="B30" s="23"/>
      <c r="C30" s="24"/>
      <c r="D30" s="30" t="s">
        <v>39</v>
      </c>
      <c r="E30" s="30" t="s">
        <v>40</v>
      </c>
      <c r="F30" s="92">
        <f>ROUND(SUM($BE$88:$BE$435),2)</f>
        <v>0</v>
      </c>
      <c r="G30" s="24"/>
      <c r="H30" s="24"/>
      <c r="I30" s="93">
        <v>0.21</v>
      </c>
      <c r="J30" s="92">
        <f>ROUND(SUM($BE$88:$BE$435)*$I$30,2)</f>
        <v>0</v>
      </c>
      <c r="K30" s="27"/>
    </row>
    <row r="31" spans="2:11" s="6" customFormat="1" ht="15" customHeight="1">
      <c r="B31" s="23"/>
      <c r="C31" s="24"/>
      <c r="D31" s="24"/>
      <c r="E31" s="30" t="s">
        <v>41</v>
      </c>
      <c r="F31" s="92">
        <f>ROUND(SUM($BF$88:$BF$435),2)</f>
        <v>0</v>
      </c>
      <c r="G31" s="24"/>
      <c r="H31" s="24"/>
      <c r="I31" s="93">
        <v>0.15</v>
      </c>
      <c r="J31" s="92">
        <f>ROUND(SUM($BF$88:$BF$435)*$I$31,2)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42</v>
      </c>
      <c r="F32" s="92">
        <f>ROUND(SUM($BG$88:$BG$435),2)</f>
        <v>0</v>
      </c>
      <c r="G32" s="24"/>
      <c r="H32" s="24"/>
      <c r="I32" s="93">
        <v>0.21</v>
      </c>
      <c r="J32" s="92">
        <v>0</v>
      </c>
      <c r="K32" s="27"/>
    </row>
    <row r="33" spans="2:11" s="6" customFormat="1" ht="15" customHeight="1" hidden="1">
      <c r="B33" s="23"/>
      <c r="C33" s="24"/>
      <c r="D33" s="24"/>
      <c r="E33" s="30" t="s">
        <v>43</v>
      </c>
      <c r="F33" s="92">
        <f>ROUND(SUM($BH$88:$BH$435),2)</f>
        <v>0</v>
      </c>
      <c r="G33" s="24"/>
      <c r="H33" s="24"/>
      <c r="I33" s="93">
        <v>0.15</v>
      </c>
      <c r="J33" s="92">
        <v>0</v>
      </c>
      <c r="K33" s="27"/>
    </row>
    <row r="34" spans="2:11" s="6" customFormat="1" ht="15" customHeight="1" hidden="1">
      <c r="B34" s="23"/>
      <c r="C34" s="24"/>
      <c r="D34" s="24"/>
      <c r="E34" s="30" t="s">
        <v>44</v>
      </c>
      <c r="F34" s="92">
        <f>ROUND(SUM($BI$88:$BI$435),2)</f>
        <v>0</v>
      </c>
      <c r="G34" s="24"/>
      <c r="H34" s="24"/>
      <c r="I34" s="93">
        <v>0</v>
      </c>
      <c r="J34" s="92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45</v>
      </c>
      <c r="E36" s="34"/>
      <c r="F36" s="34"/>
      <c r="G36" s="94" t="s">
        <v>46</v>
      </c>
      <c r="H36" s="35" t="s">
        <v>47</v>
      </c>
      <c r="I36" s="95"/>
      <c r="J36" s="36">
        <f>ROUND(SUM($J$27:$J$34),2)</f>
        <v>0</v>
      </c>
      <c r="K36" s="96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97"/>
      <c r="J37" s="39"/>
      <c r="K37" s="40"/>
    </row>
    <row r="41" spans="2:11" s="6" customFormat="1" ht="7.5" customHeight="1">
      <c r="B41" s="98"/>
      <c r="C41" s="99"/>
      <c r="D41" s="99"/>
      <c r="E41" s="99"/>
      <c r="F41" s="99"/>
      <c r="G41" s="99"/>
      <c r="H41" s="99"/>
      <c r="I41" s="99"/>
      <c r="J41" s="99"/>
      <c r="K41" s="100"/>
    </row>
    <row r="42" spans="2:11" s="6" customFormat="1" ht="37.5" customHeight="1">
      <c r="B42" s="23"/>
      <c r="C42" s="12" t="s">
        <v>82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29" t="str">
        <f>$E$7</f>
        <v>ZŠ Šmeralova - hřiště</v>
      </c>
      <c r="F45" s="204"/>
      <c r="G45" s="204"/>
      <c r="H45" s="204"/>
      <c r="J45" s="24"/>
      <c r="K45" s="27"/>
    </row>
    <row r="46" spans="2:11" s="6" customFormat="1" ht="15" customHeight="1">
      <c r="B46" s="23"/>
      <c r="C46" s="19" t="s">
        <v>80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2" t="str">
        <f>$E$9</f>
        <v>objekt - hřiště</v>
      </c>
      <c r="F47" s="204"/>
      <c r="G47" s="204"/>
      <c r="H47" s="204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 </v>
      </c>
      <c r="G49" s="24"/>
      <c r="H49" s="24"/>
      <c r="I49" s="84" t="s">
        <v>23</v>
      </c>
      <c r="J49" s="52" t="str">
        <f>IF($J$12="","",$J$12)</f>
        <v>19.03.2014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4" t="s">
        <v>32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30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1" t="s">
        <v>83</v>
      </c>
      <c r="D54" s="32"/>
      <c r="E54" s="32"/>
      <c r="F54" s="32"/>
      <c r="G54" s="32"/>
      <c r="H54" s="32"/>
      <c r="I54" s="102"/>
      <c r="J54" s="103" t="s">
        <v>84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85</v>
      </c>
      <c r="D56" s="24"/>
      <c r="E56" s="24"/>
      <c r="F56" s="24"/>
      <c r="G56" s="24"/>
      <c r="H56" s="24"/>
      <c r="J56" s="67">
        <f>ROUND($J$88,2)</f>
        <v>0</v>
      </c>
      <c r="K56" s="27"/>
      <c r="AU56" s="6" t="s">
        <v>86</v>
      </c>
    </row>
    <row r="57" spans="2:11" s="73" customFormat="1" ht="25.5" customHeight="1">
      <c r="B57" s="104"/>
      <c r="C57" s="105"/>
      <c r="D57" s="106" t="s">
        <v>87</v>
      </c>
      <c r="E57" s="106"/>
      <c r="F57" s="106"/>
      <c r="G57" s="106"/>
      <c r="H57" s="106"/>
      <c r="I57" s="107"/>
      <c r="J57" s="108">
        <f>ROUND($J$89,2)</f>
        <v>0</v>
      </c>
      <c r="K57" s="109"/>
    </row>
    <row r="58" spans="2:11" s="110" customFormat="1" ht="21" customHeight="1">
      <c r="B58" s="111"/>
      <c r="C58" s="112"/>
      <c r="D58" s="113" t="s">
        <v>88</v>
      </c>
      <c r="E58" s="113"/>
      <c r="F58" s="113"/>
      <c r="G58" s="113"/>
      <c r="H58" s="113"/>
      <c r="I58" s="114"/>
      <c r="J58" s="115">
        <f>ROUND($J$90,2)</f>
        <v>0</v>
      </c>
      <c r="K58" s="116"/>
    </row>
    <row r="59" spans="2:11" s="110" customFormat="1" ht="21" customHeight="1">
      <c r="B59" s="111"/>
      <c r="C59" s="112"/>
      <c r="D59" s="113" t="s">
        <v>89</v>
      </c>
      <c r="E59" s="113"/>
      <c r="F59" s="113"/>
      <c r="G59" s="113"/>
      <c r="H59" s="113"/>
      <c r="I59" s="114"/>
      <c r="J59" s="115">
        <f>ROUND($J$194,2)</f>
        <v>0</v>
      </c>
      <c r="K59" s="116"/>
    </row>
    <row r="60" spans="2:11" s="110" customFormat="1" ht="21" customHeight="1">
      <c r="B60" s="111"/>
      <c r="C60" s="112"/>
      <c r="D60" s="113" t="s">
        <v>90</v>
      </c>
      <c r="E60" s="113"/>
      <c r="F60" s="113"/>
      <c r="G60" s="113"/>
      <c r="H60" s="113"/>
      <c r="I60" s="114"/>
      <c r="J60" s="115">
        <f>ROUND($J$218,2)</f>
        <v>0</v>
      </c>
      <c r="K60" s="116"/>
    </row>
    <row r="61" spans="2:11" s="110" customFormat="1" ht="21" customHeight="1">
      <c r="B61" s="111"/>
      <c r="C61" s="112"/>
      <c r="D61" s="113" t="s">
        <v>91</v>
      </c>
      <c r="E61" s="113"/>
      <c r="F61" s="113"/>
      <c r="G61" s="113"/>
      <c r="H61" s="113"/>
      <c r="I61" s="114"/>
      <c r="J61" s="115">
        <f>ROUND($J$248,2)</f>
        <v>0</v>
      </c>
      <c r="K61" s="116"/>
    </row>
    <row r="62" spans="2:11" s="110" customFormat="1" ht="21" customHeight="1">
      <c r="B62" s="111"/>
      <c r="C62" s="112"/>
      <c r="D62" s="113" t="s">
        <v>92</v>
      </c>
      <c r="E62" s="113"/>
      <c r="F62" s="113"/>
      <c r="G62" s="113"/>
      <c r="H62" s="113"/>
      <c r="I62" s="114"/>
      <c r="J62" s="115">
        <f>ROUND($J$269,2)</f>
        <v>0</v>
      </c>
      <c r="K62" s="116"/>
    </row>
    <row r="63" spans="2:11" s="110" customFormat="1" ht="21" customHeight="1">
      <c r="B63" s="111"/>
      <c r="C63" s="112"/>
      <c r="D63" s="113" t="s">
        <v>93</v>
      </c>
      <c r="E63" s="113"/>
      <c r="F63" s="113"/>
      <c r="G63" s="113"/>
      <c r="H63" s="113"/>
      <c r="I63" s="114"/>
      <c r="J63" s="115">
        <f>ROUND($J$308,2)</f>
        <v>0</v>
      </c>
      <c r="K63" s="116"/>
    </row>
    <row r="64" spans="2:11" s="110" customFormat="1" ht="21" customHeight="1">
      <c r="B64" s="111"/>
      <c r="C64" s="112"/>
      <c r="D64" s="113" t="s">
        <v>94</v>
      </c>
      <c r="E64" s="113"/>
      <c r="F64" s="113"/>
      <c r="G64" s="113"/>
      <c r="H64" s="113"/>
      <c r="I64" s="114"/>
      <c r="J64" s="115">
        <f>ROUND($J$336,2)</f>
        <v>0</v>
      </c>
      <c r="K64" s="116"/>
    </row>
    <row r="65" spans="2:11" s="73" customFormat="1" ht="25.5" customHeight="1">
      <c r="B65" s="104"/>
      <c r="C65" s="105"/>
      <c r="D65" s="106" t="s">
        <v>95</v>
      </c>
      <c r="E65" s="106"/>
      <c r="F65" s="106"/>
      <c r="G65" s="106"/>
      <c r="H65" s="106"/>
      <c r="I65" s="107"/>
      <c r="J65" s="108">
        <f>ROUND($J$359,2)</f>
        <v>0</v>
      </c>
      <c r="K65" s="109"/>
    </row>
    <row r="66" spans="2:11" s="110" customFormat="1" ht="21" customHeight="1">
      <c r="B66" s="111"/>
      <c r="C66" s="112"/>
      <c r="D66" s="113" t="s">
        <v>96</v>
      </c>
      <c r="E66" s="113"/>
      <c r="F66" s="113"/>
      <c r="G66" s="113"/>
      <c r="H66" s="113"/>
      <c r="I66" s="114"/>
      <c r="J66" s="115">
        <f>ROUND($J$360,2)</f>
        <v>0</v>
      </c>
      <c r="K66" s="116"/>
    </row>
    <row r="67" spans="2:11" s="73" customFormat="1" ht="25.5" customHeight="1">
      <c r="B67" s="104"/>
      <c r="C67" s="105"/>
      <c r="D67" s="106" t="s">
        <v>97</v>
      </c>
      <c r="E67" s="106"/>
      <c r="F67" s="106"/>
      <c r="G67" s="106"/>
      <c r="H67" s="106"/>
      <c r="I67" s="107"/>
      <c r="J67" s="108">
        <f>ROUND($J$365,2)</f>
        <v>0</v>
      </c>
      <c r="K67" s="109"/>
    </row>
    <row r="68" spans="2:11" s="110" customFormat="1" ht="21" customHeight="1">
      <c r="B68" s="111"/>
      <c r="C68" s="112"/>
      <c r="D68" s="113" t="s">
        <v>98</v>
      </c>
      <c r="E68" s="113"/>
      <c r="F68" s="113"/>
      <c r="G68" s="113"/>
      <c r="H68" s="113"/>
      <c r="I68" s="114"/>
      <c r="J68" s="115">
        <f>ROUND($J$366,2)</f>
        <v>0</v>
      </c>
      <c r="K68" s="116"/>
    </row>
    <row r="69" spans="2:11" s="6" customFormat="1" ht="22.5" customHeight="1">
      <c r="B69" s="23"/>
      <c r="C69" s="24"/>
      <c r="D69" s="24"/>
      <c r="E69" s="24"/>
      <c r="F69" s="24"/>
      <c r="G69" s="24"/>
      <c r="H69" s="24"/>
      <c r="J69" s="24"/>
      <c r="K69" s="27"/>
    </row>
    <row r="70" spans="2:11" s="6" customFormat="1" ht="7.5" customHeight="1">
      <c r="B70" s="38"/>
      <c r="C70" s="39"/>
      <c r="D70" s="39"/>
      <c r="E70" s="39"/>
      <c r="F70" s="39"/>
      <c r="G70" s="39"/>
      <c r="H70" s="39"/>
      <c r="I70" s="97"/>
      <c r="J70" s="39"/>
      <c r="K70" s="40"/>
    </row>
    <row r="74" spans="2:12" s="6" customFormat="1" ht="7.5" customHeight="1">
      <c r="B74" s="41"/>
      <c r="C74" s="42"/>
      <c r="D74" s="42"/>
      <c r="E74" s="42"/>
      <c r="F74" s="42"/>
      <c r="G74" s="42"/>
      <c r="H74" s="42"/>
      <c r="I74" s="99"/>
      <c r="J74" s="42"/>
      <c r="K74" s="42"/>
      <c r="L74" s="43"/>
    </row>
    <row r="75" spans="2:12" s="6" customFormat="1" ht="37.5" customHeight="1">
      <c r="B75" s="23"/>
      <c r="C75" s="12" t="s">
        <v>99</v>
      </c>
      <c r="D75" s="24"/>
      <c r="E75" s="24"/>
      <c r="F75" s="24"/>
      <c r="G75" s="24"/>
      <c r="H75" s="24"/>
      <c r="J75" s="24"/>
      <c r="K75" s="24"/>
      <c r="L75" s="43"/>
    </row>
    <row r="76" spans="2:12" s="6" customFormat="1" ht="7.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12" s="6" customFormat="1" ht="15" customHeight="1">
      <c r="B77" s="23"/>
      <c r="C77" s="19" t="s">
        <v>15</v>
      </c>
      <c r="D77" s="24"/>
      <c r="E77" s="24"/>
      <c r="F77" s="24"/>
      <c r="G77" s="24"/>
      <c r="H77" s="24"/>
      <c r="J77" s="24"/>
      <c r="K77" s="24"/>
      <c r="L77" s="43"/>
    </row>
    <row r="78" spans="2:12" s="6" customFormat="1" ht="16.5" customHeight="1">
      <c r="B78" s="23"/>
      <c r="C78" s="24"/>
      <c r="D78" s="24"/>
      <c r="E78" s="229" t="str">
        <f>$E$7</f>
        <v>ZŠ Šmeralova - hřiště</v>
      </c>
      <c r="F78" s="204"/>
      <c r="G78" s="204"/>
      <c r="H78" s="204"/>
      <c r="J78" s="24"/>
      <c r="K78" s="24"/>
      <c r="L78" s="43"/>
    </row>
    <row r="79" spans="2:12" s="6" customFormat="1" ht="15" customHeight="1">
      <c r="B79" s="23"/>
      <c r="C79" s="19" t="s">
        <v>80</v>
      </c>
      <c r="D79" s="24"/>
      <c r="E79" s="24"/>
      <c r="F79" s="24"/>
      <c r="G79" s="24"/>
      <c r="H79" s="24"/>
      <c r="J79" s="24"/>
      <c r="K79" s="24"/>
      <c r="L79" s="43"/>
    </row>
    <row r="80" spans="2:12" s="6" customFormat="1" ht="19.5" customHeight="1">
      <c r="B80" s="23"/>
      <c r="C80" s="24"/>
      <c r="D80" s="24"/>
      <c r="E80" s="212" t="str">
        <f>$E$9</f>
        <v>objekt - hřiště</v>
      </c>
      <c r="F80" s="204"/>
      <c r="G80" s="204"/>
      <c r="H80" s="204"/>
      <c r="J80" s="24"/>
      <c r="K80" s="24"/>
      <c r="L80" s="43"/>
    </row>
    <row r="81" spans="2:12" s="6" customFormat="1" ht="7.5" customHeight="1">
      <c r="B81" s="23"/>
      <c r="C81" s="24"/>
      <c r="D81" s="24"/>
      <c r="E81" s="24"/>
      <c r="F81" s="24"/>
      <c r="G81" s="24"/>
      <c r="H81" s="24"/>
      <c r="J81" s="24"/>
      <c r="K81" s="24"/>
      <c r="L81" s="43"/>
    </row>
    <row r="82" spans="2:12" s="6" customFormat="1" ht="18.75" customHeight="1">
      <c r="B82" s="23"/>
      <c r="C82" s="19" t="s">
        <v>21</v>
      </c>
      <c r="D82" s="24"/>
      <c r="E82" s="24"/>
      <c r="F82" s="17" t="str">
        <f>$F$12</f>
        <v> </v>
      </c>
      <c r="G82" s="24"/>
      <c r="H82" s="24"/>
      <c r="I82" s="84" t="s">
        <v>23</v>
      </c>
      <c r="J82" s="52" t="str">
        <f>IF($J$12="","",$J$12)</f>
        <v>19.03.2014</v>
      </c>
      <c r="K82" s="24"/>
      <c r="L82" s="43"/>
    </row>
    <row r="83" spans="2:12" s="6" customFormat="1" ht="7.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12" s="6" customFormat="1" ht="15.75" customHeight="1">
      <c r="B84" s="23"/>
      <c r="C84" s="19" t="s">
        <v>27</v>
      </c>
      <c r="D84" s="24"/>
      <c r="E84" s="24"/>
      <c r="F84" s="17" t="str">
        <f>$E$15</f>
        <v> </v>
      </c>
      <c r="G84" s="24"/>
      <c r="H84" s="24"/>
      <c r="I84" s="84" t="s">
        <v>32</v>
      </c>
      <c r="J84" s="17" t="str">
        <f>$E$21</f>
        <v> </v>
      </c>
      <c r="K84" s="24"/>
      <c r="L84" s="43"/>
    </row>
    <row r="85" spans="2:12" s="6" customFormat="1" ht="15" customHeight="1">
      <c r="B85" s="23"/>
      <c r="C85" s="19" t="s">
        <v>30</v>
      </c>
      <c r="D85" s="24"/>
      <c r="E85" s="24"/>
      <c r="F85" s="17">
        <f>IF($E$18="","",$E$18)</f>
      </c>
      <c r="G85" s="24"/>
      <c r="H85" s="24"/>
      <c r="J85" s="24"/>
      <c r="K85" s="24"/>
      <c r="L85" s="43"/>
    </row>
    <row r="86" spans="2:12" s="6" customFormat="1" ht="11.25" customHeight="1">
      <c r="B86" s="23"/>
      <c r="C86" s="24"/>
      <c r="D86" s="24"/>
      <c r="E86" s="24"/>
      <c r="F86" s="24"/>
      <c r="G86" s="24"/>
      <c r="H86" s="24"/>
      <c r="J86" s="24"/>
      <c r="K86" s="24"/>
      <c r="L86" s="43"/>
    </row>
    <row r="87" spans="2:20" s="117" customFormat="1" ht="30" customHeight="1">
      <c r="B87" s="118"/>
      <c r="C87" s="119" t="s">
        <v>100</v>
      </c>
      <c r="D87" s="120" t="s">
        <v>54</v>
      </c>
      <c r="E87" s="120" t="s">
        <v>50</v>
      </c>
      <c r="F87" s="120" t="s">
        <v>101</v>
      </c>
      <c r="G87" s="120" t="s">
        <v>102</v>
      </c>
      <c r="H87" s="120" t="s">
        <v>103</v>
      </c>
      <c r="I87" s="121" t="s">
        <v>104</v>
      </c>
      <c r="J87" s="120" t="s">
        <v>105</v>
      </c>
      <c r="K87" s="122" t="s">
        <v>106</v>
      </c>
      <c r="L87" s="123"/>
      <c r="M87" s="59" t="s">
        <v>107</v>
      </c>
      <c r="N87" s="60" t="s">
        <v>39</v>
      </c>
      <c r="O87" s="60" t="s">
        <v>108</v>
      </c>
      <c r="P87" s="60" t="s">
        <v>109</v>
      </c>
      <c r="Q87" s="60" t="s">
        <v>110</v>
      </c>
      <c r="R87" s="60" t="s">
        <v>111</v>
      </c>
      <c r="S87" s="60" t="s">
        <v>112</v>
      </c>
      <c r="T87" s="61" t="s">
        <v>113</v>
      </c>
    </row>
    <row r="88" spans="2:63" s="6" customFormat="1" ht="30" customHeight="1">
      <c r="B88" s="23"/>
      <c r="C88" s="66" t="s">
        <v>85</v>
      </c>
      <c r="D88" s="24"/>
      <c r="E88" s="24"/>
      <c r="F88" s="24"/>
      <c r="G88" s="24"/>
      <c r="H88" s="24"/>
      <c r="J88" s="124">
        <f>$BK$88</f>
        <v>0</v>
      </c>
      <c r="K88" s="24"/>
      <c r="L88" s="43"/>
      <c r="M88" s="63"/>
      <c r="N88" s="64"/>
      <c r="O88" s="64"/>
      <c r="P88" s="125">
        <f>$P$89+$P$359+$P$365</f>
        <v>0</v>
      </c>
      <c r="Q88" s="64"/>
      <c r="R88" s="125">
        <f>$R$89+$R$359+$R$365</f>
        <v>0</v>
      </c>
      <c r="S88" s="64"/>
      <c r="T88" s="126">
        <f>$T$89+$T$359+$T$365</f>
        <v>0</v>
      </c>
      <c r="AT88" s="6" t="s">
        <v>68</v>
      </c>
      <c r="AU88" s="6" t="s">
        <v>86</v>
      </c>
      <c r="BK88" s="127">
        <f>$BK$89+$BK$359+$BK$365</f>
        <v>0</v>
      </c>
    </row>
    <row r="89" spans="2:63" s="128" customFormat="1" ht="37.5" customHeight="1">
      <c r="B89" s="129"/>
      <c r="C89" s="130"/>
      <c r="D89" s="130" t="s">
        <v>68</v>
      </c>
      <c r="E89" s="131" t="s">
        <v>114</v>
      </c>
      <c r="F89" s="131" t="s">
        <v>115</v>
      </c>
      <c r="G89" s="130"/>
      <c r="H89" s="130"/>
      <c r="J89" s="132">
        <f>$BK$89</f>
        <v>0</v>
      </c>
      <c r="K89" s="130"/>
      <c r="L89" s="133"/>
      <c r="M89" s="134"/>
      <c r="N89" s="130"/>
      <c r="O89" s="130"/>
      <c r="P89" s="135">
        <f>$P$90+$P$194+$P$218+$P$248+$P$269+$P$308+$P$336</f>
        <v>0</v>
      </c>
      <c r="Q89" s="130"/>
      <c r="R89" s="135">
        <f>$R$90+$R$194+$R$218+$R$248+$R$269+$R$308+$R$336</f>
        <v>0</v>
      </c>
      <c r="S89" s="130"/>
      <c r="T89" s="136">
        <f>$T$90+$T$194+$T$218+$T$248+$T$269+$T$308+$T$336</f>
        <v>0</v>
      </c>
      <c r="AR89" s="137" t="s">
        <v>20</v>
      </c>
      <c r="AT89" s="137" t="s">
        <v>68</v>
      </c>
      <c r="AU89" s="137" t="s">
        <v>69</v>
      </c>
      <c r="AY89" s="137" t="s">
        <v>116</v>
      </c>
      <c r="BK89" s="138">
        <f>$BK$90+$BK$194+$BK$218+$BK$248+$BK$269+$BK$308+$BK$336</f>
        <v>0</v>
      </c>
    </row>
    <row r="90" spans="2:63" s="128" customFormat="1" ht="21" customHeight="1">
      <c r="B90" s="129"/>
      <c r="C90" s="130"/>
      <c r="D90" s="130" t="s">
        <v>68</v>
      </c>
      <c r="E90" s="139" t="s">
        <v>20</v>
      </c>
      <c r="F90" s="139" t="s">
        <v>117</v>
      </c>
      <c r="G90" s="130"/>
      <c r="H90" s="130"/>
      <c r="J90" s="140">
        <f>$BK$90</f>
        <v>0</v>
      </c>
      <c r="K90" s="130"/>
      <c r="L90" s="133"/>
      <c r="M90" s="134"/>
      <c r="N90" s="130"/>
      <c r="O90" s="130"/>
      <c r="P90" s="135">
        <f>SUM($P$91:$P$193)</f>
        <v>0</v>
      </c>
      <c r="Q90" s="130"/>
      <c r="R90" s="135">
        <f>SUM($R$91:$R$193)</f>
        <v>0</v>
      </c>
      <c r="S90" s="130"/>
      <c r="T90" s="136">
        <f>SUM($T$91:$T$193)</f>
        <v>0</v>
      </c>
      <c r="AR90" s="137" t="s">
        <v>20</v>
      </c>
      <c r="AT90" s="137" t="s">
        <v>68</v>
      </c>
      <c r="AU90" s="137" t="s">
        <v>20</v>
      </c>
      <c r="AY90" s="137" t="s">
        <v>116</v>
      </c>
      <c r="BK90" s="138">
        <f>SUM($BK$91:$BK$193)</f>
        <v>0</v>
      </c>
    </row>
    <row r="91" spans="2:65" s="6" customFormat="1" ht="27" customHeight="1">
      <c r="B91" s="23"/>
      <c r="C91" s="141" t="s">
        <v>20</v>
      </c>
      <c r="D91" s="141" t="s">
        <v>118</v>
      </c>
      <c r="E91" s="142" t="s">
        <v>119</v>
      </c>
      <c r="F91" s="143" t="s">
        <v>120</v>
      </c>
      <c r="G91" s="144" t="s">
        <v>121</v>
      </c>
      <c r="H91" s="145">
        <v>1</v>
      </c>
      <c r="I91" s="146"/>
      <c r="J91" s="147">
        <f>ROUND($I$91*$H$91,2)</f>
        <v>0</v>
      </c>
      <c r="K91" s="143"/>
      <c r="L91" s="43"/>
      <c r="M91" s="148"/>
      <c r="N91" s="149" t="s">
        <v>40</v>
      </c>
      <c r="O91" s="24"/>
      <c r="P91" s="24"/>
      <c r="Q91" s="150">
        <v>0</v>
      </c>
      <c r="R91" s="150">
        <f>$Q$91*$H$91</f>
        <v>0</v>
      </c>
      <c r="S91" s="150">
        <v>0</v>
      </c>
      <c r="T91" s="151">
        <f>$S$91*$H$91</f>
        <v>0</v>
      </c>
      <c r="AR91" s="85" t="s">
        <v>122</v>
      </c>
      <c r="AT91" s="85" t="s">
        <v>118</v>
      </c>
      <c r="AU91" s="85" t="s">
        <v>77</v>
      </c>
      <c r="AY91" s="6" t="s">
        <v>116</v>
      </c>
      <c r="BE91" s="152">
        <f>IF($N$91="základní",$J$91,0)</f>
        <v>0</v>
      </c>
      <c r="BF91" s="152">
        <f>IF($N$91="snížená",$J$91,0)</f>
        <v>0</v>
      </c>
      <c r="BG91" s="152">
        <f>IF($N$91="zákl. přenesená",$J$91,0)</f>
        <v>0</v>
      </c>
      <c r="BH91" s="152">
        <f>IF($N$91="sníž. přenesená",$J$91,0)</f>
        <v>0</v>
      </c>
      <c r="BI91" s="152">
        <f>IF($N$91="nulová",$J$91,0)</f>
        <v>0</v>
      </c>
      <c r="BJ91" s="85" t="s">
        <v>20</v>
      </c>
      <c r="BK91" s="152">
        <f>ROUND($I$91*$H$91,2)</f>
        <v>0</v>
      </c>
      <c r="BL91" s="85" t="s">
        <v>122</v>
      </c>
      <c r="BM91" s="85" t="s">
        <v>20</v>
      </c>
    </row>
    <row r="92" spans="2:47" s="6" customFormat="1" ht="16.5" customHeight="1">
      <c r="B92" s="23"/>
      <c r="C92" s="24"/>
      <c r="D92" s="153" t="s">
        <v>123</v>
      </c>
      <c r="E92" s="24"/>
      <c r="F92" s="154" t="s">
        <v>120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123</v>
      </c>
      <c r="AU92" s="6" t="s">
        <v>77</v>
      </c>
    </row>
    <row r="93" spans="2:65" s="6" customFormat="1" ht="27" customHeight="1">
      <c r="B93" s="23"/>
      <c r="C93" s="141" t="s">
        <v>77</v>
      </c>
      <c r="D93" s="141" t="s">
        <v>118</v>
      </c>
      <c r="E93" s="142" t="s">
        <v>124</v>
      </c>
      <c r="F93" s="143" t="s">
        <v>125</v>
      </c>
      <c r="G93" s="144" t="s">
        <v>121</v>
      </c>
      <c r="H93" s="145">
        <v>1</v>
      </c>
      <c r="I93" s="146"/>
      <c r="J93" s="147">
        <f>ROUND($I$93*$H$93,2)</f>
        <v>0</v>
      </c>
      <c r="K93" s="143"/>
      <c r="L93" s="43"/>
      <c r="M93" s="148"/>
      <c r="N93" s="149" t="s">
        <v>40</v>
      </c>
      <c r="O93" s="24"/>
      <c r="P93" s="24"/>
      <c r="Q93" s="150">
        <v>0</v>
      </c>
      <c r="R93" s="150">
        <f>$Q$93*$H$93</f>
        <v>0</v>
      </c>
      <c r="S93" s="150">
        <v>0</v>
      </c>
      <c r="T93" s="151">
        <f>$S$93*$H$93</f>
        <v>0</v>
      </c>
      <c r="AR93" s="85" t="s">
        <v>122</v>
      </c>
      <c r="AT93" s="85" t="s">
        <v>118</v>
      </c>
      <c r="AU93" s="85" t="s">
        <v>77</v>
      </c>
      <c r="AY93" s="6" t="s">
        <v>116</v>
      </c>
      <c r="BE93" s="152">
        <f>IF($N$93="základní",$J$93,0)</f>
        <v>0</v>
      </c>
      <c r="BF93" s="152">
        <f>IF($N$93="snížená",$J$93,0)</f>
        <v>0</v>
      </c>
      <c r="BG93" s="152">
        <f>IF($N$93="zákl. přenesená",$J$93,0)</f>
        <v>0</v>
      </c>
      <c r="BH93" s="152">
        <f>IF($N$93="sníž. přenesená",$J$93,0)</f>
        <v>0</v>
      </c>
      <c r="BI93" s="152">
        <f>IF($N$93="nulová",$J$93,0)</f>
        <v>0</v>
      </c>
      <c r="BJ93" s="85" t="s">
        <v>20</v>
      </c>
      <c r="BK93" s="152">
        <f>ROUND($I$93*$H$93,2)</f>
        <v>0</v>
      </c>
      <c r="BL93" s="85" t="s">
        <v>122</v>
      </c>
      <c r="BM93" s="85" t="s">
        <v>77</v>
      </c>
    </row>
    <row r="94" spans="2:47" s="6" customFormat="1" ht="16.5" customHeight="1">
      <c r="B94" s="23"/>
      <c r="C94" s="24"/>
      <c r="D94" s="153" t="s">
        <v>123</v>
      </c>
      <c r="E94" s="24"/>
      <c r="F94" s="154" t="s">
        <v>125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123</v>
      </c>
      <c r="AU94" s="6" t="s">
        <v>77</v>
      </c>
    </row>
    <row r="95" spans="2:65" s="6" customFormat="1" ht="39" customHeight="1">
      <c r="B95" s="23"/>
      <c r="C95" s="141" t="s">
        <v>126</v>
      </c>
      <c r="D95" s="141" t="s">
        <v>118</v>
      </c>
      <c r="E95" s="142" t="s">
        <v>127</v>
      </c>
      <c r="F95" s="143" t="s">
        <v>128</v>
      </c>
      <c r="G95" s="144" t="s">
        <v>129</v>
      </c>
      <c r="H95" s="145">
        <v>43</v>
      </c>
      <c r="I95" s="146"/>
      <c r="J95" s="147">
        <f>ROUND($I$95*$H$95,2)</f>
        <v>0</v>
      </c>
      <c r="K95" s="143"/>
      <c r="L95" s="43"/>
      <c r="M95" s="148"/>
      <c r="N95" s="149" t="s">
        <v>40</v>
      </c>
      <c r="O95" s="24"/>
      <c r="P95" s="24"/>
      <c r="Q95" s="150">
        <v>0</v>
      </c>
      <c r="R95" s="150">
        <f>$Q$95*$H$95</f>
        <v>0</v>
      </c>
      <c r="S95" s="150">
        <v>0</v>
      </c>
      <c r="T95" s="151">
        <f>$S$95*$H$95</f>
        <v>0</v>
      </c>
      <c r="AR95" s="85" t="s">
        <v>122</v>
      </c>
      <c r="AT95" s="85" t="s">
        <v>118</v>
      </c>
      <c r="AU95" s="85" t="s">
        <v>77</v>
      </c>
      <c r="AY95" s="6" t="s">
        <v>116</v>
      </c>
      <c r="BE95" s="152">
        <f>IF($N$95="základní",$J$95,0)</f>
        <v>0</v>
      </c>
      <c r="BF95" s="152">
        <f>IF($N$95="snížená",$J$95,0)</f>
        <v>0</v>
      </c>
      <c r="BG95" s="152">
        <f>IF($N$95="zákl. přenesená",$J$95,0)</f>
        <v>0</v>
      </c>
      <c r="BH95" s="152">
        <f>IF($N$95="sníž. přenesená",$J$95,0)</f>
        <v>0</v>
      </c>
      <c r="BI95" s="152">
        <f>IF($N$95="nulová",$J$95,0)</f>
        <v>0</v>
      </c>
      <c r="BJ95" s="85" t="s">
        <v>20</v>
      </c>
      <c r="BK95" s="152">
        <f>ROUND($I$95*$H$95,2)</f>
        <v>0</v>
      </c>
      <c r="BL95" s="85" t="s">
        <v>122</v>
      </c>
      <c r="BM95" s="85" t="s">
        <v>126</v>
      </c>
    </row>
    <row r="96" spans="2:47" s="6" customFormat="1" ht="38.25" customHeight="1">
      <c r="B96" s="23"/>
      <c r="C96" s="24"/>
      <c r="D96" s="153" t="s">
        <v>123</v>
      </c>
      <c r="E96" s="24"/>
      <c r="F96" s="154" t="s">
        <v>130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123</v>
      </c>
      <c r="AU96" s="6" t="s">
        <v>77</v>
      </c>
    </row>
    <row r="97" spans="2:51" s="6" customFormat="1" ht="15.75" customHeight="1">
      <c r="B97" s="155"/>
      <c r="C97" s="156"/>
      <c r="D97" s="157" t="s">
        <v>131</v>
      </c>
      <c r="E97" s="156"/>
      <c r="F97" s="158" t="s">
        <v>132</v>
      </c>
      <c r="G97" s="156"/>
      <c r="H97" s="156"/>
      <c r="J97" s="156"/>
      <c r="K97" s="156"/>
      <c r="L97" s="159"/>
      <c r="M97" s="160"/>
      <c r="N97" s="156"/>
      <c r="O97" s="156"/>
      <c r="P97" s="156"/>
      <c r="Q97" s="156"/>
      <c r="R97" s="156"/>
      <c r="S97" s="156"/>
      <c r="T97" s="161"/>
      <c r="AT97" s="162" t="s">
        <v>131</v>
      </c>
      <c r="AU97" s="162" t="s">
        <v>77</v>
      </c>
      <c r="AV97" s="162" t="s">
        <v>20</v>
      </c>
      <c r="AW97" s="162" t="s">
        <v>86</v>
      </c>
      <c r="AX97" s="162" t="s">
        <v>69</v>
      </c>
      <c r="AY97" s="162" t="s">
        <v>116</v>
      </c>
    </row>
    <row r="98" spans="2:51" s="6" customFormat="1" ht="15.75" customHeight="1">
      <c r="B98" s="163"/>
      <c r="C98" s="164"/>
      <c r="D98" s="157" t="s">
        <v>131</v>
      </c>
      <c r="E98" s="164"/>
      <c r="F98" s="165" t="s">
        <v>133</v>
      </c>
      <c r="G98" s="164"/>
      <c r="H98" s="166">
        <v>15</v>
      </c>
      <c r="J98" s="164"/>
      <c r="K98" s="164"/>
      <c r="L98" s="167"/>
      <c r="M98" s="168"/>
      <c r="N98" s="164"/>
      <c r="O98" s="164"/>
      <c r="P98" s="164"/>
      <c r="Q98" s="164"/>
      <c r="R98" s="164"/>
      <c r="S98" s="164"/>
      <c r="T98" s="169"/>
      <c r="AT98" s="170" t="s">
        <v>131</v>
      </c>
      <c r="AU98" s="170" t="s">
        <v>77</v>
      </c>
      <c r="AV98" s="170" t="s">
        <v>77</v>
      </c>
      <c r="AW98" s="170" t="s">
        <v>86</v>
      </c>
      <c r="AX98" s="170" t="s">
        <v>69</v>
      </c>
      <c r="AY98" s="170" t="s">
        <v>116</v>
      </c>
    </row>
    <row r="99" spans="2:51" s="6" customFormat="1" ht="15.75" customHeight="1">
      <c r="B99" s="163"/>
      <c r="C99" s="164"/>
      <c r="D99" s="157" t="s">
        <v>131</v>
      </c>
      <c r="E99" s="164"/>
      <c r="F99" s="165" t="s">
        <v>134</v>
      </c>
      <c r="G99" s="164"/>
      <c r="H99" s="166">
        <v>8</v>
      </c>
      <c r="J99" s="164"/>
      <c r="K99" s="164"/>
      <c r="L99" s="167"/>
      <c r="M99" s="168"/>
      <c r="N99" s="164"/>
      <c r="O99" s="164"/>
      <c r="P99" s="164"/>
      <c r="Q99" s="164"/>
      <c r="R99" s="164"/>
      <c r="S99" s="164"/>
      <c r="T99" s="169"/>
      <c r="AT99" s="170" t="s">
        <v>131</v>
      </c>
      <c r="AU99" s="170" t="s">
        <v>77</v>
      </c>
      <c r="AV99" s="170" t="s">
        <v>77</v>
      </c>
      <c r="AW99" s="170" t="s">
        <v>86</v>
      </c>
      <c r="AX99" s="170" t="s">
        <v>69</v>
      </c>
      <c r="AY99" s="170" t="s">
        <v>116</v>
      </c>
    </row>
    <row r="100" spans="2:51" s="6" customFormat="1" ht="15.75" customHeight="1">
      <c r="B100" s="163"/>
      <c r="C100" s="164"/>
      <c r="D100" s="157" t="s">
        <v>131</v>
      </c>
      <c r="E100" s="164"/>
      <c r="F100" s="165" t="s">
        <v>135</v>
      </c>
      <c r="G100" s="164"/>
      <c r="H100" s="166">
        <v>7</v>
      </c>
      <c r="J100" s="164"/>
      <c r="K100" s="164"/>
      <c r="L100" s="167"/>
      <c r="M100" s="168"/>
      <c r="N100" s="164"/>
      <c r="O100" s="164"/>
      <c r="P100" s="164"/>
      <c r="Q100" s="164"/>
      <c r="R100" s="164"/>
      <c r="S100" s="164"/>
      <c r="T100" s="169"/>
      <c r="AT100" s="170" t="s">
        <v>131</v>
      </c>
      <c r="AU100" s="170" t="s">
        <v>77</v>
      </c>
      <c r="AV100" s="170" t="s">
        <v>77</v>
      </c>
      <c r="AW100" s="170" t="s">
        <v>86</v>
      </c>
      <c r="AX100" s="170" t="s">
        <v>69</v>
      </c>
      <c r="AY100" s="170" t="s">
        <v>116</v>
      </c>
    </row>
    <row r="101" spans="2:51" s="6" customFormat="1" ht="15.75" customHeight="1">
      <c r="B101" s="163"/>
      <c r="C101" s="164"/>
      <c r="D101" s="157" t="s">
        <v>131</v>
      </c>
      <c r="E101" s="164"/>
      <c r="F101" s="165" t="s">
        <v>136</v>
      </c>
      <c r="G101" s="164"/>
      <c r="H101" s="166">
        <v>5</v>
      </c>
      <c r="J101" s="164"/>
      <c r="K101" s="164"/>
      <c r="L101" s="167"/>
      <c r="M101" s="168"/>
      <c r="N101" s="164"/>
      <c r="O101" s="164"/>
      <c r="P101" s="164"/>
      <c r="Q101" s="164"/>
      <c r="R101" s="164"/>
      <c r="S101" s="164"/>
      <c r="T101" s="169"/>
      <c r="AT101" s="170" t="s">
        <v>131</v>
      </c>
      <c r="AU101" s="170" t="s">
        <v>77</v>
      </c>
      <c r="AV101" s="170" t="s">
        <v>77</v>
      </c>
      <c r="AW101" s="170" t="s">
        <v>86</v>
      </c>
      <c r="AX101" s="170" t="s">
        <v>69</v>
      </c>
      <c r="AY101" s="170" t="s">
        <v>116</v>
      </c>
    </row>
    <row r="102" spans="2:51" s="6" customFormat="1" ht="15.75" customHeight="1">
      <c r="B102" s="163"/>
      <c r="C102" s="164"/>
      <c r="D102" s="157" t="s">
        <v>131</v>
      </c>
      <c r="E102" s="164"/>
      <c r="F102" s="165" t="s">
        <v>137</v>
      </c>
      <c r="G102" s="164"/>
      <c r="H102" s="166">
        <v>8</v>
      </c>
      <c r="J102" s="164"/>
      <c r="K102" s="164"/>
      <c r="L102" s="167"/>
      <c r="M102" s="168"/>
      <c r="N102" s="164"/>
      <c r="O102" s="164"/>
      <c r="P102" s="164"/>
      <c r="Q102" s="164"/>
      <c r="R102" s="164"/>
      <c r="S102" s="164"/>
      <c r="T102" s="169"/>
      <c r="AT102" s="170" t="s">
        <v>131</v>
      </c>
      <c r="AU102" s="170" t="s">
        <v>77</v>
      </c>
      <c r="AV102" s="170" t="s">
        <v>77</v>
      </c>
      <c r="AW102" s="170" t="s">
        <v>86</v>
      </c>
      <c r="AX102" s="170" t="s">
        <v>69</v>
      </c>
      <c r="AY102" s="170" t="s">
        <v>116</v>
      </c>
    </row>
    <row r="103" spans="2:51" s="6" customFormat="1" ht="15.75" customHeight="1">
      <c r="B103" s="155"/>
      <c r="C103" s="156"/>
      <c r="D103" s="157" t="s">
        <v>131</v>
      </c>
      <c r="E103" s="156"/>
      <c r="F103" s="158" t="s">
        <v>138</v>
      </c>
      <c r="G103" s="156"/>
      <c r="H103" s="156"/>
      <c r="J103" s="156"/>
      <c r="K103" s="156"/>
      <c r="L103" s="159"/>
      <c r="M103" s="160"/>
      <c r="N103" s="156"/>
      <c r="O103" s="156"/>
      <c r="P103" s="156"/>
      <c r="Q103" s="156"/>
      <c r="R103" s="156"/>
      <c r="S103" s="156"/>
      <c r="T103" s="161"/>
      <c r="AT103" s="162" t="s">
        <v>131</v>
      </c>
      <c r="AU103" s="162" t="s">
        <v>77</v>
      </c>
      <c r="AV103" s="162" t="s">
        <v>20</v>
      </c>
      <c r="AW103" s="162" t="s">
        <v>86</v>
      </c>
      <c r="AX103" s="162" t="s">
        <v>69</v>
      </c>
      <c r="AY103" s="162" t="s">
        <v>116</v>
      </c>
    </row>
    <row r="104" spans="2:51" s="6" customFormat="1" ht="15.75" customHeight="1">
      <c r="B104" s="171"/>
      <c r="C104" s="172"/>
      <c r="D104" s="157" t="s">
        <v>131</v>
      </c>
      <c r="E104" s="172"/>
      <c r="F104" s="173" t="s">
        <v>139</v>
      </c>
      <c r="G104" s="172"/>
      <c r="H104" s="174">
        <v>43</v>
      </c>
      <c r="J104" s="172"/>
      <c r="K104" s="172"/>
      <c r="L104" s="175"/>
      <c r="M104" s="176"/>
      <c r="N104" s="172"/>
      <c r="O104" s="172"/>
      <c r="P104" s="172"/>
      <c r="Q104" s="172"/>
      <c r="R104" s="172"/>
      <c r="S104" s="172"/>
      <c r="T104" s="177"/>
      <c r="AT104" s="178" t="s">
        <v>131</v>
      </c>
      <c r="AU104" s="178" t="s">
        <v>77</v>
      </c>
      <c r="AV104" s="178" t="s">
        <v>122</v>
      </c>
      <c r="AW104" s="178" t="s">
        <v>86</v>
      </c>
      <c r="AX104" s="178" t="s">
        <v>20</v>
      </c>
      <c r="AY104" s="178" t="s">
        <v>116</v>
      </c>
    </row>
    <row r="105" spans="2:65" s="6" customFormat="1" ht="27" customHeight="1">
      <c r="B105" s="23"/>
      <c r="C105" s="141" t="s">
        <v>122</v>
      </c>
      <c r="D105" s="141" t="s">
        <v>118</v>
      </c>
      <c r="E105" s="142" t="s">
        <v>140</v>
      </c>
      <c r="F105" s="143" t="s">
        <v>141</v>
      </c>
      <c r="G105" s="144" t="s">
        <v>129</v>
      </c>
      <c r="H105" s="145">
        <v>10</v>
      </c>
      <c r="I105" s="146"/>
      <c r="J105" s="147">
        <f>ROUND($I$105*$H$105,2)</f>
        <v>0</v>
      </c>
      <c r="K105" s="143"/>
      <c r="L105" s="43"/>
      <c r="M105" s="148"/>
      <c r="N105" s="149" t="s">
        <v>40</v>
      </c>
      <c r="O105" s="24"/>
      <c r="P105" s="24"/>
      <c r="Q105" s="150">
        <v>0</v>
      </c>
      <c r="R105" s="150">
        <f>$Q$105*$H$105</f>
        <v>0</v>
      </c>
      <c r="S105" s="150">
        <v>0</v>
      </c>
      <c r="T105" s="151">
        <f>$S$105*$H$105</f>
        <v>0</v>
      </c>
      <c r="AR105" s="85" t="s">
        <v>122</v>
      </c>
      <c r="AT105" s="85" t="s">
        <v>118</v>
      </c>
      <c r="AU105" s="85" t="s">
        <v>77</v>
      </c>
      <c r="AY105" s="6" t="s">
        <v>116</v>
      </c>
      <c r="BE105" s="152">
        <f>IF($N$105="základní",$J$105,0)</f>
        <v>0</v>
      </c>
      <c r="BF105" s="152">
        <f>IF($N$105="snížená",$J$105,0)</f>
        <v>0</v>
      </c>
      <c r="BG105" s="152">
        <f>IF($N$105="zákl. přenesená",$J$105,0)</f>
        <v>0</v>
      </c>
      <c r="BH105" s="152">
        <f>IF($N$105="sníž. přenesená",$J$105,0)</f>
        <v>0</v>
      </c>
      <c r="BI105" s="152">
        <f>IF($N$105="nulová",$J$105,0)</f>
        <v>0</v>
      </c>
      <c r="BJ105" s="85" t="s">
        <v>20</v>
      </c>
      <c r="BK105" s="152">
        <f>ROUND($I$105*$H$105,2)</f>
        <v>0</v>
      </c>
      <c r="BL105" s="85" t="s">
        <v>122</v>
      </c>
      <c r="BM105" s="85" t="s">
        <v>122</v>
      </c>
    </row>
    <row r="106" spans="2:47" s="6" customFormat="1" ht="27" customHeight="1">
      <c r="B106" s="23"/>
      <c r="C106" s="24"/>
      <c r="D106" s="153" t="s">
        <v>123</v>
      </c>
      <c r="E106" s="24"/>
      <c r="F106" s="154" t="s">
        <v>141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123</v>
      </c>
      <c r="AU106" s="6" t="s">
        <v>77</v>
      </c>
    </row>
    <row r="107" spans="2:65" s="6" customFormat="1" ht="27" customHeight="1">
      <c r="B107" s="23"/>
      <c r="C107" s="141" t="s">
        <v>142</v>
      </c>
      <c r="D107" s="141" t="s">
        <v>118</v>
      </c>
      <c r="E107" s="142" t="s">
        <v>143</v>
      </c>
      <c r="F107" s="143" t="s">
        <v>144</v>
      </c>
      <c r="G107" s="144" t="s">
        <v>145</v>
      </c>
      <c r="H107" s="145">
        <v>714.4</v>
      </c>
      <c r="I107" s="146"/>
      <c r="J107" s="147">
        <f>ROUND($I$107*$H$107,2)</f>
        <v>0</v>
      </c>
      <c r="K107" s="143"/>
      <c r="L107" s="43"/>
      <c r="M107" s="148"/>
      <c r="N107" s="149" t="s">
        <v>40</v>
      </c>
      <c r="O107" s="24"/>
      <c r="P107" s="24"/>
      <c r="Q107" s="150">
        <v>0</v>
      </c>
      <c r="R107" s="150">
        <f>$Q$107*$H$107</f>
        <v>0</v>
      </c>
      <c r="S107" s="150">
        <v>0</v>
      </c>
      <c r="T107" s="151">
        <f>$S$107*$H$107</f>
        <v>0</v>
      </c>
      <c r="AR107" s="85" t="s">
        <v>122</v>
      </c>
      <c r="AT107" s="85" t="s">
        <v>118</v>
      </c>
      <c r="AU107" s="85" t="s">
        <v>77</v>
      </c>
      <c r="AY107" s="6" t="s">
        <v>116</v>
      </c>
      <c r="BE107" s="152">
        <f>IF($N$107="základní",$J$107,0)</f>
        <v>0</v>
      </c>
      <c r="BF107" s="152">
        <f>IF($N$107="snížená",$J$107,0)</f>
        <v>0</v>
      </c>
      <c r="BG107" s="152">
        <f>IF($N$107="zákl. přenesená",$J$107,0)</f>
        <v>0</v>
      </c>
      <c r="BH107" s="152">
        <f>IF($N$107="sníž. přenesená",$J$107,0)</f>
        <v>0</v>
      </c>
      <c r="BI107" s="152">
        <f>IF($N$107="nulová",$J$107,0)</f>
        <v>0</v>
      </c>
      <c r="BJ107" s="85" t="s">
        <v>20</v>
      </c>
      <c r="BK107" s="152">
        <f>ROUND($I$107*$H$107,2)</f>
        <v>0</v>
      </c>
      <c r="BL107" s="85" t="s">
        <v>122</v>
      </c>
      <c r="BM107" s="85" t="s">
        <v>142</v>
      </c>
    </row>
    <row r="108" spans="2:47" s="6" customFormat="1" ht="27" customHeight="1">
      <c r="B108" s="23"/>
      <c r="C108" s="24"/>
      <c r="D108" s="153" t="s">
        <v>123</v>
      </c>
      <c r="E108" s="24"/>
      <c r="F108" s="154" t="s">
        <v>144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123</v>
      </c>
      <c r="AU108" s="6" t="s">
        <v>77</v>
      </c>
    </row>
    <row r="109" spans="2:51" s="6" customFormat="1" ht="15.75" customHeight="1">
      <c r="B109" s="155"/>
      <c r="C109" s="156"/>
      <c r="D109" s="157" t="s">
        <v>131</v>
      </c>
      <c r="E109" s="156"/>
      <c r="F109" s="158" t="s">
        <v>146</v>
      </c>
      <c r="G109" s="156"/>
      <c r="H109" s="156"/>
      <c r="J109" s="156"/>
      <c r="K109" s="156"/>
      <c r="L109" s="159"/>
      <c r="M109" s="160"/>
      <c r="N109" s="156"/>
      <c r="O109" s="156"/>
      <c r="P109" s="156"/>
      <c r="Q109" s="156"/>
      <c r="R109" s="156"/>
      <c r="S109" s="156"/>
      <c r="T109" s="161"/>
      <c r="AT109" s="162" t="s">
        <v>131</v>
      </c>
      <c r="AU109" s="162" t="s">
        <v>77</v>
      </c>
      <c r="AV109" s="162" t="s">
        <v>20</v>
      </c>
      <c r="AW109" s="162" t="s">
        <v>86</v>
      </c>
      <c r="AX109" s="162" t="s">
        <v>69</v>
      </c>
      <c r="AY109" s="162" t="s">
        <v>116</v>
      </c>
    </row>
    <row r="110" spans="2:51" s="6" customFormat="1" ht="15.75" customHeight="1">
      <c r="B110" s="155"/>
      <c r="C110" s="156"/>
      <c r="D110" s="157" t="s">
        <v>131</v>
      </c>
      <c r="E110" s="156"/>
      <c r="F110" s="158" t="s">
        <v>147</v>
      </c>
      <c r="G110" s="156"/>
      <c r="H110" s="156"/>
      <c r="J110" s="156"/>
      <c r="K110" s="156"/>
      <c r="L110" s="159"/>
      <c r="M110" s="160"/>
      <c r="N110" s="156"/>
      <c r="O110" s="156"/>
      <c r="P110" s="156"/>
      <c r="Q110" s="156"/>
      <c r="R110" s="156"/>
      <c r="S110" s="156"/>
      <c r="T110" s="161"/>
      <c r="AT110" s="162" t="s">
        <v>131</v>
      </c>
      <c r="AU110" s="162" t="s">
        <v>77</v>
      </c>
      <c r="AV110" s="162" t="s">
        <v>20</v>
      </c>
      <c r="AW110" s="162" t="s">
        <v>86</v>
      </c>
      <c r="AX110" s="162" t="s">
        <v>69</v>
      </c>
      <c r="AY110" s="162" t="s">
        <v>116</v>
      </c>
    </row>
    <row r="111" spans="2:51" s="6" customFormat="1" ht="15.75" customHeight="1">
      <c r="B111" s="155"/>
      <c r="C111" s="156"/>
      <c r="D111" s="157" t="s">
        <v>131</v>
      </c>
      <c r="E111" s="156"/>
      <c r="F111" s="158" t="s">
        <v>148</v>
      </c>
      <c r="G111" s="156"/>
      <c r="H111" s="156"/>
      <c r="J111" s="156"/>
      <c r="K111" s="156"/>
      <c r="L111" s="159"/>
      <c r="M111" s="160"/>
      <c r="N111" s="156"/>
      <c r="O111" s="156"/>
      <c r="P111" s="156"/>
      <c r="Q111" s="156"/>
      <c r="R111" s="156"/>
      <c r="S111" s="156"/>
      <c r="T111" s="161"/>
      <c r="AT111" s="162" t="s">
        <v>131</v>
      </c>
      <c r="AU111" s="162" t="s">
        <v>77</v>
      </c>
      <c r="AV111" s="162" t="s">
        <v>20</v>
      </c>
      <c r="AW111" s="162" t="s">
        <v>86</v>
      </c>
      <c r="AX111" s="162" t="s">
        <v>69</v>
      </c>
      <c r="AY111" s="162" t="s">
        <v>116</v>
      </c>
    </row>
    <row r="112" spans="2:51" s="6" customFormat="1" ht="15.75" customHeight="1">
      <c r="B112" s="163"/>
      <c r="C112" s="164"/>
      <c r="D112" s="157" t="s">
        <v>131</v>
      </c>
      <c r="E112" s="164"/>
      <c r="F112" s="165" t="s">
        <v>149</v>
      </c>
      <c r="G112" s="164"/>
      <c r="H112" s="166">
        <v>714.4</v>
      </c>
      <c r="J112" s="164"/>
      <c r="K112" s="164"/>
      <c r="L112" s="167"/>
      <c r="M112" s="168"/>
      <c r="N112" s="164"/>
      <c r="O112" s="164"/>
      <c r="P112" s="164"/>
      <c r="Q112" s="164"/>
      <c r="R112" s="164"/>
      <c r="S112" s="164"/>
      <c r="T112" s="169"/>
      <c r="AT112" s="170" t="s">
        <v>131</v>
      </c>
      <c r="AU112" s="170" t="s">
        <v>77</v>
      </c>
      <c r="AV112" s="170" t="s">
        <v>77</v>
      </c>
      <c r="AW112" s="170" t="s">
        <v>86</v>
      </c>
      <c r="AX112" s="170" t="s">
        <v>69</v>
      </c>
      <c r="AY112" s="170" t="s">
        <v>116</v>
      </c>
    </row>
    <row r="113" spans="2:51" s="6" customFormat="1" ht="15.75" customHeight="1">
      <c r="B113" s="171"/>
      <c r="C113" s="172"/>
      <c r="D113" s="157" t="s">
        <v>131</v>
      </c>
      <c r="E113" s="172"/>
      <c r="F113" s="173" t="s">
        <v>139</v>
      </c>
      <c r="G113" s="172"/>
      <c r="H113" s="174">
        <v>714.4</v>
      </c>
      <c r="J113" s="172"/>
      <c r="K113" s="172"/>
      <c r="L113" s="175"/>
      <c r="M113" s="176"/>
      <c r="N113" s="172"/>
      <c r="O113" s="172"/>
      <c r="P113" s="172"/>
      <c r="Q113" s="172"/>
      <c r="R113" s="172"/>
      <c r="S113" s="172"/>
      <c r="T113" s="177"/>
      <c r="AT113" s="178" t="s">
        <v>131</v>
      </c>
      <c r="AU113" s="178" t="s">
        <v>77</v>
      </c>
      <c r="AV113" s="178" t="s">
        <v>122</v>
      </c>
      <c r="AW113" s="178" t="s">
        <v>86</v>
      </c>
      <c r="AX113" s="178" t="s">
        <v>20</v>
      </c>
      <c r="AY113" s="178" t="s">
        <v>116</v>
      </c>
    </row>
    <row r="114" spans="2:65" s="6" customFormat="1" ht="27" customHeight="1">
      <c r="B114" s="23"/>
      <c r="C114" s="141" t="s">
        <v>150</v>
      </c>
      <c r="D114" s="141" t="s">
        <v>118</v>
      </c>
      <c r="E114" s="142" t="s">
        <v>151</v>
      </c>
      <c r="F114" s="143" t="s">
        <v>152</v>
      </c>
      <c r="G114" s="144" t="s">
        <v>129</v>
      </c>
      <c r="H114" s="145">
        <v>1786</v>
      </c>
      <c r="I114" s="146"/>
      <c r="J114" s="147">
        <f>ROUND($I$114*$H$114,2)</f>
        <v>0</v>
      </c>
      <c r="K114" s="143"/>
      <c r="L114" s="43"/>
      <c r="M114" s="148"/>
      <c r="N114" s="149" t="s">
        <v>40</v>
      </c>
      <c r="O114" s="24"/>
      <c r="P114" s="24"/>
      <c r="Q114" s="150">
        <v>0</v>
      </c>
      <c r="R114" s="150">
        <f>$Q$114*$H$114</f>
        <v>0</v>
      </c>
      <c r="S114" s="150">
        <v>0</v>
      </c>
      <c r="T114" s="151">
        <f>$S$114*$H$114</f>
        <v>0</v>
      </c>
      <c r="AR114" s="85" t="s">
        <v>122</v>
      </c>
      <c r="AT114" s="85" t="s">
        <v>118</v>
      </c>
      <c r="AU114" s="85" t="s">
        <v>77</v>
      </c>
      <c r="AY114" s="6" t="s">
        <v>116</v>
      </c>
      <c r="BE114" s="152">
        <f>IF($N$114="základní",$J$114,0)</f>
        <v>0</v>
      </c>
      <c r="BF114" s="152">
        <f>IF($N$114="snížená",$J$114,0)</f>
        <v>0</v>
      </c>
      <c r="BG114" s="152">
        <f>IF($N$114="zákl. přenesená",$J$114,0)</f>
        <v>0</v>
      </c>
      <c r="BH114" s="152">
        <f>IF($N$114="sníž. přenesená",$J$114,0)</f>
        <v>0</v>
      </c>
      <c r="BI114" s="152">
        <f>IF($N$114="nulová",$J$114,0)</f>
        <v>0</v>
      </c>
      <c r="BJ114" s="85" t="s">
        <v>20</v>
      </c>
      <c r="BK114" s="152">
        <f>ROUND($I$114*$H$114,2)</f>
        <v>0</v>
      </c>
      <c r="BL114" s="85" t="s">
        <v>122</v>
      </c>
      <c r="BM114" s="85" t="s">
        <v>150</v>
      </c>
    </row>
    <row r="115" spans="2:47" s="6" customFormat="1" ht="27" customHeight="1">
      <c r="B115" s="23"/>
      <c r="C115" s="24"/>
      <c r="D115" s="153" t="s">
        <v>123</v>
      </c>
      <c r="E115" s="24"/>
      <c r="F115" s="154" t="s">
        <v>152</v>
      </c>
      <c r="G115" s="24"/>
      <c r="H115" s="24"/>
      <c r="J115" s="24"/>
      <c r="K115" s="24"/>
      <c r="L115" s="43"/>
      <c r="M115" s="56"/>
      <c r="N115" s="24"/>
      <c r="O115" s="24"/>
      <c r="P115" s="24"/>
      <c r="Q115" s="24"/>
      <c r="R115" s="24"/>
      <c r="S115" s="24"/>
      <c r="T115" s="57"/>
      <c r="AT115" s="6" t="s">
        <v>123</v>
      </c>
      <c r="AU115" s="6" t="s">
        <v>77</v>
      </c>
    </row>
    <row r="116" spans="2:65" s="6" customFormat="1" ht="27" customHeight="1">
      <c r="B116" s="23"/>
      <c r="C116" s="141" t="s">
        <v>153</v>
      </c>
      <c r="D116" s="141" t="s">
        <v>118</v>
      </c>
      <c r="E116" s="142" t="s">
        <v>154</v>
      </c>
      <c r="F116" s="143" t="s">
        <v>155</v>
      </c>
      <c r="G116" s="144" t="s">
        <v>156</v>
      </c>
      <c r="H116" s="145">
        <v>495</v>
      </c>
      <c r="I116" s="146"/>
      <c r="J116" s="147">
        <f>ROUND($I$116*$H$116,2)</f>
        <v>0</v>
      </c>
      <c r="K116" s="143"/>
      <c r="L116" s="43"/>
      <c r="M116" s="148"/>
      <c r="N116" s="149" t="s">
        <v>40</v>
      </c>
      <c r="O116" s="24"/>
      <c r="P116" s="24"/>
      <c r="Q116" s="150">
        <v>0</v>
      </c>
      <c r="R116" s="150">
        <f>$Q$116*$H$116</f>
        <v>0</v>
      </c>
      <c r="S116" s="150">
        <v>0</v>
      </c>
      <c r="T116" s="151">
        <f>$S$116*$H$116</f>
        <v>0</v>
      </c>
      <c r="AR116" s="85" t="s">
        <v>122</v>
      </c>
      <c r="AT116" s="85" t="s">
        <v>118</v>
      </c>
      <c r="AU116" s="85" t="s">
        <v>77</v>
      </c>
      <c r="AY116" s="6" t="s">
        <v>116</v>
      </c>
      <c r="BE116" s="152">
        <f>IF($N$116="základní",$J$116,0)</f>
        <v>0</v>
      </c>
      <c r="BF116" s="152">
        <f>IF($N$116="snížená",$J$116,0)</f>
        <v>0</v>
      </c>
      <c r="BG116" s="152">
        <f>IF($N$116="zákl. přenesená",$J$116,0)</f>
        <v>0</v>
      </c>
      <c r="BH116" s="152">
        <f>IF($N$116="sníž. přenesená",$J$116,0)</f>
        <v>0</v>
      </c>
      <c r="BI116" s="152">
        <f>IF($N$116="nulová",$J$116,0)</f>
        <v>0</v>
      </c>
      <c r="BJ116" s="85" t="s">
        <v>20</v>
      </c>
      <c r="BK116" s="152">
        <f>ROUND($I$116*$H$116,2)</f>
        <v>0</v>
      </c>
      <c r="BL116" s="85" t="s">
        <v>122</v>
      </c>
      <c r="BM116" s="85" t="s">
        <v>153</v>
      </c>
    </row>
    <row r="117" spans="2:47" s="6" customFormat="1" ht="27" customHeight="1">
      <c r="B117" s="23"/>
      <c r="C117" s="24"/>
      <c r="D117" s="153" t="s">
        <v>123</v>
      </c>
      <c r="E117" s="24"/>
      <c r="F117" s="154" t="s">
        <v>155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123</v>
      </c>
      <c r="AU117" s="6" t="s">
        <v>77</v>
      </c>
    </row>
    <row r="118" spans="2:51" s="6" customFormat="1" ht="15.75" customHeight="1">
      <c r="B118" s="155"/>
      <c r="C118" s="156"/>
      <c r="D118" s="157" t="s">
        <v>131</v>
      </c>
      <c r="E118" s="156"/>
      <c r="F118" s="158" t="s">
        <v>157</v>
      </c>
      <c r="G118" s="156"/>
      <c r="H118" s="156"/>
      <c r="J118" s="156"/>
      <c r="K118" s="156"/>
      <c r="L118" s="159"/>
      <c r="M118" s="160"/>
      <c r="N118" s="156"/>
      <c r="O118" s="156"/>
      <c r="P118" s="156"/>
      <c r="Q118" s="156"/>
      <c r="R118" s="156"/>
      <c r="S118" s="156"/>
      <c r="T118" s="161"/>
      <c r="AT118" s="162" t="s">
        <v>131</v>
      </c>
      <c r="AU118" s="162" t="s">
        <v>77</v>
      </c>
      <c r="AV118" s="162" t="s">
        <v>20</v>
      </c>
      <c r="AW118" s="162" t="s">
        <v>86</v>
      </c>
      <c r="AX118" s="162" t="s">
        <v>69</v>
      </c>
      <c r="AY118" s="162" t="s">
        <v>116</v>
      </c>
    </row>
    <row r="119" spans="2:51" s="6" customFormat="1" ht="15.75" customHeight="1">
      <c r="B119" s="163"/>
      <c r="C119" s="164"/>
      <c r="D119" s="157" t="s">
        <v>131</v>
      </c>
      <c r="E119" s="164"/>
      <c r="F119" s="165" t="s">
        <v>158</v>
      </c>
      <c r="G119" s="164"/>
      <c r="H119" s="166">
        <v>450</v>
      </c>
      <c r="J119" s="164"/>
      <c r="K119" s="164"/>
      <c r="L119" s="167"/>
      <c r="M119" s="168"/>
      <c r="N119" s="164"/>
      <c r="O119" s="164"/>
      <c r="P119" s="164"/>
      <c r="Q119" s="164"/>
      <c r="R119" s="164"/>
      <c r="S119" s="164"/>
      <c r="T119" s="169"/>
      <c r="AT119" s="170" t="s">
        <v>131</v>
      </c>
      <c r="AU119" s="170" t="s">
        <v>77</v>
      </c>
      <c r="AV119" s="170" t="s">
        <v>77</v>
      </c>
      <c r="AW119" s="170" t="s">
        <v>86</v>
      </c>
      <c r="AX119" s="170" t="s">
        <v>69</v>
      </c>
      <c r="AY119" s="170" t="s">
        <v>116</v>
      </c>
    </row>
    <row r="120" spans="2:51" s="6" customFormat="1" ht="15.75" customHeight="1">
      <c r="B120" s="163"/>
      <c r="C120" s="164"/>
      <c r="D120" s="157" t="s">
        <v>131</v>
      </c>
      <c r="E120" s="164"/>
      <c r="F120" s="165" t="s">
        <v>159</v>
      </c>
      <c r="G120" s="164"/>
      <c r="H120" s="166">
        <v>45</v>
      </c>
      <c r="J120" s="164"/>
      <c r="K120" s="164"/>
      <c r="L120" s="167"/>
      <c r="M120" s="168"/>
      <c r="N120" s="164"/>
      <c r="O120" s="164"/>
      <c r="P120" s="164"/>
      <c r="Q120" s="164"/>
      <c r="R120" s="164"/>
      <c r="S120" s="164"/>
      <c r="T120" s="169"/>
      <c r="AT120" s="170" t="s">
        <v>131</v>
      </c>
      <c r="AU120" s="170" t="s">
        <v>77</v>
      </c>
      <c r="AV120" s="170" t="s">
        <v>77</v>
      </c>
      <c r="AW120" s="170" t="s">
        <v>86</v>
      </c>
      <c r="AX120" s="170" t="s">
        <v>69</v>
      </c>
      <c r="AY120" s="170" t="s">
        <v>116</v>
      </c>
    </row>
    <row r="121" spans="2:51" s="6" customFormat="1" ht="15.75" customHeight="1">
      <c r="B121" s="155"/>
      <c r="C121" s="156"/>
      <c r="D121" s="157" t="s">
        <v>131</v>
      </c>
      <c r="E121" s="156"/>
      <c r="F121" s="158" t="s">
        <v>138</v>
      </c>
      <c r="G121" s="156"/>
      <c r="H121" s="156"/>
      <c r="J121" s="156"/>
      <c r="K121" s="156"/>
      <c r="L121" s="159"/>
      <c r="M121" s="160"/>
      <c r="N121" s="156"/>
      <c r="O121" s="156"/>
      <c r="P121" s="156"/>
      <c r="Q121" s="156"/>
      <c r="R121" s="156"/>
      <c r="S121" s="156"/>
      <c r="T121" s="161"/>
      <c r="AT121" s="162" t="s">
        <v>131</v>
      </c>
      <c r="AU121" s="162" t="s">
        <v>77</v>
      </c>
      <c r="AV121" s="162" t="s">
        <v>20</v>
      </c>
      <c r="AW121" s="162" t="s">
        <v>86</v>
      </c>
      <c r="AX121" s="162" t="s">
        <v>69</v>
      </c>
      <c r="AY121" s="162" t="s">
        <v>116</v>
      </c>
    </row>
    <row r="122" spans="2:51" s="6" customFormat="1" ht="15.75" customHeight="1">
      <c r="B122" s="171"/>
      <c r="C122" s="172"/>
      <c r="D122" s="157" t="s">
        <v>131</v>
      </c>
      <c r="E122" s="172"/>
      <c r="F122" s="173" t="s">
        <v>139</v>
      </c>
      <c r="G122" s="172"/>
      <c r="H122" s="174">
        <v>495</v>
      </c>
      <c r="J122" s="172"/>
      <c r="K122" s="172"/>
      <c r="L122" s="175"/>
      <c r="M122" s="176"/>
      <c r="N122" s="172"/>
      <c r="O122" s="172"/>
      <c r="P122" s="172"/>
      <c r="Q122" s="172"/>
      <c r="R122" s="172"/>
      <c r="S122" s="172"/>
      <c r="T122" s="177"/>
      <c r="AT122" s="178" t="s">
        <v>131</v>
      </c>
      <c r="AU122" s="178" t="s">
        <v>77</v>
      </c>
      <c r="AV122" s="178" t="s">
        <v>122</v>
      </c>
      <c r="AW122" s="178" t="s">
        <v>86</v>
      </c>
      <c r="AX122" s="178" t="s">
        <v>20</v>
      </c>
      <c r="AY122" s="178" t="s">
        <v>116</v>
      </c>
    </row>
    <row r="123" spans="2:65" s="6" customFormat="1" ht="27" customHeight="1">
      <c r="B123" s="23"/>
      <c r="C123" s="141" t="s">
        <v>160</v>
      </c>
      <c r="D123" s="141" t="s">
        <v>118</v>
      </c>
      <c r="E123" s="142" t="s">
        <v>161</v>
      </c>
      <c r="F123" s="143" t="s">
        <v>162</v>
      </c>
      <c r="G123" s="144" t="s">
        <v>145</v>
      </c>
      <c r="H123" s="145">
        <v>174.5</v>
      </c>
      <c r="I123" s="146"/>
      <c r="J123" s="147">
        <f>ROUND($I$123*$H$123,2)</f>
        <v>0</v>
      </c>
      <c r="K123" s="143"/>
      <c r="L123" s="43"/>
      <c r="M123" s="148"/>
      <c r="N123" s="149" t="s">
        <v>40</v>
      </c>
      <c r="O123" s="24"/>
      <c r="P123" s="24"/>
      <c r="Q123" s="150">
        <v>0</v>
      </c>
      <c r="R123" s="150">
        <f>$Q$123*$H$123</f>
        <v>0</v>
      </c>
      <c r="S123" s="150">
        <v>0</v>
      </c>
      <c r="T123" s="151">
        <f>$S$123*$H$123</f>
        <v>0</v>
      </c>
      <c r="AR123" s="85" t="s">
        <v>122</v>
      </c>
      <c r="AT123" s="85" t="s">
        <v>118</v>
      </c>
      <c r="AU123" s="85" t="s">
        <v>77</v>
      </c>
      <c r="AY123" s="6" t="s">
        <v>116</v>
      </c>
      <c r="BE123" s="152">
        <f>IF($N$123="základní",$J$123,0)</f>
        <v>0</v>
      </c>
      <c r="BF123" s="152">
        <f>IF($N$123="snížená",$J$123,0)</f>
        <v>0</v>
      </c>
      <c r="BG123" s="152">
        <f>IF($N$123="zákl. přenesená",$J$123,0)</f>
        <v>0</v>
      </c>
      <c r="BH123" s="152">
        <f>IF($N$123="sníž. přenesená",$J$123,0)</f>
        <v>0</v>
      </c>
      <c r="BI123" s="152">
        <f>IF($N$123="nulová",$J$123,0)</f>
        <v>0</v>
      </c>
      <c r="BJ123" s="85" t="s">
        <v>20</v>
      </c>
      <c r="BK123" s="152">
        <f>ROUND($I$123*$H$123,2)</f>
        <v>0</v>
      </c>
      <c r="BL123" s="85" t="s">
        <v>122</v>
      </c>
      <c r="BM123" s="85" t="s">
        <v>160</v>
      </c>
    </row>
    <row r="124" spans="2:47" s="6" customFormat="1" ht="27" customHeight="1">
      <c r="B124" s="23"/>
      <c r="C124" s="24"/>
      <c r="D124" s="153" t="s">
        <v>123</v>
      </c>
      <c r="E124" s="24"/>
      <c r="F124" s="154" t="s">
        <v>162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123</v>
      </c>
      <c r="AU124" s="6" t="s">
        <v>77</v>
      </c>
    </row>
    <row r="125" spans="2:51" s="6" customFormat="1" ht="15.75" customHeight="1">
      <c r="B125" s="163"/>
      <c r="C125" s="164"/>
      <c r="D125" s="157" t="s">
        <v>131</v>
      </c>
      <c r="E125" s="164"/>
      <c r="F125" s="165" t="s">
        <v>163</v>
      </c>
      <c r="G125" s="164"/>
      <c r="H125" s="166">
        <v>174.5</v>
      </c>
      <c r="J125" s="164"/>
      <c r="K125" s="164"/>
      <c r="L125" s="167"/>
      <c r="M125" s="168"/>
      <c r="N125" s="164"/>
      <c r="O125" s="164"/>
      <c r="P125" s="164"/>
      <c r="Q125" s="164"/>
      <c r="R125" s="164"/>
      <c r="S125" s="164"/>
      <c r="T125" s="169"/>
      <c r="AT125" s="170" t="s">
        <v>131</v>
      </c>
      <c r="AU125" s="170" t="s">
        <v>77</v>
      </c>
      <c r="AV125" s="170" t="s">
        <v>77</v>
      </c>
      <c r="AW125" s="170" t="s">
        <v>86</v>
      </c>
      <c r="AX125" s="170" t="s">
        <v>69</v>
      </c>
      <c r="AY125" s="170" t="s">
        <v>116</v>
      </c>
    </row>
    <row r="126" spans="2:51" s="6" customFormat="1" ht="15.75" customHeight="1">
      <c r="B126" s="171"/>
      <c r="C126" s="172"/>
      <c r="D126" s="157" t="s">
        <v>131</v>
      </c>
      <c r="E126" s="172"/>
      <c r="F126" s="173" t="s">
        <v>139</v>
      </c>
      <c r="G126" s="172"/>
      <c r="H126" s="174">
        <v>174.5</v>
      </c>
      <c r="J126" s="172"/>
      <c r="K126" s="172"/>
      <c r="L126" s="175"/>
      <c r="M126" s="176"/>
      <c r="N126" s="172"/>
      <c r="O126" s="172"/>
      <c r="P126" s="172"/>
      <c r="Q126" s="172"/>
      <c r="R126" s="172"/>
      <c r="S126" s="172"/>
      <c r="T126" s="177"/>
      <c r="AT126" s="178" t="s">
        <v>131</v>
      </c>
      <c r="AU126" s="178" t="s">
        <v>77</v>
      </c>
      <c r="AV126" s="178" t="s">
        <v>122</v>
      </c>
      <c r="AW126" s="178" t="s">
        <v>86</v>
      </c>
      <c r="AX126" s="178" t="s">
        <v>20</v>
      </c>
      <c r="AY126" s="178" t="s">
        <v>116</v>
      </c>
    </row>
    <row r="127" spans="2:65" s="6" customFormat="1" ht="27" customHeight="1">
      <c r="B127" s="23"/>
      <c r="C127" s="141" t="s">
        <v>164</v>
      </c>
      <c r="D127" s="141" t="s">
        <v>118</v>
      </c>
      <c r="E127" s="142" t="s">
        <v>165</v>
      </c>
      <c r="F127" s="143" t="s">
        <v>166</v>
      </c>
      <c r="G127" s="144" t="s">
        <v>145</v>
      </c>
      <c r="H127" s="145">
        <v>1046.8</v>
      </c>
      <c r="I127" s="146"/>
      <c r="J127" s="147">
        <f>ROUND($I$127*$H$127,2)</f>
        <v>0</v>
      </c>
      <c r="K127" s="143"/>
      <c r="L127" s="43"/>
      <c r="M127" s="148"/>
      <c r="N127" s="149" t="s">
        <v>40</v>
      </c>
      <c r="O127" s="24"/>
      <c r="P127" s="24"/>
      <c r="Q127" s="150">
        <v>0</v>
      </c>
      <c r="R127" s="150">
        <f>$Q$127*$H$127</f>
        <v>0</v>
      </c>
      <c r="S127" s="150">
        <v>0</v>
      </c>
      <c r="T127" s="151">
        <f>$S$127*$H$127</f>
        <v>0</v>
      </c>
      <c r="AR127" s="85" t="s">
        <v>122</v>
      </c>
      <c r="AT127" s="85" t="s">
        <v>118</v>
      </c>
      <c r="AU127" s="85" t="s">
        <v>77</v>
      </c>
      <c r="AY127" s="6" t="s">
        <v>116</v>
      </c>
      <c r="BE127" s="152">
        <f>IF($N$127="základní",$J$127,0)</f>
        <v>0</v>
      </c>
      <c r="BF127" s="152">
        <f>IF($N$127="snížená",$J$127,0)</f>
        <v>0</v>
      </c>
      <c r="BG127" s="152">
        <f>IF($N$127="zákl. přenesená",$J$127,0)</f>
        <v>0</v>
      </c>
      <c r="BH127" s="152">
        <f>IF($N$127="sníž. přenesená",$J$127,0)</f>
        <v>0</v>
      </c>
      <c r="BI127" s="152">
        <f>IF($N$127="nulová",$J$127,0)</f>
        <v>0</v>
      </c>
      <c r="BJ127" s="85" t="s">
        <v>20</v>
      </c>
      <c r="BK127" s="152">
        <f>ROUND($I$127*$H$127,2)</f>
        <v>0</v>
      </c>
      <c r="BL127" s="85" t="s">
        <v>122</v>
      </c>
      <c r="BM127" s="85" t="s">
        <v>164</v>
      </c>
    </row>
    <row r="128" spans="2:47" s="6" customFormat="1" ht="27" customHeight="1">
      <c r="B128" s="23"/>
      <c r="C128" s="24"/>
      <c r="D128" s="153" t="s">
        <v>123</v>
      </c>
      <c r="E128" s="24"/>
      <c r="F128" s="154" t="s">
        <v>166</v>
      </c>
      <c r="G128" s="24"/>
      <c r="H128" s="24"/>
      <c r="J128" s="24"/>
      <c r="K128" s="24"/>
      <c r="L128" s="43"/>
      <c r="M128" s="56"/>
      <c r="N128" s="24"/>
      <c r="O128" s="24"/>
      <c r="P128" s="24"/>
      <c r="Q128" s="24"/>
      <c r="R128" s="24"/>
      <c r="S128" s="24"/>
      <c r="T128" s="57"/>
      <c r="AT128" s="6" t="s">
        <v>123</v>
      </c>
      <c r="AU128" s="6" t="s">
        <v>77</v>
      </c>
    </row>
    <row r="129" spans="2:51" s="6" customFormat="1" ht="15.75" customHeight="1">
      <c r="B129" s="163"/>
      <c r="C129" s="164"/>
      <c r="D129" s="157" t="s">
        <v>131</v>
      </c>
      <c r="E129" s="164"/>
      <c r="F129" s="165" t="s">
        <v>167</v>
      </c>
      <c r="G129" s="164"/>
      <c r="H129" s="166">
        <v>355.2</v>
      </c>
      <c r="J129" s="164"/>
      <c r="K129" s="164"/>
      <c r="L129" s="167"/>
      <c r="M129" s="168"/>
      <c r="N129" s="164"/>
      <c r="O129" s="164"/>
      <c r="P129" s="164"/>
      <c r="Q129" s="164"/>
      <c r="R129" s="164"/>
      <c r="S129" s="164"/>
      <c r="T129" s="169"/>
      <c r="AT129" s="170" t="s">
        <v>131</v>
      </c>
      <c r="AU129" s="170" t="s">
        <v>77</v>
      </c>
      <c r="AV129" s="170" t="s">
        <v>77</v>
      </c>
      <c r="AW129" s="170" t="s">
        <v>86</v>
      </c>
      <c r="AX129" s="170" t="s">
        <v>69</v>
      </c>
      <c r="AY129" s="170" t="s">
        <v>116</v>
      </c>
    </row>
    <row r="130" spans="2:51" s="6" customFormat="1" ht="15.75" customHeight="1">
      <c r="B130" s="163"/>
      <c r="C130" s="164"/>
      <c r="D130" s="157" t="s">
        <v>131</v>
      </c>
      <c r="E130" s="164"/>
      <c r="F130" s="165" t="s">
        <v>168</v>
      </c>
      <c r="G130" s="164"/>
      <c r="H130" s="166">
        <v>90</v>
      </c>
      <c r="J130" s="164"/>
      <c r="K130" s="164"/>
      <c r="L130" s="167"/>
      <c r="M130" s="168"/>
      <c r="N130" s="164"/>
      <c r="O130" s="164"/>
      <c r="P130" s="164"/>
      <c r="Q130" s="164"/>
      <c r="R130" s="164"/>
      <c r="S130" s="164"/>
      <c r="T130" s="169"/>
      <c r="AT130" s="170" t="s">
        <v>131</v>
      </c>
      <c r="AU130" s="170" t="s">
        <v>77</v>
      </c>
      <c r="AV130" s="170" t="s">
        <v>77</v>
      </c>
      <c r="AW130" s="170" t="s">
        <v>86</v>
      </c>
      <c r="AX130" s="170" t="s">
        <v>69</v>
      </c>
      <c r="AY130" s="170" t="s">
        <v>116</v>
      </c>
    </row>
    <row r="131" spans="2:51" s="6" customFormat="1" ht="15.75" customHeight="1">
      <c r="B131" s="163"/>
      <c r="C131" s="164"/>
      <c r="D131" s="157" t="s">
        <v>131</v>
      </c>
      <c r="E131" s="164"/>
      <c r="F131" s="165" t="s">
        <v>169</v>
      </c>
      <c r="G131" s="164"/>
      <c r="H131" s="166">
        <v>457.6</v>
      </c>
      <c r="J131" s="164"/>
      <c r="K131" s="164"/>
      <c r="L131" s="167"/>
      <c r="M131" s="168"/>
      <c r="N131" s="164"/>
      <c r="O131" s="164"/>
      <c r="P131" s="164"/>
      <c r="Q131" s="164"/>
      <c r="R131" s="164"/>
      <c r="S131" s="164"/>
      <c r="T131" s="169"/>
      <c r="AT131" s="170" t="s">
        <v>131</v>
      </c>
      <c r="AU131" s="170" t="s">
        <v>77</v>
      </c>
      <c r="AV131" s="170" t="s">
        <v>77</v>
      </c>
      <c r="AW131" s="170" t="s">
        <v>86</v>
      </c>
      <c r="AX131" s="170" t="s">
        <v>69</v>
      </c>
      <c r="AY131" s="170" t="s">
        <v>116</v>
      </c>
    </row>
    <row r="132" spans="2:51" s="6" customFormat="1" ht="15.75" customHeight="1">
      <c r="B132" s="163"/>
      <c r="C132" s="164"/>
      <c r="D132" s="157" t="s">
        <v>131</v>
      </c>
      <c r="E132" s="164"/>
      <c r="F132" s="165" t="s">
        <v>170</v>
      </c>
      <c r="G132" s="164"/>
      <c r="H132" s="166">
        <v>144</v>
      </c>
      <c r="J132" s="164"/>
      <c r="K132" s="164"/>
      <c r="L132" s="167"/>
      <c r="M132" s="168"/>
      <c r="N132" s="164"/>
      <c r="O132" s="164"/>
      <c r="P132" s="164"/>
      <c r="Q132" s="164"/>
      <c r="R132" s="164"/>
      <c r="S132" s="164"/>
      <c r="T132" s="169"/>
      <c r="AT132" s="170" t="s">
        <v>131</v>
      </c>
      <c r="AU132" s="170" t="s">
        <v>77</v>
      </c>
      <c r="AV132" s="170" t="s">
        <v>77</v>
      </c>
      <c r="AW132" s="170" t="s">
        <v>86</v>
      </c>
      <c r="AX132" s="170" t="s">
        <v>69</v>
      </c>
      <c r="AY132" s="170" t="s">
        <v>116</v>
      </c>
    </row>
    <row r="133" spans="2:51" s="6" customFormat="1" ht="15.75" customHeight="1">
      <c r="B133" s="155"/>
      <c r="C133" s="156"/>
      <c r="D133" s="157" t="s">
        <v>131</v>
      </c>
      <c r="E133" s="156"/>
      <c r="F133" s="158" t="s">
        <v>138</v>
      </c>
      <c r="G133" s="156"/>
      <c r="H133" s="156"/>
      <c r="J133" s="156"/>
      <c r="K133" s="156"/>
      <c r="L133" s="159"/>
      <c r="M133" s="160"/>
      <c r="N133" s="156"/>
      <c r="O133" s="156"/>
      <c r="P133" s="156"/>
      <c r="Q133" s="156"/>
      <c r="R133" s="156"/>
      <c r="S133" s="156"/>
      <c r="T133" s="161"/>
      <c r="AT133" s="162" t="s">
        <v>131</v>
      </c>
      <c r="AU133" s="162" t="s">
        <v>77</v>
      </c>
      <c r="AV133" s="162" t="s">
        <v>20</v>
      </c>
      <c r="AW133" s="162" t="s">
        <v>86</v>
      </c>
      <c r="AX133" s="162" t="s">
        <v>69</v>
      </c>
      <c r="AY133" s="162" t="s">
        <v>116</v>
      </c>
    </row>
    <row r="134" spans="2:51" s="6" customFormat="1" ht="15.75" customHeight="1">
      <c r="B134" s="171"/>
      <c r="C134" s="172"/>
      <c r="D134" s="157" t="s">
        <v>131</v>
      </c>
      <c r="E134" s="172"/>
      <c r="F134" s="173" t="s">
        <v>139</v>
      </c>
      <c r="G134" s="172"/>
      <c r="H134" s="174">
        <v>1046.8</v>
      </c>
      <c r="J134" s="172"/>
      <c r="K134" s="172"/>
      <c r="L134" s="175"/>
      <c r="M134" s="176"/>
      <c r="N134" s="172"/>
      <c r="O134" s="172"/>
      <c r="P134" s="172"/>
      <c r="Q134" s="172"/>
      <c r="R134" s="172"/>
      <c r="S134" s="172"/>
      <c r="T134" s="177"/>
      <c r="AT134" s="178" t="s">
        <v>131</v>
      </c>
      <c r="AU134" s="178" t="s">
        <v>77</v>
      </c>
      <c r="AV134" s="178" t="s">
        <v>122</v>
      </c>
      <c r="AW134" s="178" t="s">
        <v>86</v>
      </c>
      <c r="AX134" s="178" t="s">
        <v>20</v>
      </c>
      <c r="AY134" s="178" t="s">
        <v>116</v>
      </c>
    </row>
    <row r="135" spans="2:65" s="6" customFormat="1" ht="27" customHeight="1">
      <c r="B135" s="23"/>
      <c r="C135" s="141" t="s">
        <v>25</v>
      </c>
      <c r="D135" s="141" t="s">
        <v>118</v>
      </c>
      <c r="E135" s="142" t="s">
        <v>171</v>
      </c>
      <c r="F135" s="143" t="s">
        <v>172</v>
      </c>
      <c r="G135" s="144" t="s">
        <v>145</v>
      </c>
      <c r="H135" s="145">
        <v>50</v>
      </c>
      <c r="I135" s="146"/>
      <c r="J135" s="147">
        <f>ROUND($I$135*$H$135,2)</f>
        <v>0</v>
      </c>
      <c r="K135" s="143"/>
      <c r="L135" s="43"/>
      <c r="M135" s="148"/>
      <c r="N135" s="149" t="s">
        <v>40</v>
      </c>
      <c r="O135" s="24"/>
      <c r="P135" s="24"/>
      <c r="Q135" s="150">
        <v>0</v>
      </c>
      <c r="R135" s="150">
        <f>$Q$135*$H$135</f>
        <v>0</v>
      </c>
      <c r="S135" s="150">
        <v>0</v>
      </c>
      <c r="T135" s="151">
        <f>$S$135*$H$135</f>
        <v>0</v>
      </c>
      <c r="AR135" s="85" t="s">
        <v>122</v>
      </c>
      <c r="AT135" s="85" t="s">
        <v>118</v>
      </c>
      <c r="AU135" s="85" t="s">
        <v>77</v>
      </c>
      <c r="AY135" s="6" t="s">
        <v>116</v>
      </c>
      <c r="BE135" s="152">
        <f>IF($N$135="základní",$J$135,0)</f>
        <v>0</v>
      </c>
      <c r="BF135" s="152">
        <f>IF($N$135="snížená",$J$135,0)</f>
        <v>0</v>
      </c>
      <c r="BG135" s="152">
        <f>IF($N$135="zákl. přenesená",$J$135,0)</f>
        <v>0</v>
      </c>
      <c r="BH135" s="152">
        <f>IF($N$135="sníž. přenesená",$J$135,0)</f>
        <v>0</v>
      </c>
      <c r="BI135" s="152">
        <f>IF($N$135="nulová",$J$135,0)</f>
        <v>0</v>
      </c>
      <c r="BJ135" s="85" t="s">
        <v>20</v>
      </c>
      <c r="BK135" s="152">
        <f>ROUND($I$135*$H$135,2)</f>
        <v>0</v>
      </c>
      <c r="BL135" s="85" t="s">
        <v>122</v>
      </c>
      <c r="BM135" s="85" t="s">
        <v>25</v>
      </c>
    </row>
    <row r="136" spans="2:47" s="6" customFormat="1" ht="27" customHeight="1">
      <c r="B136" s="23"/>
      <c r="C136" s="24"/>
      <c r="D136" s="153" t="s">
        <v>123</v>
      </c>
      <c r="E136" s="24"/>
      <c r="F136" s="154" t="s">
        <v>172</v>
      </c>
      <c r="G136" s="24"/>
      <c r="H136" s="24"/>
      <c r="J136" s="24"/>
      <c r="K136" s="24"/>
      <c r="L136" s="43"/>
      <c r="M136" s="56"/>
      <c r="N136" s="24"/>
      <c r="O136" s="24"/>
      <c r="P136" s="24"/>
      <c r="Q136" s="24"/>
      <c r="R136" s="24"/>
      <c r="S136" s="24"/>
      <c r="T136" s="57"/>
      <c r="AT136" s="6" t="s">
        <v>123</v>
      </c>
      <c r="AU136" s="6" t="s">
        <v>77</v>
      </c>
    </row>
    <row r="137" spans="2:51" s="6" customFormat="1" ht="15.75" customHeight="1">
      <c r="B137" s="163"/>
      <c r="C137" s="164"/>
      <c r="D137" s="157" t="s">
        <v>131</v>
      </c>
      <c r="E137" s="164"/>
      <c r="F137" s="165" t="s">
        <v>173</v>
      </c>
      <c r="G137" s="164"/>
      <c r="H137" s="166">
        <v>50</v>
      </c>
      <c r="J137" s="164"/>
      <c r="K137" s="164"/>
      <c r="L137" s="167"/>
      <c r="M137" s="168"/>
      <c r="N137" s="164"/>
      <c r="O137" s="164"/>
      <c r="P137" s="164"/>
      <c r="Q137" s="164"/>
      <c r="R137" s="164"/>
      <c r="S137" s="164"/>
      <c r="T137" s="169"/>
      <c r="AT137" s="170" t="s">
        <v>131</v>
      </c>
      <c r="AU137" s="170" t="s">
        <v>77</v>
      </c>
      <c r="AV137" s="170" t="s">
        <v>77</v>
      </c>
      <c r="AW137" s="170" t="s">
        <v>86</v>
      </c>
      <c r="AX137" s="170" t="s">
        <v>69</v>
      </c>
      <c r="AY137" s="170" t="s">
        <v>116</v>
      </c>
    </row>
    <row r="138" spans="2:51" s="6" customFormat="1" ht="15.75" customHeight="1">
      <c r="B138" s="171"/>
      <c r="C138" s="172"/>
      <c r="D138" s="157" t="s">
        <v>131</v>
      </c>
      <c r="E138" s="172"/>
      <c r="F138" s="173" t="s">
        <v>139</v>
      </c>
      <c r="G138" s="172"/>
      <c r="H138" s="174">
        <v>50</v>
      </c>
      <c r="J138" s="172"/>
      <c r="K138" s="172"/>
      <c r="L138" s="175"/>
      <c r="M138" s="176"/>
      <c r="N138" s="172"/>
      <c r="O138" s="172"/>
      <c r="P138" s="172"/>
      <c r="Q138" s="172"/>
      <c r="R138" s="172"/>
      <c r="S138" s="172"/>
      <c r="T138" s="177"/>
      <c r="AT138" s="178" t="s">
        <v>131</v>
      </c>
      <c r="AU138" s="178" t="s">
        <v>77</v>
      </c>
      <c r="AV138" s="178" t="s">
        <v>122</v>
      </c>
      <c r="AW138" s="178" t="s">
        <v>86</v>
      </c>
      <c r="AX138" s="178" t="s">
        <v>20</v>
      </c>
      <c r="AY138" s="178" t="s">
        <v>116</v>
      </c>
    </row>
    <row r="139" spans="2:65" s="6" customFormat="1" ht="27" customHeight="1">
      <c r="B139" s="23"/>
      <c r="C139" s="141" t="s">
        <v>174</v>
      </c>
      <c r="D139" s="141" t="s">
        <v>118</v>
      </c>
      <c r="E139" s="142" t="s">
        <v>175</v>
      </c>
      <c r="F139" s="143" t="s">
        <v>176</v>
      </c>
      <c r="G139" s="144" t="s">
        <v>145</v>
      </c>
      <c r="H139" s="145">
        <v>36</v>
      </c>
      <c r="I139" s="146"/>
      <c r="J139" s="147">
        <f>ROUND($I$139*$H$139,2)</f>
        <v>0</v>
      </c>
      <c r="K139" s="143"/>
      <c r="L139" s="43"/>
      <c r="M139" s="148"/>
      <c r="N139" s="149" t="s">
        <v>40</v>
      </c>
      <c r="O139" s="24"/>
      <c r="P139" s="24"/>
      <c r="Q139" s="150">
        <v>0</v>
      </c>
      <c r="R139" s="150">
        <f>$Q$139*$H$139</f>
        <v>0</v>
      </c>
      <c r="S139" s="150">
        <v>0</v>
      </c>
      <c r="T139" s="151">
        <f>$S$139*$H$139</f>
        <v>0</v>
      </c>
      <c r="AR139" s="85" t="s">
        <v>122</v>
      </c>
      <c r="AT139" s="85" t="s">
        <v>118</v>
      </c>
      <c r="AU139" s="85" t="s">
        <v>77</v>
      </c>
      <c r="AY139" s="6" t="s">
        <v>116</v>
      </c>
      <c r="BE139" s="152">
        <f>IF($N$139="základní",$J$139,0)</f>
        <v>0</v>
      </c>
      <c r="BF139" s="152">
        <f>IF($N$139="snížená",$J$139,0)</f>
        <v>0</v>
      </c>
      <c r="BG139" s="152">
        <f>IF($N$139="zákl. přenesená",$J$139,0)</f>
        <v>0</v>
      </c>
      <c r="BH139" s="152">
        <f>IF($N$139="sníž. přenesená",$J$139,0)</f>
        <v>0</v>
      </c>
      <c r="BI139" s="152">
        <f>IF($N$139="nulová",$J$139,0)</f>
        <v>0</v>
      </c>
      <c r="BJ139" s="85" t="s">
        <v>20</v>
      </c>
      <c r="BK139" s="152">
        <f>ROUND($I$139*$H$139,2)</f>
        <v>0</v>
      </c>
      <c r="BL139" s="85" t="s">
        <v>122</v>
      </c>
      <c r="BM139" s="85" t="s">
        <v>174</v>
      </c>
    </row>
    <row r="140" spans="2:47" s="6" customFormat="1" ht="27" customHeight="1">
      <c r="B140" s="23"/>
      <c r="C140" s="24"/>
      <c r="D140" s="153" t="s">
        <v>123</v>
      </c>
      <c r="E140" s="24"/>
      <c r="F140" s="154" t="s">
        <v>176</v>
      </c>
      <c r="G140" s="24"/>
      <c r="H140" s="24"/>
      <c r="J140" s="24"/>
      <c r="K140" s="24"/>
      <c r="L140" s="43"/>
      <c r="M140" s="56"/>
      <c r="N140" s="24"/>
      <c r="O140" s="24"/>
      <c r="P140" s="24"/>
      <c r="Q140" s="24"/>
      <c r="R140" s="24"/>
      <c r="S140" s="24"/>
      <c r="T140" s="57"/>
      <c r="AT140" s="6" t="s">
        <v>123</v>
      </c>
      <c r="AU140" s="6" t="s">
        <v>77</v>
      </c>
    </row>
    <row r="141" spans="2:51" s="6" customFormat="1" ht="15.75" customHeight="1">
      <c r="B141" s="155"/>
      <c r="C141" s="156"/>
      <c r="D141" s="157" t="s">
        <v>131</v>
      </c>
      <c r="E141" s="156"/>
      <c r="F141" s="158" t="s">
        <v>177</v>
      </c>
      <c r="G141" s="156"/>
      <c r="H141" s="156"/>
      <c r="J141" s="156"/>
      <c r="K141" s="156"/>
      <c r="L141" s="159"/>
      <c r="M141" s="160"/>
      <c r="N141" s="156"/>
      <c r="O141" s="156"/>
      <c r="P141" s="156"/>
      <c r="Q141" s="156"/>
      <c r="R141" s="156"/>
      <c r="S141" s="156"/>
      <c r="T141" s="161"/>
      <c r="AT141" s="162" t="s">
        <v>131</v>
      </c>
      <c r="AU141" s="162" t="s">
        <v>77</v>
      </c>
      <c r="AV141" s="162" t="s">
        <v>20</v>
      </c>
      <c r="AW141" s="162" t="s">
        <v>86</v>
      </c>
      <c r="AX141" s="162" t="s">
        <v>69</v>
      </c>
      <c r="AY141" s="162" t="s">
        <v>116</v>
      </c>
    </row>
    <row r="142" spans="2:51" s="6" customFormat="1" ht="15.75" customHeight="1">
      <c r="B142" s="163"/>
      <c r="C142" s="164"/>
      <c r="D142" s="157" t="s">
        <v>131</v>
      </c>
      <c r="E142" s="164"/>
      <c r="F142" s="165" t="s">
        <v>178</v>
      </c>
      <c r="G142" s="164"/>
      <c r="H142" s="166">
        <v>36</v>
      </c>
      <c r="J142" s="164"/>
      <c r="K142" s="164"/>
      <c r="L142" s="167"/>
      <c r="M142" s="168"/>
      <c r="N142" s="164"/>
      <c r="O142" s="164"/>
      <c r="P142" s="164"/>
      <c r="Q142" s="164"/>
      <c r="R142" s="164"/>
      <c r="S142" s="164"/>
      <c r="T142" s="169"/>
      <c r="AT142" s="170" t="s">
        <v>131</v>
      </c>
      <c r="AU142" s="170" t="s">
        <v>77</v>
      </c>
      <c r="AV142" s="170" t="s">
        <v>77</v>
      </c>
      <c r="AW142" s="170" t="s">
        <v>86</v>
      </c>
      <c r="AX142" s="170" t="s">
        <v>69</v>
      </c>
      <c r="AY142" s="170" t="s">
        <v>116</v>
      </c>
    </row>
    <row r="143" spans="2:51" s="6" customFormat="1" ht="15.75" customHeight="1">
      <c r="B143" s="171"/>
      <c r="C143" s="172"/>
      <c r="D143" s="157" t="s">
        <v>131</v>
      </c>
      <c r="E143" s="172"/>
      <c r="F143" s="173" t="s">
        <v>139</v>
      </c>
      <c r="G143" s="172"/>
      <c r="H143" s="174">
        <v>36</v>
      </c>
      <c r="J143" s="172"/>
      <c r="K143" s="172"/>
      <c r="L143" s="175"/>
      <c r="M143" s="176"/>
      <c r="N143" s="172"/>
      <c r="O143" s="172"/>
      <c r="P143" s="172"/>
      <c r="Q143" s="172"/>
      <c r="R143" s="172"/>
      <c r="S143" s="172"/>
      <c r="T143" s="177"/>
      <c r="AT143" s="178" t="s">
        <v>131</v>
      </c>
      <c r="AU143" s="178" t="s">
        <v>77</v>
      </c>
      <c r="AV143" s="178" t="s">
        <v>122</v>
      </c>
      <c r="AW143" s="178" t="s">
        <v>86</v>
      </c>
      <c r="AX143" s="178" t="s">
        <v>20</v>
      </c>
      <c r="AY143" s="178" t="s">
        <v>116</v>
      </c>
    </row>
    <row r="144" spans="2:65" s="6" customFormat="1" ht="27" customHeight="1">
      <c r="B144" s="23"/>
      <c r="C144" s="141" t="s">
        <v>179</v>
      </c>
      <c r="D144" s="141" t="s">
        <v>118</v>
      </c>
      <c r="E144" s="142" t="s">
        <v>180</v>
      </c>
      <c r="F144" s="143" t="s">
        <v>181</v>
      </c>
      <c r="G144" s="144" t="s">
        <v>145</v>
      </c>
      <c r="H144" s="145">
        <v>1728.656</v>
      </c>
      <c r="I144" s="146"/>
      <c r="J144" s="147">
        <f>ROUND($I$144*$H$144,2)</f>
        <v>0</v>
      </c>
      <c r="K144" s="143"/>
      <c r="L144" s="43"/>
      <c r="M144" s="148"/>
      <c r="N144" s="149" t="s">
        <v>40</v>
      </c>
      <c r="O144" s="24"/>
      <c r="P144" s="24"/>
      <c r="Q144" s="150">
        <v>0</v>
      </c>
      <c r="R144" s="150">
        <f>$Q$144*$H$144</f>
        <v>0</v>
      </c>
      <c r="S144" s="150">
        <v>0</v>
      </c>
      <c r="T144" s="151">
        <f>$S$144*$H$144</f>
        <v>0</v>
      </c>
      <c r="AR144" s="85" t="s">
        <v>122</v>
      </c>
      <c r="AT144" s="85" t="s">
        <v>118</v>
      </c>
      <c r="AU144" s="85" t="s">
        <v>77</v>
      </c>
      <c r="AY144" s="6" t="s">
        <v>116</v>
      </c>
      <c r="BE144" s="152">
        <f>IF($N$144="základní",$J$144,0)</f>
        <v>0</v>
      </c>
      <c r="BF144" s="152">
        <f>IF($N$144="snížená",$J$144,0)</f>
        <v>0</v>
      </c>
      <c r="BG144" s="152">
        <f>IF($N$144="zákl. přenesená",$J$144,0)</f>
        <v>0</v>
      </c>
      <c r="BH144" s="152">
        <f>IF($N$144="sníž. přenesená",$J$144,0)</f>
        <v>0</v>
      </c>
      <c r="BI144" s="152">
        <f>IF($N$144="nulová",$J$144,0)</f>
        <v>0</v>
      </c>
      <c r="BJ144" s="85" t="s">
        <v>20</v>
      </c>
      <c r="BK144" s="152">
        <f>ROUND($I$144*$H$144,2)</f>
        <v>0</v>
      </c>
      <c r="BL144" s="85" t="s">
        <v>122</v>
      </c>
      <c r="BM144" s="85" t="s">
        <v>179</v>
      </c>
    </row>
    <row r="145" spans="2:47" s="6" customFormat="1" ht="27" customHeight="1">
      <c r="B145" s="23"/>
      <c r="C145" s="24"/>
      <c r="D145" s="153" t="s">
        <v>123</v>
      </c>
      <c r="E145" s="24"/>
      <c r="F145" s="154" t="s">
        <v>181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123</v>
      </c>
      <c r="AU145" s="6" t="s">
        <v>77</v>
      </c>
    </row>
    <row r="146" spans="2:65" s="6" customFormat="1" ht="27" customHeight="1">
      <c r="B146" s="23"/>
      <c r="C146" s="141" t="s">
        <v>182</v>
      </c>
      <c r="D146" s="141" t="s">
        <v>118</v>
      </c>
      <c r="E146" s="142" t="s">
        <v>183</v>
      </c>
      <c r="F146" s="143" t="s">
        <v>184</v>
      </c>
      <c r="G146" s="144" t="s">
        <v>145</v>
      </c>
      <c r="H146" s="145">
        <v>1567.2</v>
      </c>
      <c r="I146" s="146"/>
      <c r="J146" s="147">
        <f>ROUND($I$146*$H$146,2)</f>
        <v>0</v>
      </c>
      <c r="K146" s="143"/>
      <c r="L146" s="43"/>
      <c r="M146" s="148"/>
      <c r="N146" s="149" t="s">
        <v>40</v>
      </c>
      <c r="O146" s="24"/>
      <c r="P146" s="24"/>
      <c r="Q146" s="150">
        <v>0</v>
      </c>
      <c r="R146" s="150">
        <f>$Q$146*$H$146</f>
        <v>0</v>
      </c>
      <c r="S146" s="150">
        <v>0</v>
      </c>
      <c r="T146" s="151">
        <f>$S$146*$H$146</f>
        <v>0</v>
      </c>
      <c r="AR146" s="85" t="s">
        <v>122</v>
      </c>
      <c r="AT146" s="85" t="s">
        <v>118</v>
      </c>
      <c r="AU146" s="85" t="s">
        <v>77</v>
      </c>
      <c r="AY146" s="6" t="s">
        <v>116</v>
      </c>
      <c r="BE146" s="152">
        <f>IF($N$146="základní",$J$146,0)</f>
        <v>0</v>
      </c>
      <c r="BF146" s="152">
        <f>IF($N$146="snížená",$J$146,0)</f>
        <v>0</v>
      </c>
      <c r="BG146" s="152">
        <f>IF($N$146="zákl. přenesená",$J$146,0)</f>
        <v>0</v>
      </c>
      <c r="BH146" s="152">
        <f>IF($N$146="sníž. přenesená",$J$146,0)</f>
        <v>0</v>
      </c>
      <c r="BI146" s="152">
        <f>IF($N$146="nulová",$J$146,0)</f>
        <v>0</v>
      </c>
      <c r="BJ146" s="85" t="s">
        <v>20</v>
      </c>
      <c r="BK146" s="152">
        <f>ROUND($I$146*$H$146,2)</f>
        <v>0</v>
      </c>
      <c r="BL146" s="85" t="s">
        <v>122</v>
      </c>
      <c r="BM146" s="85" t="s">
        <v>182</v>
      </c>
    </row>
    <row r="147" spans="2:47" s="6" customFormat="1" ht="27" customHeight="1">
      <c r="B147" s="23"/>
      <c r="C147" s="24"/>
      <c r="D147" s="153" t="s">
        <v>123</v>
      </c>
      <c r="E147" s="24"/>
      <c r="F147" s="154" t="s">
        <v>184</v>
      </c>
      <c r="G147" s="24"/>
      <c r="H147" s="24"/>
      <c r="J147" s="24"/>
      <c r="K147" s="24"/>
      <c r="L147" s="43"/>
      <c r="M147" s="56"/>
      <c r="N147" s="24"/>
      <c r="O147" s="24"/>
      <c r="P147" s="24"/>
      <c r="Q147" s="24"/>
      <c r="R147" s="24"/>
      <c r="S147" s="24"/>
      <c r="T147" s="57"/>
      <c r="AT147" s="6" t="s">
        <v>123</v>
      </c>
      <c r="AU147" s="6" t="s">
        <v>77</v>
      </c>
    </row>
    <row r="148" spans="2:65" s="6" customFormat="1" ht="39" customHeight="1">
      <c r="B148" s="23"/>
      <c r="C148" s="141" t="s">
        <v>185</v>
      </c>
      <c r="D148" s="141" t="s">
        <v>118</v>
      </c>
      <c r="E148" s="142" t="s">
        <v>186</v>
      </c>
      <c r="F148" s="143" t="s">
        <v>187</v>
      </c>
      <c r="G148" s="144" t="s">
        <v>145</v>
      </c>
      <c r="H148" s="145">
        <v>7836</v>
      </c>
      <c r="I148" s="146"/>
      <c r="J148" s="147">
        <f>ROUND($I$148*$H$148,2)</f>
        <v>0</v>
      </c>
      <c r="K148" s="143"/>
      <c r="L148" s="43"/>
      <c r="M148" s="148"/>
      <c r="N148" s="149" t="s">
        <v>40</v>
      </c>
      <c r="O148" s="24"/>
      <c r="P148" s="24"/>
      <c r="Q148" s="150">
        <v>0</v>
      </c>
      <c r="R148" s="150">
        <f>$Q$148*$H$148</f>
        <v>0</v>
      </c>
      <c r="S148" s="150">
        <v>0</v>
      </c>
      <c r="T148" s="151">
        <f>$S$148*$H$148</f>
        <v>0</v>
      </c>
      <c r="AR148" s="85" t="s">
        <v>122</v>
      </c>
      <c r="AT148" s="85" t="s">
        <v>118</v>
      </c>
      <c r="AU148" s="85" t="s">
        <v>77</v>
      </c>
      <c r="AY148" s="6" t="s">
        <v>116</v>
      </c>
      <c r="BE148" s="152">
        <f>IF($N$148="základní",$J$148,0)</f>
        <v>0</v>
      </c>
      <c r="BF148" s="152">
        <f>IF($N$148="snížená",$J$148,0)</f>
        <v>0</v>
      </c>
      <c r="BG148" s="152">
        <f>IF($N$148="zákl. přenesená",$J$148,0)</f>
        <v>0</v>
      </c>
      <c r="BH148" s="152">
        <f>IF($N$148="sníž. přenesená",$J$148,0)</f>
        <v>0</v>
      </c>
      <c r="BI148" s="152">
        <f>IF($N$148="nulová",$J$148,0)</f>
        <v>0</v>
      </c>
      <c r="BJ148" s="85" t="s">
        <v>20</v>
      </c>
      <c r="BK148" s="152">
        <f>ROUND($I$148*$H$148,2)</f>
        <v>0</v>
      </c>
      <c r="BL148" s="85" t="s">
        <v>122</v>
      </c>
      <c r="BM148" s="85" t="s">
        <v>185</v>
      </c>
    </row>
    <row r="149" spans="2:47" s="6" customFormat="1" ht="27" customHeight="1">
      <c r="B149" s="23"/>
      <c r="C149" s="24"/>
      <c r="D149" s="153" t="s">
        <v>123</v>
      </c>
      <c r="E149" s="24"/>
      <c r="F149" s="154" t="s">
        <v>187</v>
      </c>
      <c r="G149" s="24"/>
      <c r="H149" s="24"/>
      <c r="J149" s="24"/>
      <c r="K149" s="24"/>
      <c r="L149" s="43"/>
      <c r="M149" s="56"/>
      <c r="N149" s="24"/>
      <c r="O149" s="24"/>
      <c r="P149" s="24"/>
      <c r="Q149" s="24"/>
      <c r="R149" s="24"/>
      <c r="S149" s="24"/>
      <c r="T149" s="57"/>
      <c r="AT149" s="6" t="s">
        <v>123</v>
      </c>
      <c r="AU149" s="6" t="s">
        <v>77</v>
      </c>
    </row>
    <row r="150" spans="2:51" s="6" customFormat="1" ht="15.75" customHeight="1">
      <c r="B150" s="163"/>
      <c r="C150" s="164"/>
      <c r="D150" s="157" t="s">
        <v>131</v>
      </c>
      <c r="E150" s="164"/>
      <c r="F150" s="165" t="s">
        <v>188</v>
      </c>
      <c r="G150" s="164"/>
      <c r="H150" s="166">
        <v>7836</v>
      </c>
      <c r="J150" s="164"/>
      <c r="K150" s="164"/>
      <c r="L150" s="167"/>
      <c r="M150" s="168"/>
      <c r="N150" s="164"/>
      <c r="O150" s="164"/>
      <c r="P150" s="164"/>
      <c r="Q150" s="164"/>
      <c r="R150" s="164"/>
      <c r="S150" s="164"/>
      <c r="T150" s="169"/>
      <c r="AT150" s="170" t="s">
        <v>131</v>
      </c>
      <c r="AU150" s="170" t="s">
        <v>77</v>
      </c>
      <c r="AV150" s="170" t="s">
        <v>77</v>
      </c>
      <c r="AW150" s="170" t="s">
        <v>86</v>
      </c>
      <c r="AX150" s="170" t="s">
        <v>69</v>
      </c>
      <c r="AY150" s="170" t="s">
        <v>116</v>
      </c>
    </row>
    <row r="151" spans="2:51" s="6" customFormat="1" ht="15.75" customHeight="1">
      <c r="B151" s="155"/>
      <c r="C151" s="156"/>
      <c r="D151" s="157" t="s">
        <v>131</v>
      </c>
      <c r="E151" s="156"/>
      <c r="F151" s="158" t="s">
        <v>189</v>
      </c>
      <c r="G151" s="156"/>
      <c r="H151" s="156"/>
      <c r="J151" s="156"/>
      <c r="K151" s="156"/>
      <c r="L151" s="159"/>
      <c r="M151" s="160"/>
      <c r="N151" s="156"/>
      <c r="O151" s="156"/>
      <c r="P151" s="156"/>
      <c r="Q151" s="156"/>
      <c r="R151" s="156"/>
      <c r="S151" s="156"/>
      <c r="T151" s="161"/>
      <c r="AT151" s="162" t="s">
        <v>131</v>
      </c>
      <c r="AU151" s="162" t="s">
        <v>77</v>
      </c>
      <c r="AV151" s="162" t="s">
        <v>20</v>
      </c>
      <c r="AW151" s="162" t="s">
        <v>86</v>
      </c>
      <c r="AX151" s="162" t="s">
        <v>69</v>
      </c>
      <c r="AY151" s="162" t="s">
        <v>116</v>
      </c>
    </row>
    <row r="152" spans="2:51" s="6" customFormat="1" ht="15.75" customHeight="1">
      <c r="B152" s="171"/>
      <c r="C152" s="172"/>
      <c r="D152" s="157" t="s">
        <v>131</v>
      </c>
      <c r="E152" s="172"/>
      <c r="F152" s="173" t="s">
        <v>139</v>
      </c>
      <c r="G152" s="172"/>
      <c r="H152" s="174">
        <v>7836</v>
      </c>
      <c r="J152" s="172"/>
      <c r="K152" s="172"/>
      <c r="L152" s="175"/>
      <c r="M152" s="176"/>
      <c r="N152" s="172"/>
      <c r="O152" s="172"/>
      <c r="P152" s="172"/>
      <c r="Q152" s="172"/>
      <c r="R152" s="172"/>
      <c r="S152" s="172"/>
      <c r="T152" s="177"/>
      <c r="AT152" s="178" t="s">
        <v>131</v>
      </c>
      <c r="AU152" s="178" t="s">
        <v>77</v>
      </c>
      <c r="AV152" s="178" t="s">
        <v>122</v>
      </c>
      <c r="AW152" s="178" t="s">
        <v>86</v>
      </c>
      <c r="AX152" s="178" t="s">
        <v>20</v>
      </c>
      <c r="AY152" s="178" t="s">
        <v>116</v>
      </c>
    </row>
    <row r="153" spans="2:65" s="6" customFormat="1" ht="15.75" customHeight="1">
      <c r="B153" s="23"/>
      <c r="C153" s="141" t="s">
        <v>7</v>
      </c>
      <c r="D153" s="141" t="s">
        <v>118</v>
      </c>
      <c r="E153" s="142" t="s">
        <v>190</v>
      </c>
      <c r="F153" s="143" t="s">
        <v>191</v>
      </c>
      <c r="G153" s="144" t="s">
        <v>145</v>
      </c>
      <c r="H153" s="145">
        <v>1567.2</v>
      </c>
      <c r="I153" s="146"/>
      <c r="J153" s="147">
        <f>ROUND($I$153*$H$153,2)</f>
        <v>0</v>
      </c>
      <c r="K153" s="143"/>
      <c r="L153" s="43"/>
      <c r="M153" s="148"/>
      <c r="N153" s="149" t="s">
        <v>40</v>
      </c>
      <c r="O153" s="24"/>
      <c r="P153" s="24"/>
      <c r="Q153" s="150">
        <v>0</v>
      </c>
      <c r="R153" s="150">
        <f>$Q$153*$H$153</f>
        <v>0</v>
      </c>
      <c r="S153" s="150">
        <v>0</v>
      </c>
      <c r="T153" s="151">
        <f>$S$153*$H$153</f>
        <v>0</v>
      </c>
      <c r="AR153" s="85" t="s">
        <v>122</v>
      </c>
      <c r="AT153" s="85" t="s">
        <v>118</v>
      </c>
      <c r="AU153" s="85" t="s">
        <v>77</v>
      </c>
      <c r="AY153" s="6" t="s">
        <v>116</v>
      </c>
      <c r="BE153" s="152">
        <f>IF($N$153="základní",$J$153,0)</f>
        <v>0</v>
      </c>
      <c r="BF153" s="152">
        <f>IF($N$153="snížená",$J$153,0)</f>
        <v>0</v>
      </c>
      <c r="BG153" s="152">
        <f>IF($N$153="zákl. přenesená",$J$153,0)</f>
        <v>0</v>
      </c>
      <c r="BH153" s="152">
        <f>IF($N$153="sníž. přenesená",$J$153,0)</f>
        <v>0</v>
      </c>
      <c r="BI153" s="152">
        <f>IF($N$153="nulová",$J$153,0)</f>
        <v>0</v>
      </c>
      <c r="BJ153" s="85" t="s">
        <v>20</v>
      </c>
      <c r="BK153" s="152">
        <f>ROUND($I$153*$H$153,2)</f>
        <v>0</v>
      </c>
      <c r="BL153" s="85" t="s">
        <v>122</v>
      </c>
      <c r="BM153" s="85" t="s">
        <v>7</v>
      </c>
    </row>
    <row r="154" spans="2:47" s="6" customFormat="1" ht="16.5" customHeight="1">
      <c r="B154" s="23"/>
      <c r="C154" s="24"/>
      <c r="D154" s="153" t="s">
        <v>123</v>
      </c>
      <c r="E154" s="24"/>
      <c r="F154" s="154" t="s">
        <v>191</v>
      </c>
      <c r="G154" s="24"/>
      <c r="H154" s="24"/>
      <c r="J154" s="24"/>
      <c r="K154" s="24"/>
      <c r="L154" s="43"/>
      <c r="M154" s="56"/>
      <c r="N154" s="24"/>
      <c r="O154" s="24"/>
      <c r="P154" s="24"/>
      <c r="Q154" s="24"/>
      <c r="R154" s="24"/>
      <c r="S154" s="24"/>
      <c r="T154" s="57"/>
      <c r="AT154" s="6" t="s">
        <v>123</v>
      </c>
      <c r="AU154" s="6" t="s">
        <v>77</v>
      </c>
    </row>
    <row r="155" spans="2:65" s="6" customFormat="1" ht="15.75" customHeight="1">
      <c r="B155" s="23"/>
      <c r="C155" s="141" t="s">
        <v>192</v>
      </c>
      <c r="D155" s="141" t="s">
        <v>118</v>
      </c>
      <c r="E155" s="142" t="s">
        <v>193</v>
      </c>
      <c r="F155" s="143" t="s">
        <v>194</v>
      </c>
      <c r="G155" s="144" t="s">
        <v>195</v>
      </c>
      <c r="H155" s="145">
        <v>2820.96</v>
      </c>
      <c r="I155" s="146"/>
      <c r="J155" s="147">
        <f>ROUND($I$155*$H$155,2)</f>
        <v>0</v>
      </c>
      <c r="K155" s="143"/>
      <c r="L155" s="43"/>
      <c r="M155" s="148"/>
      <c r="N155" s="149" t="s">
        <v>40</v>
      </c>
      <c r="O155" s="24"/>
      <c r="P155" s="24"/>
      <c r="Q155" s="150">
        <v>0</v>
      </c>
      <c r="R155" s="150">
        <f>$Q$155*$H$155</f>
        <v>0</v>
      </c>
      <c r="S155" s="150">
        <v>0</v>
      </c>
      <c r="T155" s="151">
        <f>$S$155*$H$155</f>
        <v>0</v>
      </c>
      <c r="AR155" s="85" t="s">
        <v>122</v>
      </c>
      <c r="AT155" s="85" t="s">
        <v>118</v>
      </c>
      <c r="AU155" s="85" t="s">
        <v>77</v>
      </c>
      <c r="AY155" s="6" t="s">
        <v>116</v>
      </c>
      <c r="BE155" s="152">
        <f>IF($N$155="základní",$J$155,0)</f>
        <v>0</v>
      </c>
      <c r="BF155" s="152">
        <f>IF($N$155="snížená",$J$155,0)</f>
        <v>0</v>
      </c>
      <c r="BG155" s="152">
        <f>IF($N$155="zákl. přenesená",$J$155,0)</f>
        <v>0</v>
      </c>
      <c r="BH155" s="152">
        <f>IF($N$155="sníž. přenesená",$J$155,0)</f>
        <v>0</v>
      </c>
      <c r="BI155" s="152">
        <f>IF($N$155="nulová",$J$155,0)</f>
        <v>0</v>
      </c>
      <c r="BJ155" s="85" t="s">
        <v>20</v>
      </c>
      <c r="BK155" s="152">
        <f>ROUND($I$155*$H$155,2)</f>
        <v>0</v>
      </c>
      <c r="BL155" s="85" t="s">
        <v>122</v>
      </c>
      <c r="BM155" s="85" t="s">
        <v>192</v>
      </c>
    </row>
    <row r="156" spans="2:47" s="6" customFormat="1" ht="16.5" customHeight="1">
      <c r="B156" s="23"/>
      <c r="C156" s="24"/>
      <c r="D156" s="153" t="s">
        <v>123</v>
      </c>
      <c r="E156" s="24"/>
      <c r="F156" s="154" t="s">
        <v>194</v>
      </c>
      <c r="G156" s="24"/>
      <c r="H156" s="24"/>
      <c r="J156" s="24"/>
      <c r="K156" s="24"/>
      <c r="L156" s="43"/>
      <c r="M156" s="56"/>
      <c r="N156" s="24"/>
      <c r="O156" s="24"/>
      <c r="P156" s="24"/>
      <c r="Q156" s="24"/>
      <c r="R156" s="24"/>
      <c r="S156" s="24"/>
      <c r="T156" s="57"/>
      <c r="AT156" s="6" t="s">
        <v>123</v>
      </c>
      <c r="AU156" s="6" t="s">
        <v>77</v>
      </c>
    </row>
    <row r="157" spans="2:51" s="6" customFormat="1" ht="15.75" customHeight="1">
      <c r="B157" s="163"/>
      <c r="C157" s="164"/>
      <c r="D157" s="157" t="s">
        <v>131</v>
      </c>
      <c r="E157" s="164"/>
      <c r="F157" s="165" t="s">
        <v>196</v>
      </c>
      <c r="G157" s="164"/>
      <c r="H157" s="166">
        <v>2820.96</v>
      </c>
      <c r="J157" s="164"/>
      <c r="K157" s="164"/>
      <c r="L157" s="167"/>
      <c r="M157" s="168"/>
      <c r="N157" s="164"/>
      <c r="O157" s="164"/>
      <c r="P157" s="164"/>
      <c r="Q157" s="164"/>
      <c r="R157" s="164"/>
      <c r="S157" s="164"/>
      <c r="T157" s="169"/>
      <c r="AT157" s="170" t="s">
        <v>131</v>
      </c>
      <c r="AU157" s="170" t="s">
        <v>77</v>
      </c>
      <c r="AV157" s="170" t="s">
        <v>77</v>
      </c>
      <c r="AW157" s="170" t="s">
        <v>86</v>
      </c>
      <c r="AX157" s="170" t="s">
        <v>69</v>
      </c>
      <c r="AY157" s="170" t="s">
        <v>116</v>
      </c>
    </row>
    <row r="158" spans="2:51" s="6" customFormat="1" ht="15.75" customHeight="1">
      <c r="B158" s="171"/>
      <c r="C158" s="172"/>
      <c r="D158" s="157" t="s">
        <v>131</v>
      </c>
      <c r="E158" s="172"/>
      <c r="F158" s="173" t="s">
        <v>139</v>
      </c>
      <c r="G158" s="172"/>
      <c r="H158" s="174">
        <v>2820.96</v>
      </c>
      <c r="J158" s="172"/>
      <c r="K158" s="172"/>
      <c r="L158" s="175"/>
      <c r="M158" s="176"/>
      <c r="N158" s="172"/>
      <c r="O158" s="172"/>
      <c r="P158" s="172"/>
      <c r="Q158" s="172"/>
      <c r="R158" s="172"/>
      <c r="S158" s="172"/>
      <c r="T158" s="177"/>
      <c r="AT158" s="178" t="s">
        <v>131</v>
      </c>
      <c r="AU158" s="178" t="s">
        <v>77</v>
      </c>
      <c r="AV158" s="178" t="s">
        <v>122</v>
      </c>
      <c r="AW158" s="178" t="s">
        <v>86</v>
      </c>
      <c r="AX158" s="178" t="s">
        <v>20</v>
      </c>
      <c r="AY158" s="178" t="s">
        <v>116</v>
      </c>
    </row>
    <row r="159" spans="2:65" s="6" customFormat="1" ht="27" customHeight="1">
      <c r="B159" s="23"/>
      <c r="C159" s="141" t="s">
        <v>197</v>
      </c>
      <c r="D159" s="141" t="s">
        <v>118</v>
      </c>
      <c r="E159" s="142" t="s">
        <v>198</v>
      </c>
      <c r="F159" s="143" t="s">
        <v>199</v>
      </c>
      <c r="G159" s="144" t="s">
        <v>145</v>
      </c>
      <c r="H159" s="145">
        <v>40</v>
      </c>
      <c r="I159" s="146"/>
      <c r="J159" s="147">
        <f>ROUND($I$159*$H$159,2)</f>
        <v>0</v>
      </c>
      <c r="K159" s="143"/>
      <c r="L159" s="43"/>
      <c r="M159" s="148"/>
      <c r="N159" s="149" t="s">
        <v>40</v>
      </c>
      <c r="O159" s="24"/>
      <c r="P159" s="24"/>
      <c r="Q159" s="150">
        <v>0</v>
      </c>
      <c r="R159" s="150">
        <f>$Q$159*$H$159</f>
        <v>0</v>
      </c>
      <c r="S159" s="150">
        <v>0</v>
      </c>
      <c r="T159" s="151">
        <f>$S$159*$H$159</f>
        <v>0</v>
      </c>
      <c r="AR159" s="85" t="s">
        <v>122</v>
      </c>
      <c r="AT159" s="85" t="s">
        <v>118</v>
      </c>
      <c r="AU159" s="85" t="s">
        <v>77</v>
      </c>
      <c r="AY159" s="6" t="s">
        <v>116</v>
      </c>
      <c r="BE159" s="152">
        <f>IF($N$159="základní",$J$159,0)</f>
        <v>0</v>
      </c>
      <c r="BF159" s="152">
        <f>IF($N$159="snížená",$J$159,0)</f>
        <v>0</v>
      </c>
      <c r="BG159" s="152">
        <f>IF($N$159="zákl. přenesená",$J$159,0)</f>
        <v>0</v>
      </c>
      <c r="BH159" s="152">
        <f>IF($N$159="sníž. přenesená",$J$159,0)</f>
        <v>0</v>
      </c>
      <c r="BI159" s="152">
        <f>IF($N$159="nulová",$J$159,0)</f>
        <v>0</v>
      </c>
      <c r="BJ159" s="85" t="s">
        <v>20</v>
      </c>
      <c r="BK159" s="152">
        <f>ROUND($I$159*$H$159,2)</f>
        <v>0</v>
      </c>
      <c r="BL159" s="85" t="s">
        <v>122</v>
      </c>
      <c r="BM159" s="85" t="s">
        <v>197</v>
      </c>
    </row>
    <row r="160" spans="2:47" s="6" customFormat="1" ht="27" customHeight="1">
      <c r="B160" s="23"/>
      <c r="C160" s="24"/>
      <c r="D160" s="153" t="s">
        <v>123</v>
      </c>
      <c r="E160" s="24"/>
      <c r="F160" s="154" t="s">
        <v>199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123</v>
      </c>
      <c r="AU160" s="6" t="s">
        <v>77</v>
      </c>
    </row>
    <row r="161" spans="2:65" s="6" customFormat="1" ht="15.75" customHeight="1">
      <c r="B161" s="23"/>
      <c r="C161" s="141" t="s">
        <v>200</v>
      </c>
      <c r="D161" s="141" t="s">
        <v>118</v>
      </c>
      <c r="E161" s="142" t="s">
        <v>201</v>
      </c>
      <c r="F161" s="143" t="s">
        <v>202</v>
      </c>
      <c r="G161" s="144" t="s">
        <v>129</v>
      </c>
      <c r="H161" s="145">
        <v>600</v>
      </c>
      <c r="I161" s="146"/>
      <c r="J161" s="147">
        <f>ROUND($I$161*$H$161,2)</f>
        <v>0</v>
      </c>
      <c r="K161" s="143"/>
      <c r="L161" s="43"/>
      <c r="M161" s="148"/>
      <c r="N161" s="149" t="s">
        <v>40</v>
      </c>
      <c r="O161" s="24"/>
      <c r="P161" s="24"/>
      <c r="Q161" s="150">
        <v>0</v>
      </c>
      <c r="R161" s="150">
        <f>$Q$161*$H$161</f>
        <v>0</v>
      </c>
      <c r="S161" s="150">
        <v>0</v>
      </c>
      <c r="T161" s="151">
        <f>$S$161*$H$161</f>
        <v>0</v>
      </c>
      <c r="AR161" s="85" t="s">
        <v>122</v>
      </c>
      <c r="AT161" s="85" t="s">
        <v>118</v>
      </c>
      <c r="AU161" s="85" t="s">
        <v>77</v>
      </c>
      <c r="AY161" s="6" t="s">
        <v>116</v>
      </c>
      <c r="BE161" s="152">
        <f>IF($N$161="základní",$J$161,0)</f>
        <v>0</v>
      </c>
      <c r="BF161" s="152">
        <f>IF($N$161="snížená",$J$161,0)</f>
        <v>0</v>
      </c>
      <c r="BG161" s="152">
        <f>IF($N$161="zákl. přenesená",$J$161,0)</f>
        <v>0</v>
      </c>
      <c r="BH161" s="152">
        <f>IF($N$161="sníž. přenesená",$J$161,0)</f>
        <v>0</v>
      </c>
      <c r="BI161" s="152">
        <f>IF($N$161="nulová",$J$161,0)</f>
        <v>0</v>
      </c>
      <c r="BJ161" s="85" t="s">
        <v>20</v>
      </c>
      <c r="BK161" s="152">
        <f>ROUND($I$161*$H$161,2)</f>
        <v>0</v>
      </c>
      <c r="BL161" s="85" t="s">
        <v>122</v>
      </c>
      <c r="BM161" s="85" t="s">
        <v>200</v>
      </c>
    </row>
    <row r="162" spans="2:47" s="6" customFormat="1" ht="16.5" customHeight="1">
      <c r="B162" s="23"/>
      <c r="C162" s="24"/>
      <c r="D162" s="153" t="s">
        <v>123</v>
      </c>
      <c r="E162" s="24"/>
      <c r="F162" s="154" t="s">
        <v>202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123</v>
      </c>
      <c r="AU162" s="6" t="s">
        <v>77</v>
      </c>
    </row>
    <row r="163" spans="2:51" s="6" customFormat="1" ht="15.75" customHeight="1">
      <c r="B163" s="163"/>
      <c r="C163" s="164"/>
      <c r="D163" s="157" t="s">
        <v>131</v>
      </c>
      <c r="E163" s="164"/>
      <c r="F163" s="165" t="s">
        <v>203</v>
      </c>
      <c r="G163" s="164"/>
      <c r="H163" s="166">
        <v>600</v>
      </c>
      <c r="J163" s="164"/>
      <c r="K163" s="164"/>
      <c r="L163" s="167"/>
      <c r="M163" s="168"/>
      <c r="N163" s="164"/>
      <c r="O163" s="164"/>
      <c r="P163" s="164"/>
      <c r="Q163" s="164"/>
      <c r="R163" s="164"/>
      <c r="S163" s="164"/>
      <c r="T163" s="169"/>
      <c r="AT163" s="170" t="s">
        <v>131</v>
      </c>
      <c r="AU163" s="170" t="s">
        <v>77</v>
      </c>
      <c r="AV163" s="170" t="s">
        <v>77</v>
      </c>
      <c r="AW163" s="170" t="s">
        <v>86</v>
      </c>
      <c r="AX163" s="170" t="s">
        <v>69</v>
      </c>
      <c r="AY163" s="170" t="s">
        <v>116</v>
      </c>
    </row>
    <row r="164" spans="2:51" s="6" customFormat="1" ht="15.75" customHeight="1">
      <c r="B164" s="171"/>
      <c r="C164" s="172"/>
      <c r="D164" s="157" t="s">
        <v>131</v>
      </c>
      <c r="E164" s="172"/>
      <c r="F164" s="173" t="s">
        <v>139</v>
      </c>
      <c r="G164" s="172"/>
      <c r="H164" s="174">
        <v>600</v>
      </c>
      <c r="J164" s="172"/>
      <c r="K164" s="172"/>
      <c r="L164" s="175"/>
      <c r="M164" s="176"/>
      <c r="N164" s="172"/>
      <c r="O164" s="172"/>
      <c r="P164" s="172"/>
      <c r="Q164" s="172"/>
      <c r="R164" s="172"/>
      <c r="S164" s="172"/>
      <c r="T164" s="177"/>
      <c r="AT164" s="178" t="s">
        <v>131</v>
      </c>
      <c r="AU164" s="178" t="s">
        <v>77</v>
      </c>
      <c r="AV164" s="178" t="s">
        <v>122</v>
      </c>
      <c r="AW164" s="178" t="s">
        <v>86</v>
      </c>
      <c r="AX164" s="178" t="s">
        <v>20</v>
      </c>
      <c r="AY164" s="178" t="s">
        <v>116</v>
      </c>
    </row>
    <row r="165" spans="2:65" s="6" customFormat="1" ht="15.75" customHeight="1">
      <c r="B165" s="23"/>
      <c r="C165" s="141" t="s">
        <v>204</v>
      </c>
      <c r="D165" s="141" t="s">
        <v>118</v>
      </c>
      <c r="E165" s="142" t="s">
        <v>205</v>
      </c>
      <c r="F165" s="143" t="s">
        <v>206</v>
      </c>
      <c r="G165" s="144" t="s">
        <v>129</v>
      </c>
      <c r="H165" s="145">
        <v>1955</v>
      </c>
      <c r="I165" s="146"/>
      <c r="J165" s="147">
        <f>ROUND($I$165*$H$165,2)</f>
        <v>0</v>
      </c>
      <c r="K165" s="143"/>
      <c r="L165" s="43"/>
      <c r="M165" s="148"/>
      <c r="N165" s="149" t="s">
        <v>40</v>
      </c>
      <c r="O165" s="24"/>
      <c r="P165" s="24"/>
      <c r="Q165" s="150">
        <v>0</v>
      </c>
      <c r="R165" s="150">
        <f>$Q$165*$H$165</f>
        <v>0</v>
      </c>
      <c r="S165" s="150">
        <v>0</v>
      </c>
      <c r="T165" s="151">
        <f>$S$165*$H$165</f>
        <v>0</v>
      </c>
      <c r="AR165" s="85" t="s">
        <v>122</v>
      </c>
      <c r="AT165" s="85" t="s">
        <v>118</v>
      </c>
      <c r="AU165" s="85" t="s">
        <v>77</v>
      </c>
      <c r="AY165" s="6" t="s">
        <v>116</v>
      </c>
      <c r="BE165" s="152">
        <f>IF($N$165="základní",$J$165,0)</f>
        <v>0</v>
      </c>
      <c r="BF165" s="152">
        <f>IF($N$165="snížená",$J$165,0)</f>
        <v>0</v>
      </c>
      <c r="BG165" s="152">
        <f>IF($N$165="zákl. přenesená",$J$165,0)</f>
        <v>0</v>
      </c>
      <c r="BH165" s="152">
        <f>IF($N$165="sníž. přenesená",$J$165,0)</f>
        <v>0</v>
      </c>
      <c r="BI165" s="152">
        <f>IF($N$165="nulová",$J$165,0)</f>
        <v>0</v>
      </c>
      <c r="BJ165" s="85" t="s">
        <v>20</v>
      </c>
      <c r="BK165" s="152">
        <f>ROUND($I$165*$H$165,2)</f>
        <v>0</v>
      </c>
      <c r="BL165" s="85" t="s">
        <v>122</v>
      </c>
      <c r="BM165" s="85" t="s">
        <v>204</v>
      </c>
    </row>
    <row r="166" spans="2:47" s="6" customFormat="1" ht="16.5" customHeight="1">
      <c r="B166" s="23"/>
      <c r="C166" s="24"/>
      <c r="D166" s="153" t="s">
        <v>123</v>
      </c>
      <c r="E166" s="24"/>
      <c r="F166" s="154" t="s">
        <v>206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123</v>
      </c>
      <c r="AU166" s="6" t="s">
        <v>77</v>
      </c>
    </row>
    <row r="167" spans="2:51" s="6" customFormat="1" ht="15.75" customHeight="1">
      <c r="B167" s="163"/>
      <c r="C167" s="164"/>
      <c r="D167" s="157" t="s">
        <v>131</v>
      </c>
      <c r="E167" s="164"/>
      <c r="F167" s="165" t="s">
        <v>207</v>
      </c>
      <c r="G167" s="164"/>
      <c r="H167" s="166">
        <v>1864</v>
      </c>
      <c r="J167" s="164"/>
      <c r="K167" s="164"/>
      <c r="L167" s="167"/>
      <c r="M167" s="168"/>
      <c r="N167" s="164"/>
      <c r="O167" s="164"/>
      <c r="P167" s="164"/>
      <c r="Q167" s="164"/>
      <c r="R167" s="164"/>
      <c r="S167" s="164"/>
      <c r="T167" s="169"/>
      <c r="AT167" s="170" t="s">
        <v>131</v>
      </c>
      <c r="AU167" s="170" t="s">
        <v>77</v>
      </c>
      <c r="AV167" s="170" t="s">
        <v>77</v>
      </c>
      <c r="AW167" s="170" t="s">
        <v>86</v>
      </c>
      <c r="AX167" s="170" t="s">
        <v>69</v>
      </c>
      <c r="AY167" s="170" t="s">
        <v>116</v>
      </c>
    </row>
    <row r="168" spans="2:51" s="6" customFormat="1" ht="15.75" customHeight="1">
      <c r="B168" s="163"/>
      <c r="C168" s="164"/>
      <c r="D168" s="157" t="s">
        <v>131</v>
      </c>
      <c r="E168" s="164"/>
      <c r="F168" s="165" t="s">
        <v>208</v>
      </c>
      <c r="G168" s="164"/>
      <c r="H168" s="166">
        <v>71</v>
      </c>
      <c r="J168" s="164"/>
      <c r="K168" s="164"/>
      <c r="L168" s="167"/>
      <c r="M168" s="168"/>
      <c r="N168" s="164"/>
      <c r="O168" s="164"/>
      <c r="P168" s="164"/>
      <c r="Q168" s="164"/>
      <c r="R168" s="164"/>
      <c r="S168" s="164"/>
      <c r="T168" s="169"/>
      <c r="AT168" s="170" t="s">
        <v>131</v>
      </c>
      <c r="AU168" s="170" t="s">
        <v>77</v>
      </c>
      <c r="AV168" s="170" t="s">
        <v>77</v>
      </c>
      <c r="AW168" s="170" t="s">
        <v>86</v>
      </c>
      <c r="AX168" s="170" t="s">
        <v>69</v>
      </c>
      <c r="AY168" s="170" t="s">
        <v>116</v>
      </c>
    </row>
    <row r="169" spans="2:51" s="6" customFormat="1" ht="15.75" customHeight="1">
      <c r="B169" s="163"/>
      <c r="C169" s="164"/>
      <c r="D169" s="157" t="s">
        <v>131</v>
      </c>
      <c r="E169" s="164"/>
      <c r="F169" s="165" t="s">
        <v>209</v>
      </c>
      <c r="G169" s="164"/>
      <c r="H169" s="166">
        <v>20</v>
      </c>
      <c r="J169" s="164"/>
      <c r="K169" s="164"/>
      <c r="L169" s="167"/>
      <c r="M169" s="168"/>
      <c r="N169" s="164"/>
      <c r="O169" s="164"/>
      <c r="P169" s="164"/>
      <c r="Q169" s="164"/>
      <c r="R169" s="164"/>
      <c r="S169" s="164"/>
      <c r="T169" s="169"/>
      <c r="AT169" s="170" t="s">
        <v>131</v>
      </c>
      <c r="AU169" s="170" t="s">
        <v>77</v>
      </c>
      <c r="AV169" s="170" t="s">
        <v>77</v>
      </c>
      <c r="AW169" s="170" t="s">
        <v>86</v>
      </c>
      <c r="AX169" s="170" t="s">
        <v>69</v>
      </c>
      <c r="AY169" s="170" t="s">
        <v>116</v>
      </c>
    </row>
    <row r="170" spans="2:51" s="6" customFormat="1" ht="15.75" customHeight="1">
      <c r="B170" s="155"/>
      <c r="C170" s="156"/>
      <c r="D170" s="157" t="s">
        <v>131</v>
      </c>
      <c r="E170" s="156"/>
      <c r="F170" s="158" t="s">
        <v>138</v>
      </c>
      <c r="G170" s="156"/>
      <c r="H170" s="156"/>
      <c r="J170" s="156"/>
      <c r="K170" s="156"/>
      <c r="L170" s="159"/>
      <c r="M170" s="160"/>
      <c r="N170" s="156"/>
      <c r="O170" s="156"/>
      <c r="P170" s="156"/>
      <c r="Q170" s="156"/>
      <c r="R170" s="156"/>
      <c r="S170" s="156"/>
      <c r="T170" s="161"/>
      <c r="AT170" s="162" t="s">
        <v>131</v>
      </c>
      <c r="AU170" s="162" t="s">
        <v>77</v>
      </c>
      <c r="AV170" s="162" t="s">
        <v>20</v>
      </c>
      <c r="AW170" s="162" t="s">
        <v>86</v>
      </c>
      <c r="AX170" s="162" t="s">
        <v>69</v>
      </c>
      <c r="AY170" s="162" t="s">
        <v>116</v>
      </c>
    </row>
    <row r="171" spans="2:51" s="6" customFormat="1" ht="15.75" customHeight="1">
      <c r="B171" s="171"/>
      <c r="C171" s="172"/>
      <c r="D171" s="157" t="s">
        <v>131</v>
      </c>
      <c r="E171" s="172"/>
      <c r="F171" s="173" t="s">
        <v>139</v>
      </c>
      <c r="G171" s="172"/>
      <c r="H171" s="174">
        <v>1955</v>
      </c>
      <c r="J171" s="172"/>
      <c r="K171" s="172"/>
      <c r="L171" s="175"/>
      <c r="M171" s="176"/>
      <c r="N171" s="172"/>
      <c r="O171" s="172"/>
      <c r="P171" s="172"/>
      <c r="Q171" s="172"/>
      <c r="R171" s="172"/>
      <c r="S171" s="172"/>
      <c r="T171" s="177"/>
      <c r="AT171" s="178" t="s">
        <v>131</v>
      </c>
      <c r="AU171" s="178" t="s">
        <v>77</v>
      </c>
      <c r="AV171" s="178" t="s">
        <v>122</v>
      </c>
      <c r="AW171" s="178" t="s">
        <v>86</v>
      </c>
      <c r="AX171" s="178" t="s">
        <v>20</v>
      </c>
      <c r="AY171" s="178" t="s">
        <v>116</v>
      </c>
    </row>
    <row r="172" spans="2:65" s="6" customFormat="1" ht="27" customHeight="1">
      <c r="B172" s="23"/>
      <c r="C172" s="141" t="s">
        <v>210</v>
      </c>
      <c r="D172" s="141" t="s">
        <v>118</v>
      </c>
      <c r="E172" s="142" t="s">
        <v>211</v>
      </c>
      <c r="F172" s="143" t="s">
        <v>212</v>
      </c>
      <c r="G172" s="144" t="s">
        <v>129</v>
      </c>
      <c r="H172" s="145">
        <v>2806</v>
      </c>
      <c r="I172" s="146"/>
      <c r="J172" s="147">
        <f>ROUND($I$172*$H$172,2)</f>
        <v>0</v>
      </c>
      <c r="K172" s="143"/>
      <c r="L172" s="43"/>
      <c r="M172" s="148"/>
      <c r="N172" s="149" t="s">
        <v>40</v>
      </c>
      <c r="O172" s="24"/>
      <c r="P172" s="24"/>
      <c r="Q172" s="150">
        <v>0</v>
      </c>
      <c r="R172" s="150">
        <f>$Q$172*$H$172</f>
        <v>0</v>
      </c>
      <c r="S172" s="150">
        <v>0</v>
      </c>
      <c r="T172" s="151">
        <f>$S$172*$H$172</f>
        <v>0</v>
      </c>
      <c r="AR172" s="85" t="s">
        <v>122</v>
      </c>
      <c r="AT172" s="85" t="s">
        <v>118</v>
      </c>
      <c r="AU172" s="85" t="s">
        <v>77</v>
      </c>
      <c r="AY172" s="6" t="s">
        <v>116</v>
      </c>
      <c r="BE172" s="152">
        <f>IF($N$172="základní",$J$172,0)</f>
        <v>0</v>
      </c>
      <c r="BF172" s="152">
        <f>IF($N$172="snížená",$J$172,0)</f>
        <v>0</v>
      </c>
      <c r="BG172" s="152">
        <f>IF($N$172="zákl. přenesená",$J$172,0)</f>
        <v>0</v>
      </c>
      <c r="BH172" s="152">
        <f>IF($N$172="sníž. přenesená",$J$172,0)</f>
        <v>0</v>
      </c>
      <c r="BI172" s="152">
        <f>IF($N$172="nulová",$J$172,0)</f>
        <v>0</v>
      </c>
      <c r="BJ172" s="85" t="s">
        <v>20</v>
      </c>
      <c r="BK172" s="152">
        <f>ROUND($I$172*$H$172,2)</f>
        <v>0</v>
      </c>
      <c r="BL172" s="85" t="s">
        <v>122</v>
      </c>
      <c r="BM172" s="85" t="s">
        <v>210</v>
      </c>
    </row>
    <row r="173" spans="2:47" s="6" customFormat="1" ht="27" customHeight="1">
      <c r="B173" s="23"/>
      <c r="C173" s="24"/>
      <c r="D173" s="153" t="s">
        <v>123</v>
      </c>
      <c r="E173" s="24"/>
      <c r="F173" s="154" t="s">
        <v>212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123</v>
      </c>
      <c r="AU173" s="6" t="s">
        <v>77</v>
      </c>
    </row>
    <row r="174" spans="2:65" s="6" customFormat="1" ht="27" customHeight="1">
      <c r="B174" s="23"/>
      <c r="C174" s="141" t="s">
        <v>6</v>
      </c>
      <c r="D174" s="141" t="s">
        <v>118</v>
      </c>
      <c r="E174" s="142" t="s">
        <v>213</v>
      </c>
      <c r="F174" s="143" t="s">
        <v>214</v>
      </c>
      <c r="G174" s="144" t="s">
        <v>129</v>
      </c>
      <c r="H174" s="145">
        <v>2606</v>
      </c>
      <c r="I174" s="146"/>
      <c r="J174" s="147">
        <f>ROUND($I$174*$H$174,2)</f>
        <v>0</v>
      </c>
      <c r="K174" s="143"/>
      <c r="L174" s="43"/>
      <c r="M174" s="148"/>
      <c r="N174" s="149" t="s">
        <v>40</v>
      </c>
      <c r="O174" s="24"/>
      <c r="P174" s="24"/>
      <c r="Q174" s="150">
        <v>0</v>
      </c>
      <c r="R174" s="150">
        <f>$Q$174*$H$174</f>
        <v>0</v>
      </c>
      <c r="S174" s="150">
        <v>0</v>
      </c>
      <c r="T174" s="151">
        <f>$S$174*$H$174</f>
        <v>0</v>
      </c>
      <c r="AR174" s="85" t="s">
        <v>122</v>
      </c>
      <c r="AT174" s="85" t="s">
        <v>118</v>
      </c>
      <c r="AU174" s="85" t="s">
        <v>77</v>
      </c>
      <c r="AY174" s="6" t="s">
        <v>116</v>
      </c>
      <c r="BE174" s="152">
        <f>IF($N$174="základní",$J$174,0)</f>
        <v>0</v>
      </c>
      <c r="BF174" s="152">
        <f>IF($N$174="snížená",$J$174,0)</f>
        <v>0</v>
      </c>
      <c r="BG174" s="152">
        <f>IF($N$174="zákl. přenesená",$J$174,0)</f>
        <v>0</v>
      </c>
      <c r="BH174" s="152">
        <f>IF($N$174="sníž. přenesená",$J$174,0)</f>
        <v>0</v>
      </c>
      <c r="BI174" s="152">
        <f>IF($N$174="nulová",$J$174,0)</f>
        <v>0</v>
      </c>
      <c r="BJ174" s="85" t="s">
        <v>20</v>
      </c>
      <c r="BK174" s="152">
        <f>ROUND($I$174*$H$174,2)</f>
        <v>0</v>
      </c>
      <c r="BL174" s="85" t="s">
        <v>122</v>
      </c>
      <c r="BM174" s="85" t="s">
        <v>6</v>
      </c>
    </row>
    <row r="175" spans="2:47" s="6" customFormat="1" ht="16.5" customHeight="1">
      <c r="B175" s="23"/>
      <c r="C175" s="24"/>
      <c r="D175" s="153" t="s">
        <v>123</v>
      </c>
      <c r="E175" s="24"/>
      <c r="F175" s="154" t="s">
        <v>214</v>
      </c>
      <c r="G175" s="24"/>
      <c r="H175" s="24"/>
      <c r="J175" s="24"/>
      <c r="K175" s="24"/>
      <c r="L175" s="43"/>
      <c r="M175" s="56"/>
      <c r="N175" s="24"/>
      <c r="O175" s="24"/>
      <c r="P175" s="24"/>
      <c r="Q175" s="24"/>
      <c r="R175" s="24"/>
      <c r="S175" s="24"/>
      <c r="T175" s="57"/>
      <c r="AT175" s="6" t="s">
        <v>123</v>
      </c>
      <c r="AU175" s="6" t="s">
        <v>77</v>
      </c>
    </row>
    <row r="176" spans="2:65" s="6" customFormat="1" ht="27" customHeight="1">
      <c r="B176" s="23"/>
      <c r="C176" s="141" t="s">
        <v>215</v>
      </c>
      <c r="D176" s="141" t="s">
        <v>118</v>
      </c>
      <c r="E176" s="142" t="s">
        <v>216</v>
      </c>
      <c r="F176" s="143" t="s">
        <v>217</v>
      </c>
      <c r="G176" s="144" t="s">
        <v>129</v>
      </c>
      <c r="H176" s="145">
        <v>2606</v>
      </c>
      <c r="I176" s="146"/>
      <c r="J176" s="147">
        <f>ROUND($I$176*$H$176,2)</f>
        <v>0</v>
      </c>
      <c r="K176" s="143"/>
      <c r="L176" s="43"/>
      <c r="M176" s="148"/>
      <c r="N176" s="149" t="s">
        <v>40</v>
      </c>
      <c r="O176" s="24"/>
      <c r="P176" s="24"/>
      <c r="Q176" s="150">
        <v>0</v>
      </c>
      <c r="R176" s="150">
        <f>$Q$176*$H$176</f>
        <v>0</v>
      </c>
      <c r="S176" s="150">
        <v>0</v>
      </c>
      <c r="T176" s="151">
        <f>$S$176*$H$176</f>
        <v>0</v>
      </c>
      <c r="AR176" s="85" t="s">
        <v>122</v>
      </c>
      <c r="AT176" s="85" t="s">
        <v>118</v>
      </c>
      <c r="AU176" s="85" t="s">
        <v>77</v>
      </c>
      <c r="AY176" s="6" t="s">
        <v>116</v>
      </c>
      <c r="BE176" s="152">
        <f>IF($N$176="základní",$J$176,0)</f>
        <v>0</v>
      </c>
      <c r="BF176" s="152">
        <f>IF($N$176="snížená",$J$176,0)</f>
        <v>0</v>
      </c>
      <c r="BG176" s="152">
        <f>IF($N$176="zákl. přenesená",$J$176,0)</f>
        <v>0</v>
      </c>
      <c r="BH176" s="152">
        <f>IF($N$176="sníž. přenesená",$J$176,0)</f>
        <v>0</v>
      </c>
      <c r="BI176" s="152">
        <f>IF($N$176="nulová",$J$176,0)</f>
        <v>0</v>
      </c>
      <c r="BJ176" s="85" t="s">
        <v>20</v>
      </c>
      <c r="BK176" s="152">
        <f>ROUND($I$176*$H$176,2)</f>
        <v>0</v>
      </c>
      <c r="BL176" s="85" t="s">
        <v>122</v>
      </c>
      <c r="BM176" s="85" t="s">
        <v>215</v>
      </c>
    </row>
    <row r="177" spans="2:47" s="6" customFormat="1" ht="27" customHeight="1">
      <c r="B177" s="23"/>
      <c r="C177" s="24"/>
      <c r="D177" s="153" t="s">
        <v>123</v>
      </c>
      <c r="E177" s="24"/>
      <c r="F177" s="154" t="s">
        <v>217</v>
      </c>
      <c r="G177" s="24"/>
      <c r="H177" s="24"/>
      <c r="J177" s="24"/>
      <c r="K177" s="24"/>
      <c r="L177" s="43"/>
      <c r="M177" s="56"/>
      <c r="N177" s="24"/>
      <c r="O177" s="24"/>
      <c r="P177" s="24"/>
      <c r="Q177" s="24"/>
      <c r="R177" s="24"/>
      <c r="S177" s="24"/>
      <c r="T177" s="57"/>
      <c r="AT177" s="6" t="s">
        <v>123</v>
      </c>
      <c r="AU177" s="6" t="s">
        <v>77</v>
      </c>
    </row>
    <row r="178" spans="2:65" s="6" customFormat="1" ht="15.75" customHeight="1">
      <c r="B178" s="23"/>
      <c r="C178" s="179" t="s">
        <v>218</v>
      </c>
      <c r="D178" s="179" t="s">
        <v>219</v>
      </c>
      <c r="E178" s="180" t="s">
        <v>220</v>
      </c>
      <c r="F178" s="181" t="s">
        <v>221</v>
      </c>
      <c r="G178" s="182" t="s">
        <v>222</v>
      </c>
      <c r="H178" s="183">
        <v>42.09</v>
      </c>
      <c r="I178" s="184"/>
      <c r="J178" s="185">
        <f>ROUND($I$178*$H$178,2)</f>
        <v>0</v>
      </c>
      <c r="K178" s="181"/>
      <c r="L178" s="186"/>
      <c r="M178" s="187"/>
      <c r="N178" s="188" t="s">
        <v>40</v>
      </c>
      <c r="O178" s="24"/>
      <c r="P178" s="24"/>
      <c r="Q178" s="150">
        <v>0</v>
      </c>
      <c r="R178" s="150">
        <f>$Q$178*$H$178</f>
        <v>0</v>
      </c>
      <c r="S178" s="150">
        <v>0</v>
      </c>
      <c r="T178" s="151">
        <f>$S$178*$H$178</f>
        <v>0</v>
      </c>
      <c r="AR178" s="85" t="s">
        <v>160</v>
      </c>
      <c r="AT178" s="85" t="s">
        <v>219</v>
      </c>
      <c r="AU178" s="85" t="s">
        <v>77</v>
      </c>
      <c r="AY178" s="6" t="s">
        <v>116</v>
      </c>
      <c r="BE178" s="152">
        <f>IF($N$178="základní",$J$178,0)</f>
        <v>0</v>
      </c>
      <c r="BF178" s="152">
        <f>IF($N$178="snížená",$J$178,0)</f>
        <v>0</v>
      </c>
      <c r="BG178" s="152">
        <f>IF($N$178="zákl. přenesená",$J$178,0)</f>
        <v>0</v>
      </c>
      <c r="BH178" s="152">
        <f>IF($N$178="sníž. přenesená",$J$178,0)</f>
        <v>0</v>
      </c>
      <c r="BI178" s="152">
        <f>IF($N$178="nulová",$J$178,0)</f>
        <v>0</v>
      </c>
      <c r="BJ178" s="85" t="s">
        <v>20</v>
      </c>
      <c r="BK178" s="152">
        <f>ROUND($I$178*$H$178,2)</f>
        <v>0</v>
      </c>
      <c r="BL178" s="85" t="s">
        <v>122</v>
      </c>
      <c r="BM178" s="85" t="s">
        <v>218</v>
      </c>
    </row>
    <row r="179" spans="2:47" s="6" customFormat="1" ht="16.5" customHeight="1">
      <c r="B179" s="23"/>
      <c r="C179" s="24"/>
      <c r="D179" s="153" t="s">
        <v>123</v>
      </c>
      <c r="E179" s="24"/>
      <c r="F179" s="154" t="s">
        <v>221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123</v>
      </c>
      <c r="AU179" s="6" t="s">
        <v>77</v>
      </c>
    </row>
    <row r="180" spans="2:51" s="6" customFormat="1" ht="15.75" customHeight="1">
      <c r="B180" s="163"/>
      <c r="C180" s="164"/>
      <c r="D180" s="157" t="s">
        <v>131</v>
      </c>
      <c r="E180" s="164"/>
      <c r="F180" s="165" t="s">
        <v>223</v>
      </c>
      <c r="G180" s="164"/>
      <c r="H180" s="166">
        <v>42.09</v>
      </c>
      <c r="J180" s="164"/>
      <c r="K180" s="164"/>
      <c r="L180" s="167"/>
      <c r="M180" s="168"/>
      <c r="N180" s="164"/>
      <c r="O180" s="164"/>
      <c r="P180" s="164"/>
      <c r="Q180" s="164"/>
      <c r="R180" s="164"/>
      <c r="S180" s="164"/>
      <c r="T180" s="169"/>
      <c r="AT180" s="170" t="s">
        <v>131</v>
      </c>
      <c r="AU180" s="170" t="s">
        <v>77</v>
      </c>
      <c r="AV180" s="170" t="s">
        <v>77</v>
      </c>
      <c r="AW180" s="170" t="s">
        <v>86</v>
      </c>
      <c r="AX180" s="170" t="s">
        <v>69</v>
      </c>
      <c r="AY180" s="170" t="s">
        <v>116</v>
      </c>
    </row>
    <row r="181" spans="2:51" s="6" customFormat="1" ht="15.75" customHeight="1">
      <c r="B181" s="171"/>
      <c r="C181" s="172"/>
      <c r="D181" s="157" t="s">
        <v>131</v>
      </c>
      <c r="E181" s="172"/>
      <c r="F181" s="173" t="s">
        <v>139</v>
      </c>
      <c r="G181" s="172"/>
      <c r="H181" s="174">
        <v>42.09</v>
      </c>
      <c r="J181" s="172"/>
      <c r="K181" s="172"/>
      <c r="L181" s="175"/>
      <c r="M181" s="176"/>
      <c r="N181" s="172"/>
      <c r="O181" s="172"/>
      <c r="P181" s="172"/>
      <c r="Q181" s="172"/>
      <c r="R181" s="172"/>
      <c r="S181" s="172"/>
      <c r="T181" s="177"/>
      <c r="AT181" s="178" t="s">
        <v>131</v>
      </c>
      <c r="AU181" s="178" t="s">
        <v>77</v>
      </c>
      <c r="AV181" s="178" t="s">
        <v>122</v>
      </c>
      <c r="AW181" s="178" t="s">
        <v>86</v>
      </c>
      <c r="AX181" s="178" t="s">
        <v>20</v>
      </c>
      <c r="AY181" s="178" t="s">
        <v>116</v>
      </c>
    </row>
    <row r="182" spans="2:65" s="6" customFormat="1" ht="27" customHeight="1">
      <c r="B182" s="23"/>
      <c r="C182" s="141" t="s">
        <v>224</v>
      </c>
      <c r="D182" s="141" t="s">
        <v>118</v>
      </c>
      <c r="E182" s="142" t="s">
        <v>225</v>
      </c>
      <c r="F182" s="143" t="s">
        <v>226</v>
      </c>
      <c r="G182" s="144" t="s">
        <v>129</v>
      </c>
      <c r="H182" s="145">
        <v>200</v>
      </c>
      <c r="I182" s="146"/>
      <c r="J182" s="147">
        <f>ROUND($I$182*$H$182,2)</f>
        <v>0</v>
      </c>
      <c r="K182" s="143"/>
      <c r="L182" s="43"/>
      <c r="M182" s="148"/>
      <c r="N182" s="149" t="s">
        <v>40</v>
      </c>
      <c r="O182" s="24"/>
      <c r="P182" s="24"/>
      <c r="Q182" s="150">
        <v>0</v>
      </c>
      <c r="R182" s="150">
        <f>$Q$182*$H$182</f>
        <v>0</v>
      </c>
      <c r="S182" s="150">
        <v>0</v>
      </c>
      <c r="T182" s="151">
        <f>$S$182*$H$182</f>
        <v>0</v>
      </c>
      <c r="AR182" s="85" t="s">
        <v>122</v>
      </c>
      <c r="AT182" s="85" t="s">
        <v>118</v>
      </c>
      <c r="AU182" s="85" t="s">
        <v>77</v>
      </c>
      <c r="AY182" s="6" t="s">
        <v>116</v>
      </c>
      <c r="BE182" s="152">
        <f>IF($N$182="základní",$J$182,0)</f>
        <v>0</v>
      </c>
      <c r="BF182" s="152">
        <f>IF($N$182="snížená",$J$182,0)</f>
        <v>0</v>
      </c>
      <c r="BG182" s="152">
        <f>IF($N$182="zákl. přenesená",$J$182,0)</f>
        <v>0</v>
      </c>
      <c r="BH182" s="152">
        <f>IF($N$182="sníž. přenesená",$J$182,0)</f>
        <v>0</v>
      </c>
      <c r="BI182" s="152">
        <f>IF($N$182="nulová",$J$182,0)</f>
        <v>0</v>
      </c>
      <c r="BJ182" s="85" t="s">
        <v>20</v>
      </c>
      <c r="BK182" s="152">
        <f>ROUND($I$182*$H$182,2)</f>
        <v>0</v>
      </c>
      <c r="BL182" s="85" t="s">
        <v>122</v>
      </c>
      <c r="BM182" s="85" t="s">
        <v>224</v>
      </c>
    </row>
    <row r="183" spans="2:47" s="6" customFormat="1" ht="27" customHeight="1">
      <c r="B183" s="23"/>
      <c r="C183" s="24"/>
      <c r="D183" s="153" t="s">
        <v>123</v>
      </c>
      <c r="E183" s="24"/>
      <c r="F183" s="154" t="s">
        <v>226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123</v>
      </c>
      <c r="AU183" s="6" t="s">
        <v>77</v>
      </c>
    </row>
    <row r="184" spans="2:65" s="6" customFormat="1" ht="27" customHeight="1">
      <c r="B184" s="23"/>
      <c r="C184" s="141" t="s">
        <v>227</v>
      </c>
      <c r="D184" s="141" t="s">
        <v>118</v>
      </c>
      <c r="E184" s="142" t="s">
        <v>228</v>
      </c>
      <c r="F184" s="143" t="s">
        <v>229</v>
      </c>
      <c r="G184" s="144" t="s">
        <v>129</v>
      </c>
      <c r="H184" s="145">
        <v>200</v>
      </c>
      <c r="I184" s="146"/>
      <c r="J184" s="147">
        <f>ROUND($I$184*$H$184,2)</f>
        <v>0</v>
      </c>
      <c r="K184" s="143"/>
      <c r="L184" s="43"/>
      <c r="M184" s="148"/>
      <c r="N184" s="149" t="s">
        <v>40</v>
      </c>
      <c r="O184" s="24"/>
      <c r="P184" s="24"/>
      <c r="Q184" s="150">
        <v>0</v>
      </c>
      <c r="R184" s="150">
        <f>$Q$184*$H$184</f>
        <v>0</v>
      </c>
      <c r="S184" s="150">
        <v>0</v>
      </c>
      <c r="T184" s="151">
        <f>$S$184*$H$184</f>
        <v>0</v>
      </c>
      <c r="AR184" s="85" t="s">
        <v>122</v>
      </c>
      <c r="AT184" s="85" t="s">
        <v>118</v>
      </c>
      <c r="AU184" s="85" t="s">
        <v>77</v>
      </c>
      <c r="AY184" s="6" t="s">
        <v>116</v>
      </c>
      <c r="BE184" s="152">
        <f>IF($N$184="základní",$J$184,0)</f>
        <v>0</v>
      </c>
      <c r="BF184" s="152">
        <f>IF($N$184="snížená",$J$184,0)</f>
        <v>0</v>
      </c>
      <c r="BG184" s="152">
        <f>IF($N$184="zákl. přenesená",$J$184,0)</f>
        <v>0</v>
      </c>
      <c r="BH184" s="152">
        <f>IF($N$184="sníž. přenesená",$J$184,0)</f>
        <v>0</v>
      </c>
      <c r="BI184" s="152">
        <f>IF($N$184="nulová",$J$184,0)</f>
        <v>0</v>
      </c>
      <c r="BJ184" s="85" t="s">
        <v>20</v>
      </c>
      <c r="BK184" s="152">
        <f>ROUND($I$184*$H$184,2)</f>
        <v>0</v>
      </c>
      <c r="BL184" s="85" t="s">
        <v>122</v>
      </c>
      <c r="BM184" s="85" t="s">
        <v>227</v>
      </c>
    </row>
    <row r="185" spans="2:47" s="6" customFormat="1" ht="16.5" customHeight="1">
      <c r="B185" s="23"/>
      <c r="C185" s="24"/>
      <c r="D185" s="153" t="s">
        <v>123</v>
      </c>
      <c r="E185" s="24"/>
      <c r="F185" s="154" t="s">
        <v>229</v>
      </c>
      <c r="G185" s="24"/>
      <c r="H185" s="24"/>
      <c r="J185" s="24"/>
      <c r="K185" s="24"/>
      <c r="L185" s="43"/>
      <c r="M185" s="56"/>
      <c r="N185" s="24"/>
      <c r="O185" s="24"/>
      <c r="P185" s="24"/>
      <c r="Q185" s="24"/>
      <c r="R185" s="24"/>
      <c r="S185" s="24"/>
      <c r="T185" s="57"/>
      <c r="AT185" s="6" t="s">
        <v>123</v>
      </c>
      <c r="AU185" s="6" t="s">
        <v>77</v>
      </c>
    </row>
    <row r="186" spans="2:65" s="6" customFormat="1" ht="27" customHeight="1">
      <c r="B186" s="23"/>
      <c r="C186" s="141" t="s">
        <v>230</v>
      </c>
      <c r="D186" s="141" t="s">
        <v>118</v>
      </c>
      <c r="E186" s="142" t="s">
        <v>231</v>
      </c>
      <c r="F186" s="143" t="s">
        <v>232</v>
      </c>
      <c r="G186" s="144" t="s">
        <v>156</v>
      </c>
      <c r="H186" s="145">
        <v>36</v>
      </c>
      <c r="I186" s="146"/>
      <c r="J186" s="147">
        <f>ROUND($I$186*$H$186,2)</f>
        <v>0</v>
      </c>
      <c r="K186" s="143"/>
      <c r="L186" s="43"/>
      <c r="M186" s="148"/>
      <c r="N186" s="149" t="s">
        <v>40</v>
      </c>
      <c r="O186" s="24"/>
      <c r="P186" s="24"/>
      <c r="Q186" s="150">
        <v>0</v>
      </c>
      <c r="R186" s="150">
        <f>$Q$186*$H$186</f>
        <v>0</v>
      </c>
      <c r="S186" s="150">
        <v>0</v>
      </c>
      <c r="T186" s="151">
        <f>$S$186*$H$186</f>
        <v>0</v>
      </c>
      <c r="AR186" s="85" t="s">
        <v>122</v>
      </c>
      <c r="AT186" s="85" t="s">
        <v>118</v>
      </c>
      <c r="AU186" s="85" t="s">
        <v>77</v>
      </c>
      <c r="AY186" s="6" t="s">
        <v>116</v>
      </c>
      <c r="BE186" s="152">
        <f>IF($N$186="základní",$J$186,0)</f>
        <v>0</v>
      </c>
      <c r="BF186" s="152">
        <f>IF($N$186="snížená",$J$186,0)</f>
        <v>0</v>
      </c>
      <c r="BG186" s="152">
        <f>IF($N$186="zákl. přenesená",$J$186,0)</f>
        <v>0</v>
      </c>
      <c r="BH186" s="152">
        <f>IF($N$186="sníž. přenesená",$J$186,0)</f>
        <v>0</v>
      </c>
      <c r="BI186" s="152">
        <f>IF($N$186="nulová",$J$186,0)</f>
        <v>0</v>
      </c>
      <c r="BJ186" s="85" t="s">
        <v>20</v>
      </c>
      <c r="BK186" s="152">
        <f>ROUND($I$186*$H$186,2)</f>
        <v>0</v>
      </c>
      <c r="BL186" s="85" t="s">
        <v>122</v>
      </c>
      <c r="BM186" s="85" t="s">
        <v>230</v>
      </c>
    </row>
    <row r="187" spans="2:47" s="6" customFormat="1" ht="27" customHeight="1">
      <c r="B187" s="23"/>
      <c r="C187" s="24"/>
      <c r="D187" s="153" t="s">
        <v>123</v>
      </c>
      <c r="E187" s="24"/>
      <c r="F187" s="154" t="s">
        <v>232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123</v>
      </c>
      <c r="AU187" s="6" t="s">
        <v>77</v>
      </c>
    </row>
    <row r="188" spans="2:65" s="6" customFormat="1" ht="15.75" customHeight="1">
      <c r="B188" s="23"/>
      <c r="C188" s="141" t="s">
        <v>233</v>
      </c>
      <c r="D188" s="141" t="s">
        <v>118</v>
      </c>
      <c r="E188" s="142" t="s">
        <v>234</v>
      </c>
      <c r="F188" s="143" t="s">
        <v>235</v>
      </c>
      <c r="G188" s="144" t="s">
        <v>129</v>
      </c>
      <c r="H188" s="145">
        <v>25.56</v>
      </c>
      <c r="I188" s="146"/>
      <c r="J188" s="147">
        <f>ROUND($I$188*$H$188,2)</f>
        <v>0</v>
      </c>
      <c r="K188" s="143"/>
      <c r="L188" s="43"/>
      <c r="M188" s="148"/>
      <c r="N188" s="149" t="s">
        <v>40</v>
      </c>
      <c r="O188" s="24"/>
      <c r="P188" s="24"/>
      <c r="Q188" s="150">
        <v>0</v>
      </c>
      <c r="R188" s="150">
        <f>$Q$188*$H$188</f>
        <v>0</v>
      </c>
      <c r="S188" s="150">
        <v>0</v>
      </c>
      <c r="T188" s="151">
        <f>$S$188*$H$188</f>
        <v>0</v>
      </c>
      <c r="AR188" s="85" t="s">
        <v>122</v>
      </c>
      <c r="AT188" s="85" t="s">
        <v>118</v>
      </c>
      <c r="AU188" s="85" t="s">
        <v>77</v>
      </c>
      <c r="AY188" s="6" t="s">
        <v>116</v>
      </c>
      <c r="BE188" s="152">
        <f>IF($N$188="základní",$J$188,0)</f>
        <v>0</v>
      </c>
      <c r="BF188" s="152">
        <f>IF($N$188="snížená",$J$188,0)</f>
        <v>0</v>
      </c>
      <c r="BG188" s="152">
        <f>IF($N$188="zákl. přenesená",$J$188,0)</f>
        <v>0</v>
      </c>
      <c r="BH188" s="152">
        <f>IF($N$188="sníž. přenesená",$J$188,0)</f>
        <v>0</v>
      </c>
      <c r="BI188" s="152">
        <f>IF($N$188="nulová",$J$188,0)</f>
        <v>0</v>
      </c>
      <c r="BJ188" s="85" t="s">
        <v>20</v>
      </c>
      <c r="BK188" s="152">
        <f>ROUND($I$188*$H$188,2)</f>
        <v>0</v>
      </c>
      <c r="BL188" s="85" t="s">
        <v>122</v>
      </c>
      <c r="BM188" s="85" t="s">
        <v>233</v>
      </c>
    </row>
    <row r="189" spans="2:47" s="6" customFormat="1" ht="16.5" customHeight="1">
      <c r="B189" s="23"/>
      <c r="C189" s="24"/>
      <c r="D189" s="153" t="s">
        <v>123</v>
      </c>
      <c r="E189" s="24"/>
      <c r="F189" s="154" t="s">
        <v>235</v>
      </c>
      <c r="G189" s="24"/>
      <c r="H189" s="24"/>
      <c r="J189" s="24"/>
      <c r="K189" s="24"/>
      <c r="L189" s="43"/>
      <c r="M189" s="56"/>
      <c r="N189" s="24"/>
      <c r="O189" s="24"/>
      <c r="P189" s="24"/>
      <c r="Q189" s="24"/>
      <c r="R189" s="24"/>
      <c r="S189" s="24"/>
      <c r="T189" s="57"/>
      <c r="AT189" s="6" t="s">
        <v>123</v>
      </c>
      <c r="AU189" s="6" t="s">
        <v>77</v>
      </c>
    </row>
    <row r="190" spans="2:51" s="6" customFormat="1" ht="27" customHeight="1">
      <c r="B190" s="155"/>
      <c r="C190" s="156"/>
      <c r="D190" s="157" t="s">
        <v>131</v>
      </c>
      <c r="E190" s="156"/>
      <c r="F190" s="158" t="s">
        <v>236</v>
      </c>
      <c r="G190" s="156"/>
      <c r="H190" s="156"/>
      <c r="J190" s="156"/>
      <c r="K190" s="156"/>
      <c r="L190" s="159"/>
      <c r="M190" s="160"/>
      <c r="N190" s="156"/>
      <c r="O190" s="156"/>
      <c r="P190" s="156"/>
      <c r="Q190" s="156"/>
      <c r="R190" s="156"/>
      <c r="S190" s="156"/>
      <c r="T190" s="161"/>
      <c r="AT190" s="162" t="s">
        <v>131</v>
      </c>
      <c r="AU190" s="162" t="s">
        <v>77</v>
      </c>
      <c r="AV190" s="162" t="s">
        <v>20</v>
      </c>
      <c r="AW190" s="162" t="s">
        <v>86</v>
      </c>
      <c r="AX190" s="162" t="s">
        <v>69</v>
      </c>
      <c r="AY190" s="162" t="s">
        <v>116</v>
      </c>
    </row>
    <row r="191" spans="2:51" s="6" customFormat="1" ht="15.75" customHeight="1">
      <c r="B191" s="163"/>
      <c r="C191" s="164"/>
      <c r="D191" s="157" t="s">
        <v>131</v>
      </c>
      <c r="E191" s="164"/>
      <c r="F191" s="165" t="s">
        <v>237</v>
      </c>
      <c r="G191" s="164"/>
      <c r="H191" s="166">
        <v>25.56</v>
      </c>
      <c r="J191" s="164"/>
      <c r="K191" s="164"/>
      <c r="L191" s="167"/>
      <c r="M191" s="168"/>
      <c r="N191" s="164"/>
      <c r="O191" s="164"/>
      <c r="P191" s="164"/>
      <c r="Q191" s="164"/>
      <c r="R191" s="164"/>
      <c r="S191" s="164"/>
      <c r="T191" s="169"/>
      <c r="AT191" s="170" t="s">
        <v>131</v>
      </c>
      <c r="AU191" s="170" t="s">
        <v>77</v>
      </c>
      <c r="AV191" s="170" t="s">
        <v>77</v>
      </c>
      <c r="AW191" s="170" t="s">
        <v>86</v>
      </c>
      <c r="AX191" s="170" t="s">
        <v>69</v>
      </c>
      <c r="AY191" s="170" t="s">
        <v>116</v>
      </c>
    </row>
    <row r="192" spans="2:51" s="6" customFormat="1" ht="15.75" customHeight="1">
      <c r="B192" s="163"/>
      <c r="C192" s="164"/>
      <c r="D192" s="157" t="s">
        <v>131</v>
      </c>
      <c r="E192" s="164"/>
      <c r="F192" s="165"/>
      <c r="G192" s="164"/>
      <c r="H192" s="166">
        <v>0</v>
      </c>
      <c r="J192" s="164"/>
      <c r="K192" s="164"/>
      <c r="L192" s="167"/>
      <c r="M192" s="168"/>
      <c r="N192" s="164"/>
      <c r="O192" s="164"/>
      <c r="P192" s="164"/>
      <c r="Q192" s="164"/>
      <c r="R192" s="164"/>
      <c r="S192" s="164"/>
      <c r="T192" s="169"/>
      <c r="AT192" s="170" t="s">
        <v>131</v>
      </c>
      <c r="AU192" s="170" t="s">
        <v>77</v>
      </c>
      <c r="AV192" s="170" t="s">
        <v>77</v>
      </c>
      <c r="AW192" s="170" t="s">
        <v>69</v>
      </c>
      <c r="AX192" s="170" t="s">
        <v>69</v>
      </c>
      <c r="AY192" s="170" t="s">
        <v>116</v>
      </c>
    </row>
    <row r="193" spans="2:51" s="6" customFormat="1" ht="15.75" customHeight="1">
      <c r="B193" s="171"/>
      <c r="C193" s="172"/>
      <c r="D193" s="157" t="s">
        <v>131</v>
      </c>
      <c r="E193" s="172"/>
      <c r="F193" s="173" t="s">
        <v>139</v>
      </c>
      <c r="G193" s="172"/>
      <c r="H193" s="174">
        <v>25.56</v>
      </c>
      <c r="J193" s="172"/>
      <c r="K193" s="172"/>
      <c r="L193" s="175"/>
      <c r="M193" s="176"/>
      <c r="N193" s="172"/>
      <c r="O193" s="172"/>
      <c r="P193" s="172"/>
      <c r="Q193" s="172"/>
      <c r="R193" s="172"/>
      <c r="S193" s="172"/>
      <c r="T193" s="177"/>
      <c r="AT193" s="178" t="s">
        <v>131</v>
      </c>
      <c r="AU193" s="178" t="s">
        <v>77</v>
      </c>
      <c r="AV193" s="178" t="s">
        <v>122</v>
      </c>
      <c r="AW193" s="178" t="s">
        <v>86</v>
      </c>
      <c r="AX193" s="178" t="s">
        <v>20</v>
      </c>
      <c r="AY193" s="178" t="s">
        <v>116</v>
      </c>
    </row>
    <row r="194" spans="2:63" s="128" customFormat="1" ht="30.75" customHeight="1">
      <c r="B194" s="129"/>
      <c r="C194" s="130"/>
      <c r="D194" s="130" t="s">
        <v>68</v>
      </c>
      <c r="E194" s="139" t="s">
        <v>77</v>
      </c>
      <c r="F194" s="139" t="s">
        <v>238</v>
      </c>
      <c r="G194" s="130"/>
      <c r="H194" s="130"/>
      <c r="J194" s="140">
        <f>$BK$194</f>
        <v>0</v>
      </c>
      <c r="K194" s="130"/>
      <c r="L194" s="133"/>
      <c r="M194" s="134"/>
      <c r="N194" s="130"/>
      <c r="O194" s="130"/>
      <c r="P194" s="135">
        <f>SUM($P$195:$P$217)</f>
        <v>0</v>
      </c>
      <c r="Q194" s="130"/>
      <c r="R194" s="135">
        <f>SUM($R$195:$R$217)</f>
        <v>0</v>
      </c>
      <c r="S194" s="130"/>
      <c r="T194" s="136">
        <f>SUM($T$195:$T$217)</f>
        <v>0</v>
      </c>
      <c r="AR194" s="137" t="s">
        <v>20</v>
      </c>
      <c r="AT194" s="137" t="s">
        <v>68</v>
      </c>
      <c r="AU194" s="137" t="s">
        <v>20</v>
      </c>
      <c r="AY194" s="137" t="s">
        <v>116</v>
      </c>
      <c r="BK194" s="138">
        <f>SUM($BK$195:$BK$217)</f>
        <v>0</v>
      </c>
    </row>
    <row r="195" spans="2:65" s="6" customFormat="1" ht="27" customHeight="1">
      <c r="B195" s="23"/>
      <c r="C195" s="141" t="s">
        <v>239</v>
      </c>
      <c r="D195" s="141" t="s">
        <v>118</v>
      </c>
      <c r="E195" s="142" t="s">
        <v>240</v>
      </c>
      <c r="F195" s="143" t="s">
        <v>241</v>
      </c>
      <c r="G195" s="144" t="s">
        <v>145</v>
      </c>
      <c r="H195" s="145">
        <v>634.31</v>
      </c>
      <c r="I195" s="146"/>
      <c r="J195" s="147">
        <f>ROUND($I$195*$H$195,2)</f>
        <v>0</v>
      </c>
      <c r="K195" s="143"/>
      <c r="L195" s="43"/>
      <c r="M195" s="148"/>
      <c r="N195" s="149" t="s">
        <v>40</v>
      </c>
      <c r="O195" s="24"/>
      <c r="P195" s="24"/>
      <c r="Q195" s="150">
        <v>0</v>
      </c>
      <c r="R195" s="150">
        <f>$Q$195*$H$195</f>
        <v>0</v>
      </c>
      <c r="S195" s="150">
        <v>0</v>
      </c>
      <c r="T195" s="151">
        <f>$S$195*$H$195</f>
        <v>0</v>
      </c>
      <c r="AR195" s="85" t="s">
        <v>122</v>
      </c>
      <c r="AT195" s="85" t="s">
        <v>118</v>
      </c>
      <c r="AU195" s="85" t="s">
        <v>77</v>
      </c>
      <c r="AY195" s="6" t="s">
        <v>116</v>
      </c>
      <c r="BE195" s="152">
        <f>IF($N$195="základní",$J$195,0)</f>
        <v>0</v>
      </c>
      <c r="BF195" s="152">
        <f>IF($N$195="snížená",$J$195,0)</f>
        <v>0</v>
      </c>
      <c r="BG195" s="152">
        <f>IF($N$195="zákl. přenesená",$J$195,0)</f>
        <v>0</v>
      </c>
      <c r="BH195" s="152">
        <f>IF($N$195="sníž. přenesená",$J$195,0)</f>
        <v>0</v>
      </c>
      <c r="BI195" s="152">
        <f>IF($N$195="nulová",$J$195,0)</f>
        <v>0</v>
      </c>
      <c r="BJ195" s="85" t="s">
        <v>20</v>
      </c>
      <c r="BK195" s="152">
        <f>ROUND($I$195*$H$195,2)</f>
        <v>0</v>
      </c>
      <c r="BL195" s="85" t="s">
        <v>122</v>
      </c>
      <c r="BM195" s="85" t="s">
        <v>239</v>
      </c>
    </row>
    <row r="196" spans="2:47" s="6" customFormat="1" ht="27" customHeight="1">
      <c r="B196" s="23"/>
      <c r="C196" s="24"/>
      <c r="D196" s="153" t="s">
        <v>123</v>
      </c>
      <c r="E196" s="24"/>
      <c r="F196" s="154" t="s">
        <v>241</v>
      </c>
      <c r="G196" s="24"/>
      <c r="H196" s="24"/>
      <c r="J196" s="24"/>
      <c r="K196" s="24"/>
      <c r="L196" s="43"/>
      <c r="M196" s="56"/>
      <c r="N196" s="24"/>
      <c r="O196" s="24"/>
      <c r="P196" s="24"/>
      <c r="Q196" s="24"/>
      <c r="R196" s="24"/>
      <c r="S196" s="24"/>
      <c r="T196" s="57"/>
      <c r="AT196" s="6" t="s">
        <v>123</v>
      </c>
      <c r="AU196" s="6" t="s">
        <v>77</v>
      </c>
    </row>
    <row r="197" spans="2:51" s="6" customFormat="1" ht="15.75" customHeight="1">
      <c r="B197" s="155"/>
      <c r="C197" s="156"/>
      <c r="D197" s="157" t="s">
        <v>131</v>
      </c>
      <c r="E197" s="156"/>
      <c r="F197" s="158" t="s">
        <v>242</v>
      </c>
      <c r="G197" s="156"/>
      <c r="H197" s="156"/>
      <c r="J197" s="156"/>
      <c r="K197" s="156"/>
      <c r="L197" s="159"/>
      <c r="M197" s="160"/>
      <c r="N197" s="156"/>
      <c r="O197" s="156"/>
      <c r="P197" s="156"/>
      <c r="Q197" s="156"/>
      <c r="R197" s="156"/>
      <c r="S197" s="156"/>
      <c r="T197" s="161"/>
      <c r="AT197" s="162" t="s">
        <v>131</v>
      </c>
      <c r="AU197" s="162" t="s">
        <v>77</v>
      </c>
      <c r="AV197" s="162" t="s">
        <v>20</v>
      </c>
      <c r="AW197" s="162" t="s">
        <v>86</v>
      </c>
      <c r="AX197" s="162" t="s">
        <v>69</v>
      </c>
      <c r="AY197" s="162" t="s">
        <v>116</v>
      </c>
    </row>
    <row r="198" spans="2:51" s="6" customFormat="1" ht="15.75" customHeight="1">
      <c r="B198" s="163"/>
      <c r="C198" s="164"/>
      <c r="D198" s="157" t="s">
        <v>131</v>
      </c>
      <c r="E198" s="164"/>
      <c r="F198" s="165" t="s">
        <v>243</v>
      </c>
      <c r="G198" s="164"/>
      <c r="H198" s="166">
        <v>90.71</v>
      </c>
      <c r="J198" s="164"/>
      <c r="K198" s="164"/>
      <c r="L198" s="167"/>
      <c r="M198" s="168"/>
      <c r="N198" s="164"/>
      <c r="O198" s="164"/>
      <c r="P198" s="164"/>
      <c r="Q198" s="164"/>
      <c r="R198" s="164"/>
      <c r="S198" s="164"/>
      <c r="T198" s="169"/>
      <c r="AT198" s="170" t="s">
        <v>131</v>
      </c>
      <c r="AU198" s="170" t="s">
        <v>77</v>
      </c>
      <c r="AV198" s="170" t="s">
        <v>77</v>
      </c>
      <c r="AW198" s="170" t="s">
        <v>86</v>
      </c>
      <c r="AX198" s="170" t="s">
        <v>69</v>
      </c>
      <c r="AY198" s="170" t="s">
        <v>116</v>
      </c>
    </row>
    <row r="199" spans="2:51" s="6" customFormat="1" ht="15.75" customHeight="1">
      <c r="B199" s="163"/>
      <c r="C199" s="164"/>
      <c r="D199" s="157" t="s">
        <v>131</v>
      </c>
      <c r="E199" s="164"/>
      <c r="F199" s="165" t="s">
        <v>244</v>
      </c>
      <c r="G199" s="164"/>
      <c r="H199" s="166">
        <v>507.6</v>
      </c>
      <c r="J199" s="164"/>
      <c r="K199" s="164"/>
      <c r="L199" s="167"/>
      <c r="M199" s="168"/>
      <c r="N199" s="164"/>
      <c r="O199" s="164"/>
      <c r="P199" s="164"/>
      <c r="Q199" s="164"/>
      <c r="R199" s="164"/>
      <c r="S199" s="164"/>
      <c r="T199" s="169"/>
      <c r="AT199" s="170" t="s">
        <v>131</v>
      </c>
      <c r="AU199" s="170" t="s">
        <v>77</v>
      </c>
      <c r="AV199" s="170" t="s">
        <v>77</v>
      </c>
      <c r="AW199" s="170" t="s">
        <v>86</v>
      </c>
      <c r="AX199" s="170" t="s">
        <v>69</v>
      </c>
      <c r="AY199" s="170" t="s">
        <v>116</v>
      </c>
    </row>
    <row r="200" spans="2:51" s="6" customFormat="1" ht="15.75" customHeight="1">
      <c r="B200" s="163"/>
      <c r="C200" s="164"/>
      <c r="D200" s="157" t="s">
        <v>131</v>
      </c>
      <c r="E200" s="164"/>
      <c r="F200" s="165" t="s">
        <v>245</v>
      </c>
      <c r="G200" s="164"/>
      <c r="H200" s="166">
        <v>36</v>
      </c>
      <c r="J200" s="164"/>
      <c r="K200" s="164"/>
      <c r="L200" s="167"/>
      <c r="M200" s="168"/>
      <c r="N200" s="164"/>
      <c r="O200" s="164"/>
      <c r="P200" s="164"/>
      <c r="Q200" s="164"/>
      <c r="R200" s="164"/>
      <c r="S200" s="164"/>
      <c r="T200" s="169"/>
      <c r="AT200" s="170" t="s">
        <v>131</v>
      </c>
      <c r="AU200" s="170" t="s">
        <v>77</v>
      </c>
      <c r="AV200" s="170" t="s">
        <v>77</v>
      </c>
      <c r="AW200" s="170" t="s">
        <v>86</v>
      </c>
      <c r="AX200" s="170" t="s">
        <v>69</v>
      </c>
      <c r="AY200" s="170" t="s">
        <v>116</v>
      </c>
    </row>
    <row r="201" spans="2:51" s="6" customFormat="1" ht="15.75" customHeight="1">
      <c r="B201" s="155"/>
      <c r="C201" s="156"/>
      <c r="D201" s="157" t="s">
        <v>131</v>
      </c>
      <c r="E201" s="156"/>
      <c r="F201" s="158" t="s">
        <v>138</v>
      </c>
      <c r="G201" s="156"/>
      <c r="H201" s="156"/>
      <c r="J201" s="156"/>
      <c r="K201" s="156"/>
      <c r="L201" s="159"/>
      <c r="M201" s="160"/>
      <c r="N201" s="156"/>
      <c r="O201" s="156"/>
      <c r="P201" s="156"/>
      <c r="Q201" s="156"/>
      <c r="R201" s="156"/>
      <c r="S201" s="156"/>
      <c r="T201" s="161"/>
      <c r="AT201" s="162" t="s">
        <v>131</v>
      </c>
      <c r="AU201" s="162" t="s">
        <v>77</v>
      </c>
      <c r="AV201" s="162" t="s">
        <v>20</v>
      </c>
      <c r="AW201" s="162" t="s">
        <v>86</v>
      </c>
      <c r="AX201" s="162" t="s">
        <v>69</v>
      </c>
      <c r="AY201" s="162" t="s">
        <v>116</v>
      </c>
    </row>
    <row r="202" spans="2:51" s="6" customFormat="1" ht="15.75" customHeight="1">
      <c r="B202" s="171"/>
      <c r="C202" s="172"/>
      <c r="D202" s="157" t="s">
        <v>131</v>
      </c>
      <c r="E202" s="172"/>
      <c r="F202" s="173" t="s">
        <v>139</v>
      </c>
      <c r="G202" s="172"/>
      <c r="H202" s="174">
        <v>634.31</v>
      </c>
      <c r="J202" s="172"/>
      <c r="K202" s="172"/>
      <c r="L202" s="175"/>
      <c r="M202" s="176"/>
      <c r="N202" s="172"/>
      <c r="O202" s="172"/>
      <c r="P202" s="172"/>
      <c r="Q202" s="172"/>
      <c r="R202" s="172"/>
      <c r="S202" s="172"/>
      <c r="T202" s="177"/>
      <c r="AT202" s="178" t="s">
        <v>131</v>
      </c>
      <c r="AU202" s="178" t="s">
        <v>77</v>
      </c>
      <c r="AV202" s="178" t="s">
        <v>122</v>
      </c>
      <c r="AW202" s="178" t="s">
        <v>86</v>
      </c>
      <c r="AX202" s="178" t="s">
        <v>20</v>
      </c>
      <c r="AY202" s="178" t="s">
        <v>116</v>
      </c>
    </row>
    <row r="203" spans="2:65" s="6" customFormat="1" ht="39" customHeight="1">
      <c r="B203" s="23"/>
      <c r="C203" s="141" t="s">
        <v>246</v>
      </c>
      <c r="D203" s="141" t="s">
        <v>118</v>
      </c>
      <c r="E203" s="142" t="s">
        <v>247</v>
      </c>
      <c r="F203" s="143" t="s">
        <v>248</v>
      </c>
      <c r="G203" s="144" t="s">
        <v>156</v>
      </c>
      <c r="H203" s="145">
        <v>209.7</v>
      </c>
      <c r="I203" s="146"/>
      <c r="J203" s="147">
        <f>ROUND($I$203*$H$203,2)</f>
        <v>0</v>
      </c>
      <c r="K203" s="143"/>
      <c r="L203" s="43"/>
      <c r="M203" s="148"/>
      <c r="N203" s="149" t="s">
        <v>40</v>
      </c>
      <c r="O203" s="24"/>
      <c r="P203" s="24"/>
      <c r="Q203" s="150">
        <v>0</v>
      </c>
      <c r="R203" s="150">
        <f>$Q$203*$H$203</f>
        <v>0</v>
      </c>
      <c r="S203" s="150">
        <v>0</v>
      </c>
      <c r="T203" s="151">
        <f>$S$203*$H$203</f>
        <v>0</v>
      </c>
      <c r="AR203" s="85" t="s">
        <v>122</v>
      </c>
      <c r="AT203" s="85" t="s">
        <v>118</v>
      </c>
      <c r="AU203" s="85" t="s">
        <v>77</v>
      </c>
      <c r="AY203" s="6" t="s">
        <v>116</v>
      </c>
      <c r="BE203" s="152">
        <f>IF($N$203="základní",$J$203,0)</f>
        <v>0</v>
      </c>
      <c r="BF203" s="152">
        <f>IF($N$203="snížená",$J$203,0)</f>
        <v>0</v>
      </c>
      <c r="BG203" s="152">
        <f>IF($N$203="zákl. přenesená",$J$203,0)</f>
        <v>0</v>
      </c>
      <c r="BH203" s="152">
        <f>IF($N$203="sníž. přenesená",$J$203,0)</f>
        <v>0</v>
      </c>
      <c r="BI203" s="152">
        <f>IF($N$203="nulová",$J$203,0)</f>
        <v>0</v>
      </c>
      <c r="BJ203" s="85" t="s">
        <v>20</v>
      </c>
      <c r="BK203" s="152">
        <f>ROUND($I$203*$H$203,2)</f>
        <v>0</v>
      </c>
      <c r="BL203" s="85" t="s">
        <v>122</v>
      </c>
      <c r="BM203" s="85" t="s">
        <v>246</v>
      </c>
    </row>
    <row r="204" spans="2:47" s="6" customFormat="1" ht="27" customHeight="1">
      <c r="B204" s="23"/>
      <c r="C204" s="24"/>
      <c r="D204" s="153" t="s">
        <v>123</v>
      </c>
      <c r="E204" s="24"/>
      <c r="F204" s="154" t="s">
        <v>248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123</v>
      </c>
      <c r="AU204" s="6" t="s">
        <v>77</v>
      </c>
    </row>
    <row r="205" spans="2:51" s="6" customFormat="1" ht="15.75" customHeight="1">
      <c r="B205" s="163"/>
      <c r="C205" s="164"/>
      <c r="D205" s="157" t="s">
        <v>131</v>
      </c>
      <c r="E205" s="164"/>
      <c r="F205" s="165" t="s">
        <v>249</v>
      </c>
      <c r="G205" s="164"/>
      <c r="H205" s="166">
        <v>16.7</v>
      </c>
      <c r="J205" s="164"/>
      <c r="K205" s="164"/>
      <c r="L205" s="167"/>
      <c r="M205" s="168"/>
      <c r="N205" s="164"/>
      <c r="O205" s="164"/>
      <c r="P205" s="164"/>
      <c r="Q205" s="164"/>
      <c r="R205" s="164"/>
      <c r="S205" s="164"/>
      <c r="T205" s="169"/>
      <c r="AT205" s="170" t="s">
        <v>131</v>
      </c>
      <c r="AU205" s="170" t="s">
        <v>77</v>
      </c>
      <c r="AV205" s="170" t="s">
        <v>77</v>
      </c>
      <c r="AW205" s="170" t="s">
        <v>86</v>
      </c>
      <c r="AX205" s="170" t="s">
        <v>69</v>
      </c>
      <c r="AY205" s="170" t="s">
        <v>116</v>
      </c>
    </row>
    <row r="206" spans="2:51" s="6" customFormat="1" ht="15.75" customHeight="1">
      <c r="B206" s="163"/>
      <c r="C206" s="164"/>
      <c r="D206" s="157" t="s">
        <v>131</v>
      </c>
      <c r="E206" s="164"/>
      <c r="F206" s="165" t="s">
        <v>250</v>
      </c>
      <c r="G206" s="164"/>
      <c r="H206" s="166">
        <v>193</v>
      </c>
      <c r="J206" s="164"/>
      <c r="K206" s="164"/>
      <c r="L206" s="167"/>
      <c r="M206" s="168"/>
      <c r="N206" s="164"/>
      <c r="O206" s="164"/>
      <c r="P206" s="164"/>
      <c r="Q206" s="164"/>
      <c r="R206" s="164"/>
      <c r="S206" s="164"/>
      <c r="T206" s="169"/>
      <c r="AT206" s="170" t="s">
        <v>131</v>
      </c>
      <c r="AU206" s="170" t="s">
        <v>77</v>
      </c>
      <c r="AV206" s="170" t="s">
        <v>77</v>
      </c>
      <c r="AW206" s="170" t="s">
        <v>86</v>
      </c>
      <c r="AX206" s="170" t="s">
        <v>69</v>
      </c>
      <c r="AY206" s="170" t="s">
        <v>116</v>
      </c>
    </row>
    <row r="207" spans="2:51" s="6" customFormat="1" ht="15.75" customHeight="1">
      <c r="B207" s="155"/>
      <c r="C207" s="156"/>
      <c r="D207" s="157" t="s">
        <v>131</v>
      </c>
      <c r="E207" s="156"/>
      <c r="F207" s="158" t="s">
        <v>138</v>
      </c>
      <c r="G207" s="156"/>
      <c r="H207" s="156"/>
      <c r="J207" s="156"/>
      <c r="K207" s="156"/>
      <c r="L207" s="159"/>
      <c r="M207" s="160"/>
      <c r="N207" s="156"/>
      <c r="O207" s="156"/>
      <c r="P207" s="156"/>
      <c r="Q207" s="156"/>
      <c r="R207" s="156"/>
      <c r="S207" s="156"/>
      <c r="T207" s="161"/>
      <c r="AT207" s="162" t="s">
        <v>131</v>
      </c>
      <c r="AU207" s="162" t="s">
        <v>77</v>
      </c>
      <c r="AV207" s="162" t="s">
        <v>20</v>
      </c>
      <c r="AW207" s="162" t="s">
        <v>86</v>
      </c>
      <c r="AX207" s="162" t="s">
        <v>69</v>
      </c>
      <c r="AY207" s="162" t="s">
        <v>116</v>
      </c>
    </row>
    <row r="208" spans="2:51" s="6" customFormat="1" ht="15.75" customHeight="1">
      <c r="B208" s="171"/>
      <c r="C208" s="172"/>
      <c r="D208" s="157" t="s">
        <v>131</v>
      </c>
      <c r="E208" s="172"/>
      <c r="F208" s="173" t="s">
        <v>139</v>
      </c>
      <c r="G208" s="172"/>
      <c r="H208" s="174">
        <v>209.7</v>
      </c>
      <c r="J208" s="172"/>
      <c r="K208" s="172"/>
      <c r="L208" s="175"/>
      <c r="M208" s="176"/>
      <c r="N208" s="172"/>
      <c r="O208" s="172"/>
      <c r="P208" s="172"/>
      <c r="Q208" s="172"/>
      <c r="R208" s="172"/>
      <c r="S208" s="172"/>
      <c r="T208" s="177"/>
      <c r="AT208" s="178" t="s">
        <v>131</v>
      </c>
      <c r="AU208" s="178" t="s">
        <v>77</v>
      </c>
      <c r="AV208" s="178" t="s">
        <v>122</v>
      </c>
      <c r="AW208" s="178" t="s">
        <v>86</v>
      </c>
      <c r="AX208" s="178" t="s">
        <v>20</v>
      </c>
      <c r="AY208" s="178" t="s">
        <v>116</v>
      </c>
    </row>
    <row r="209" spans="2:65" s="6" customFormat="1" ht="39" customHeight="1">
      <c r="B209" s="23"/>
      <c r="C209" s="141" t="s">
        <v>251</v>
      </c>
      <c r="D209" s="141" t="s">
        <v>118</v>
      </c>
      <c r="E209" s="142" t="s">
        <v>247</v>
      </c>
      <c r="F209" s="143" t="s">
        <v>248</v>
      </c>
      <c r="G209" s="144" t="s">
        <v>156</v>
      </c>
      <c r="H209" s="145">
        <v>423</v>
      </c>
      <c r="I209" s="146"/>
      <c r="J209" s="147">
        <f>ROUND($I$209*$H$209,2)</f>
        <v>0</v>
      </c>
      <c r="K209" s="143"/>
      <c r="L209" s="43"/>
      <c r="M209" s="148"/>
      <c r="N209" s="149" t="s">
        <v>40</v>
      </c>
      <c r="O209" s="24"/>
      <c r="P209" s="24"/>
      <c r="Q209" s="150">
        <v>0</v>
      </c>
      <c r="R209" s="150">
        <f>$Q$209*$H$209</f>
        <v>0</v>
      </c>
      <c r="S209" s="150">
        <v>0</v>
      </c>
      <c r="T209" s="151">
        <f>$S$209*$H$209</f>
        <v>0</v>
      </c>
      <c r="AR209" s="85" t="s">
        <v>122</v>
      </c>
      <c r="AT209" s="85" t="s">
        <v>118</v>
      </c>
      <c r="AU209" s="85" t="s">
        <v>77</v>
      </c>
      <c r="AY209" s="6" t="s">
        <v>116</v>
      </c>
      <c r="BE209" s="152">
        <f>IF($N$209="základní",$J$209,0)</f>
        <v>0</v>
      </c>
      <c r="BF209" s="152">
        <f>IF($N$209="snížená",$J$209,0)</f>
        <v>0</v>
      </c>
      <c r="BG209" s="152">
        <f>IF($N$209="zákl. přenesená",$J$209,0)</f>
        <v>0</v>
      </c>
      <c r="BH209" s="152">
        <f>IF($N$209="sníž. přenesená",$J$209,0)</f>
        <v>0</v>
      </c>
      <c r="BI209" s="152">
        <f>IF($N$209="nulová",$J$209,0)</f>
        <v>0</v>
      </c>
      <c r="BJ209" s="85" t="s">
        <v>20</v>
      </c>
      <c r="BK209" s="152">
        <f>ROUND($I$209*$H$209,2)</f>
        <v>0</v>
      </c>
      <c r="BL209" s="85" t="s">
        <v>122</v>
      </c>
      <c r="BM209" s="85" t="s">
        <v>251</v>
      </c>
    </row>
    <row r="210" spans="2:47" s="6" customFormat="1" ht="27" customHeight="1">
      <c r="B210" s="23"/>
      <c r="C210" s="24"/>
      <c r="D210" s="153" t="s">
        <v>123</v>
      </c>
      <c r="E210" s="24"/>
      <c r="F210" s="154" t="s">
        <v>248</v>
      </c>
      <c r="G210" s="24"/>
      <c r="H210" s="24"/>
      <c r="J210" s="24"/>
      <c r="K210" s="24"/>
      <c r="L210" s="43"/>
      <c r="M210" s="56"/>
      <c r="N210" s="24"/>
      <c r="O210" s="24"/>
      <c r="P210" s="24"/>
      <c r="Q210" s="24"/>
      <c r="R210" s="24"/>
      <c r="S210" s="24"/>
      <c r="T210" s="57"/>
      <c r="AT210" s="6" t="s">
        <v>123</v>
      </c>
      <c r="AU210" s="6" t="s">
        <v>77</v>
      </c>
    </row>
    <row r="211" spans="2:51" s="6" customFormat="1" ht="15.75" customHeight="1">
      <c r="B211" s="163"/>
      <c r="C211" s="164"/>
      <c r="D211" s="157" t="s">
        <v>131</v>
      </c>
      <c r="E211" s="164"/>
      <c r="F211" s="165" t="s">
        <v>252</v>
      </c>
      <c r="G211" s="164"/>
      <c r="H211" s="166">
        <v>423</v>
      </c>
      <c r="J211" s="164"/>
      <c r="K211" s="164"/>
      <c r="L211" s="167"/>
      <c r="M211" s="168"/>
      <c r="N211" s="164"/>
      <c r="O211" s="164"/>
      <c r="P211" s="164"/>
      <c r="Q211" s="164"/>
      <c r="R211" s="164"/>
      <c r="S211" s="164"/>
      <c r="T211" s="169"/>
      <c r="AT211" s="170" t="s">
        <v>131</v>
      </c>
      <c r="AU211" s="170" t="s">
        <v>77</v>
      </c>
      <c r="AV211" s="170" t="s">
        <v>77</v>
      </c>
      <c r="AW211" s="170" t="s">
        <v>86</v>
      </c>
      <c r="AX211" s="170" t="s">
        <v>69</v>
      </c>
      <c r="AY211" s="170" t="s">
        <v>116</v>
      </c>
    </row>
    <row r="212" spans="2:51" s="6" customFormat="1" ht="15.75" customHeight="1">
      <c r="B212" s="171"/>
      <c r="C212" s="172"/>
      <c r="D212" s="157" t="s">
        <v>131</v>
      </c>
      <c r="E212" s="172"/>
      <c r="F212" s="173" t="s">
        <v>139</v>
      </c>
      <c r="G212" s="172"/>
      <c r="H212" s="174">
        <v>423</v>
      </c>
      <c r="J212" s="172"/>
      <c r="K212" s="172"/>
      <c r="L212" s="175"/>
      <c r="M212" s="176"/>
      <c r="N212" s="172"/>
      <c r="O212" s="172"/>
      <c r="P212" s="172"/>
      <c r="Q212" s="172"/>
      <c r="R212" s="172"/>
      <c r="S212" s="172"/>
      <c r="T212" s="177"/>
      <c r="AT212" s="178" t="s">
        <v>131</v>
      </c>
      <c r="AU212" s="178" t="s">
        <v>77</v>
      </c>
      <c r="AV212" s="178" t="s">
        <v>122</v>
      </c>
      <c r="AW212" s="178" t="s">
        <v>86</v>
      </c>
      <c r="AX212" s="178" t="s">
        <v>20</v>
      </c>
      <c r="AY212" s="178" t="s">
        <v>116</v>
      </c>
    </row>
    <row r="213" spans="2:65" s="6" customFormat="1" ht="15.75" customHeight="1">
      <c r="B213" s="23"/>
      <c r="C213" s="141" t="s">
        <v>253</v>
      </c>
      <c r="D213" s="141" t="s">
        <v>118</v>
      </c>
      <c r="E213" s="142" t="s">
        <v>254</v>
      </c>
      <c r="F213" s="143" t="s">
        <v>255</v>
      </c>
      <c r="G213" s="144" t="s">
        <v>145</v>
      </c>
      <c r="H213" s="145">
        <v>6.35</v>
      </c>
      <c r="I213" s="146"/>
      <c r="J213" s="147">
        <f>ROUND($I$213*$H$213,2)</f>
        <v>0</v>
      </c>
      <c r="K213" s="143"/>
      <c r="L213" s="43"/>
      <c r="M213" s="148"/>
      <c r="N213" s="149" t="s">
        <v>40</v>
      </c>
      <c r="O213" s="24"/>
      <c r="P213" s="24"/>
      <c r="Q213" s="150">
        <v>0</v>
      </c>
      <c r="R213" s="150">
        <f>$Q$213*$H$213</f>
        <v>0</v>
      </c>
      <c r="S213" s="150">
        <v>0</v>
      </c>
      <c r="T213" s="151">
        <f>$S$213*$H$213</f>
        <v>0</v>
      </c>
      <c r="AR213" s="85" t="s">
        <v>122</v>
      </c>
      <c r="AT213" s="85" t="s">
        <v>118</v>
      </c>
      <c r="AU213" s="85" t="s">
        <v>77</v>
      </c>
      <c r="AY213" s="6" t="s">
        <v>116</v>
      </c>
      <c r="BE213" s="152">
        <f>IF($N$213="základní",$J$213,0)</f>
        <v>0</v>
      </c>
      <c r="BF213" s="152">
        <f>IF($N$213="snížená",$J$213,0)</f>
        <v>0</v>
      </c>
      <c r="BG213" s="152">
        <f>IF($N$213="zákl. přenesená",$J$213,0)</f>
        <v>0</v>
      </c>
      <c r="BH213" s="152">
        <f>IF($N$213="sníž. přenesená",$J$213,0)</f>
        <v>0</v>
      </c>
      <c r="BI213" s="152">
        <f>IF($N$213="nulová",$J$213,0)</f>
        <v>0</v>
      </c>
      <c r="BJ213" s="85" t="s">
        <v>20</v>
      </c>
      <c r="BK213" s="152">
        <f>ROUND($I$213*$H$213,2)</f>
        <v>0</v>
      </c>
      <c r="BL213" s="85" t="s">
        <v>122</v>
      </c>
      <c r="BM213" s="85" t="s">
        <v>253</v>
      </c>
    </row>
    <row r="214" spans="2:47" s="6" customFormat="1" ht="16.5" customHeight="1">
      <c r="B214" s="23"/>
      <c r="C214" s="24"/>
      <c r="D214" s="153" t="s">
        <v>123</v>
      </c>
      <c r="E214" s="24"/>
      <c r="F214" s="154" t="s">
        <v>255</v>
      </c>
      <c r="G214" s="24"/>
      <c r="H214" s="24"/>
      <c r="J214" s="24"/>
      <c r="K214" s="24"/>
      <c r="L214" s="43"/>
      <c r="M214" s="56"/>
      <c r="N214" s="24"/>
      <c r="O214" s="24"/>
      <c r="P214" s="24"/>
      <c r="Q214" s="24"/>
      <c r="R214" s="24"/>
      <c r="S214" s="24"/>
      <c r="T214" s="57"/>
      <c r="AT214" s="6" t="s">
        <v>123</v>
      </c>
      <c r="AU214" s="6" t="s">
        <v>77</v>
      </c>
    </row>
    <row r="215" spans="2:51" s="6" customFormat="1" ht="15.75" customHeight="1">
      <c r="B215" s="163"/>
      <c r="C215" s="164"/>
      <c r="D215" s="157" t="s">
        <v>131</v>
      </c>
      <c r="E215" s="164"/>
      <c r="F215" s="165" t="s">
        <v>256</v>
      </c>
      <c r="G215" s="164"/>
      <c r="H215" s="166">
        <v>6.35</v>
      </c>
      <c r="J215" s="164"/>
      <c r="K215" s="164"/>
      <c r="L215" s="167"/>
      <c r="M215" s="168"/>
      <c r="N215" s="164"/>
      <c r="O215" s="164"/>
      <c r="P215" s="164"/>
      <c r="Q215" s="164"/>
      <c r="R215" s="164"/>
      <c r="S215" s="164"/>
      <c r="T215" s="169"/>
      <c r="AT215" s="170" t="s">
        <v>131</v>
      </c>
      <c r="AU215" s="170" t="s">
        <v>77</v>
      </c>
      <c r="AV215" s="170" t="s">
        <v>77</v>
      </c>
      <c r="AW215" s="170" t="s">
        <v>86</v>
      </c>
      <c r="AX215" s="170" t="s">
        <v>69</v>
      </c>
      <c r="AY215" s="170" t="s">
        <v>116</v>
      </c>
    </row>
    <row r="216" spans="2:51" s="6" customFormat="1" ht="15.75" customHeight="1">
      <c r="B216" s="163"/>
      <c r="C216" s="164"/>
      <c r="D216" s="157" t="s">
        <v>131</v>
      </c>
      <c r="E216" s="164"/>
      <c r="F216" s="165"/>
      <c r="G216" s="164"/>
      <c r="H216" s="166">
        <v>0</v>
      </c>
      <c r="J216" s="164"/>
      <c r="K216" s="164"/>
      <c r="L216" s="167"/>
      <c r="M216" s="168"/>
      <c r="N216" s="164"/>
      <c r="O216" s="164"/>
      <c r="P216" s="164"/>
      <c r="Q216" s="164"/>
      <c r="R216" s="164"/>
      <c r="S216" s="164"/>
      <c r="T216" s="169"/>
      <c r="AT216" s="170" t="s">
        <v>131</v>
      </c>
      <c r="AU216" s="170" t="s">
        <v>77</v>
      </c>
      <c r="AV216" s="170" t="s">
        <v>77</v>
      </c>
      <c r="AW216" s="170" t="s">
        <v>69</v>
      </c>
      <c r="AX216" s="170" t="s">
        <v>69</v>
      </c>
      <c r="AY216" s="170" t="s">
        <v>116</v>
      </c>
    </row>
    <row r="217" spans="2:51" s="6" customFormat="1" ht="15.75" customHeight="1">
      <c r="B217" s="171"/>
      <c r="C217" s="172"/>
      <c r="D217" s="157" t="s">
        <v>131</v>
      </c>
      <c r="E217" s="172"/>
      <c r="F217" s="173" t="s">
        <v>139</v>
      </c>
      <c r="G217" s="172"/>
      <c r="H217" s="174">
        <v>6.35</v>
      </c>
      <c r="J217" s="172"/>
      <c r="K217" s="172"/>
      <c r="L217" s="175"/>
      <c r="M217" s="176"/>
      <c r="N217" s="172"/>
      <c r="O217" s="172"/>
      <c r="P217" s="172"/>
      <c r="Q217" s="172"/>
      <c r="R217" s="172"/>
      <c r="S217" s="172"/>
      <c r="T217" s="177"/>
      <c r="AT217" s="178" t="s">
        <v>131</v>
      </c>
      <c r="AU217" s="178" t="s">
        <v>77</v>
      </c>
      <c r="AV217" s="178" t="s">
        <v>122</v>
      </c>
      <c r="AW217" s="178" t="s">
        <v>86</v>
      </c>
      <c r="AX217" s="178" t="s">
        <v>20</v>
      </c>
      <c r="AY217" s="178" t="s">
        <v>116</v>
      </c>
    </row>
    <row r="218" spans="2:63" s="128" customFormat="1" ht="30.75" customHeight="1">
      <c r="B218" s="129"/>
      <c r="C218" s="130"/>
      <c r="D218" s="130" t="s">
        <v>68</v>
      </c>
      <c r="E218" s="139" t="s">
        <v>126</v>
      </c>
      <c r="F218" s="139" t="s">
        <v>257</v>
      </c>
      <c r="G218" s="130"/>
      <c r="H218" s="130"/>
      <c r="J218" s="140">
        <f>$BK$218</f>
        <v>0</v>
      </c>
      <c r="K218" s="130"/>
      <c r="L218" s="133"/>
      <c r="M218" s="134"/>
      <c r="N218" s="130"/>
      <c r="O218" s="130"/>
      <c r="P218" s="135">
        <f>SUM($P$219:$P$247)</f>
        <v>0</v>
      </c>
      <c r="Q218" s="130"/>
      <c r="R218" s="135">
        <f>SUM($R$219:$R$247)</f>
        <v>0</v>
      </c>
      <c r="S218" s="130"/>
      <c r="T218" s="136">
        <f>SUM($T$219:$T$247)</f>
        <v>0</v>
      </c>
      <c r="AR218" s="137" t="s">
        <v>20</v>
      </c>
      <c r="AT218" s="137" t="s">
        <v>68</v>
      </c>
      <c r="AU218" s="137" t="s">
        <v>20</v>
      </c>
      <c r="AY218" s="137" t="s">
        <v>116</v>
      </c>
      <c r="BK218" s="138">
        <f>SUM($BK$219:$BK$247)</f>
        <v>0</v>
      </c>
    </row>
    <row r="219" spans="2:65" s="6" customFormat="1" ht="15.75" customHeight="1">
      <c r="B219" s="23"/>
      <c r="C219" s="141" t="s">
        <v>258</v>
      </c>
      <c r="D219" s="141" t="s">
        <v>118</v>
      </c>
      <c r="E219" s="142" t="s">
        <v>259</v>
      </c>
      <c r="F219" s="143" t="s">
        <v>260</v>
      </c>
      <c r="G219" s="144" t="s">
        <v>145</v>
      </c>
      <c r="H219" s="145">
        <v>32.1</v>
      </c>
      <c r="I219" s="146"/>
      <c r="J219" s="147">
        <f>ROUND($I$219*$H$219,2)</f>
        <v>0</v>
      </c>
      <c r="K219" s="143"/>
      <c r="L219" s="43"/>
      <c r="M219" s="148"/>
      <c r="N219" s="149" t="s">
        <v>40</v>
      </c>
      <c r="O219" s="24"/>
      <c r="P219" s="24"/>
      <c r="Q219" s="150">
        <v>0</v>
      </c>
      <c r="R219" s="150">
        <f>$Q$219*$H$219</f>
        <v>0</v>
      </c>
      <c r="S219" s="150">
        <v>0</v>
      </c>
      <c r="T219" s="151">
        <f>$S$219*$H$219</f>
        <v>0</v>
      </c>
      <c r="AR219" s="85" t="s">
        <v>122</v>
      </c>
      <c r="AT219" s="85" t="s">
        <v>118</v>
      </c>
      <c r="AU219" s="85" t="s">
        <v>77</v>
      </c>
      <c r="AY219" s="6" t="s">
        <v>116</v>
      </c>
      <c r="BE219" s="152">
        <f>IF($N$219="základní",$J$219,0)</f>
        <v>0</v>
      </c>
      <c r="BF219" s="152">
        <f>IF($N$219="snížená",$J$219,0)</f>
        <v>0</v>
      </c>
      <c r="BG219" s="152">
        <f>IF($N$219="zákl. přenesená",$J$219,0)</f>
        <v>0</v>
      </c>
      <c r="BH219" s="152">
        <f>IF($N$219="sníž. přenesená",$J$219,0)</f>
        <v>0</v>
      </c>
      <c r="BI219" s="152">
        <f>IF($N$219="nulová",$J$219,0)</f>
        <v>0</v>
      </c>
      <c r="BJ219" s="85" t="s">
        <v>20</v>
      </c>
      <c r="BK219" s="152">
        <f>ROUND($I$219*$H$219,2)</f>
        <v>0</v>
      </c>
      <c r="BL219" s="85" t="s">
        <v>122</v>
      </c>
      <c r="BM219" s="85" t="s">
        <v>258</v>
      </c>
    </row>
    <row r="220" spans="2:47" s="6" customFormat="1" ht="16.5" customHeight="1">
      <c r="B220" s="23"/>
      <c r="C220" s="24"/>
      <c r="D220" s="153" t="s">
        <v>123</v>
      </c>
      <c r="E220" s="24"/>
      <c r="F220" s="154" t="s">
        <v>260</v>
      </c>
      <c r="G220" s="24"/>
      <c r="H220" s="24"/>
      <c r="J220" s="24"/>
      <c r="K220" s="24"/>
      <c r="L220" s="43"/>
      <c r="M220" s="56"/>
      <c r="N220" s="24"/>
      <c r="O220" s="24"/>
      <c r="P220" s="24"/>
      <c r="Q220" s="24"/>
      <c r="R220" s="24"/>
      <c r="S220" s="24"/>
      <c r="T220" s="57"/>
      <c r="AT220" s="6" t="s">
        <v>123</v>
      </c>
      <c r="AU220" s="6" t="s">
        <v>77</v>
      </c>
    </row>
    <row r="221" spans="2:51" s="6" customFormat="1" ht="15.75" customHeight="1">
      <c r="B221" s="163"/>
      <c r="C221" s="164"/>
      <c r="D221" s="157" t="s">
        <v>131</v>
      </c>
      <c r="E221" s="164"/>
      <c r="F221" s="165" t="s">
        <v>261</v>
      </c>
      <c r="G221" s="164"/>
      <c r="H221" s="166">
        <v>32.1</v>
      </c>
      <c r="J221" s="164"/>
      <c r="K221" s="164"/>
      <c r="L221" s="167"/>
      <c r="M221" s="168"/>
      <c r="N221" s="164"/>
      <c r="O221" s="164"/>
      <c r="P221" s="164"/>
      <c r="Q221" s="164"/>
      <c r="R221" s="164"/>
      <c r="S221" s="164"/>
      <c r="T221" s="169"/>
      <c r="AT221" s="170" t="s">
        <v>131</v>
      </c>
      <c r="AU221" s="170" t="s">
        <v>77</v>
      </c>
      <c r="AV221" s="170" t="s">
        <v>77</v>
      </c>
      <c r="AW221" s="170" t="s">
        <v>86</v>
      </c>
      <c r="AX221" s="170" t="s">
        <v>69</v>
      </c>
      <c r="AY221" s="170" t="s">
        <v>116</v>
      </c>
    </row>
    <row r="222" spans="2:51" s="6" customFormat="1" ht="15.75" customHeight="1">
      <c r="B222" s="171"/>
      <c r="C222" s="172"/>
      <c r="D222" s="157" t="s">
        <v>131</v>
      </c>
      <c r="E222" s="172"/>
      <c r="F222" s="173" t="s">
        <v>139</v>
      </c>
      <c r="G222" s="172"/>
      <c r="H222" s="174">
        <v>32.1</v>
      </c>
      <c r="J222" s="172"/>
      <c r="K222" s="172"/>
      <c r="L222" s="175"/>
      <c r="M222" s="176"/>
      <c r="N222" s="172"/>
      <c r="O222" s="172"/>
      <c r="P222" s="172"/>
      <c r="Q222" s="172"/>
      <c r="R222" s="172"/>
      <c r="S222" s="172"/>
      <c r="T222" s="177"/>
      <c r="AT222" s="178" t="s">
        <v>131</v>
      </c>
      <c r="AU222" s="178" t="s">
        <v>77</v>
      </c>
      <c r="AV222" s="178" t="s">
        <v>122</v>
      </c>
      <c r="AW222" s="178" t="s">
        <v>86</v>
      </c>
      <c r="AX222" s="178" t="s">
        <v>20</v>
      </c>
      <c r="AY222" s="178" t="s">
        <v>116</v>
      </c>
    </row>
    <row r="223" spans="2:65" s="6" customFormat="1" ht="15.75" customHeight="1">
      <c r="B223" s="23"/>
      <c r="C223" s="179" t="s">
        <v>262</v>
      </c>
      <c r="D223" s="179" t="s">
        <v>219</v>
      </c>
      <c r="E223" s="180" t="s">
        <v>263</v>
      </c>
      <c r="F223" s="181" t="s">
        <v>264</v>
      </c>
      <c r="G223" s="182" t="s">
        <v>265</v>
      </c>
      <c r="H223" s="183">
        <v>307</v>
      </c>
      <c r="I223" s="184"/>
      <c r="J223" s="185">
        <f>ROUND($I$223*$H$223,2)</f>
        <v>0</v>
      </c>
      <c r="K223" s="181"/>
      <c r="L223" s="186"/>
      <c r="M223" s="187"/>
      <c r="N223" s="188" t="s">
        <v>40</v>
      </c>
      <c r="O223" s="24"/>
      <c r="P223" s="24"/>
      <c r="Q223" s="150">
        <v>0</v>
      </c>
      <c r="R223" s="150">
        <f>$Q$223*$H$223</f>
        <v>0</v>
      </c>
      <c r="S223" s="150">
        <v>0</v>
      </c>
      <c r="T223" s="151">
        <f>$S$223*$H$223</f>
        <v>0</v>
      </c>
      <c r="AR223" s="85" t="s">
        <v>160</v>
      </c>
      <c r="AT223" s="85" t="s">
        <v>219</v>
      </c>
      <c r="AU223" s="85" t="s">
        <v>77</v>
      </c>
      <c r="AY223" s="6" t="s">
        <v>116</v>
      </c>
      <c r="BE223" s="152">
        <f>IF($N$223="základní",$J$223,0)</f>
        <v>0</v>
      </c>
      <c r="BF223" s="152">
        <f>IF($N$223="snížená",$J$223,0)</f>
        <v>0</v>
      </c>
      <c r="BG223" s="152">
        <f>IF($N$223="zákl. přenesená",$J$223,0)</f>
        <v>0</v>
      </c>
      <c r="BH223" s="152">
        <f>IF($N$223="sníž. přenesená",$J$223,0)</f>
        <v>0</v>
      </c>
      <c r="BI223" s="152">
        <f>IF($N$223="nulová",$J$223,0)</f>
        <v>0</v>
      </c>
      <c r="BJ223" s="85" t="s">
        <v>20</v>
      </c>
      <c r="BK223" s="152">
        <f>ROUND($I$223*$H$223,2)</f>
        <v>0</v>
      </c>
      <c r="BL223" s="85" t="s">
        <v>122</v>
      </c>
      <c r="BM223" s="85" t="s">
        <v>262</v>
      </c>
    </row>
    <row r="224" spans="2:47" s="6" customFormat="1" ht="16.5" customHeight="1">
      <c r="B224" s="23"/>
      <c r="C224" s="24"/>
      <c r="D224" s="153" t="s">
        <v>123</v>
      </c>
      <c r="E224" s="24"/>
      <c r="F224" s="154" t="s">
        <v>264</v>
      </c>
      <c r="G224" s="24"/>
      <c r="H224" s="24"/>
      <c r="J224" s="24"/>
      <c r="K224" s="24"/>
      <c r="L224" s="43"/>
      <c r="M224" s="56"/>
      <c r="N224" s="24"/>
      <c r="O224" s="24"/>
      <c r="P224" s="24"/>
      <c r="Q224" s="24"/>
      <c r="R224" s="24"/>
      <c r="S224" s="24"/>
      <c r="T224" s="57"/>
      <c r="AT224" s="6" t="s">
        <v>123</v>
      </c>
      <c r="AU224" s="6" t="s">
        <v>77</v>
      </c>
    </row>
    <row r="225" spans="2:51" s="6" customFormat="1" ht="15.75" customHeight="1">
      <c r="B225" s="155"/>
      <c r="C225" s="156"/>
      <c r="D225" s="157" t="s">
        <v>131</v>
      </c>
      <c r="E225" s="156"/>
      <c r="F225" s="158" t="s">
        <v>266</v>
      </c>
      <c r="G225" s="156"/>
      <c r="H225" s="156"/>
      <c r="J225" s="156"/>
      <c r="K225" s="156"/>
      <c r="L225" s="159"/>
      <c r="M225" s="160"/>
      <c r="N225" s="156"/>
      <c r="O225" s="156"/>
      <c r="P225" s="156"/>
      <c r="Q225" s="156"/>
      <c r="R225" s="156"/>
      <c r="S225" s="156"/>
      <c r="T225" s="161"/>
      <c r="AT225" s="162" t="s">
        <v>131</v>
      </c>
      <c r="AU225" s="162" t="s">
        <v>77</v>
      </c>
      <c r="AV225" s="162" t="s">
        <v>20</v>
      </c>
      <c r="AW225" s="162" t="s">
        <v>86</v>
      </c>
      <c r="AX225" s="162" t="s">
        <v>69</v>
      </c>
      <c r="AY225" s="162" t="s">
        <v>116</v>
      </c>
    </row>
    <row r="226" spans="2:51" s="6" customFormat="1" ht="15.75" customHeight="1">
      <c r="B226" s="155"/>
      <c r="C226" s="156"/>
      <c r="D226" s="157" t="s">
        <v>131</v>
      </c>
      <c r="E226" s="156"/>
      <c r="F226" s="158" t="s">
        <v>267</v>
      </c>
      <c r="G226" s="156"/>
      <c r="H226" s="156"/>
      <c r="J226" s="156"/>
      <c r="K226" s="156"/>
      <c r="L226" s="159"/>
      <c r="M226" s="160"/>
      <c r="N226" s="156"/>
      <c r="O226" s="156"/>
      <c r="P226" s="156"/>
      <c r="Q226" s="156"/>
      <c r="R226" s="156"/>
      <c r="S226" s="156"/>
      <c r="T226" s="161"/>
      <c r="AT226" s="162" t="s">
        <v>131</v>
      </c>
      <c r="AU226" s="162" t="s">
        <v>77</v>
      </c>
      <c r="AV226" s="162" t="s">
        <v>20</v>
      </c>
      <c r="AW226" s="162" t="s">
        <v>86</v>
      </c>
      <c r="AX226" s="162" t="s">
        <v>69</v>
      </c>
      <c r="AY226" s="162" t="s">
        <v>116</v>
      </c>
    </row>
    <row r="227" spans="2:51" s="6" customFormat="1" ht="15.75" customHeight="1">
      <c r="B227" s="163"/>
      <c r="C227" s="164"/>
      <c r="D227" s="157" t="s">
        <v>131</v>
      </c>
      <c r="E227" s="164"/>
      <c r="F227" s="165" t="s">
        <v>268</v>
      </c>
      <c r="G227" s="164"/>
      <c r="H227" s="166">
        <v>307</v>
      </c>
      <c r="J227" s="164"/>
      <c r="K227" s="164"/>
      <c r="L227" s="167"/>
      <c r="M227" s="168"/>
      <c r="N227" s="164"/>
      <c r="O227" s="164"/>
      <c r="P227" s="164"/>
      <c r="Q227" s="164"/>
      <c r="R227" s="164"/>
      <c r="S227" s="164"/>
      <c r="T227" s="169"/>
      <c r="AT227" s="170" t="s">
        <v>131</v>
      </c>
      <c r="AU227" s="170" t="s">
        <v>77</v>
      </c>
      <c r="AV227" s="170" t="s">
        <v>77</v>
      </c>
      <c r="AW227" s="170" t="s">
        <v>86</v>
      </c>
      <c r="AX227" s="170" t="s">
        <v>69</v>
      </c>
      <c r="AY227" s="170" t="s">
        <v>116</v>
      </c>
    </row>
    <row r="228" spans="2:51" s="6" customFormat="1" ht="15.75" customHeight="1">
      <c r="B228" s="171"/>
      <c r="C228" s="172"/>
      <c r="D228" s="157" t="s">
        <v>131</v>
      </c>
      <c r="E228" s="172"/>
      <c r="F228" s="173" t="s">
        <v>139</v>
      </c>
      <c r="G228" s="172"/>
      <c r="H228" s="174">
        <v>307</v>
      </c>
      <c r="J228" s="172"/>
      <c r="K228" s="172"/>
      <c r="L228" s="175"/>
      <c r="M228" s="176"/>
      <c r="N228" s="172"/>
      <c r="O228" s="172"/>
      <c r="P228" s="172"/>
      <c r="Q228" s="172"/>
      <c r="R228" s="172"/>
      <c r="S228" s="172"/>
      <c r="T228" s="177"/>
      <c r="AT228" s="178" t="s">
        <v>131</v>
      </c>
      <c r="AU228" s="178" t="s">
        <v>77</v>
      </c>
      <c r="AV228" s="178" t="s">
        <v>122</v>
      </c>
      <c r="AW228" s="178" t="s">
        <v>86</v>
      </c>
      <c r="AX228" s="178" t="s">
        <v>20</v>
      </c>
      <c r="AY228" s="178" t="s">
        <v>116</v>
      </c>
    </row>
    <row r="229" spans="2:65" s="6" customFormat="1" ht="15.75" customHeight="1">
      <c r="B229" s="23"/>
      <c r="C229" s="179" t="s">
        <v>269</v>
      </c>
      <c r="D229" s="179" t="s">
        <v>219</v>
      </c>
      <c r="E229" s="180" t="s">
        <v>270</v>
      </c>
      <c r="F229" s="181" t="s">
        <v>271</v>
      </c>
      <c r="G229" s="182" t="s">
        <v>265</v>
      </c>
      <c r="H229" s="183">
        <v>381</v>
      </c>
      <c r="I229" s="184"/>
      <c r="J229" s="185">
        <f>ROUND($I$229*$H$229,2)</f>
        <v>0</v>
      </c>
      <c r="K229" s="181"/>
      <c r="L229" s="186"/>
      <c r="M229" s="187"/>
      <c r="N229" s="188" t="s">
        <v>40</v>
      </c>
      <c r="O229" s="24"/>
      <c r="P229" s="24"/>
      <c r="Q229" s="150">
        <v>0</v>
      </c>
      <c r="R229" s="150">
        <f>$Q$229*$H$229</f>
        <v>0</v>
      </c>
      <c r="S229" s="150">
        <v>0</v>
      </c>
      <c r="T229" s="151">
        <f>$S$229*$H$229</f>
        <v>0</v>
      </c>
      <c r="AR229" s="85" t="s">
        <v>160</v>
      </c>
      <c r="AT229" s="85" t="s">
        <v>219</v>
      </c>
      <c r="AU229" s="85" t="s">
        <v>77</v>
      </c>
      <c r="AY229" s="6" t="s">
        <v>116</v>
      </c>
      <c r="BE229" s="152">
        <f>IF($N$229="základní",$J$229,0)</f>
        <v>0</v>
      </c>
      <c r="BF229" s="152">
        <f>IF($N$229="snížená",$J$229,0)</f>
        <v>0</v>
      </c>
      <c r="BG229" s="152">
        <f>IF($N$229="zákl. přenesená",$J$229,0)</f>
        <v>0</v>
      </c>
      <c r="BH229" s="152">
        <f>IF($N$229="sníž. přenesená",$J$229,0)</f>
        <v>0</v>
      </c>
      <c r="BI229" s="152">
        <f>IF($N$229="nulová",$J$229,0)</f>
        <v>0</v>
      </c>
      <c r="BJ229" s="85" t="s">
        <v>20</v>
      </c>
      <c r="BK229" s="152">
        <f>ROUND($I$229*$H$229,2)</f>
        <v>0</v>
      </c>
      <c r="BL229" s="85" t="s">
        <v>122</v>
      </c>
      <c r="BM229" s="85" t="s">
        <v>269</v>
      </c>
    </row>
    <row r="230" spans="2:47" s="6" customFormat="1" ht="16.5" customHeight="1">
      <c r="B230" s="23"/>
      <c r="C230" s="24"/>
      <c r="D230" s="153" t="s">
        <v>123</v>
      </c>
      <c r="E230" s="24"/>
      <c r="F230" s="154" t="s">
        <v>271</v>
      </c>
      <c r="G230" s="24"/>
      <c r="H230" s="24"/>
      <c r="J230" s="24"/>
      <c r="K230" s="24"/>
      <c r="L230" s="43"/>
      <c r="M230" s="56"/>
      <c r="N230" s="24"/>
      <c r="O230" s="24"/>
      <c r="P230" s="24"/>
      <c r="Q230" s="24"/>
      <c r="R230" s="24"/>
      <c r="S230" s="24"/>
      <c r="T230" s="57"/>
      <c r="AT230" s="6" t="s">
        <v>123</v>
      </c>
      <c r="AU230" s="6" t="s">
        <v>77</v>
      </c>
    </row>
    <row r="231" spans="2:51" s="6" customFormat="1" ht="15.75" customHeight="1">
      <c r="B231" s="163"/>
      <c r="C231" s="164"/>
      <c r="D231" s="157" t="s">
        <v>131</v>
      </c>
      <c r="E231" s="164"/>
      <c r="F231" s="165" t="s">
        <v>272</v>
      </c>
      <c r="G231" s="164"/>
      <c r="H231" s="166">
        <v>381</v>
      </c>
      <c r="J231" s="164"/>
      <c r="K231" s="164"/>
      <c r="L231" s="167"/>
      <c r="M231" s="168"/>
      <c r="N231" s="164"/>
      <c r="O231" s="164"/>
      <c r="P231" s="164"/>
      <c r="Q231" s="164"/>
      <c r="R231" s="164"/>
      <c r="S231" s="164"/>
      <c r="T231" s="169"/>
      <c r="AT231" s="170" t="s">
        <v>131</v>
      </c>
      <c r="AU231" s="170" t="s">
        <v>77</v>
      </c>
      <c r="AV231" s="170" t="s">
        <v>77</v>
      </c>
      <c r="AW231" s="170" t="s">
        <v>86</v>
      </c>
      <c r="AX231" s="170" t="s">
        <v>69</v>
      </c>
      <c r="AY231" s="170" t="s">
        <v>116</v>
      </c>
    </row>
    <row r="232" spans="2:51" s="6" customFormat="1" ht="15.75" customHeight="1">
      <c r="B232" s="171"/>
      <c r="C232" s="172"/>
      <c r="D232" s="157" t="s">
        <v>131</v>
      </c>
      <c r="E232" s="172"/>
      <c r="F232" s="173" t="s">
        <v>139</v>
      </c>
      <c r="G232" s="172"/>
      <c r="H232" s="174">
        <v>381</v>
      </c>
      <c r="J232" s="172"/>
      <c r="K232" s="172"/>
      <c r="L232" s="175"/>
      <c r="M232" s="176"/>
      <c r="N232" s="172"/>
      <c r="O232" s="172"/>
      <c r="P232" s="172"/>
      <c r="Q232" s="172"/>
      <c r="R232" s="172"/>
      <c r="S232" s="172"/>
      <c r="T232" s="177"/>
      <c r="AT232" s="178" t="s">
        <v>131</v>
      </c>
      <c r="AU232" s="178" t="s">
        <v>77</v>
      </c>
      <c r="AV232" s="178" t="s">
        <v>122</v>
      </c>
      <c r="AW232" s="178" t="s">
        <v>86</v>
      </c>
      <c r="AX232" s="178" t="s">
        <v>20</v>
      </c>
      <c r="AY232" s="178" t="s">
        <v>116</v>
      </c>
    </row>
    <row r="233" spans="2:65" s="6" customFormat="1" ht="15.75" customHeight="1">
      <c r="B233" s="23"/>
      <c r="C233" s="179" t="s">
        <v>273</v>
      </c>
      <c r="D233" s="179" t="s">
        <v>219</v>
      </c>
      <c r="E233" s="180" t="s">
        <v>274</v>
      </c>
      <c r="F233" s="181" t="s">
        <v>275</v>
      </c>
      <c r="G233" s="182" t="s">
        <v>265</v>
      </c>
      <c r="H233" s="183">
        <v>447</v>
      </c>
      <c r="I233" s="184"/>
      <c r="J233" s="185">
        <f>ROUND($I$233*$H$233,2)</f>
        <v>0</v>
      </c>
      <c r="K233" s="181"/>
      <c r="L233" s="186"/>
      <c r="M233" s="187"/>
      <c r="N233" s="188" t="s">
        <v>40</v>
      </c>
      <c r="O233" s="24"/>
      <c r="P233" s="24"/>
      <c r="Q233" s="150">
        <v>0</v>
      </c>
      <c r="R233" s="150">
        <f>$Q$233*$H$233</f>
        <v>0</v>
      </c>
      <c r="S233" s="150">
        <v>0</v>
      </c>
      <c r="T233" s="151">
        <f>$S$233*$H$233</f>
        <v>0</v>
      </c>
      <c r="AR233" s="85" t="s">
        <v>160</v>
      </c>
      <c r="AT233" s="85" t="s">
        <v>219</v>
      </c>
      <c r="AU233" s="85" t="s">
        <v>77</v>
      </c>
      <c r="AY233" s="6" t="s">
        <v>116</v>
      </c>
      <c r="BE233" s="152">
        <f>IF($N$233="základní",$J$233,0)</f>
        <v>0</v>
      </c>
      <c r="BF233" s="152">
        <f>IF($N$233="snížená",$J$233,0)</f>
        <v>0</v>
      </c>
      <c r="BG233" s="152">
        <f>IF($N$233="zákl. přenesená",$J$233,0)</f>
        <v>0</v>
      </c>
      <c r="BH233" s="152">
        <f>IF($N$233="sníž. přenesená",$J$233,0)</f>
        <v>0</v>
      </c>
      <c r="BI233" s="152">
        <f>IF($N$233="nulová",$J$233,0)</f>
        <v>0</v>
      </c>
      <c r="BJ233" s="85" t="s">
        <v>20</v>
      </c>
      <c r="BK233" s="152">
        <f>ROUND($I$233*$H$233,2)</f>
        <v>0</v>
      </c>
      <c r="BL233" s="85" t="s">
        <v>122</v>
      </c>
      <c r="BM233" s="85" t="s">
        <v>273</v>
      </c>
    </row>
    <row r="234" spans="2:47" s="6" customFormat="1" ht="16.5" customHeight="1">
      <c r="B234" s="23"/>
      <c r="C234" s="24"/>
      <c r="D234" s="153" t="s">
        <v>123</v>
      </c>
      <c r="E234" s="24"/>
      <c r="F234" s="154" t="s">
        <v>275</v>
      </c>
      <c r="G234" s="24"/>
      <c r="H234" s="24"/>
      <c r="J234" s="24"/>
      <c r="K234" s="24"/>
      <c r="L234" s="43"/>
      <c r="M234" s="56"/>
      <c r="N234" s="24"/>
      <c r="O234" s="24"/>
      <c r="P234" s="24"/>
      <c r="Q234" s="24"/>
      <c r="R234" s="24"/>
      <c r="S234" s="24"/>
      <c r="T234" s="57"/>
      <c r="AT234" s="6" t="s">
        <v>123</v>
      </c>
      <c r="AU234" s="6" t="s">
        <v>77</v>
      </c>
    </row>
    <row r="235" spans="2:51" s="6" customFormat="1" ht="15.75" customHeight="1">
      <c r="B235" s="163"/>
      <c r="C235" s="164"/>
      <c r="D235" s="157" t="s">
        <v>131</v>
      </c>
      <c r="E235" s="164"/>
      <c r="F235" s="165" t="s">
        <v>276</v>
      </c>
      <c r="G235" s="164"/>
      <c r="H235" s="166">
        <v>447</v>
      </c>
      <c r="J235" s="164"/>
      <c r="K235" s="164"/>
      <c r="L235" s="167"/>
      <c r="M235" s="168"/>
      <c r="N235" s="164"/>
      <c r="O235" s="164"/>
      <c r="P235" s="164"/>
      <c r="Q235" s="164"/>
      <c r="R235" s="164"/>
      <c r="S235" s="164"/>
      <c r="T235" s="169"/>
      <c r="AT235" s="170" t="s">
        <v>131</v>
      </c>
      <c r="AU235" s="170" t="s">
        <v>77</v>
      </c>
      <c r="AV235" s="170" t="s">
        <v>77</v>
      </c>
      <c r="AW235" s="170" t="s">
        <v>86</v>
      </c>
      <c r="AX235" s="170" t="s">
        <v>69</v>
      </c>
      <c r="AY235" s="170" t="s">
        <v>116</v>
      </c>
    </row>
    <row r="236" spans="2:51" s="6" customFormat="1" ht="15.75" customHeight="1">
      <c r="B236" s="171"/>
      <c r="C236" s="172"/>
      <c r="D236" s="157" t="s">
        <v>131</v>
      </c>
      <c r="E236" s="172"/>
      <c r="F236" s="173" t="s">
        <v>139</v>
      </c>
      <c r="G236" s="172"/>
      <c r="H236" s="174">
        <v>447</v>
      </c>
      <c r="J236" s="172"/>
      <c r="K236" s="172"/>
      <c r="L236" s="175"/>
      <c r="M236" s="176"/>
      <c r="N236" s="172"/>
      <c r="O236" s="172"/>
      <c r="P236" s="172"/>
      <c r="Q236" s="172"/>
      <c r="R236" s="172"/>
      <c r="S236" s="172"/>
      <c r="T236" s="177"/>
      <c r="AT236" s="178" t="s">
        <v>131</v>
      </c>
      <c r="AU236" s="178" t="s">
        <v>77</v>
      </c>
      <c r="AV236" s="178" t="s">
        <v>122</v>
      </c>
      <c r="AW236" s="178" t="s">
        <v>86</v>
      </c>
      <c r="AX236" s="178" t="s">
        <v>20</v>
      </c>
      <c r="AY236" s="178" t="s">
        <v>116</v>
      </c>
    </row>
    <row r="237" spans="2:65" s="6" customFormat="1" ht="15.75" customHeight="1">
      <c r="B237" s="23"/>
      <c r="C237" s="141" t="s">
        <v>277</v>
      </c>
      <c r="D237" s="141" t="s">
        <v>118</v>
      </c>
      <c r="E237" s="142" t="s">
        <v>278</v>
      </c>
      <c r="F237" s="143" t="s">
        <v>279</v>
      </c>
      <c r="G237" s="144" t="s">
        <v>156</v>
      </c>
      <c r="H237" s="145">
        <v>11.7</v>
      </c>
      <c r="I237" s="146"/>
      <c r="J237" s="147">
        <f>ROUND($I$237*$H$237,2)</f>
        <v>0</v>
      </c>
      <c r="K237" s="143"/>
      <c r="L237" s="43"/>
      <c r="M237" s="148"/>
      <c r="N237" s="149" t="s">
        <v>40</v>
      </c>
      <c r="O237" s="24"/>
      <c r="P237" s="24"/>
      <c r="Q237" s="150">
        <v>0</v>
      </c>
      <c r="R237" s="150">
        <f>$Q$237*$H$237</f>
        <v>0</v>
      </c>
      <c r="S237" s="150">
        <v>0</v>
      </c>
      <c r="T237" s="151">
        <f>$S$237*$H$237</f>
        <v>0</v>
      </c>
      <c r="AR237" s="85" t="s">
        <v>122</v>
      </c>
      <c r="AT237" s="85" t="s">
        <v>118</v>
      </c>
      <c r="AU237" s="85" t="s">
        <v>77</v>
      </c>
      <c r="AY237" s="6" t="s">
        <v>116</v>
      </c>
      <c r="BE237" s="152">
        <f>IF($N$237="základní",$J$237,0)</f>
        <v>0</v>
      </c>
      <c r="BF237" s="152">
        <f>IF($N$237="snížená",$J$237,0)</f>
        <v>0</v>
      </c>
      <c r="BG237" s="152">
        <f>IF($N$237="zákl. přenesená",$J$237,0)</f>
        <v>0</v>
      </c>
      <c r="BH237" s="152">
        <f>IF($N$237="sníž. přenesená",$J$237,0)</f>
        <v>0</v>
      </c>
      <c r="BI237" s="152">
        <f>IF($N$237="nulová",$J$237,0)</f>
        <v>0</v>
      </c>
      <c r="BJ237" s="85" t="s">
        <v>20</v>
      </c>
      <c r="BK237" s="152">
        <f>ROUND($I$237*$H$237,2)</f>
        <v>0</v>
      </c>
      <c r="BL237" s="85" t="s">
        <v>122</v>
      </c>
      <c r="BM237" s="85" t="s">
        <v>277</v>
      </c>
    </row>
    <row r="238" spans="2:47" s="6" customFormat="1" ht="16.5" customHeight="1">
      <c r="B238" s="23"/>
      <c r="C238" s="24"/>
      <c r="D238" s="153" t="s">
        <v>123</v>
      </c>
      <c r="E238" s="24"/>
      <c r="F238" s="154" t="s">
        <v>279</v>
      </c>
      <c r="G238" s="24"/>
      <c r="H238" s="24"/>
      <c r="J238" s="24"/>
      <c r="K238" s="24"/>
      <c r="L238" s="43"/>
      <c r="M238" s="56"/>
      <c r="N238" s="24"/>
      <c r="O238" s="24"/>
      <c r="P238" s="24"/>
      <c r="Q238" s="24"/>
      <c r="R238" s="24"/>
      <c r="S238" s="24"/>
      <c r="T238" s="57"/>
      <c r="AT238" s="6" t="s">
        <v>123</v>
      </c>
      <c r="AU238" s="6" t="s">
        <v>77</v>
      </c>
    </row>
    <row r="239" spans="2:51" s="6" customFormat="1" ht="15.75" customHeight="1">
      <c r="B239" s="163"/>
      <c r="C239" s="164"/>
      <c r="D239" s="157" t="s">
        <v>131</v>
      </c>
      <c r="E239" s="164"/>
      <c r="F239" s="165" t="s">
        <v>280</v>
      </c>
      <c r="G239" s="164"/>
      <c r="H239" s="166">
        <v>11.7</v>
      </c>
      <c r="J239" s="164"/>
      <c r="K239" s="164"/>
      <c r="L239" s="167"/>
      <c r="M239" s="168"/>
      <c r="N239" s="164"/>
      <c r="O239" s="164"/>
      <c r="P239" s="164"/>
      <c r="Q239" s="164"/>
      <c r="R239" s="164"/>
      <c r="S239" s="164"/>
      <c r="T239" s="169"/>
      <c r="AT239" s="170" t="s">
        <v>131</v>
      </c>
      <c r="AU239" s="170" t="s">
        <v>77</v>
      </c>
      <c r="AV239" s="170" t="s">
        <v>77</v>
      </c>
      <c r="AW239" s="170" t="s">
        <v>86</v>
      </c>
      <c r="AX239" s="170" t="s">
        <v>69</v>
      </c>
      <c r="AY239" s="170" t="s">
        <v>116</v>
      </c>
    </row>
    <row r="240" spans="2:51" s="6" customFormat="1" ht="15.75" customHeight="1">
      <c r="B240" s="171"/>
      <c r="C240" s="172"/>
      <c r="D240" s="157" t="s">
        <v>131</v>
      </c>
      <c r="E240" s="172"/>
      <c r="F240" s="173" t="s">
        <v>139</v>
      </c>
      <c r="G240" s="172"/>
      <c r="H240" s="174">
        <v>11.7</v>
      </c>
      <c r="J240" s="172"/>
      <c r="K240" s="172"/>
      <c r="L240" s="175"/>
      <c r="M240" s="176"/>
      <c r="N240" s="172"/>
      <c r="O240" s="172"/>
      <c r="P240" s="172"/>
      <c r="Q240" s="172"/>
      <c r="R240" s="172"/>
      <c r="S240" s="172"/>
      <c r="T240" s="177"/>
      <c r="AT240" s="178" t="s">
        <v>131</v>
      </c>
      <c r="AU240" s="178" t="s">
        <v>77</v>
      </c>
      <c r="AV240" s="178" t="s">
        <v>122</v>
      </c>
      <c r="AW240" s="178" t="s">
        <v>86</v>
      </c>
      <c r="AX240" s="178" t="s">
        <v>20</v>
      </c>
      <c r="AY240" s="178" t="s">
        <v>116</v>
      </c>
    </row>
    <row r="241" spans="2:65" s="6" customFormat="1" ht="15.75" customHeight="1">
      <c r="B241" s="23"/>
      <c r="C241" s="141" t="s">
        <v>281</v>
      </c>
      <c r="D241" s="141" t="s">
        <v>118</v>
      </c>
      <c r="E241" s="142" t="s">
        <v>282</v>
      </c>
      <c r="F241" s="143" t="s">
        <v>283</v>
      </c>
      <c r="G241" s="144" t="s">
        <v>145</v>
      </c>
      <c r="H241" s="145">
        <v>28.897</v>
      </c>
      <c r="I241" s="146"/>
      <c r="J241" s="147">
        <f>ROUND($I$241*$H$241,2)</f>
        <v>0</v>
      </c>
      <c r="K241" s="143"/>
      <c r="L241" s="43"/>
      <c r="M241" s="148"/>
      <c r="N241" s="149" t="s">
        <v>40</v>
      </c>
      <c r="O241" s="24"/>
      <c r="P241" s="24"/>
      <c r="Q241" s="150">
        <v>0</v>
      </c>
      <c r="R241" s="150">
        <f>$Q$241*$H$241</f>
        <v>0</v>
      </c>
      <c r="S241" s="150">
        <v>0</v>
      </c>
      <c r="T241" s="151">
        <f>$S$241*$H$241</f>
        <v>0</v>
      </c>
      <c r="AR241" s="85" t="s">
        <v>122</v>
      </c>
      <c r="AT241" s="85" t="s">
        <v>118</v>
      </c>
      <c r="AU241" s="85" t="s">
        <v>77</v>
      </c>
      <c r="AY241" s="6" t="s">
        <v>116</v>
      </c>
      <c r="BE241" s="152">
        <f>IF($N$241="základní",$J$241,0)</f>
        <v>0</v>
      </c>
      <c r="BF241" s="152">
        <f>IF($N$241="snížená",$J$241,0)</f>
        <v>0</v>
      </c>
      <c r="BG241" s="152">
        <f>IF($N$241="zákl. přenesená",$J$241,0)</f>
        <v>0</v>
      </c>
      <c r="BH241" s="152">
        <f>IF($N$241="sníž. přenesená",$J$241,0)</f>
        <v>0</v>
      </c>
      <c r="BI241" s="152">
        <f>IF($N$241="nulová",$J$241,0)</f>
        <v>0</v>
      </c>
      <c r="BJ241" s="85" t="s">
        <v>20</v>
      </c>
      <c r="BK241" s="152">
        <f>ROUND($I$241*$H$241,2)</f>
        <v>0</v>
      </c>
      <c r="BL241" s="85" t="s">
        <v>122</v>
      </c>
      <c r="BM241" s="85" t="s">
        <v>281</v>
      </c>
    </row>
    <row r="242" spans="2:47" s="6" customFormat="1" ht="16.5" customHeight="1">
      <c r="B242" s="23"/>
      <c r="C242" s="24"/>
      <c r="D242" s="153" t="s">
        <v>123</v>
      </c>
      <c r="E242" s="24"/>
      <c r="F242" s="154" t="s">
        <v>283</v>
      </c>
      <c r="G242" s="24"/>
      <c r="H242" s="24"/>
      <c r="J242" s="24"/>
      <c r="K242" s="24"/>
      <c r="L242" s="43"/>
      <c r="M242" s="56"/>
      <c r="N242" s="24"/>
      <c r="O242" s="24"/>
      <c r="P242" s="24"/>
      <c r="Q242" s="24"/>
      <c r="R242" s="24"/>
      <c r="S242" s="24"/>
      <c r="T242" s="57"/>
      <c r="AT242" s="6" t="s">
        <v>123</v>
      </c>
      <c r="AU242" s="6" t="s">
        <v>77</v>
      </c>
    </row>
    <row r="243" spans="2:51" s="6" customFormat="1" ht="15.75" customHeight="1">
      <c r="B243" s="163"/>
      <c r="C243" s="164"/>
      <c r="D243" s="157" t="s">
        <v>131</v>
      </c>
      <c r="E243" s="164"/>
      <c r="F243" s="165" t="s">
        <v>284</v>
      </c>
      <c r="G243" s="164"/>
      <c r="H243" s="166">
        <v>20.02</v>
      </c>
      <c r="J243" s="164"/>
      <c r="K243" s="164"/>
      <c r="L243" s="167"/>
      <c r="M243" s="168"/>
      <c r="N243" s="164"/>
      <c r="O243" s="164"/>
      <c r="P243" s="164"/>
      <c r="Q243" s="164"/>
      <c r="R243" s="164"/>
      <c r="S243" s="164"/>
      <c r="T243" s="169"/>
      <c r="AT243" s="170" t="s">
        <v>131</v>
      </c>
      <c r="AU243" s="170" t="s">
        <v>77</v>
      </c>
      <c r="AV243" s="170" t="s">
        <v>77</v>
      </c>
      <c r="AW243" s="170" t="s">
        <v>86</v>
      </c>
      <c r="AX243" s="170" t="s">
        <v>69</v>
      </c>
      <c r="AY243" s="170" t="s">
        <v>116</v>
      </c>
    </row>
    <row r="244" spans="2:51" s="6" customFormat="1" ht="15.75" customHeight="1">
      <c r="B244" s="163"/>
      <c r="C244" s="164"/>
      <c r="D244" s="157" t="s">
        <v>131</v>
      </c>
      <c r="E244" s="164"/>
      <c r="F244" s="165" t="s">
        <v>285</v>
      </c>
      <c r="G244" s="164"/>
      <c r="H244" s="166">
        <v>8.877</v>
      </c>
      <c r="J244" s="164"/>
      <c r="K244" s="164"/>
      <c r="L244" s="167"/>
      <c r="M244" s="168"/>
      <c r="N244" s="164"/>
      <c r="O244" s="164"/>
      <c r="P244" s="164"/>
      <c r="Q244" s="164"/>
      <c r="R244" s="164"/>
      <c r="S244" s="164"/>
      <c r="T244" s="169"/>
      <c r="AT244" s="170" t="s">
        <v>131</v>
      </c>
      <c r="AU244" s="170" t="s">
        <v>77</v>
      </c>
      <c r="AV244" s="170" t="s">
        <v>77</v>
      </c>
      <c r="AW244" s="170" t="s">
        <v>86</v>
      </c>
      <c r="AX244" s="170" t="s">
        <v>69</v>
      </c>
      <c r="AY244" s="170" t="s">
        <v>116</v>
      </c>
    </row>
    <row r="245" spans="2:51" s="6" customFormat="1" ht="15.75" customHeight="1">
      <c r="B245" s="155"/>
      <c r="C245" s="156"/>
      <c r="D245" s="157" t="s">
        <v>131</v>
      </c>
      <c r="E245" s="156"/>
      <c r="F245" s="158" t="s">
        <v>138</v>
      </c>
      <c r="G245" s="156"/>
      <c r="H245" s="156"/>
      <c r="J245" s="156"/>
      <c r="K245" s="156"/>
      <c r="L245" s="159"/>
      <c r="M245" s="160"/>
      <c r="N245" s="156"/>
      <c r="O245" s="156"/>
      <c r="P245" s="156"/>
      <c r="Q245" s="156"/>
      <c r="R245" s="156"/>
      <c r="S245" s="156"/>
      <c r="T245" s="161"/>
      <c r="AT245" s="162" t="s">
        <v>131</v>
      </c>
      <c r="AU245" s="162" t="s">
        <v>77</v>
      </c>
      <c r="AV245" s="162" t="s">
        <v>20</v>
      </c>
      <c r="AW245" s="162" t="s">
        <v>86</v>
      </c>
      <c r="AX245" s="162" t="s">
        <v>69</v>
      </c>
      <c r="AY245" s="162" t="s">
        <v>116</v>
      </c>
    </row>
    <row r="246" spans="2:51" s="6" customFormat="1" ht="15.75" customHeight="1">
      <c r="B246" s="163"/>
      <c r="C246" s="164"/>
      <c r="D246" s="157" t="s">
        <v>131</v>
      </c>
      <c r="E246" s="164"/>
      <c r="F246" s="165"/>
      <c r="G246" s="164"/>
      <c r="H246" s="166">
        <v>0</v>
      </c>
      <c r="J246" s="164"/>
      <c r="K246" s="164"/>
      <c r="L246" s="167"/>
      <c r="M246" s="168"/>
      <c r="N246" s="164"/>
      <c r="O246" s="164"/>
      <c r="P246" s="164"/>
      <c r="Q246" s="164"/>
      <c r="R246" s="164"/>
      <c r="S246" s="164"/>
      <c r="T246" s="169"/>
      <c r="AT246" s="170" t="s">
        <v>131</v>
      </c>
      <c r="AU246" s="170" t="s">
        <v>77</v>
      </c>
      <c r="AV246" s="170" t="s">
        <v>77</v>
      </c>
      <c r="AW246" s="170" t="s">
        <v>69</v>
      </c>
      <c r="AX246" s="170" t="s">
        <v>69</v>
      </c>
      <c r="AY246" s="170" t="s">
        <v>116</v>
      </c>
    </row>
    <row r="247" spans="2:51" s="6" customFormat="1" ht="15.75" customHeight="1">
      <c r="B247" s="171"/>
      <c r="C247" s="172"/>
      <c r="D247" s="157" t="s">
        <v>131</v>
      </c>
      <c r="E247" s="172"/>
      <c r="F247" s="173" t="s">
        <v>139</v>
      </c>
      <c r="G247" s="172"/>
      <c r="H247" s="174">
        <v>28.897</v>
      </c>
      <c r="J247" s="172"/>
      <c r="K247" s="172"/>
      <c r="L247" s="175"/>
      <c r="M247" s="176"/>
      <c r="N247" s="172"/>
      <c r="O247" s="172"/>
      <c r="P247" s="172"/>
      <c r="Q247" s="172"/>
      <c r="R247" s="172"/>
      <c r="S247" s="172"/>
      <c r="T247" s="177"/>
      <c r="AT247" s="178" t="s">
        <v>131</v>
      </c>
      <c r="AU247" s="178" t="s">
        <v>77</v>
      </c>
      <c r="AV247" s="178" t="s">
        <v>122</v>
      </c>
      <c r="AW247" s="178" t="s">
        <v>86</v>
      </c>
      <c r="AX247" s="178" t="s">
        <v>20</v>
      </c>
      <c r="AY247" s="178" t="s">
        <v>116</v>
      </c>
    </row>
    <row r="248" spans="2:63" s="128" customFormat="1" ht="30.75" customHeight="1">
      <c r="B248" s="129"/>
      <c r="C248" s="130"/>
      <c r="D248" s="130" t="s">
        <v>68</v>
      </c>
      <c r="E248" s="139" t="s">
        <v>122</v>
      </c>
      <c r="F248" s="139" t="s">
        <v>286</v>
      </c>
      <c r="G248" s="130"/>
      <c r="H248" s="130"/>
      <c r="J248" s="140">
        <f>$BK$248</f>
        <v>0</v>
      </c>
      <c r="K248" s="130"/>
      <c r="L248" s="133"/>
      <c r="M248" s="134"/>
      <c r="N248" s="130"/>
      <c r="O248" s="130"/>
      <c r="P248" s="135">
        <f>SUM($P$249:$P$268)</f>
        <v>0</v>
      </c>
      <c r="Q248" s="130"/>
      <c r="R248" s="135">
        <f>SUM($R$249:$R$268)</f>
        <v>0</v>
      </c>
      <c r="S248" s="130"/>
      <c r="T248" s="136">
        <f>SUM($T$249:$T$268)</f>
        <v>0</v>
      </c>
      <c r="AR248" s="137" t="s">
        <v>20</v>
      </c>
      <c r="AT248" s="137" t="s">
        <v>68</v>
      </c>
      <c r="AU248" s="137" t="s">
        <v>20</v>
      </c>
      <c r="AY248" s="137" t="s">
        <v>116</v>
      </c>
      <c r="BK248" s="138">
        <f>SUM($BK$249:$BK$268)</f>
        <v>0</v>
      </c>
    </row>
    <row r="249" spans="2:65" s="6" customFormat="1" ht="27" customHeight="1">
      <c r="B249" s="23"/>
      <c r="C249" s="141" t="s">
        <v>287</v>
      </c>
      <c r="D249" s="141" t="s">
        <v>118</v>
      </c>
      <c r="E249" s="142" t="s">
        <v>288</v>
      </c>
      <c r="F249" s="143" t="s">
        <v>289</v>
      </c>
      <c r="G249" s="144" t="s">
        <v>145</v>
      </c>
      <c r="H249" s="145">
        <v>28</v>
      </c>
      <c r="I249" s="146"/>
      <c r="J249" s="147">
        <f>ROUND($I$249*$H$249,2)</f>
        <v>0</v>
      </c>
      <c r="K249" s="143"/>
      <c r="L249" s="43"/>
      <c r="M249" s="148"/>
      <c r="N249" s="149" t="s">
        <v>40</v>
      </c>
      <c r="O249" s="24"/>
      <c r="P249" s="24"/>
      <c r="Q249" s="150">
        <v>0</v>
      </c>
      <c r="R249" s="150">
        <f>$Q$249*$H$249</f>
        <v>0</v>
      </c>
      <c r="S249" s="150">
        <v>0</v>
      </c>
      <c r="T249" s="151">
        <f>$S$249*$H$249</f>
        <v>0</v>
      </c>
      <c r="AR249" s="85" t="s">
        <v>122</v>
      </c>
      <c r="AT249" s="85" t="s">
        <v>118</v>
      </c>
      <c r="AU249" s="85" t="s">
        <v>77</v>
      </c>
      <c r="AY249" s="6" t="s">
        <v>116</v>
      </c>
      <c r="BE249" s="152">
        <f>IF($N$249="základní",$J$249,0)</f>
        <v>0</v>
      </c>
      <c r="BF249" s="152">
        <f>IF($N$249="snížená",$J$249,0)</f>
        <v>0</v>
      </c>
      <c r="BG249" s="152">
        <f>IF($N$249="zákl. přenesená",$J$249,0)</f>
        <v>0</v>
      </c>
      <c r="BH249" s="152">
        <f>IF($N$249="sníž. přenesená",$J$249,0)</f>
        <v>0</v>
      </c>
      <c r="BI249" s="152">
        <f>IF($N$249="nulová",$J$249,0)</f>
        <v>0</v>
      </c>
      <c r="BJ249" s="85" t="s">
        <v>20</v>
      </c>
      <c r="BK249" s="152">
        <f>ROUND($I$249*$H$249,2)</f>
        <v>0</v>
      </c>
      <c r="BL249" s="85" t="s">
        <v>122</v>
      </c>
      <c r="BM249" s="85" t="s">
        <v>287</v>
      </c>
    </row>
    <row r="250" spans="2:47" s="6" customFormat="1" ht="16.5" customHeight="1">
      <c r="B250" s="23"/>
      <c r="C250" s="24"/>
      <c r="D250" s="153" t="s">
        <v>123</v>
      </c>
      <c r="E250" s="24"/>
      <c r="F250" s="154" t="s">
        <v>289</v>
      </c>
      <c r="G250" s="24"/>
      <c r="H250" s="24"/>
      <c r="J250" s="24"/>
      <c r="K250" s="24"/>
      <c r="L250" s="43"/>
      <c r="M250" s="56"/>
      <c r="N250" s="24"/>
      <c r="O250" s="24"/>
      <c r="P250" s="24"/>
      <c r="Q250" s="24"/>
      <c r="R250" s="24"/>
      <c r="S250" s="24"/>
      <c r="T250" s="57"/>
      <c r="AT250" s="6" t="s">
        <v>123</v>
      </c>
      <c r="AU250" s="6" t="s">
        <v>77</v>
      </c>
    </row>
    <row r="251" spans="2:51" s="6" customFormat="1" ht="15.75" customHeight="1">
      <c r="B251" s="155"/>
      <c r="C251" s="156"/>
      <c r="D251" s="157" t="s">
        <v>131</v>
      </c>
      <c r="E251" s="156"/>
      <c r="F251" s="158" t="s">
        <v>290</v>
      </c>
      <c r="G251" s="156"/>
      <c r="H251" s="156"/>
      <c r="J251" s="156"/>
      <c r="K251" s="156"/>
      <c r="L251" s="159"/>
      <c r="M251" s="160"/>
      <c r="N251" s="156"/>
      <c r="O251" s="156"/>
      <c r="P251" s="156"/>
      <c r="Q251" s="156"/>
      <c r="R251" s="156"/>
      <c r="S251" s="156"/>
      <c r="T251" s="161"/>
      <c r="AT251" s="162" t="s">
        <v>131</v>
      </c>
      <c r="AU251" s="162" t="s">
        <v>77</v>
      </c>
      <c r="AV251" s="162" t="s">
        <v>20</v>
      </c>
      <c r="AW251" s="162" t="s">
        <v>86</v>
      </c>
      <c r="AX251" s="162" t="s">
        <v>69</v>
      </c>
      <c r="AY251" s="162" t="s">
        <v>116</v>
      </c>
    </row>
    <row r="252" spans="2:51" s="6" customFormat="1" ht="15.75" customHeight="1">
      <c r="B252" s="163"/>
      <c r="C252" s="164"/>
      <c r="D252" s="157" t="s">
        <v>131</v>
      </c>
      <c r="E252" s="164"/>
      <c r="F252" s="165" t="s">
        <v>291</v>
      </c>
      <c r="G252" s="164"/>
      <c r="H252" s="166">
        <v>3</v>
      </c>
      <c r="J252" s="164"/>
      <c r="K252" s="164"/>
      <c r="L252" s="167"/>
      <c r="M252" s="168"/>
      <c r="N252" s="164"/>
      <c r="O252" s="164"/>
      <c r="P252" s="164"/>
      <c r="Q252" s="164"/>
      <c r="R252" s="164"/>
      <c r="S252" s="164"/>
      <c r="T252" s="169"/>
      <c r="AT252" s="170" t="s">
        <v>131</v>
      </c>
      <c r="AU252" s="170" t="s">
        <v>77</v>
      </c>
      <c r="AV252" s="170" t="s">
        <v>77</v>
      </c>
      <c r="AW252" s="170" t="s">
        <v>86</v>
      </c>
      <c r="AX252" s="170" t="s">
        <v>69</v>
      </c>
      <c r="AY252" s="170" t="s">
        <v>116</v>
      </c>
    </row>
    <row r="253" spans="2:51" s="6" customFormat="1" ht="15.75" customHeight="1">
      <c r="B253" s="163"/>
      <c r="C253" s="164"/>
      <c r="D253" s="157" t="s">
        <v>131</v>
      </c>
      <c r="E253" s="164"/>
      <c r="F253" s="165" t="s">
        <v>292</v>
      </c>
      <c r="G253" s="164"/>
      <c r="H253" s="166">
        <v>13.5</v>
      </c>
      <c r="J253" s="164"/>
      <c r="K253" s="164"/>
      <c r="L253" s="167"/>
      <c r="M253" s="168"/>
      <c r="N253" s="164"/>
      <c r="O253" s="164"/>
      <c r="P253" s="164"/>
      <c r="Q253" s="164"/>
      <c r="R253" s="164"/>
      <c r="S253" s="164"/>
      <c r="T253" s="169"/>
      <c r="AT253" s="170" t="s">
        <v>131</v>
      </c>
      <c r="AU253" s="170" t="s">
        <v>77</v>
      </c>
      <c r="AV253" s="170" t="s">
        <v>77</v>
      </c>
      <c r="AW253" s="170" t="s">
        <v>86</v>
      </c>
      <c r="AX253" s="170" t="s">
        <v>69</v>
      </c>
      <c r="AY253" s="170" t="s">
        <v>116</v>
      </c>
    </row>
    <row r="254" spans="2:51" s="6" customFormat="1" ht="15.75" customHeight="1">
      <c r="B254" s="163"/>
      <c r="C254" s="164"/>
      <c r="D254" s="157" t="s">
        <v>131</v>
      </c>
      <c r="E254" s="164"/>
      <c r="F254" s="165" t="s">
        <v>293</v>
      </c>
      <c r="G254" s="164"/>
      <c r="H254" s="166">
        <v>6.5</v>
      </c>
      <c r="J254" s="164"/>
      <c r="K254" s="164"/>
      <c r="L254" s="167"/>
      <c r="M254" s="168"/>
      <c r="N254" s="164"/>
      <c r="O254" s="164"/>
      <c r="P254" s="164"/>
      <c r="Q254" s="164"/>
      <c r="R254" s="164"/>
      <c r="S254" s="164"/>
      <c r="T254" s="169"/>
      <c r="AT254" s="170" t="s">
        <v>131</v>
      </c>
      <c r="AU254" s="170" t="s">
        <v>77</v>
      </c>
      <c r="AV254" s="170" t="s">
        <v>77</v>
      </c>
      <c r="AW254" s="170" t="s">
        <v>86</v>
      </c>
      <c r="AX254" s="170" t="s">
        <v>69</v>
      </c>
      <c r="AY254" s="170" t="s">
        <v>116</v>
      </c>
    </row>
    <row r="255" spans="2:51" s="6" customFormat="1" ht="15.75" customHeight="1">
      <c r="B255" s="163"/>
      <c r="C255" s="164"/>
      <c r="D255" s="157" t="s">
        <v>131</v>
      </c>
      <c r="E255" s="164"/>
      <c r="F255" s="165" t="s">
        <v>294</v>
      </c>
      <c r="G255" s="164"/>
      <c r="H255" s="166">
        <v>5</v>
      </c>
      <c r="J255" s="164"/>
      <c r="K255" s="164"/>
      <c r="L255" s="167"/>
      <c r="M255" s="168"/>
      <c r="N255" s="164"/>
      <c r="O255" s="164"/>
      <c r="P255" s="164"/>
      <c r="Q255" s="164"/>
      <c r="R255" s="164"/>
      <c r="S255" s="164"/>
      <c r="T255" s="169"/>
      <c r="AT255" s="170" t="s">
        <v>131</v>
      </c>
      <c r="AU255" s="170" t="s">
        <v>77</v>
      </c>
      <c r="AV255" s="170" t="s">
        <v>77</v>
      </c>
      <c r="AW255" s="170" t="s">
        <v>86</v>
      </c>
      <c r="AX255" s="170" t="s">
        <v>69</v>
      </c>
      <c r="AY255" s="170" t="s">
        <v>116</v>
      </c>
    </row>
    <row r="256" spans="2:51" s="6" customFormat="1" ht="15.75" customHeight="1">
      <c r="B256" s="155"/>
      <c r="C256" s="156"/>
      <c r="D256" s="157" t="s">
        <v>131</v>
      </c>
      <c r="E256" s="156"/>
      <c r="F256" s="158" t="s">
        <v>138</v>
      </c>
      <c r="G256" s="156"/>
      <c r="H256" s="156"/>
      <c r="J256" s="156"/>
      <c r="K256" s="156"/>
      <c r="L256" s="159"/>
      <c r="M256" s="160"/>
      <c r="N256" s="156"/>
      <c r="O256" s="156"/>
      <c r="P256" s="156"/>
      <c r="Q256" s="156"/>
      <c r="R256" s="156"/>
      <c r="S256" s="156"/>
      <c r="T256" s="161"/>
      <c r="AT256" s="162" t="s">
        <v>131</v>
      </c>
      <c r="AU256" s="162" t="s">
        <v>77</v>
      </c>
      <c r="AV256" s="162" t="s">
        <v>20</v>
      </c>
      <c r="AW256" s="162" t="s">
        <v>86</v>
      </c>
      <c r="AX256" s="162" t="s">
        <v>69</v>
      </c>
      <c r="AY256" s="162" t="s">
        <v>116</v>
      </c>
    </row>
    <row r="257" spans="2:51" s="6" customFormat="1" ht="15.75" customHeight="1">
      <c r="B257" s="171"/>
      <c r="C257" s="172"/>
      <c r="D257" s="157" t="s">
        <v>131</v>
      </c>
      <c r="E257" s="172"/>
      <c r="F257" s="173" t="s">
        <v>139</v>
      </c>
      <c r="G257" s="172"/>
      <c r="H257" s="174">
        <v>28</v>
      </c>
      <c r="J257" s="172"/>
      <c r="K257" s="172"/>
      <c r="L257" s="175"/>
      <c r="M257" s="176"/>
      <c r="N257" s="172"/>
      <c r="O257" s="172"/>
      <c r="P257" s="172"/>
      <c r="Q257" s="172"/>
      <c r="R257" s="172"/>
      <c r="S257" s="172"/>
      <c r="T257" s="177"/>
      <c r="AT257" s="178" t="s">
        <v>131</v>
      </c>
      <c r="AU257" s="178" t="s">
        <v>77</v>
      </c>
      <c r="AV257" s="178" t="s">
        <v>122</v>
      </c>
      <c r="AW257" s="178" t="s">
        <v>86</v>
      </c>
      <c r="AX257" s="178" t="s">
        <v>20</v>
      </c>
      <c r="AY257" s="178" t="s">
        <v>116</v>
      </c>
    </row>
    <row r="258" spans="2:65" s="6" customFormat="1" ht="27" customHeight="1">
      <c r="B258" s="23"/>
      <c r="C258" s="141" t="s">
        <v>295</v>
      </c>
      <c r="D258" s="141" t="s">
        <v>118</v>
      </c>
      <c r="E258" s="142" t="s">
        <v>296</v>
      </c>
      <c r="F258" s="143" t="s">
        <v>297</v>
      </c>
      <c r="G258" s="144" t="s">
        <v>195</v>
      </c>
      <c r="H258" s="145">
        <v>3.45</v>
      </c>
      <c r="I258" s="146"/>
      <c r="J258" s="147">
        <f>ROUND($I$258*$H$258,2)</f>
        <v>0</v>
      </c>
      <c r="K258" s="143"/>
      <c r="L258" s="43"/>
      <c r="M258" s="148"/>
      <c r="N258" s="149" t="s">
        <v>40</v>
      </c>
      <c r="O258" s="24"/>
      <c r="P258" s="24"/>
      <c r="Q258" s="150">
        <v>0</v>
      </c>
      <c r="R258" s="150">
        <f>$Q$258*$H$258</f>
        <v>0</v>
      </c>
      <c r="S258" s="150">
        <v>0</v>
      </c>
      <c r="T258" s="151">
        <f>$S$258*$H$258</f>
        <v>0</v>
      </c>
      <c r="AR258" s="85" t="s">
        <v>122</v>
      </c>
      <c r="AT258" s="85" t="s">
        <v>118</v>
      </c>
      <c r="AU258" s="85" t="s">
        <v>77</v>
      </c>
      <c r="AY258" s="6" t="s">
        <v>116</v>
      </c>
      <c r="BE258" s="152">
        <f>IF($N$258="základní",$J$258,0)</f>
        <v>0</v>
      </c>
      <c r="BF258" s="152">
        <f>IF($N$258="snížená",$J$258,0)</f>
        <v>0</v>
      </c>
      <c r="BG258" s="152">
        <f>IF($N$258="zákl. přenesená",$J$258,0)</f>
        <v>0</v>
      </c>
      <c r="BH258" s="152">
        <f>IF($N$258="sníž. přenesená",$J$258,0)</f>
        <v>0</v>
      </c>
      <c r="BI258" s="152">
        <f>IF($N$258="nulová",$J$258,0)</f>
        <v>0</v>
      </c>
      <c r="BJ258" s="85" t="s">
        <v>20</v>
      </c>
      <c r="BK258" s="152">
        <f>ROUND($I$258*$H$258,2)</f>
        <v>0</v>
      </c>
      <c r="BL258" s="85" t="s">
        <v>122</v>
      </c>
      <c r="BM258" s="85" t="s">
        <v>295</v>
      </c>
    </row>
    <row r="259" spans="2:47" s="6" customFormat="1" ht="16.5" customHeight="1">
      <c r="B259" s="23"/>
      <c r="C259" s="24"/>
      <c r="D259" s="153" t="s">
        <v>123</v>
      </c>
      <c r="E259" s="24"/>
      <c r="F259" s="154" t="s">
        <v>297</v>
      </c>
      <c r="G259" s="24"/>
      <c r="H259" s="24"/>
      <c r="J259" s="24"/>
      <c r="K259" s="24"/>
      <c r="L259" s="43"/>
      <c r="M259" s="56"/>
      <c r="N259" s="24"/>
      <c r="O259" s="24"/>
      <c r="P259" s="24"/>
      <c r="Q259" s="24"/>
      <c r="R259" s="24"/>
      <c r="S259" s="24"/>
      <c r="T259" s="57"/>
      <c r="AT259" s="6" t="s">
        <v>123</v>
      </c>
      <c r="AU259" s="6" t="s">
        <v>77</v>
      </c>
    </row>
    <row r="260" spans="2:65" s="6" customFormat="1" ht="27" customHeight="1">
      <c r="B260" s="23"/>
      <c r="C260" s="141" t="s">
        <v>298</v>
      </c>
      <c r="D260" s="141" t="s">
        <v>118</v>
      </c>
      <c r="E260" s="142" t="s">
        <v>299</v>
      </c>
      <c r="F260" s="143" t="s">
        <v>300</v>
      </c>
      <c r="G260" s="144" t="s">
        <v>129</v>
      </c>
      <c r="H260" s="145">
        <v>46</v>
      </c>
      <c r="I260" s="146"/>
      <c r="J260" s="147">
        <f>ROUND($I$260*$H$260,2)</f>
        <v>0</v>
      </c>
      <c r="K260" s="143"/>
      <c r="L260" s="43"/>
      <c r="M260" s="148"/>
      <c r="N260" s="149" t="s">
        <v>40</v>
      </c>
      <c r="O260" s="24"/>
      <c r="P260" s="24"/>
      <c r="Q260" s="150">
        <v>0</v>
      </c>
      <c r="R260" s="150">
        <f>$Q$260*$H$260</f>
        <v>0</v>
      </c>
      <c r="S260" s="150">
        <v>0</v>
      </c>
      <c r="T260" s="151">
        <f>$S$260*$H$260</f>
        <v>0</v>
      </c>
      <c r="AR260" s="85" t="s">
        <v>122</v>
      </c>
      <c r="AT260" s="85" t="s">
        <v>118</v>
      </c>
      <c r="AU260" s="85" t="s">
        <v>77</v>
      </c>
      <c r="AY260" s="6" t="s">
        <v>116</v>
      </c>
      <c r="BE260" s="152">
        <f>IF($N$260="základní",$J$260,0)</f>
        <v>0</v>
      </c>
      <c r="BF260" s="152">
        <f>IF($N$260="snížená",$J$260,0)</f>
        <v>0</v>
      </c>
      <c r="BG260" s="152">
        <f>IF($N$260="zákl. přenesená",$J$260,0)</f>
        <v>0</v>
      </c>
      <c r="BH260" s="152">
        <f>IF($N$260="sníž. přenesená",$J$260,0)</f>
        <v>0</v>
      </c>
      <c r="BI260" s="152">
        <f>IF($N$260="nulová",$J$260,0)</f>
        <v>0</v>
      </c>
      <c r="BJ260" s="85" t="s">
        <v>20</v>
      </c>
      <c r="BK260" s="152">
        <f>ROUND($I$260*$H$260,2)</f>
        <v>0</v>
      </c>
      <c r="BL260" s="85" t="s">
        <v>122</v>
      </c>
      <c r="BM260" s="85" t="s">
        <v>298</v>
      </c>
    </row>
    <row r="261" spans="2:47" s="6" customFormat="1" ht="16.5" customHeight="1">
      <c r="B261" s="23"/>
      <c r="C261" s="24"/>
      <c r="D261" s="153" t="s">
        <v>123</v>
      </c>
      <c r="E261" s="24"/>
      <c r="F261" s="154" t="s">
        <v>300</v>
      </c>
      <c r="G261" s="24"/>
      <c r="H261" s="24"/>
      <c r="J261" s="24"/>
      <c r="K261" s="24"/>
      <c r="L261" s="43"/>
      <c r="M261" s="56"/>
      <c r="N261" s="24"/>
      <c r="O261" s="24"/>
      <c r="P261" s="24"/>
      <c r="Q261" s="24"/>
      <c r="R261" s="24"/>
      <c r="S261" s="24"/>
      <c r="T261" s="57"/>
      <c r="AT261" s="6" t="s">
        <v>123</v>
      </c>
      <c r="AU261" s="6" t="s">
        <v>77</v>
      </c>
    </row>
    <row r="262" spans="2:51" s="6" customFormat="1" ht="15.75" customHeight="1">
      <c r="B262" s="163"/>
      <c r="C262" s="164"/>
      <c r="D262" s="157" t="s">
        <v>131</v>
      </c>
      <c r="E262" s="164"/>
      <c r="F262" s="165" t="s">
        <v>301</v>
      </c>
      <c r="G262" s="164"/>
      <c r="H262" s="166">
        <v>6</v>
      </c>
      <c r="J262" s="164"/>
      <c r="K262" s="164"/>
      <c r="L262" s="167"/>
      <c r="M262" s="168"/>
      <c r="N262" s="164"/>
      <c r="O262" s="164"/>
      <c r="P262" s="164"/>
      <c r="Q262" s="164"/>
      <c r="R262" s="164"/>
      <c r="S262" s="164"/>
      <c r="T262" s="169"/>
      <c r="AT262" s="170" t="s">
        <v>131</v>
      </c>
      <c r="AU262" s="170" t="s">
        <v>77</v>
      </c>
      <c r="AV262" s="170" t="s">
        <v>77</v>
      </c>
      <c r="AW262" s="170" t="s">
        <v>86</v>
      </c>
      <c r="AX262" s="170" t="s">
        <v>69</v>
      </c>
      <c r="AY262" s="170" t="s">
        <v>116</v>
      </c>
    </row>
    <row r="263" spans="2:51" s="6" customFormat="1" ht="15.75" customHeight="1">
      <c r="B263" s="163"/>
      <c r="C263" s="164"/>
      <c r="D263" s="157" t="s">
        <v>131</v>
      </c>
      <c r="E263" s="164"/>
      <c r="F263" s="165" t="s">
        <v>302</v>
      </c>
      <c r="G263" s="164"/>
      <c r="H263" s="166">
        <v>28</v>
      </c>
      <c r="J263" s="164"/>
      <c r="K263" s="164"/>
      <c r="L263" s="167"/>
      <c r="M263" s="168"/>
      <c r="N263" s="164"/>
      <c r="O263" s="164"/>
      <c r="P263" s="164"/>
      <c r="Q263" s="164"/>
      <c r="R263" s="164"/>
      <c r="S263" s="164"/>
      <c r="T263" s="169"/>
      <c r="AT263" s="170" t="s">
        <v>131</v>
      </c>
      <c r="AU263" s="170" t="s">
        <v>77</v>
      </c>
      <c r="AV263" s="170" t="s">
        <v>77</v>
      </c>
      <c r="AW263" s="170" t="s">
        <v>86</v>
      </c>
      <c r="AX263" s="170" t="s">
        <v>69</v>
      </c>
      <c r="AY263" s="170" t="s">
        <v>116</v>
      </c>
    </row>
    <row r="264" spans="2:51" s="6" customFormat="1" ht="15.75" customHeight="1">
      <c r="B264" s="163"/>
      <c r="C264" s="164"/>
      <c r="D264" s="157" t="s">
        <v>131</v>
      </c>
      <c r="E264" s="164"/>
      <c r="F264" s="165" t="s">
        <v>303</v>
      </c>
      <c r="G264" s="164"/>
      <c r="H264" s="166">
        <v>12</v>
      </c>
      <c r="J264" s="164"/>
      <c r="K264" s="164"/>
      <c r="L264" s="167"/>
      <c r="M264" s="168"/>
      <c r="N264" s="164"/>
      <c r="O264" s="164"/>
      <c r="P264" s="164"/>
      <c r="Q264" s="164"/>
      <c r="R264" s="164"/>
      <c r="S264" s="164"/>
      <c r="T264" s="169"/>
      <c r="AT264" s="170" t="s">
        <v>131</v>
      </c>
      <c r="AU264" s="170" t="s">
        <v>77</v>
      </c>
      <c r="AV264" s="170" t="s">
        <v>77</v>
      </c>
      <c r="AW264" s="170" t="s">
        <v>86</v>
      </c>
      <c r="AX264" s="170" t="s">
        <v>69</v>
      </c>
      <c r="AY264" s="170" t="s">
        <v>116</v>
      </c>
    </row>
    <row r="265" spans="2:51" s="6" customFormat="1" ht="15.75" customHeight="1">
      <c r="B265" s="155"/>
      <c r="C265" s="156"/>
      <c r="D265" s="157" t="s">
        <v>131</v>
      </c>
      <c r="E265" s="156"/>
      <c r="F265" s="158" t="s">
        <v>138</v>
      </c>
      <c r="G265" s="156"/>
      <c r="H265" s="156"/>
      <c r="J265" s="156"/>
      <c r="K265" s="156"/>
      <c r="L265" s="159"/>
      <c r="M265" s="160"/>
      <c r="N265" s="156"/>
      <c r="O265" s="156"/>
      <c r="P265" s="156"/>
      <c r="Q265" s="156"/>
      <c r="R265" s="156"/>
      <c r="S265" s="156"/>
      <c r="T265" s="161"/>
      <c r="AT265" s="162" t="s">
        <v>131</v>
      </c>
      <c r="AU265" s="162" t="s">
        <v>77</v>
      </c>
      <c r="AV265" s="162" t="s">
        <v>20</v>
      </c>
      <c r="AW265" s="162" t="s">
        <v>86</v>
      </c>
      <c r="AX265" s="162" t="s">
        <v>69</v>
      </c>
      <c r="AY265" s="162" t="s">
        <v>116</v>
      </c>
    </row>
    <row r="266" spans="2:51" s="6" customFormat="1" ht="15.75" customHeight="1">
      <c r="B266" s="171"/>
      <c r="C266" s="172"/>
      <c r="D266" s="157" t="s">
        <v>131</v>
      </c>
      <c r="E266" s="172"/>
      <c r="F266" s="173" t="s">
        <v>139</v>
      </c>
      <c r="G266" s="172"/>
      <c r="H266" s="174">
        <v>46</v>
      </c>
      <c r="J266" s="172"/>
      <c r="K266" s="172"/>
      <c r="L266" s="175"/>
      <c r="M266" s="176"/>
      <c r="N266" s="172"/>
      <c r="O266" s="172"/>
      <c r="P266" s="172"/>
      <c r="Q266" s="172"/>
      <c r="R266" s="172"/>
      <c r="S266" s="172"/>
      <c r="T266" s="177"/>
      <c r="AT266" s="178" t="s">
        <v>131</v>
      </c>
      <c r="AU266" s="178" t="s">
        <v>77</v>
      </c>
      <c r="AV266" s="178" t="s">
        <v>122</v>
      </c>
      <c r="AW266" s="178" t="s">
        <v>86</v>
      </c>
      <c r="AX266" s="178" t="s">
        <v>20</v>
      </c>
      <c r="AY266" s="178" t="s">
        <v>116</v>
      </c>
    </row>
    <row r="267" spans="2:65" s="6" customFormat="1" ht="27" customHeight="1">
      <c r="B267" s="23"/>
      <c r="C267" s="141" t="s">
        <v>304</v>
      </c>
      <c r="D267" s="141" t="s">
        <v>118</v>
      </c>
      <c r="E267" s="142" t="s">
        <v>305</v>
      </c>
      <c r="F267" s="143" t="s">
        <v>306</v>
      </c>
      <c r="G267" s="144" t="s">
        <v>129</v>
      </c>
      <c r="H267" s="145">
        <v>46</v>
      </c>
      <c r="I267" s="146"/>
      <c r="J267" s="147">
        <f>ROUND($I$267*$H$267,2)</f>
        <v>0</v>
      </c>
      <c r="K267" s="143"/>
      <c r="L267" s="43"/>
      <c r="M267" s="148"/>
      <c r="N267" s="149" t="s">
        <v>40</v>
      </c>
      <c r="O267" s="24"/>
      <c r="P267" s="24"/>
      <c r="Q267" s="150">
        <v>0</v>
      </c>
      <c r="R267" s="150">
        <f>$Q$267*$H$267</f>
        <v>0</v>
      </c>
      <c r="S267" s="150">
        <v>0</v>
      </c>
      <c r="T267" s="151">
        <f>$S$267*$H$267</f>
        <v>0</v>
      </c>
      <c r="AR267" s="85" t="s">
        <v>122</v>
      </c>
      <c r="AT267" s="85" t="s">
        <v>118</v>
      </c>
      <c r="AU267" s="85" t="s">
        <v>77</v>
      </c>
      <c r="AY267" s="6" t="s">
        <v>116</v>
      </c>
      <c r="BE267" s="152">
        <f>IF($N$267="základní",$J$267,0)</f>
        <v>0</v>
      </c>
      <c r="BF267" s="152">
        <f>IF($N$267="snížená",$J$267,0)</f>
        <v>0</v>
      </c>
      <c r="BG267" s="152">
        <f>IF($N$267="zákl. přenesená",$J$267,0)</f>
        <v>0</v>
      </c>
      <c r="BH267" s="152">
        <f>IF($N$267="sníž. přenesená",$J$267,0)</f>
        <v>0</v>
      </c>
      <c r="BI267" s="152">
        <f>IF($N$267="nulová",$J$267,0)</f>
        <v>0</v>
      </c>
      <c r="BJ267" s="85" t="s">
        <v>20</v>
      </c>
      <c r="BK267" s="152">
        <f>ROUND($I$267*$H$267,2)</f>
        <v>0</v>
      </c>
      <c r="BL267" s="85" t="s">
        <v>122</v>
      </c>
      <c r="BM267" s="85" t="s">
        <v>304</v>
      </c>
    </row>
    <row r="268" spans="2:47" s="6" customFormat="1" ht="16.5" customHeight="1">
      <c r="B268" s="23"/>
      <c r="C268" s="24"/>
      <c r="D268" s="153" t="s">
        <v>123</v>
      </c>
      <c r="E268" s="24"/>
      <c r="F268" s="154" t="s">
        <v>306</v>
      </c>
      <c r="G268" s="24"/>
      <c r="H268" s="24"/>
      <c r="J268" s="24"/>
      <c r="K268" s="24"/>
      <c r="L268" s="43"/>
      <c r="M268" s="56"/>
      <c r="N268" s="24"/>
      <c r="O268" s="24"/>
      <c r="P268" s="24"/>
      <c r="Q268" s="24"/>
      <c r="R268" s="24"/>
      <c r="S268" s="24"/>
      <c r="T268" s="57"/>
      <c r="AT268" s="6" t="s">
        <v>123</v>
      </c>
      <c r="AU268" s="6" t="s">
        <v>77</v>
      </c>
    </row>
    <row r="269" spans="2:63" s="128" customFormat="1" ht="30.75" customHeight="1">
      <c r="B269" s="129"/>
      <c r="C269" s="130"/>
      <c r="D269" s="130" t="s">
        <v>68</v>
      </c>
      <c r="E269" s="139" t="s">
        <v>142</v>
      </c>
      <c r="F269" s="139" t="s">
        <v>307</v>
      </c>
      <c r="G269" s="130"/>
      <c r="H269" s="130"/>
      <c r="J269" s="140">
        <f>$BK$269</f>
        <v>0</v>
      </c>
      <c r="K269" s="130"/>
      <c r="L269" s="133"/>
      <c r="M269" s="134"/>
      <c r="N269" s="130"/>
      <c r="O269" s="130"/>
      <c r="P269" s="135">
        <f>SUM($P$270:$P$307)</f>
        <v>0</v>
      </c>
      <c r="Q269" s="130"/>
      <c r="R269" s="135">
        <f>SUM($R$270:$R$307)</f>
        <v>0</v>
      </c>
      <c r="S269" s="130"/>
      <c r="T269" s="136">
        <f>SUM($T$270:$T$307)</f>
        <v>0</v>
      </c>
      <c r="AR269" s="137" t="s">
        <v>20</v>
      </c>
      <c r="AT269" s="137" t="s">
        <v>68</v>
      </c>
      <c r="AU269" s="137" t="s">
        <v>20</v>
      </c>
      <c r="AY269" s="137" t="s">
        <v>116</v>
      </c>
      <c r="BK269" s="138">
        <f>SUM($BK$270:$BK$307)</f>
        <v>0</v>
      </c>
    </row>
    <row r="270" spans="2:65" s="6" customFormat="1" ht="27" customHeight="1">
      <c r="B270" s="23"/>
      <c r="C270" s="141" t="s">
        <v>308</v>
      </c>
      <c r="D270" s="141" t="s">
        <v>118</v>
      </c>
      <c r="E270" s="142" t="s">
        <v>309</v>
      </c>
      <c r="F270" s="143" t="s">
        <v>310</v>
      </c>
      <c r="G270" s="144" t="s">
        <v>129</v>
      </c>
      <c r="H270" s="145">
        <v>77</v>
      </c>
      <c r="I270" s="146"/>
      <c r="J270" s="147">
        <f>ROUND($I$270*$H$270,2)</f>
        <v>0</v>
      </c>
      <c r="K270" s="143"/>
      <c r="L270" s="43"/>
      <c r="M270" s="148"/>
      <c r="N270" s="149" t="s">
        <v>40</v>
      </c>
      <c r="O270" s="24"/>
      <c r="P270" s="24"/>
      <c r="Q270" s="150">
        <v>0</v>
      </c>
      <c r="R270" s="150">
        <f>$Q$270*$H$270</f>
        <v>0</v>
      </c>
      <c r="S270" s="150">
        <v>0</v>
      </c>
      <c r="T270" s="151">
        <f>$S$270*$H$270</f>
        <v>0</v>
      </c>
      <c r="AR270" s="85" t="s">
        <v>122</v>
      </c>
      <c r="AT270" s="85" t="s">
        <v>118</v>
      </c>
      <c r="AU270" s="85" t="s">
        <v>77</v>
      </c>
      <c r="AY270" s="6" t="s">
        <v>116</v>
      </c>
      <c r="BE270" s="152">
        <f>IF($N$270="základní",$J$270,0)</f>
        <v>0</v>
      </c>
      <c r="BF270" s="152">
        <f>IF($N$270="snížená",$J$270,0)</f>
        <v>0</v>
      </c>
      <c r="BG270" s="152">
        <f>IF($N$270="zákl. přenesená",$J$270,0)</f>
        <v>0</v>
      </c>
      <c r="BH270" s="152">
        <f>IF($N$270="sníž. přenesená",$J$270,0)</f>
        <v>0</v>
      </c>
      <c r="BI270" s="152">
        <f>IF($N$270="nulová",$J$270,0)</f>
        <v>0</v>
      </c>
      <c r="BJ270" s="85" t="s">
        <v>20</v>
      </c>
      <c r="BK270" s="152">
        <f>ROUND($I$270*$H$270,2)</f>
        <v>0</v>
      </c>
      <c r="BL270" s="85" t="s">
        <v>122</v>
      </c>
      <c r="BM270" s="85" t="s">
        <v>308</v>
      </c>
    </row>
    <row r="271" spans="2:47" s="6" customFormat="1" ht="16.5" customHeight="1">
      <c r="B271" s="23"/>
      <c r="C271" s="24"/>
      <c r="D271" s="153" t="s">
        <v>123</v>
      </c>
      <c r="E271" s="24"/>
      <c r="F271" s="154" t="s">
        <v>310</v>
      </c>
      <c r="G271" s="24"/>
      <c r="H271" s="24"/>
      <c r="J271" s="24"/>
      <c r="K271" s="24"/>
      <c r="L271" s="43"/>
      <c r="M271" s="56"/>
      <c r="N271" s="24"/>
      <c r="O271" s="24"/>
      <c r="P271" s="24"/>
      <c r="Q271" s="24"/>
      <c r="R271" s="24"/>
      <c r="S271" s="24"/>
      <c r="T271" s="57"/>
      <c r="AT271" s="6" t="s">
        <v>123</v>
      </c>
      <c r="AU271" s="6" t="s">
        <v>77</v>
      </c>
    </row>
    <row r="272" spans="2:65" s="6" customFormat="1" ht="15.75" customHeight="1">
      <c r="B272" s="23"/>
      <c r="C272" s="179" t="s">
        <v>311</v>
      </c>
      <c r="D272" s="179" t="s">
        <v>219</v>
      </c>
      <c r="E272" s="180" t="s">
        <v>312</v>
      </c>
      <c r="F272" s="181" t="s">
        <v>313</v>
      </c>
      <c r="G272" s="182" t="s">
        <v>195</v>
      </c>
      <c r="H272" s="183">
        <v>36.96</v>
      </c>
      <c r="I272" s="184"/>
      <c r="J272" s="185">
        <f>ROUND($I$272*$H$272,2)</f>
        <v>0</v>
      </c>
      <c r="K272" s="181"/>
      <c r="L272" s="186"/>
      <c r="M272" s="187"/>
      <c r="N272" s="188" t="s">
        <v>40</v>
      </c>
      <c r="O272" s="24"/>
      <c r="P272" s="24"/>
      <c r="Q272" s="150">
        <v>0</v>
      </c>
      <c r="R272" s="150">
        <f>$Q$272*$H$272</f>
        <v>0</v>
      </c>
      <c r="S272" s="150">
        <v>0</v>
      </c>
      <c r="T272" s="151">
        <f>$S$272*$H$272</f>
        <v>0</v>
      </c>
      <c r="AR272" s="85" t="s">
        <v>160</v>
      </c>
      <c r="AT272" s="85" t="s">
        <v>219</v>
      </c>
      <c r="AU272" s="85" t="s">
        <v>77</v>
      </c>
      <c r="AY272" s="6" t="s">
        <v>116</v>
      </c>
      <c r="BE272" s="152">
        <f>IF($N$272="základní",$J$272,0)</f>
        <v>0</v>
      </c>
      <c r="BF272" s="152">
        <f>IF($N$272="snížená",$J$272,0)</f>
        <v>0</v>
      </c>
      <c r="BG272" s="152">
        <f>IF($N$272="zákl. přenesená",$J$272,0)</f>
        <v>0</v>
      </c>
      <c r="BH272" s="152">
        <f>IF($N$272="sníž. přenesená",$J$272,0)</f>
        <v>0</v>
      </c>
      <c r="BI272" s="152">
        <f>IF($N$272="nulová",$J$272,0)</f>
        <v>0</v>
      </c>
      <c r="BJ272" s="85" t="s">
        <v>20</v>
      </c>
      <c r="BK272" s="152">
        <f>ROUND($I$272*$H$272,2)</f>
        <v>0</v>
      </c>
      <c r="BL272" s="85" t="s">
        <v>122</v>
      </c>
      <c r="BM272" s="85" t="s">
        <v>311</v>
      </c>
    </row>
    <row r="273" spans="2:47" s="6" customFormat="1" ht="16.5" customHeight="1">
      <c r="B273" s="23"/>
      <c r="C273" s="24"/>
      <c r="D273" s="153" t="s">
        <v>123</v>
      </c>
      <c r="E273" s="24"/>
      <c r="F273" s="154" t="s">
        <v>313</v>
      </c>
      <c r="G273" s="24"/>
      <c r="H273" s="24"/>
      <c r="J273" s="24"/>
      <c r="K273" s="24"/>
      <c r="L273" s="43"/>
      <c r="M273" s="56"/>
      <c r="N273" s="24"/>
      <c r="O273" s="24"/>
      <c r="P273" s="24"/>
      <c r="Q273" s="24"/>
      <c r="R273" s="24"/>
      <c r="S273" s="24"/>
      <c r="T273" s="57"/>
      <c r="AT273" s="6" t="s">
        <v>123</v>
      </c>
      <c r="AU273" s="6" t="s">
        <v>77</v>
      </c>
    </row>
    <row r="274" spans="2:65" s="6" customFormat="1" ht="15.75" customHeight="1">
      <c r="B274" s="23"/>
      <c r="C274" s="141" t="s">
        <v>314</v>
      </c>
      <c r="D274" s="141" t="s">
        <v>118</v>
      </c>
      <c r="E274" s="142" t="s">
        <v>315</v>
      </c>
      <c r="F274" s="143" t="s">
        <v>316</v>
      </c>
      <c r="G274" s="144" t="s">
        <v>129</v>
      </c>
      <c r="H274" s="145">
        <v>71</v>
      </c>
      <c r="I274" s="146"/>
      <c r="J274" s="147">
        <f>ROUND($I$274*$H$274,2)</f>
        <v>0</v>
      </c>
      <c r="K274" s="143"/>
      <c r="L274" s="43"/>
      <c r="M274" s="148"/>
      <c r="N274" s="149" t="s">
        <v>40</v>
      </c>
      <c r="O274" s="24"/>
      <c r="P274" s="24"/>
      <c r="Q274" s="150">
        <v>0</v>
      </c>
      <c r="R274" s="150">
        <f>$Q$274*$H$274</f>
        <v>0</v>
      </c>
      <c r="S274" s="150">
        <v>0</v>
      </c>
      <c r="T274" s="151">
        <f>$S$274*$H$274</f>
        <v>0</v>
      </c>
      <c r="AR274" s="85" t="s">
        <v>122</v>
      </c>
      <c r="AT274" s="85" t="s">
        <v>118</v>
      </c>
      <c r="AU274" s="85" t="s">
        <v>77</v>
      </c>
      <c r="AY274" s="6" t="s">
        <v>116</v>
      </c>
      <c r="BE274" s="152">
        <f>IF($N$274="základní",$J$274,0)</f>
        <v>0</v>
      </c>
      <c r="BF274" s="152">
        <f>IF($N$274="snížená",$J$274,0)</f>
        <v>0</v>
      </c>
      <c r="BG274" s="152">
        <f>IF($N$274="zákl. přenesená",$J$274,0)</f>
        <v>0</v>
      </c>
      <c r="BH274" s="152">
        <f>IF($N$274="sníž. přenesená",$J$274,0)</f>
        <v>0</v>
      </c>
      <c r="BI274" s="152">
        <f>IF($N$274="nulová",$J$274,0)</f>
        <v>0</v>
      </c>
      <c r="BJ274" s="85" t="s">
        <v>20</v>
      </c>
      <c r="BK274" s="152">
        <f>ROUND($I$274*$H$274,2)</f>
        <v>0</v>
      </c>
      <c r="BL274" s="85" t="s">
        <v>122</v>
      </c>
      <c r="BM274" s="85" t="s">
        <v>314</v>
      </c>
    </row>
    <row r="275" spans="2:47" s="6" customFormat="1" ht="16.5" customHeight="1">
      <c r="B275" s="23"/>
      <c r="C275" s="24"/>
      <c r="D275" s="153" t="s">
        <v>123</v>
      </c>
      <c r="E275" s="24"/>
      <c r="F275" s="154" t="s">
        <v>316</v>
      </c>
      <c r="G275" s="24"/>
      <c r="H275" s="24"/>
      <c r="J275" s="24"/>
      <c r="K275" s="24"/>
      <c r="L275" s="43"/>
      <c r="M275" s="56"/>
      <c r="N275" s="24"/>
      <c r="O275" s="24"/>
      <c r="P275" s="24"/>
      <c r="Q275" s="24"/>
      <c r="R275" s="24"/>
      <c r="S275" s="24"/>
      <c r="T275" s="57"/>
      <c r="AT275" s="6" t="s">
        <v>123</v>
      </c>
      <c r="AU275" s="6" t="s">
        <v>77</v>
      </c>
    </row>
    <row r="276" spans="2:65" s="6" customFormat="1" ht="15.75" customHeight="1">
      <c r="B276" s="23"/>
      <c r="C276" s="141" t="s">
        <v>317</v>
      </c>
      <c r="D276" s="141" t="s">
        <v>118</v>
      </c>
      <c r="E276" s="142" t="s">
        <v>318</v>
      </c>
      <c r="F276" s="143" t="s">
        <v>319</v>
      </c>
      <c r="G276" s="144" t="s">
        <v>129</v>
      </c>
      <c r="H276" s="145">
        <v>1864</v>
      </c>
      <c r="I276" s="146"/>
      <c r="J276" s="147">
        <f>ROUND($I$276*$H$276,2)</f>
        <v>0</v>
      </c>
      <c r="K276" s="143"/>
      <c r="L276" s="43"/>
      <c r="M276" s="148"/>
      <c r="N276" s="149" t="s">
        <v>40</v>
      </c>
      <c r="O276" s="24"/>
      <c r="P276" s="24"/>
      <c r="Q276" s="150">
        <v>0</v>
      </c>
      <c r="R276" s="150">
        <f>$Q$276*$H$276</f>
        <v>0</v>
      </c>
      <c r="S276" s="150">
        <v>0</v>
      </c>
      <c r="T276" s="151">
        <f>$S$276*$H$276</f>
        <v>0</v>
      </c>
      <c r="AR276" s="85" t="s">
        <v>122</v>
      </c>
      <c r="AT276" s="85" t="s">
        <v>118</v>
      </c>
      <c r="AU276" s="85" t="s">
        <v>77</v>
      </c>
      <c r="AY276" s="6" t="s">
        <v>116</v>
      </c>
      <c r="BE276" s="152">
        <f>IF($N$276="základní",$J$276,0)</f>
        <v>0</v>
      </c>
      <c r="BF276" s="152">
        <f>IF($N$276="snížená",$J$276,0)</f>
        <v>0</v>
      </c>
      <c r="BG276" s="152">
        <f>IF($N$276="zákl. přenesená",$J$276,0)</f>
        <v>0</v>
      </c>
      <c r="BH276" s="152">
        <f>IF($N$276="sníž. přenesená",$J$276,0)</f>
        <v>0</v>
      </c>
      <c r="BI276" s="152">
        <f>IF($N$276="nulová",$J$276,0)</f>
        <v>0</v>
      </c>
      <c r="BJ276" s="85" t="s">
        <v>20</v>
      </c>
      <c r="BK276" s="152">
        <f>ROUND($I$276*$H$276,2)</f>
        <v>0</v>
      </c>
      <c r="BL276" s="85" t="s">
        <v>122</v>
      </c>
      <c r="BM276" s="85" t="s">
        <v>317</v>
      </c>
    </row>
    <row r="277" spans="2:47" s="6" customFormat="1" ht="16.5" customHeight="1">
      <c r="B277" s="23"/>
      <c r="C277" s="24"/>
      <c r="D277" s="153" t="s">
        <v>123</v>
      </c>
      <c r="E277" s="24"/>
      <c r="F277" s="154" t="s">
        <v>319</v>
      </c>
      <c r="G277" s="24"/>
      <c r="H277" s="24"/>
      <c r="J277" s="24"/>
      <c r="K277" s="24"/>
      <c r="L277" s="43"/>
      <c r="M277" s="56"/>
      <c r="N277" s="24"/>
      <c r="O277" s="24"/>
      <c r="P277" s="24"/>
      <c r="Q277" s="24"/>
      <c r="R277" s="24"/>
      <c r="S277" s="24"/>
      <c r="T277" s="57"/>
      <c r="AT277" s="6" t="s">
        <v>123</v>
      </c>
      <c r="AU277" s="6" t="s">
        <v>77</v>
      </c>
    </row>
    <row r="278" spans="2:51" s="6" customFormat="1" ht="15.75" customHeight="1">
      <c r="B278" s="155"/>
      <c r="C278" s="156"/>
      <c r="D278" s="157" t="s">
        <v>131</v>
      </c>
      <c r="E278" s="156"/>
      <c r="F278" s="158" t="s">
        <v>320</v>
      </c>
      <c r="G278" s="156"/>
      <c r="H278" s="156"/>
      <c r="J278" s="156"/>
      <c r="K278" s="156"/>
      <c r="L278" s="159"/>
      <c r="M278" s="160"/>
      <c r="N278" s="156"/>
      <c r="O278" s="156"/>
      <c r="P278" s="156"/>
      <c r="Q278" s="156"/>
      <c r="R278" s="156"/>
      <c r="S278" s="156"/>
      <c r="T278" s="161"/>
      <c r="AT278" s="162" t="s">
        <v>131</v>
      </c>
      <c r="AU278" s="162" t="s">
        <v>77</v>
      </c>
      <c r="AV278" s="162" t="s">
        <v>20</v>
      </c>
      <c r="AW278" s="162" t="s">
        <v>86</v>
      </c>
      <c r="AX278" s="162" t="s">
        <v>69</v>
      </c>
      <c r="AY278" s="162" t="s">
        <v>116</v>
      </c>
    </row>
    <row r="279" spans="2:51" s="6" customFormat="1" ht="15.75" customHeight="1">
      <c r="B279" s="163"/>
      <c r="C279" s="164"/>
      <c r="D279" s="157" t="s">
        <v>131</v>
      </c>
      <c r="E279" s="164"/>
      <c r="F279" s="165" t="s">
        <v>321</v>
      </c>
      <c r="G279" s="164"/>
      <c r="H279" s="166">
        <v>1864</v>
      </c>
      <c r="J279" s="164"/>
      <c r="K279" s="164"/>
      <c r="L279" s="167"/>
      <c r="M279" s="168"/>
      <c r="N279" s="164"/>
      <c r="O279" s="164"/>
      <c r="P279" s="164"/>
      <c r="Q279" s="164"/>
      <c r="R279" s="164"/>
      <c r="S279" s="164"/>
      <c r="T279" s="169"/>
      <c r="AT279" s="170" t="s">
        <v>131</v>
      </c>
      <c r="AU279" s="170" t="s">
        <v>77</v>
      </c>
      <c r="AV279" s="170" t="s">
        <v>77</v>
      </c>
      <c r="AW279" s="170" t="s">
        <v>86</v>
      </c>
      <c r="AX279" s="170" t="s">
        <v>69</v>
      </c>
      <c r="AY279" s="170" t="s">
        <v>116</v>
      </c>
    </row>
    <row r="280" spans="2:51" s="6" customFormat="1" ht="15.75" customHeight="1">
      <c r="B280" s="171"/>
      <c r="C280" s="172"/>
      <c r="D280" s="157" t="s">
        <v>131</v>
      </c>
      <c r="E280" s="172"/>
      <c r="F280" s="173" t="s">
        <v>139</v>
      </c>
      <c r="G280" s="172"/>
      <c r="H280" s="174">
        <v>1864</v>
      </c>
      <c r="J280" s="172"/>
      <c r="K280" s="172"/>
      <c r="L280" s="175"/>
      <c r="M280" s="176"/>
      <c r="N280" s="172"/>
      <c r="O280" s="172"/>
      <c r="P280" s="172"/>
      <c r="Q280" s="172"/>
      <c r="R280" s="172"/>
      <c r="S280" s="172"/>
      <c r="T280" s="177"/>
      <c r="AT280" s="178" t="s">
        <v>131</v>
      </c>
      <c r="AU280" s="178" t="s">
        <v>77</v>
      </c>
      <c r="AV280" s="178" t="s">
        <v>122</v>
      </c>
      <c r="AW280" s="178" t="s">
        <v>86</v>
      </c>
      <c r="AX280" s="178" t="s">
        <v>20</v>
      </c>
      <c r="AY280" s="178" t="s">
        <v>116</v>
      </c>
    </row>
    <row r="281" spans="2:65" s="6" customFormat="1" ht="27" customHeight="1">
      <c r="B281" s="23"/>
      <c r="C281" s="141" t="s">
        <v>322</v>
      </c>
      <c r="D281" s="141" t="s">
        <v>118</v>
      </c>
      <c r="E281" s="142" t="s">
        <v>323</v>
      </c>
      <c r="F281" s="143" t="s">
        <v>324</v>
      </c>
      <c r="G281" s="144" t="s">
        <v>129</v>
      </c>
      <c r="H281" s="145">
        <v>1864</v>
      </c>
      <c r="I281" s="146"/>
      <c r="J281" s="147">
        <f>ROUND($I$281*$H$281,2)</f>
        <v>0</v>
      </c>
      <c r="K281" s="143"/>
      <c r="L281" s="43"/>
      <c r="M281" s="148"/>
      <c r="N281" s="149" t="s">
        <v>40</v>
      </c>
      <c r="O281" s="24"/>
      <c r="P281" s="24"/>
      <c r="Q281" s="150">
        <v>0</v>
      </c>
      <c r="R281" s="150">
        <f>$Q$281*$H$281</f>
        <v>0</v>
      </c>
      <c r="S281" s="150">
        <v>0</v>
      </c>
      <c r="T281" s="151">
        <f>$S$281*$H$281</f>
        <v>0</v>
      </c>
      <c r="AR281" s="85" t="s">
        <v>122</v>
      </c>
      <c r="AT281" s="85" t="s">
        <v>118</v>
      </c>
      <c r="AU281" s="85" t="s">
        <v>77</v>
      </c>
      <c r="AY281" s="6" t="s">
        <v>116</v>
      </c>
      <c r="BE281" s="152">
        <f>IF($N$281="základní",$J$281,0)</f>
        <v>0</v>
      </c>
      <c r="BF281" s="152">
        <f>IF($N$281="snížená",$J$281,0)</f>
        <v>0</v>
      </c>
      <c r="BG281" s="152">
        <f>IF($N$281="zákl. přenesená",$J$281,0)</f>
        <v>0</v>
      </c>
      <c r="BH281" s="152">
        <f>IF($N$281="sníž. přenesená",$J$281,0)</f>
        <v>0</v>
      </c>
      <c r="BI281" s="152">
        <f>IF($N$281="nulová",$J$281,0)</f>
        <v>0</v>
      </c>
      <c r="BJ281" s="85" t="s">
        <v>20</v>
      </c>
      <c r="BK281" s="152">
        <f>ROUND($I$281*$H$281,2)</f>
        <v>0</v>
      </c>
      <c r="BL281" s="85" t="s">
        <v>122</v>
      </c>
      <c r="BM281" s="85" t="s">
        <v>322</v>
      </c>
    </row>
    <row r="282" spans="2:47" s="6" customFormat="1" ht="27" customHeight="1">
      <c r="B282" s="23"/>
      <c r="C282" s="24"/>
      <c r="D282" s="153" t="s">
        <v>123</v>
      </c>
      <c r="E282" s="24"/>
      <c r="F282" s="154" t="s">
        <v>324</v>
      </c>
      <c r="G282" s="24"/>
      <c r="H282" s="24"/>
      <c r="J282" s="24"/>
      <c r="K282" s="24"/>
      <c r="L282" s="43"/>
      <c r="M282" s="56"/>
      <c r="N282" s="24"/>
      <c r="O282" s="24"/>
      <c r="P282" s="24"/>
      <c r="Q282" s="24"/>
      <c r="R282" s="24"/>
      <c r="S282" s="24"/>
      <c r="T282" s="57"/>
      <c r="AT282" s="6" t="s">
        <v>123</v>
      </c>
      <c r="AU282" s="6" t="s">
        <v>77</v>
      </c>
    </row>
    <row r="283" spans="2:51" s="6" customFormat="1" ht="15.75" customHeight="1">
      <c r="B283" s="163"/>
      <c r="C283" s="164"/>
      <c r="D283" s="157" t="s">
        <v>131</v>
      </c>
      <c r="E283" s="164"/>
      <c r="F283" s="165" t="s">
        <v>321</v>
      </c>
      <c r="G283" s="164"/>
      <c r="H283" s="166">
        <v>1864</v>
      </c>
      <c r="J283" s="164"/>
      <c r="K283" s="164"/>
      <c r="L283" s="167"/>
      <c r="M283" s="168"/>
      <c r="N283" s="164"/>
      <c r="O283" s="164"/>
      <c r="P283" s="164"/>
      <c r="Q283" s="164"/>
      <c r="R283" s="164"/>
      <c r="S283" s="164"/>
      <c r="T283" s="169"/>
      <c r="AT283" s="170" t="s">
        <v>131</v>
      </c>
      <c r="AU283" s="170" t="s">
        <v>77</v>
      </c>
      <c r="AV283" s="170" t="s">
        <v>77</v>
      </c>
      <c r="AW283" s="170" t="s">
        <v>86</v>
      </c>
      <c r="AX283" s="170" t="s">
        <v>69</v>
      </c>
      <c r="AY283" s="170" t="s">
        <v>116</v>
      </c>
    </row>
    <row r="284" spans="2:51" s="6" customFormat="1" ht="15.75" customHeight="1">
      <c r="B284" s="171"/>
      <c r="C284" s="172"/>
      <c r="D284" s="157" t="s">
        <v>131</v>
      </c>
      <c r="E284" s="172"/>
      <c r="F284" s="173" t="s">
        <v>139</v>
      </c>
      <c r="G284" s="172"/>
      <c r="H284" s="174">
        <v>1864</v>
      </c>
      <c r="J284" s="172"/>
      <c r="K284" s="172"/>
      <c r="L284" s="175"/>
      <c r="M284" s="176"/>
      <c r="N284" s="172"/>
      <c r="O284" s="172"/>
      <c r="P284" s="172"/>
      <c r="Q284" s="172"/>
      <c r="R284" s="172"/>
      <c r="S284" s="172"/>
      <c r="T284" s="177"/>
      <c r="AT284" s="178" t="s">
        <v>131</v>
      </c>
      <c r="AU284" s="178" t="s">
        <v>77</v>
      </c>
      <c r="AV284" s="178" t="s">
        <v>122</v>
      </c>
      <c r="AW284" s="178" t="s">
        <v>86</v>
      </c>
      <c r="AX284" s="178" t="s">
        <v>20</v>
      </c>
      <c r="AY284" s="178" t="s">
        <v>116</v>
      </c>
    </row>
    <row r="285" spans="2:65" s="6" customFormat="1" ht="39" customHeight="1">
      <c r="B285" s="23"/>
      <c r="C285" s="141" t="s">
        <v>325</v>
      </c>
      <c r="D285" s="141" t="s">
        <v>118</v>
      </c>
      <c r="E285" s="142" t="s">
        <v>326</v>
      </c>
      <c r="F285" s="143" t="s">
        <v>327</v>
      </c>
      <c r="G285" s="144" t="s">
        <v>129</v>
      </c>
      <c r="H285" s="145">
        <v>91</v>
      </c>
      <c r="I285" s="146"/>
      <c r="J285" s="147">
        <f>ROUND($I$285*$H$285,2)</f>
        <v>0</v>
      </c>
      <c r="K285" s="143"/>
      <c r="L285" s="43"/>
      <c r="M285" s="148"/>
      <c r="N285" s="149" t="s">
        <v>40</v>
      </c>
      <c r="O285" s="24"/>
      <c r="P285" s="24"/>
      <c r="Q285" s="150">
        <v>0</v>
      </c>
      <c r="R285" s="150">
        <f>$Q$285*$H$285</f>
        <v>0</v>
      </c>
      <c r="S285" s="150">
        <v>0</v>
      </c>
      <c r="T285" s="151">
        <f>$S$285*$H$285</f>
        <v>0</v>
      </c>
      <c r="AR285" s="85" t="s">
        <v>122</v>
      </c>
      <c r="AT285" s="85" t="s">
        <v>118</v>
      </c>
      <c r="AU285" s="85" t="s">
        <v>77</v>
      </c>
      <c r="AY285" s="6" t="s">
        <v>116</v>
      </c>
      <c r="BE285" s="152">
        <f>IF($N$285="základní",$J$285,0)</f>
        <v>0</v>
      </c>
      <c r="BF285" s="152">
        <f>IF($N$285="snížená",$J$285,0)</f>
        <v>0</v>
      </c>
      <c r="BG285" s="152">
        <f>IF($N$285="zákl. přenesená",$J$285,0)</f>
        <v>0</v>
      </c>
      <c r="BH285" s="152">
        <f>IF($N$285="sníž. přenesená",$J$285,0)</f>
        <v>0</v>
      </c>
      <c r="BI285" s="152">
        <f>IF($N$285="nulová",$J$285,0)</f>
        <v>0</v>
      </c>
      <c r="BJ285" s="85" t="s">
        <v>20</v>
      </c>
      <c r="BK285" s="152">
        <f>ROUND($I$285*$H$285,2)</f>
        <v>0</v>
      </c>
      <c r="BL285" s="85" t="s">
        <v>122</v>
      </c>
      <c r="BM285" s="85" t="s">
        <v>325</v>
      </c>
    </row>
    <row r="286" spans="2:47" s="6" customFormat="1" ht="38.25" customHeight="1">
      <c r="B286" s="23"/>
      <c r="C286" s="24"/>
      <c r="D286" s="153" t="s">
        <v>123</v>
      </c>
      <c r="E286" s="24"/>
      <c r="F286" s="154" t="s">
        <v>328</v>
      </c>
      <c r="G286" s="24"/>
      <c r="H286" s="24"/>
      <c r="J286" s="24"/>
      <c r="K286" s="24"/>
      <c r="L286" s="43"/>
      <c r="M286" s="56"/>
      <c r="N286" s="24"/>
      <c r="O286" s="24"/>
      <c r="P286" s="24"/>
      <c r="Q286" s="24"/>
      <c r="R286" s="24"/>
      <c r="S286" s="24"/>
      <c r="T286" s="57"/>
      <c r="AT286" s="6" t="s">
        <v>123</v>
      </c>
      <c r="AU286" s="6" t="s">
        <v>77</v>
      </c>
    </row>
    <row r="287" spans="2:51" s="6" customFormat="1" ht="15.75" customHeight="1">
      <c r="B287" s="163"/>
      <c r="C287" s="164"/>
      <c r="D287" s="157" t="s">
        <v>131</v>
      </c>
      <c r="E287" s="164"/>
      <c r="F287" s="165" t="s">
        <v>329</v>
      </c>
      <c r="G287" s="164"/>
      <c r="H287" s="166">
        <v>71</v>
      </c>
      <c r="J287" s="164"/>
      <c r="K287" s="164"/>
      <c r="L287" s="167"/>
      <c r="M287" s="168"/>
      <c r="N287" s="164"/>
      <c r="O287" s="164"/>
      <c r="P287" s="164"/>
      <c r="Q287" s="164"/>
      <c r="R287" s="164"/>
      <c r="S287" s="164"/>
      <c r="T287" s="169"/>
      <c r="AT287" s="170" t="s">
        <v>131</v>
      </c>
      <c r="AU287" s="170" t="s">
        <v>77</v>
      </c>
      <c r="AV287" s="170" t="s">
        <v>77</v>
      </c>
      <c r="AW287" s="170" t="s">
        <v>86</v>
      </c>
      <c r="AX287" s="170" t="s">
        <v>69</v>
      </c>
      <c r="AY287" s="170" t="s">
        <v>116</v>
      </c>
    </row>
    <row r="288" spans="2:51" s="6" customFormat="1" ht="15.75" customHeight="1">
      <c r="B288" s="163"/>
      <c r="C288" s="164"/>
      <c r="D288" s="157" t="s">
        <v>131</v>
      </c>
      <c r="E288" s="164"/>
      <c r="F288" s="165" t="s">
        <v>330</v>
      </c>
      <c r="G288" s="164"/>
      <c r="H288" s="166">
        <v>20</v>
      </c>
      <c r="J288" s="164"/>
      <c r="K288" s="164"/>
      <c r="L288" s="167"/>
      <c r="M288" s="168"/>
      <c r="N288" s="164"/>
      <c r="O288" s="164"/>
      <c r="P288" s="164"/>
      <c r="Q288" s="164"/>
      <c r="R288" s="164"/>
      <c r="S288" s="164"/>
      <c r="T288" s="169"/>
      <c r="AT288" s="170" t="s">
        <v>131</v>
      </c>
      <c r="AU288" s="170" t="s">
        <v>77</v>
      </c>
      <c r="AV288" s="170" t="s">
        <v>77</v>
      </c>
      <c r="AW288" s="170" t="s">
        <v>86</v>
      </c>
      <c r="AX288" s="170" t="s">
        <v>69</v>
      </c>
      <c r="AY288" s="170" t="s">
        <v>116</v>
      </c>
    </row>
    <row r="289" spans="2:51" s="6" customFormat="1" ht="15.75" customHeight="1">
      <c r="B289" s="155"/>
      <c r="C289" s="156"/>
      <c r="D289" s="157" t="s">
        <v>131</v>
      </c>
      <c r="E289" s="156"/>
      <c r="F289" s="158" t="s">
        <v>138</v>
      </c>
      <c r="G289" s="156"/>
      <c r="H289" s="156"/>
      <c r="J289" s="156"/>
      <c r="K289" s="156"/>
      <c r="L289" s="159"/>
      <c r="M289" s="160"/>
      <c r="N289" s="156"/>
      <c r="O289" s="156"/>
      <c r="P289" s="156"/>
      <c r="Q289" s="156"/>
      <c r="R289" s="156"/>
      <c r="S289" s="156"/>
      <c r="T289" s="161"/>
      <c r="AT289" s="162" t="s">
        <v>131</v>
      </c>
      <c r="AU289" s="162" t="s">
        <v>77</v>
      </c>
      <c r="AV289" s="162" t="s">
        <v>20</v>
      </c>
      <c r="AW289" s="162" t="s">
        <v>86</v>
      </c>
      <c r="AX289" s="162" t="s">
        <v>69</v>
      </c>
      <c r="AY289" s="162" t="s">
        <v>116</v>
      </c>
    </row>
    <row r="290" spans="2:51" s="6" customFormat="1" ht="15.75" customHeight="1">
      <c r="B290" s="171"/>
      <c r="C290" s="172"/>
      <c r="D290" s="157" t="s">
        <v>131</v>
      </c>
      <c r="E290" s="172"/>
      <c r="F290" s="173" t="s">
        <v>139</v>
      </c>
      <c r="G290" s="172"/>
      <c r="H290" s="174">
        <v>91</v>
      </c>
      <c r="J290" s="172"/>
      <c r="K290" s="172"/>
      <c r="L290" s="175"/>
      <c r="M290" s="176"/>
      <c r="N290" s="172"/>
      <c r="O290" s="172"/>
      <c r="P290" s="172"/>
      <c r="Q290" s="172"/>
      <c r="R290" s="172"/>
      <c r="S290" s="172"/>
      <c r="T290" s="177"/>
      <c r="AT290" s="178" t="s">
        <v>131</v>
      </c>
      <c r="AU290" s="178" t="s">
        <v>77</v>
      </c>
      <c r="AV290" s="178" t="s">
        <v>122</v>
      </c>
      <c r="AW290" s="178" t="s">
        <v>86</v>
      </c>
      <c r="AX290" s="178" t="s">
        <v>20</v>
      </c>
      <c r="AY290" s="178" t="s">
        <v>116</v>
      </c>
    </row>
    <row r="291" spans="2:65" s="6" customFormat="1" ht="27" customHeight="1">
      <c r="B291" s="23"/>
      <c r="C291" s="179" t="s">
        <v>331</v>
      </c>
      <c r="D291" s="179" t="s">
        <v>219</v>
      </c>
      <c r="E291" s="180" t="s">
        <v>332</v>
      </c>
      <c r="F291" s="181" t="s">
        <v>333</v>
      </c>
      <c r="G291" s="182" t="s">
        <v>129</v>
      </c>
      <c r="H291" s="183">
        <v>91</v>
      </c>
      <c r="I291" s="184"/>
      <c r="J291" s="185">
        <f>ROUND($I$291*$H$291,2)</f>
        <v>0</v>
      </c>
      <c r="K291" s="181"/>
      <c r="L291" s="186"/>
      <c r="M291" s="187"/>
      <c r="N291" s="188" t="s">
        <v>40</v>
      </c>
      <c r="O291" s="24"/>
      <c r="P291" s="24"/>
      <c r="Q291" s="150">
        <v>0</v>
      </c>
      <c r="R291" s="150">
        <f>$Q$291*$H$291</f>
        <v>0</v>
      </c>
      <c r="S291" s="150">
        <v>0</v>
      </c>
      <c r="T291" s="151">
        <f>$S$291*$H$291</f>
        <v>0</v>
      </c>
      <c r="AR291" s="85" t="s">
        <v>160</v>
      </c>
      <c r="AT291" s="85" t="s">
        <v>219</v>
      </c>
      <c r="AU291" s="85" t="s">
        <v>77</v>
      </c>
      <c r="AY291" s="6" t="s">
        <v>116</v>
      </c>
      <c r="BE291" s="152">
        <f>IF($N$291="základní",$J$291,0)</f>
        <v>0</v>
      </c>
      <c r="BF291" s="152">
        <f>IF($N$291="snížená",$J$291,0)</f>
        <v>0</v>
      </c>
      <c r="BG291" s="152">
        <f>IF($N$291="zákl. přenesená",$J$291,0)</f>
        <v>0</v>
      </c>
      <c r="BH291" s="152">
        <f>IF($N$291="sníž. přenesená",$J$291,0)</f>
        <v>0</v>
      </c>
      <c r="BI291" s="152">
        <f>IF($N$291="nulová",$J$291,0)</f>
        <v>0</v>
      </c>
      <c r="BJ291" s="85" t="s">
        <v>20</v>
      </c>
      <c r="BK291" s="152">
        <f>ROUND($I$291*$H$291,2)</f>
        <v>0</v>
      </c>
      <c r="BL291" s="85" t="s">
        <v>122</v>
      </c>
      <c r="BM291" s="85" t="s">
        <v>331</v>
      </c>
    </row>
    <row r="292" spans="2:47" s="6" customFormat="1" ht="16.5" customHeight="1">
      <c r="B292" s="23"/>
      <c r="C292" s="24"/>
      <c r="D292" s="153" t="s">
        <v>123</v>
      </c>
      <c r="E292" s="24"/>
      <c r="F292" s="154" t="s">
        <v>333</v>
      </c>
      <c r="G292" s="24"/>
      <c r="H292" s="24"/>
      <c r="J292" s="24"/>
      <c r="K292" s="24"/>
      <c r="L292" s="43"/>
      <c r="M292" s="56"/>
      <c r="N292" s="24"/>
      <c r="O292" s="24"/>
      <c r="P292" s="24"/>
      <c r="Q292" s="24"/>
      <c r="R292" s="24"/>
      <c r="S292" s="24"/>
      <c r="T292" s="57"/>
      <c r="AT292" s="6" t="s">
        <v>123</v>
      </c>
      <c r="AU292" s="6" t="s">
        <v>77</v>
      </c>
    </row>
    <row r="293" spans="2:65" s="6" customFormat="1" ht="27" customHeight="1">
      <c r="B293" s="23"/>
      <c r="C293" s="141" t="s">
        <v>334</v>
      </c>
      <c r="D293" s="141" t="s">
        <v>118</v>
      </c>
      <c r="E293" s="142" t="s">
        <v>335</v>
      </c>
      <c r="F293" s="143" t="s">
        <v>336</v>
      </c>
      <c r="G293" s="144" t="s">
        <v>129</v>
      </c>
      <c r="H293" s="145">
        <v>1864</v>
      </c>
      <c r="I293" s="146"/>
      <c r="J293" s="147">
        <f>ROUND($I$293*$H$293,2)</f>
        <v>0</v>
      </c>
      <c r="K293" s="143"/>
      <c r="L293" s="43"/>
      <c r="M293" s="148"/>
      <c r="N293" s="149" t="s">
        <v>40</v>
      </c>
      <c r="O293" s="24"/>
      <c r="P293" s="24"/>
      <c r="Q293" s="150">
        <v>0</v>
      </c>
      <c r="R293" s="150">
        <f>$Q$293*$H$293</f>
        <v>0</v>
      </c>
      <c r="S293" s="150">
        <v>0</v>
      </c>
      <c r="T293" s="151">
        <f>$S$293*$H$293</f>
        <v>0</v>
      </c>
      <c r="AR293" s="85" t="s">
        <v>122</v>
      </c>
      <c r="AT293" s="85" t="s">
        <v>118</v>
      </c>
      <c r="AU293" s="85" t="s">
        <v>77</v>
      </c>
      <c r="AY293" s="6" t="s">
        <v>116</v>
      </c>
      <c r="BE293" s="152">
        <f>IF($N$293="základní",$J$293,0)</f>
        <v>0</v>
      </c>
      <c r="BF293" s="152">
        <f>IF($N$293="snížená",$J$293,0)</f>
        <v>0</v>
      </c>
      <c r="BG293" s="152">
        <f>IF($N$293="zákl. přenesená",$J$293,0)</f>
        <v>0</v>
      </c>
      <c r="BH293" s="152">
        <f>IF($N$293="sníž. přenesená",$J$293,0)</f>
        <v>0</v>
      </c>
      <c r="BI293" s="152">
        <f>IF($N$293="nulová",$J$293,0)</f>
        <v>0</v>
      </c>
      <c r="BJ293" s="85" t="s">
        <v>20</v>
      </c>
      <c r="BK293" s="152">
        <f>ROUND($I$293*$H$293,2)</f>
        <v>0</v>
      </c>
      <c r="BL293" s="85" t="s">
        <v>122</v>
      </c>
      <c r="BM293" s="85" t="s">
        <v>334</v>
      </c>
    </row>
    <row r="294" spans="2:47" s="6" customFormat="1" ht="16.5" customHeight="1">
      <c r="B294" s="23"/>
      <c r="C294" s="24"/>
      <c r="D294" s="153" t="s">
        <v>123</v>
      </c>
      <c r="E294" s="24"/>
      <c r="F294" s="154" t="s">
        <v>336</v>
      </c>
      <c r="G294" s="24"/>
      <c r="H294" s="24"/>
      <c r="J294" s="24"/>
      <c r="K294" s="24"/>
      <c r="L294" s="43"/>
      <c r="M294" s="56"/>
      <c r="N294" s="24"/>
      <c r="O294" s="24"/>
      <c r="P294" s="24"/>
      <c r="Q294" s="24"/>
      <c r="R294" s="24"/>
      <c r="S294" s="24"/>
      <c r="T294" s="57"/>
      <c r="AT294" s="6" t="s">
        <v>123</v>
      </c>
      <c r="AU294" s="6" t="s">
        <v>77</v>
      </c>
    </row>
    <row r="295" spans="2:51" s="6" customFormat="1" ht="15.75" customHeight="1">
      <c r="B295" s="163"/>
      <c r="C295" s="164"/>
      <c r="D295" s="157" t="s">
        <v>131</v>
      </c>
      <c r="E295" s="164"/>
      <c r="F295" s="165" t="s">
        <v>321</v>
      </c>
      <c r="G295" s="164"/>
      <c r="H295" s="166">
        <v>1864</v>
      </c>
      <c r="J295" s="164"/>
      <c r="K295" s="164"/>
      <c r="L295" s="167"/>
      <c r="M295" s="168"/>
      <c r="N295" s="164"/>
      <c r="O295" s="164"/>
      <c r="P295" s="164"/>
      <c r="Q295" s="164"/>
      <c r="R295" s="164"/>
      <c r="S295" s="164"/>
      <c r="T295" s="169"/>
      <c r="AT295" s="170" t="s">
        <v>131</v>
      </c>
      <c r="AU295" s="170" t="s">
        <v>77</v>
      </c>
      <c r="AV295" s="170" t="s">
        <v>77</v>
      </c>
      <c r="AW295" s="170" t="s">
        <v>86</v>
      </c>
      <c r="AX295" s="170" t="s">
        <v>69</v>
      </c>
      <c r="AY295" s="170" t="s">
        <v>116</v>
      </c>
    </row>
    <row r="296" spans="2:51" s="6" customFormat="1" ht="15.75" customHeight="1">
      <c r="B296" s="171"/>
      <c r="C296" s="172"/>
      <c r="D296" s="157" t="s">
        <v>131</v>
      </c>
      <c r="E296" s="172"/>
      <c r="F296" s="173" t="s">
        <v>139</v>
      </c>
      <c r="G296" s="172"/>
      <c r="H296" s="174">
        <v>1864</v>
      </c>
      <c r="J296" s="172"/>
      <c r="K296" s="172"/>
      <c r="L296" s="175"/>
      <c r="M296" s="176"/>
      <c r="N296" s="172"/>
      <c r="O296" s="172"/>
      <c r="P296" s="172"/>
      <c r="Q296" s="172"/>
      <c r="R296" s="172"/>
      <c r="S296" s="172"/>
      <c r="T296" s="177"/>
      <c r="AT296" s="178" t="s">
        <v>131</v>
      </c>
      <c r="AU296" s="178" t="s">
        <v>77</v>
      </c>
      <c r="AV296" s="178" t="s">
        <v>122</v>
      </c>
      <c r="AW296" s="178" t="s">
        <v>86</v>
      </c>
      <c r="AX296" s="178" t="s">
        <v>20</v>
      </c>
      <c r="AY296" s="178" t="s">
        <v>116</v>
      </c>
    </row>
    <row r="297" spans="2:65" s="6" customFormat="1" ht="15.75" customHeight="1">
      <c r="B297" s="23"/>
      <c r="C297" s="141" t="s">
        <v>337</v>
      </c>
      <c r="D297" s="141" t="s">
        <v>118</v>
      </c>
      <c r="E297" s="142" t="s">
        <v>338</v>
      </c>
      <c r="F297" s="143" t="s">
        <v>339</v>
      </c>
      <c r="G297" s="144" t="s">
        <v>129</v>
      </c>
      <c r="H297" s="145">
        <v>261</v>
      </c>
      <c r="I297" s="146"/>
      <c r="J297" s="147">
        <f>ROUND($I$297*$H$297,2)</f>
        <v>0</v>
      </c>
      <c r="K297" s="143"/>
      <c r="L297" s="43"/>
      <c r="M297" s="148"/>
      <c r="N297" s="149" t="s">
        <v>40</v>
      </c>
      <c r="O297" s="24"/>
      <c r="P297" s="24"/>
      <c r="Q297" s="150">
        <v>0</v>
      </c>
      <c r="R297" s="150">
        <f>$Q$297*$H$297</f>
        <v>0</v>
      </c>
      <c r="S297" s="150">
        <v>0</v>
      </c>
      <c r="T297" s="151">
        <f>$S$297*$H$297</f>
        <v>0</v>
      </c>
      <c r="AR297" s="85" t="s">
        <v>122</v>
      </c>
      <c r="AT297" s="85" t="s">
        <v>118</v>
      </c>
      <c r="AU297" s="85" t="s">
        <v>77</v>
      </c>
      <c r="AY297" s="6" t="s">
        <v>116</v>
      </c>
      <c r="BE297" s="152">
        <f>IF($N$297="základní",$J$297,0)</f>
        <v>0</v>
      </c>
      <c r="BF297" s="152">
        <f>IF($N$297="snížená",$J$297,0)</f>
        <v>0</v>
      </c>
      <c r="BG297" s="152">
        <f>IF($N$297="zákl. přenesená",$J$297,0)</f>
        <v>0</v>
      </c>
      <c r="BH297" s="152">
        <f>IF($N$297="sníž. přenesená",$J$297,0)</f>
        <v>0</v>
      </c>
      <c r="BI297" s="152">
        <f>IF($N$297="nulová",$J$297,0)</f>
        <v>0</v>
      </c>
      <c r="BJ297" s="85" t="s">
        <v>20</v>
      </c>
      <c r="BK297" s="152">
        <f>ROUND($I$297*$H$297,2)</f>
        <v>0</v>
      </c>
      <c r="BL297" s="85" t="s">
        <v>122</v>
      </c>
      <c r="BM297" s="85" t="s">
        <v>337</v>
      </c>
    </row>
    <row r="298" spans="2:47" s="6" customFormat="1" ht="16.5" customHeight="1">
      <c r="B298" s="23"/>
      <c r="C298" s="24"/>
      <c r="D298" s="153" t="s">
        <v>123</v>
      </c>
      <c r="E298" s="24"/>
      <c r="F298" s="154" t="s">
        <v>339</v>
      </c>
      <c r="G298" s="24"/>
      <c r="H298" s="24"/>
      <c r="J298" s="24"/>
      <c r="K298" s="24"/>
      <c r="L298" s="43"/>
      <c r="M298" s="56"/>
      <c r="N298" s="24"/>
      <c r="O298" s="24"/>
      <c r="P298" s="24"/>
      <c r="Q298" s="24"/>
      <c r="R298" s="24"/>
      <c r="S298" s="24"/>
      <c r="T298" s="57"/>
      <c r="AT298" s="6" t="s">
        <v>123</v>
      </c>
      <c r="AU298" s="6" t="s">
        <v>77</v>
      </c>
    </row>
    <row r="299" spans="2:65" s="6" customFormat="1" ht="15.75" customHeight="1">
      <c r="B299" s="23"/>
      <c r="C299" s="141" t="s">
        <v>340</v>
      </c>
      <c r="D299" s="141" t="s">
        <v>118</v>
      </c>
      <c r="E299" s="142" t="s">
        <v>341</v>
      </c>
      <c r="F299" s="143" t="s">
        <v>342</v>
      </c>
      <c r="G299" s="144" t="s">
        <v>129</v>
      </c>
      <c r="H299" s="145">
        <v>708</v>
      </c>
      <c r="I299" s="146"/>
      <c r="J299" s="147">
        <f>ROUND($I$299*$H$299,2)</f>
        <v>0</v>
      </c>
      <c r="K299" s="143"/>
      <c r="L299" s="43"/>
      <c r="M299" s="148"/>
      <c r="N299" s="149" t="s">
        <v>40</v>
      </c>
      <c r="O299" s="24"/>
      <c r="P299" s="24"/>
      <c r="Q299" s="150">
        <v>0</v>
      </c>
      <c r="R299" s="150">
        <f>$Q$299*$H$299</f>
        <v>0</v>
      </c>
      <c r="S299" s="150">
        <v>0</v>
      </c>
      <c r="T299" s="151">
        <f>$S$299*$H$299</f>
        <v>0</v>
      </c>
      <c r="AR299" s="85" t="s">
        <v>122</v>
      </c>
      <c r="AT299" s="85" t="s">
        <v>118</v>
      </c>
      <c r="AU299" s="85" t="s">
        <v>77</v>
      </c>
      <c r="AY299" s="6" t="s">
        <v>116</v>
      </c>
      <c r="BE299" s="152">
        <f>IF($N$299="základní",$J$299,0)</f>
        <v>0</v>
      </c>
      <c r="BF299" s="152">
        <f>IF($N$299="snížená",$J$299,0)</f>
        <v>0</v>
      </c>
      <c r="BG299" s="152">
        <f>IF($N$299="zákl. přenesená",$J$299,0)</f>
        <v>0</v>
      </c>
      <c r="BH299" s="152">
        <f>IF($N$299="sníž. přenesená",$J$299,0)</f>
        <v>0</v>
      </c>
      <c r="BI299" s="152">
        <f>IF($N$299="nulová",$J$299,0)</f>
        <v>0</v>
      </c>
      <c r="BJ299" s="85" t="s">
        <v>20</v>
      </c>
      <c r="BK299" s="152">
        <f>ROUND($I$299*$H$299,2)</f>
        <v>0</v>
      </c>
      <c r="BL299" s="85" t="s">
        <v>122</v>
      </c>
      <c r="BM299" s="85" t="s">
        <v>340</v>
      </c>
    </row>
    <row r="300" spans="2:47" s="6" customFormat="1" ht="16.5" customHeight="1">
      <c r="B300" s="23"/>
      <c r="C300" s="24"/>
      <c r="D300" s="153" t="s">
        <v>123</v>
      </c>
      <c r="E300" s="24"/>
      <c r="F300" s="154" t="s">
        <v>342</v>
      </c>
      <c r="G300" s="24"/>
      <c r="H300" s="24"/>
      <c r="J300" s="24"/>
      <c r="K300" s="24"/>
      <c r="L300" s="43"/>
      <c r="M300" s="56"/>
      <c r="N300" s="24"/>
      <c r="O300" s="24"/>
      <c r="P300" s="24"/>
      <c r="Q300" s="24"/>
      <c r="R300" s="24"/>
      <c r="S300" s="24"/>
      <c r="T300" s="57"/>
      <c r="AT300" s="6" t="s">
        <v>123</v>
      </c>
      <c r="AU300" s="6" t="s">
        <v>77</v>
      </c>
    </row>
    <row r="301" spans="2:65" s="6" customFormat="1" ht="15.75" customHeight="1">
      <c r="B301" s="23"/>
      <c r="C301" s="141" t="s">
        <v>343</v>
      </c>
      <c r="D301" s="141" t="s">
        <v>118</v>
      </c>
      <c r="E301" s="142" t="s">
        <v>344</v>
      </c>
      <c r="F301" s="143" t="s">
        <v>345</v>
      </c>
      <c r="G301" s="144" t="s">
        <v>129</v>
      </c>
      <c r="H301" s="145">
        <v>895</v>
      </c>
      <c r="I301" s="146"/>
      <c r="J301" s="147">
        <f>ROUND($I$301*$H$301,2)</f>
        <v>0</v>
      </c>
      <c r="K301" s="143"/>
      <c r="L301" s="43"/>
      <c r="M301" s="148"/>
      <c r="N301" s="149" t="s">
        <v>40</v>
      </c>
      <c r="O301" s="24"/>
      <c r="P301" s="24"/>
      <c r="Q301" s="150">
        <v>0</v>
      </c>
      <c r="R301" s="150">
        <f>$Q$301*$H$301</f>
        <v>0</v>
      </c>
      <c r="S301" s="150">
        <v>0</v>
      </c>
      <c r="T301" s="151">
        <f>$S$301*$H$301</f>
        <v>0</v>
      </c>
      <c r="AR301" s="85" t="s">
        <v>122</v>
      </c>
      <c r="AT301" s="85" t="s">
        <v>118</v>
      </c>
      <c r="AU301" s="85" t="s">
        <v>77</v>
      </c>
      <c r="AY301" s="6" t="s">
        <v>116</v>
      </c>
      <c r="BE301" s="152">
        <f>IF($N$301="základní",$J$301,0)</f>
        <v>0</v>
      </c>
      <c r="BF301" s="152">
        <f>IF($N$301="snížená",$J$301,0)</f>
        <v>0</v>
      </c>
      <c r="BG301" s="152">
        <f>IF($N$301="zákl. přenesená",$J$301,0)</f>
        <v>0</v>
      </c>
      <c r="BH301" s="152">
        <f>IF($N$301="sníž. přenesená",$J$301,0)</f>
        <v>0</v>
      </c>
      <c r="BI301" s="152">
        <f>IF($N$301="nulová",$J$301,0)</f>
        <v>0</v>
      </c>
      <c r="BJ301" s="85" t="s">
        <v>20</v>
      </c>
      <c r="BK301" s="152">
        <f>ROUND($I$301*$H$301,2)</f>
        <v>0</v>
      </c>
      <c r="BL301" s="85" t="s">
        <v>122</v>
      </c>
      <c r="BM301" s="85" t="s">
        <v>343</v>
      </c>
    </row>
    <row r="302" spans="2:47" s="6" customFormat="1" ht="16.5" customHeight="1">
      <c r="B302" s="23"/>
      <c r="C302" s="24"/>
      <c r="D302" s="153" t="s">
        <v>123</v>
      </c>
      <c r="E302" s="24"/>
      <c r="F302" s="154" t="s">
        <v>345</v>
      </c>
      <c r="G302" s="24"/>
      <c r="H302" s="24"/>
      <c r="J302" s="24"/>
      <c r="K302" s="24"/>
      <c r="L302" s="43"/>
      <c r="M302" s="56"/>
      <c r="N302" s="24"/>
      <c r="O302" s="24"/>
      <c r="P302" s="24"/>
      <c r="Q302" s="24"/>
      <c r="R302" s="24"/>
      <c r="S302" s="24"/>
      <c r="T302" s="57"/>
      <c r="AT302" s="6" t="s">
        <v>123</v>
      </c>
      <c r="AU302" s="6" t="s">
        <v>77</v>
      </c>
    </row>
    <row r="303" spans="2:51" s="6" customFormat="1" ht="15.75" customHeight="1">
      <c r="B303" s="155"/>
      <c r="C303" s="156"/>
      <c r="D303" s="157" t="s">
        <v>131</v>
      </c>
      <c r="E303" s="156"/>
      <c r="F303" s="158" t="s">
        <v>346</v>
      </c>
      <c r="G303" s="156"/>
      <c r="H303" s="156"/>
      <c r="J303" s="156"/>
      <c r="K303" s="156"/>
      <c r="L303" s="159"/>
      <c r="M303" s="160"/>
      <c r="N303" s="156"/>
      <c r="O303" s="156"/>
      <c r="P303" s="156"/>
      <c r="Q303" s="156"/>
      <c r="R303" s="156"/>
      <c r="S303" s="156"/>
      <c r="T303" s="161"/>
      <c r="AT303" s="162" t="s">
        <v>131</v>
      </c>
      <c r="AU303" s="162" t="s">
        <v>77</v>
      </c>
      <c r="AV303" s="162" t="s">
        <v>20</v>
      </c>
      <c r="AW303" s="162" t="s">
        <v>86</v>
      </c>
      <c r="AX303" s="162" t="s">
        <v>69</v>
      </c>
      <c r="AY303" s="162" t="s">
        <v>116</v>
      </c>
    </row>
    <row r="304" spans="2:51" s="6" customFormat="1" ht="15.75" customHeight="1">
      <c r="B304" s="155"/>
      <c r="C304" s="156"/>
      <c r="D304" s="157" t="s">
        <v>131</v>
      </c>
      <c r="E304" s="156"/>
      <c r="F304" s="158" t="s">
        <v>347</v>
      </c>
      <c r="G304" s="156"/>
      <c r="H304" s="156"/>
      <c r="J304" s="156"/>
      <c r="K304" s="156"/>
      <c r="L304" s="159"/>
      <c r="M304" s="160"/>
      <c r="N304" s="156"/>
      <c r="O304" s="156"/>
      <c r="P304" s="156"/>
      <c r="Q304" s="156"/>
      <c r="R304" s="156"/>
      <c r="S304" s="156"/>
      <c r="T304" s="161"/>
      <c r="AT304" s="162" t="s">
        <v>131</v>
      </c>
      <c r="AU304" s="162" t="s">
        <v>77</v>
      </c>
      <c r="AV304" s="162" t="s">
        <v>20</v>
      </c>
      <c r="AW304" s="162" t="s">
        <v>86</v>
      </c>
      <c r="AX304" s="162" t="s">
        <v>69</v>
      </c>
      <c r="AY304" s="162" t="s">
        <v>116</v>
      </c>
    </row>
    <row r="305" spans="2:51" s="6" customFormat="1" ht="15.75" customHeight="1">
      <c r="B305" s="163"/>
      <c r="C305" s="164"/>
      <c r="D305" s="157" t="s">
        <v>131</v>
      </c>
      <c r="E305" s="164"/>
      <c r="F305" s="165" t="s">
        <v>348</v>
      </c>
      <c r="G305" s="164"/>
      <c r="H305" s="166">
        <v>895</v>
      </c>
      <c r="J305" s="164"/>
      <c r="K305" s="164"/>
      <c r="L305" s="167"/>
      <c r="M305" s="168"/>
      <c r="N305" s="164"/>
      <c r="O305" s="164"/>
      <c r="P305" s="164"/>
      <c r="Q305" s="164"/>
      <c r="R305" s="164"/>
      <c r="S305" s="164"/>
      <c r="T305" s="169"/>
      <c r="AT305" s="170" t="s">
        <v>131</v>
      </c>
      <c r="AU305" s="170" t="s">
        <v>77</v>
      </c>
      <c r="AV305" s="170" t="s">
        <v>77</v>
      </c>
      <c r="AW305" s="170" t="s">
        <v>86</v>
      </c>
      <c r="AX305" s="170" t="s">
        <v>69</v>
      </c>
      <c r="AY305" s="170" t="s">
        <v>116</v>
      </c>
    </row>
    <row r="306" spans="2:51" s="6" customFormat="1" ht="15.75" customHeight="1">
      <c r="B306" s="163"/>
      <c r="C306" s="164"/>
      <c r="D306" s="157" t="s">
        <v>131</v>
      </c>
      <c r="E306" s="164"/>
      <c r="F306" s="165"/>
      <c r="G306" s="164"/>
      <c r="H306" s="166">
        <v>0</v>
      </c>
      <c r="J306" s="164"/>
      <c r="K306" s="164"/>
      <c r="L306" s="167"/>
      <c r="M306" s="168"/>
      <c r="N306" s="164"/>
      <c r="O306" s="164"/>
      <c r="P306" s="164"/>
      <c r="Q306" s="164"/>
      <c r="R306" s="164"/>
      <c r="S306" s="164"/>
      <c r="T306" s="169"/>
      <c r="AT306" s="170" t="s">
        <v>131</v>
      </c>
      <c r="AU306" s="170" t="s">
        <v>77</v>
      </c>
      <c r="AV306" s="170" t="s">
        <v>77</v>
      </c>
      <c r="AW306" s="170" t="s">
        <v>69</v>
      </c>
      <c r="AX306" s="170" t="s">
        <v>69</v>
      </c>
      <c r="AY306" s="170" t="s">
        <v>116</v>
      </c>
    </row>
    <row r="307" spans="2:51" s="6" customFormat="1" ht="15.75" customHeight="1">
      <c r="B307" s="171"/>
      <c r="C307" s="172"/>
      <c r="D307" s="157" t="s">
        <v>131</v>
      </c>
      <c r="E307" s="172"/>
      <c r="F307" s="173" t="s">
        <v>139</v>
      </c>
      <c r="G307" s="172"/>
      <c r="H307" s="174">
        <v>895</v>
      </c>
      <c r="J307" s="172"/>
      <c r="K307" s="172"/>
      <c r="L307" s="175"/>
      <c r="M307" s="176"/>
      <c r="N307" s="172"/>
      <c r="O307" s="172"/>
      <c r="P307" s="172"/>
      <c r="Q307" s="172"/>
      <c r="R307" s="172"/>
      <c r="S307" s="172"/>
      <c r="T307" s="177"/>
      <c r="AT307" s="178" t="s">
        <v>131</v>
      </c>
      <c r="AU307" s="178" t="s">
        <v>77</v>
      </c>
      <c r="AV307" s="178" t="s">
        <v>122</v>
      </c>
      <c r="AW307" s="178" t="s">
        <v>86</v>
      </c>
      <c r="AX307" s="178" t="s">
        <v>20</v>
      </c>
      <c r="AY307" s="178" t="s">
        <v>116</v>
      </c>
    </row>
    <row r="308" spans="2:63" s="128" customFormat="1" ht="30.75" customHeight="1">
      <c r="B308" s="129"/>
      <c r="C308" s="130"/>
      <c r="D308" s="130" t="s">
        <v>68</v>
      </c>
      <c r="E308" s="139" t="s">
        <v>164</v>
      </c>
      <c r="F308" s="139" t="s">
        <v>349</v>
      </c>
      <c r="G308" s="130"/>
      <c r="H308" s="130"/>
      <c r="J308" s="140">
        <f>$BK$308</f>
        <v>0</v>
      </c>
      <c r="K308" s="130"/>
      <c r="L308" s="133"/>
      <c r="M308" s="134"/>
      <c r="N308" s="130"/>
      <c r="O308" s="130"/>
      <c r="P308" s="135">
        <f>SUM($P$309:$P$335)</f>
        <v>0</v>
      </c>
      <c r="Q308" s="130"/>
      <c r="R308" s="135">
        <f>SUM($R$309:$R$335)</f>
        <v>0</v>
      </c>
      <c r="S308" s="130"/>
      <c r="T308" s="136">
        <f>SUM($T$309:$T$335)</f>
        <v>0</v>
      </c>
      <c r="AR308" s="137" t="s">
        <v>20</v>
      </c>
      <c r="AT308" s="137" t="s">
        <v>68</v>
      </c>
      <c r="AU308" s="137" t="s">
        <v>20</v>
      </c>
      <c r="AY308" s="137" t="s">
        <v>116</v>
      </c>
      <c r="BK308" s="138">
        <f>SUM($BK$309:$BK$335)</f>
        <v>0</v>
      </c>
    </row>
    <row r="309" spans="2:65" s="6" customFormat="1" ht="15.75" customHeight="1">
      <c r="B309" s="23"/>
      <c r="C309" s="141" t="s">
        <v>350</v>
      </c>
      <c r="D309" s="141" t="s">
        <v>118</v>
      </c>
      <c r="E309" s="142" t="s">
        <v>351</v>
      </c>
      <c r="F309" s="143" t="s">
        <v>352</v>
      </c>
      <c r="G309" s="144" t="s">
        <v>156</v>
      </c>
      <c r="H309" s="145">
        <v>1228</v>
      </c>
      <c r="I309" s="146"/>
      <c r="J309" s="147">
        <f>ROUND($I$309*$H$309,2)</f>
        <v>0</v>
      </c>
      <c r="K309" s="143"/>
      <c r="L309" s="43"/>
      <c r="M309" s="148"/>
      <c r="N309" s="149" t="s">
        <v>40</v>
      </c>
      <c r="O309" s="24"/>
      <c r="P309" s="24"/>
      <c r="Q309" s="150">
        <v>0</v>
      </c>
      <c r="R309" s="150">
        <f>$Q$309*$H$309</f>
        <v>0</v>
      </c>
      <c r="S309" s="150">
        <v>0</v>
      </c>
      <c r="T309" s="151">
        <f>$S$309*$H$309</f>
        <v>0</v>
      </c>
      <c r="AR309" s="85" t="s">
        <v>122</v>
      </c>
      <c r="AT309" s="85" t="s">
        <v>118</v>
      </c>
      <c r="AU309" s="85" t="s">
        <v>77</v>
      </c>
      <c r="AY309" s="6" t="s">
        <v>116</v>
      </c>
      <c r="BE309" s="152">
        <f>IF($N$309="základní",$J$309,0)</f>
        <v>0</v>
      </c>
      <c r="BF309" s="152">
        <f>IF($N$309="snížená",$J$309,0)</f>
        <v>0</v>
      </c>
      <c r="BG309" s="152">
        <f>IF($N$309="zákl. přenesená",$J$309,0)</f>
        <v>0</v>
      </c>
      <c r="BH309" s="152">
        <f>IF($N$309="sníž. přenesená",$J$309,0)</f>
        <v>0</v>
      </c>
      <c r="BI309" s="152">
        <f>IF($N$309="nulová",$J$309,0)</f>
        <v>0</v>
      </c>
      <c r="BJ309" s="85" t="s">
        <v>20</v>
      </c>
      <c r="BK309" s="152">
        <f>ROUND($I$309*$H$309,2)</f>
        <v>0</v>
      </c>
      <c r="BL309" s="85" t="s">
        <v>122</v>
      </c>
      <c r="BM309" s="85" t="s">
        <v>350</v>
      </c>
    </row>
    <row r="310" spans="2:47" s="6" customFormat="1" ht="16.5" customHeight="1">
      <c r="B310" s="23"/>
      <c r="C310" s="24"/>
      <c r="D310" s="153" t="s">
        <v>123</v>
      </c>
      <c r="E310" s="24"/>
      <c r="F310" s="154" t="s">
        <v>352</v>
      </c>
      <c r="G310" s="24"/>
      <c r="H310" s="24"/>
      <c r="J310" s="24"/>
      <c r="K310" s="24"/>
      <c r="L310" s="43"/>
      <c r="M310" s="56"/>
      <c r="N310" s="24"/>
      <c r="O310" s="24"/>
      <c r="P310" s="24"/>
      <c r="Q310" s="24"/>
      <c r="R310" s="24"/>
      <c r="S310" s="24"/>
      <c r="T310" s="57"/>
      <c r="AT310" s="6" t="s">
        <v>123</v>
      </c>
      <c r="AU310" s="6" t="s">
        <v>77</v>
      </c>
    </row>
    <row r="311" spans="2:65" s="6" customFormat="1" ht="27" customHeight="1">
      <c r="B311" s="23"/>
      <c r="C311" s="141" t="s">
        <v>353</v>
      </c>
      <c r="D311" s="141" t="s">
        <v>118</v>
      </c>
      <c r="E311" s="142" t="s">
        <v>354</v>
      </c>
      <c r="F311" s="143" t="s">
        <v>355</v>
      </c>
      <c r="G311" s="144" t="s">
        <v>156</v>
      </c>
      <c r="H311" s="145">
        <v>680</v>
      </c>
      <c r="I311" s="146"/>
      <c r="J311" s="147">
        <f>ROUND($I$311*$H$311,2)</f>
        <v>0</v>
      </c>
      <c r="K311" s="143"/>
      <c r="L311" s="43"/>
      <c r="M311" s="148"/>
      <c r="N311" s="149" t="s">
        <v>40</v>
      </c>
      <c r="O311" s="24"/>
      <c r="P311" s="24"/>
      <c r="Q311" s="150">
        <v>0</v>
      </c>
      <c r="R311" s="150">
        <f>$Q$311*$H$311</f>
        <v>0</v>
      </c>
      <c r="S311" s="150">
        <v>0</v>
      </c>
      <c r="T311" s="151">
        <f>$S$311*$H$311</f>
        <v>0</v>
      </c>
      <c r="AR311" s="85" t="s">
        <v>122</v>
      </c>
      <c r="AT311" s="85" t="s">
        <v>118</v>
      </c>
      <c r="AU311" s="85" t="s">
        <v>77</v>
      </c>
      <c r="AY311" s="6" t="s">
        <v>116</v>
      </c>
      <c r="BE311" s="152">
        <f>IF($N$311="základní",$J$311,0)</f>
        <v>0</v>
      </c>
      <c r="BF311" s="152">
        <f>IF($N$311="snížená",$J$311,0)</f>
        <v>0</v>
      </c>
      <c r="BG311" s="152">
        <f>IF($N$311="zákl. přenesená",$J$311,0)</f>
        <v>0</v>
      </c>
      <c r="BH311" s="152">
        <f>IF($N$311="sníž. přenesená",$J$311,0)</f>
        <v>0</v>
      </c>
      <c r="BI311" s="152">
        <f>IF($N$311="nulová",$J$311,0)</f>
        <v>0</v>
      </c>
      <c r="BJ311" s="85" t="s">
        <v>20</v>
      </c>
      <c r="BK311" s="152">
        <f>ROUND($I$311*$H$311,2)</f>
        <v>0</v>
      </c>
      <c r="BL311" s="85" t="s">
        <v>122</v>
      </c>
      <c r="BM311" s="85" t="s">
        <v>353</v>
      </c>
    </row>
    <row r="312" spans="2:47" s="6" customFormat="1" ht="27" customHeight="1">
      <c r="B312" s="23"/>
      <c r="C312" s="24"/>
      <c r="D312" s="153" t="s">
        <v>123</v>
      </c>
      <c r="E312" s="24"/>
      <c r="F312" s="154" t="s">
        <v>355</v>
      </c>
      <c r="G312" s="24"/>
      <c r="H312" s="24"/>
      <c r="J312" s="24"/>
      <c r="K312" s="24"/>
      <c r="L312" s="43"/>
      <c r="M312" s="56"/>
      <c r="N312" s="24"/>
      <c r="O312" s="24"/>
      <c r="P312" s="24"/>
      <c r="Q312" s="24"/>
      <c r="R312" s="24"/>
      <c r="S312" s="24"/>
      <c r="T312" s="57"/>
      <c r="AT312" s="6" t="s">
        <v>123</v>
      </c>
      <c r="AU312" s="6" t="s">
        <v>77</v>
      </c>
    </row>
    <row r="313" spans="2:51" s="6" customFormat="1" ht="15.75" customHeight="1">
      <c r="B313" s="163"/>
      <c r="C313" s="164"/>
      <c r="D313" s="157" t="s">
        <v>131</v>
      </c>
      <c r="E313" s="164"/>
      <c r="F313" s="165" t="s">
        <v>356</v>
      </c>
      <c r="G313" s="164"/>
      <c r="H313" s="166">
        <v>680</v>
      </c>
      <c r="J313" s="164"/>
      <c r="K313" s="164"/>
      <c r="L313" s="167"/>
      <c r="M313" s="168"/>
      <c r="N313" s="164"/>
      <c r="O313" s="164"/>
      <c r="P313" s="164"/>
      <c r="Q313" s="164"/>
      <c r="R313" s="164"/>
      <c r="S313" s="164"/>
      <c r="T313" s="169"/>
      <c r="AT313" s="170" t="s">
        <v>131</v>
      </c>
      <c r="AU313" s="170" t="s">
        <v>77</v>
      </c>
      <c r="AV313" s="170" t="s">
        <v>77</v>
      </c>
      <c r="AW313" s="170" t="s">
        <v>86</v>
      </c>
      <c r="AX313" s="170" t="s">
        <v>69</v>
      </c>
      <c r="AY313" s="170" t="s">
        <v>116</v>
      </c>
    </row>
    <row r="314" spans="2:51" s="6" customFormat="1" ht="15.75" customHeight="1">
      <c r="B314" s="171"/>
      <c r="C314" s="172"/>
      <c r="D314" s="157" t="s">
        <v>131</v>
      </c>
      <c r="E314" s="172"/>
      <c r="F314" s="173" t="s">
        <v>139</v>
      </c>
      <c r="G314" s="172"/>
      <c r="H314" s="174">
        <v>680</v>
      </c>
      <c r="J314" s="172"/>
      <c r="K314" s="172"/>
      <c r="L314" s="175"/>
      <c r="M314" s="176"/>
      <c r="N314" s="172"/>
      <c r="O314" s="172"/>
      <c r="P314" s="172"/>
      <c r="Q314" s="172"/>
      <c r="R314" s="172"/>
      <c r="S314" s="172"/>
      <c r="T314" s="177"/>
      <c r="AT314" s="178" t="s">
        <v>131</v>
      </c>
      <c r="AU314" s="178" t="s">
        <v>77</v>
      </c>
      <c r="AV314" s="178" t="s">
        <v>122</v>
      </c>
      <c r="AW314" s="178" t="s">
        <v>86</v>
      </c>
      <c r="AX314" s="178" t="s">
        <v>20</v>
      </c>
      <c r="AY314" s="178" t="s">
        <v>116</v>
      </c>
    </row>
    <row r="315" spans="2:65" s="6" customFormat="1" ht="15.75" customHeight="1">
      <c r="B315" s="23"/>
      <c r="C315" s="179" t="s">
        <v>357</v>
      </c>
      <c r="D315" s="179" t="s">
        <v>219</v>
      </c>
      <c r="E315" s="180" t="s">
        <v>358</v>
      </c>
      <c r="F315" s="181" t="s">
        <v>359</v>
      </c>
      <c r="G315" s="182" t="s">
        <v>121</v>
      </c>
      <c r="H315" s="183">
        <v>680</v>
      </c>
      <c r="I315" s="184"/>
      <c r="J315" s="185">
        <f>ROUND($I$315*$H$315,2)</f>
        <v>0</v>
      </c>
      <c r="K315" s="181"/>
      <c r="L315" s="186"/>
      <c r="M315" s="187"/>
      <c r="N315" s="188" t="s">
        <v>40</v>
      </c>
      <c r="O315" s="24"/>
      <c r="P315" s="24"/>
      <c r="Q315" s="150">
        <v>0</v>
      </c>
      <c r="R315" s="150">
        <f>$Q$315*$H$315</f>
        <v>0</v>
      </c>
      <c r="S315" s="150">
        <v>0</v>
      </c>
      <c r="T315" s="151">
        <f>$S$315*$H$315</f>
        <v>0</v>
      </c>
      <c r="AR315" s="85" t="s">
        <v>160</v>
      </c>
      <c r="AT315" s="85" t="s">
        <v>219</v>
      </c>
      <c r="AU315" s="85" t="s">
        <v>77</v>
      </c>
      <c r="AY315" s="6" t="s">
        <v>116</v>
      </c>
      <c r="BE315" s="152">
        <f>IF($N$315="základní",$J$315,0)</f>
        <v>0</v>
      </c>
      <c r="BF315" s="152">
        <f>IF($N$315="snížená",$J$315,0)</f>
        <v>0</v>
      </c>
      <c r="BG315" s="152">
        <f>IF($N$315="zákl. přenesená",$J$315,0)</f>
        <v>0</v>
      </c>
      <c r="BH315" s="152">
        <f>IF($N$315="sníž. přenesená",$J$315,0)</f>
        <v>0</v>
      </c>
      <c r="BI315" s="152">
        <f>IF($N$315="nulová",$J$315,0)</f>
        <v>0</v>
      </c>
      <c r="BJ315" s="85" t="s">
        <v>20</v>
      </c>
      <c r="BK315" s="152">
        <f>ROUND($I$315*$H$315,2)</f>
        <v>0</v>
      </c>
      <c r="BL315" s="85" t="s">
        <v>122</v>
      </c>
      <c r="BM315" s="85" t="s">
        <v>357</v>
      </c>
    </row>
    <row r="316" spans="2:47" s="6" customFormat="1" ht="16.5" customHeight="1">
      <c r="B316" s="23"/>
      <c r="C316" s="24"/>
      <c r="D316" s="153" t="s">
        <v>123</v>
      </c>
      <c r="E316" s="24"/>
      <c r="F316" s="154" t="s">
        <v>359</v>
      </c>
      <c r="G316" s="24"/>
      <c r="H316" s="24"/>
      <c r="J316" s="24"/>
      <c r="K316" s="24"/>
      <c r="L316" s="43"/>
      <c r="M316" s="56"/>
      <c r="N316" s="24"/>
      <c r="O316" s="24"/>
      <c r="P316" s="24"/>
      <c r="Q316" s="24"/>
      <c r="R316" s="24"/>
      <c r="S316" s="24"/>
      <c r="T316" s="57"/>
      <c r="AT316" s="6" t="s">
        <v>123</v>
      </c>
      <c r="AU316" s="6" t="s">
        <v>77</v>
      </c>
    </row>
    <row r="317" spans="2:65" s="6" customFormat="1" ht="27" customHeight="1">
      <c r="B317" s="23"/>
      <c r="C317" s="141" t="s">
        <v>360</v>
      </c>
      <c r="D317" s="141" t="s">
        <v>118</v>
      </c>
      <c r="E317" s="142" t="s">
        <v>361</v>
      </c>
      <c r="F317" s="143" t="s">
        <v>362</v>
      </c>
      <c r="G317" s="144" t="s">
        <v>129</v>
      </c>
      <c r="H317" s="145">
        <v>1746.945</v>
      </c>
      <c r="I317" s="146"/>
      <c r="J317" s="147">
        <f>ROUND($I$317*$H$317,2)</f>
        <v>0</v>
      </c>
      <c r="K317" s="143"/>
      <c r="L317" s="43"/>
      <c r="M317" s="148"/>
      <c r="N317" s="149" t="s">
        <v>40</v>
      </c>
      <c r="O317" s="24"/>
      <c r="P317" s="24"/>
      <c r="Q317" s="150">
        <v>0</v>
      </c>
      <c r="R317" s="150">
        <f>$Q$317*$H$317</f>
        <v>0</v>
      </c>
      <c r="S317" s="150">
        <v>0</v>
      </c>
      <c r="T317" s="151">
        <f>$S$317*$H$317</f>
        <v>0</v>
      </c>
      <c r="AR317" s="85" t="s">
        <v>122</v>
      </c>
      <c r="AT317" s="85" t="s">
        <v>118</v>
      </c>
      <c r="AU317" s="85" t="s">
        <v>77</v>
      </c>
      <c r="AY317" s="6" t="s">
        <v>116</v>
      </c>
      <c r="BE317" s="152">
        <f>IF($N$317="základní",$J$317,0)</f>
        <v>0</v>
      </c>
      <c r="BF317" s="152">
        <f>IF($N$317="snížená",$J$317,0)</f>
        <v>0</v>
      </c>
      <c r="BG317" s="152">
        <f>IF($N$317="zákl. přenesená",$J$317,0)</f>
        <v>0</v>
      </c>
      <c r="BH317" s="152">
        <f>IF($N$317="sníž. přenesená",$J$317,0)</f>
        <v>0</v>
      </c>
      <c r="BI317" s="152">
        <f>IF($N$317="nulová",$J$317,0)</f>
        <v>0</v>
      </c>
      <c r="BJ317" s="85" t="s">
        <v>20</v>
      </c>
      <c r="BK317" s="152">
        <f>ROUND($I$317*$H$317,2)</f>
        <v>0</v>
      </c>
      <c r="BL317" s="85" t="s">
        <v>122</v>
      </c>
      <c r="BM317" s="85" t="s">
        <v>360</v>
      </c>
    </row>
    <row r="318" spans="2:47" s="6" customFormat="1" ht="16.5" customHeight="1">
      <c r="B318" s="23"/>
      <c r="C318" s="24"/>
      <c r="D318" s="153" t="s">
        <v>123</v>
      </c>
      <c r="E318" s="24"/>
      <c r="F318" s="154" t="s">
        <v>362</v>
      </c>
      <c r="G318" s="24"/>
      <c r="H318" s="24"/>
      <c r="J318" s="24"/>
      <c r="K318" s="24"/>
      <c r="L318" s="43"/>
      <c r="M318" s="56"/>
      <c r="N318" s="24"/>
      <c r="O318" s="24"/>
      <c r="P318" s="24"/>
      <c r="Q318" s="24"/>
      <c r="R318" s="24"/>
      <c r="S318" s="24"/>
      <c r="T318" s="57"/>
      <c r="AT318" s="6" t="s">
        <v>123</v>
      </c>
      <c r="AU318" s="6" t="s">
        <v>77</v>
      </c>
    </row>
    <row r="319" spans="2:51" s="6" customFormat="1" ht="15.75" customHeight="1">
      <c r="B319" s="163"/>
      <c r="C319" s="164"/>
      <c r="D319" s="157" t="s">
        <v>131</v>
      </c>
      <c r="E319" s="164"/>
      <c r="F319" s="165" t="s">
        <v>363</v>
      </c>
      <c r="G319" s="164"/>
      <c r="H319" s="166">
        <v>84.845</v>
      </c>
      <c r="J319" s="164"/>
      <c r="K319" s="164"/>
      <c r="L319" s="167"/>
      <c r="M319" s="168"/>
      <c r="N319" s="164"/>
      <c r="O319" s="164"/>
      <c r="P319" s="164"/>
      <c r="Q319" s="164"/>
      <c r="R319" s="164"/>
      <c r="S319" s="164"/>
      <c r="T319" s="169"/>
      <c r="AT319" s="170" t="s">
        <v>131</v>
      </c>
      <c r="AU319" s="170" t="s">
        <v>77</v>
      </c>
      <c r="AV319" s="170" t="s">
        <v>77</v>
      </c>
      <c r="AW319" s="170" t="s">
        <v>86</v>
      </c>
      <c r="AX319" s="170" t="s">
        <v>69</v>
      </c>
      <c r="AY319" s="170" t="s">
        <v>116</v>
      </c>
    </row>
    <row r="320" spans="2:51" s="6" customFormat="1" ht="15.75" customHeight="1">
      <c r="B320" s="163"/>
      <c r="C320" s="164"/>
      <c r="D320" s="157" t="s">
        <v>131</v>
      </c>
      <c r="E320" s="164"/>
      <c r="F320" s="165" t="s">
        <v>364</v>
      </c>
      <c r="G320" s="164"/>
      <c r="H320" s="166">
        <v>1565.1</v>
      </c>
      <c r="J320" s="164"/>
      <c r="K320" s="164"/>
      <c r="L320" s="167"/>
      <c r="M320" s="168"/>
      <c r="N320" s="164"/>
      <c r="O320" s="164"/>
      <c r="P320" s="164"/>
      <c r="Q320" s="164"/>
      <c r="R320" s="164"/>
      <c r="S320" s="164"/>
      <c r="T320" s="169"/>
      <c r="AT320" s="170" t="s">
        <v>131</v>
      </c>
      <c r="AU320" s="170" t="s">
        <v>77</v>
      </c>
      <c r="AV320" s="170" t="s">
        <v>77</v>
      </c>
      <c r="AW320" s="170" t="s">
        <v>86</v>
      </c>
      <c r="AX320" s="170" t="s">
        <v>69</v>
      </c>
      <c r="AY320" s="170" t="s">
        <v>116</v>
      </c>
    </row>
    <row r="321" spans="2:51" s="6" customFormat="1" ht="15.75" customHeight="1">
      <c r="B321" s="163"/>
      <c r="C321" s="164"/>
      <c r="D321" s="157" t="s">
        <v>131</v>
      </c>
      <c r="E321" s="164"/>
      <c r="F321" s="165" t="s">
        <v>365</v>
      </c>
      <c r="G321" s="164"/>
      <c r="H321" s="166">
        <v>20</v>
      </c>
      <c r="J321" s="164"/>
      <c r="K321" s="164"/>
      <c r="L321" s="167"/>
      <c r="M321" s="168"/>
      <c r="N321" s="164"/>
      <c r="O321" s="164"/>
      <c r="P321" s="164"/>
      <c r="Q321" s="164"/>
      <c r="R321" s="164"/>
      <c r="S321" s="164"/>
      <c r="T321" s="169"/>
      <c r="AT321" s="170" t="s">
        <v>131</v>
      </c>
      <c r="AU321" s="170" t="s">
        <v>77</v>
      </c>
      <c r="AV321" s="170" t="s">
        <v>77</v>
      </c>
      <c r="AW321" s="170" t="s">
        <v>86</v>
      </c>
      <c r="AX321" s="170" t="s">
        <v>69</v>
      </c>
      <c r="AY321" s="170" t="s">
        <v>116</v>
      </c>
    </row>
    <row r="322" spans="2:51" s="6" customFormat="1" ht="15.75" customHeight="1">
      <c r="B322" s="163"/>
      <c r="C322" s="164"/>
      <c r="D322" s="157" t="s">
        <v>131</v>
      </c>
      <c r="E322" s="164"/>
      <c r="F322" s="165" t="s">
        <v>366</v>
      </c>
      <c r="G322" s="164"/>
      <c r="H322" s="166">
        <v>77</v>
      </c>
      <c r="J322" s="164"/>
      <c r="K322" s="164"/>
      <c r="L322" s="167"/>
      <c r="M322" s="168"/>
      <c r="N322" s="164"/>
      <c r="O322" s="164"/>
      <c r="P322" s="164"/>
      <c r="Q322" s="164"/>
      <c r="R322" s="164"/>
      <c r="S322" s="164"/>
      <c r="T322" s="169"/>
      <c r="AT322" s="170" t="s">
        <v>131</v>
      </c>
      <c r="AU322" s="170" t="s">
        <v>77</v>
      </c>
      <c r="AV322" s="170" t="s">
        <v>77</v>
      </c>
      <c r="AW322" s="170" t="s">
        <v>86</v>
      </c>
      <c r="AX322" s="170" t="s">
        <v>69</v>
      </c>
      <c r="AY322" s="170" t="s">
        <v>116</v>
      </c>
    </row>
    <row r="323" spans="2:51" s="6" customFormat="1" ht="15.75" customHeight="1">
      <c r="B323" s="155"/>
      <c r="C323" s="156"/>
      <c r="D323" s="157" t="s">
        <v>131</v>
      </c>
      <c r="E323" s="156"/>
      <c r="F323" s="158" t="s">
        <v>138</v>
      </c>
      <c r="G323" s="156"/>
      <c r="H323" s="156"/>
      <c r="J323" s="156"/>
      <c r="K323" s="156"/>
      <c r="L323" s="159"/>
      <c r="M323" s="160"/>
      <c r="N323" s="156"/>
      <c r="O323" s="156"/>
      <c r="P323" s="156"/>
      <c r="Q323" s="156"/>
      <c r="R323" s="156"/>
      <c r="S323" s="156"/>
      <c r="T323" s="161"/>
      <c r="AT323" s="162" t="s">
        <v>131</v>
      </c>
      <c r="AU323" s="162" t="s">
        <v>77</v>
      </c>
      <c r="AV323" s="162" t="s">
        <v>20</v>
      </c>
      <c r="AW323" s="162" t="s">
        <v>86</v>
      </c>
      <c r="AX323" s="162" t="s">
        <v>69</v>
      </c>
      <c r="AY323" s="162" t="s">
        <v>116</v>
      </c>
    </row>
    <row r="324" spans="2:51" s="6" customFormat="1" ht="15.75" customHeight="1">
      <c r="B324" s="171"/>
      <c r="C324" s="172"/>
      <c r="D324" s="157" t="s">
        <v>131</v>
      </c>
      <c r="E324" s="172"/>
      <c r="F324" s="173" t="s">
        <v>139</v>
      </c>
      <c r="G324" s="172"/>
      <c r="H324" s="174">
        <v>1746.945</v>
      </c>
      <c r="J324" s="172"/>
      <c r="K324" s="172"/>
      <c r="L324" s="175"/>
      <c r="M324" s="176"/>
      <c r="N324" s="172"/>
      <c r="O324" s="172"/>
      <c r="P324" s="172"/>
      <c r="Q324" s="172"/>
      <c r="R324" s="172"/>
      <c r="S324" s="172"/>
      <c r="T324" s="177"/>
      <c r="AT324" s="178" t="s">
        <v>131</v>
      </c>
      <c r="AU324" s="178" t="s">
        <v>77</v>
      </c>
      <c r="AV324" s="178" t="s">
        <v>122</v>
      </c>
      <c r="AW324" s="178" t="s">
        <v>86</v>
      </c>
      <c r="AX324" s="178" t="s">
        <v>20</v>
      </c>
      <c r="AY324" s="178" t="s">
        <v>116</v>
      </c>
    </row>
    <row r="325" spans="2:65" s="6" customFormat="1" ht="27" customHeight="1">
      <c r="B325" s="23"/>
      <c r="C325" s="141" t="s">
        <v>367</v>
      </c>
      <c r="D325" s="141" t="s">
        <v>118</v>
      </c>
      <c r="E325" s="142" t="s">
        <v>368</v>
      </c>
      <c r="F325" s="143" t="s">
        <v>369</v>
      </c>
      <c r="G325" s="144" t="s">
        <v>156</v>
      </c>
      <c r="H325" s="145">
        <v>26</v>
      </c>
      <c r="I325" s="146"/>
      <c r="J325" s="147">
        <f>ROUND($I$325*$H$325,2)</f>
        <v>0</v>
      </c>
      <c r="K325" s="143"/>
      <c r="L325" s="43"/>
      <c r="M325" s="148"/>
      <c r="N325" s="149" t="s">
        <v>40</v>
      </c>
      <c r="O325" s="24"/>
      <c r="P325" s="24"/>
      <c r="Q325" s="150">
        <v>0</v>
      </c>
      <c r="R325" s="150">
        <f>$Q$325*$H$325</f>
        <v>0</v>
      </c>
      <c r="S325" s="150">
        <v>0</v>
      </c>
      <c r="T325" s="151">
        <f>$S$325*$H$325</f>
        <v>0</v>
      </c>
      <c r="AR325" s="85" t="s">
        <v>122</v>
      </c>
      <c r="AT325" s="85" t="s">
        <v>118</v>
      </c>
      <c r="AU325" s="85" t="s">
        <v>77</v>
      </c>
      <c r="AY325" s="6" t="s">
        <v>116</v>
      </c>
      <c r="BE325" s="152">
        <f>IF($N$325="základní",$J$325,0)</f>
        <v>0</v>
      </c>
      <c r="BF325" s="152">
        <f>IF($N$325="snížená",$J$325,0)</f>
        <v>0</v>
      </c>
      <c r="BG325" s="152">
        <f>IF($N$325="zákl. přenesená",$J$325,0)</f>
        <v>0</v>
      </c>
      <c r="BH325" s="152">
        <f>IF($N$325="sníž. přenesená",$J$325,0)</f>
        <v>0</v>
      </c>
      <c r="BI325" s="152">
        <f>IF($N$325="nulová",$J$325,0)</f>
        <v>0</v>
      </c>
      <c r="BJ325" s="85" t="s">
        <v>20</v>
      </c>
      <c r="BK325" s="152">
        <f>ROUND($I$325*$H$325,2)</f>
        <v>0</v>
      </c>
      <c r="BL325" s="85" t="s">
        <v>122</v>
      </c>
      <c r="BM325" s="85" t="s">
        <v>367</v>
      </c>
    </row>
    <row r="326" spans="2:47" s="6" customFormat="1" ht="27" customHeight="1">
      <c r="B326" s="23"/>
      <c r="C326" s="24"/>
      <c r="D326" s="153" t="s">
        <v>123</v>
      </c>
      <c r="E326" s="24"/>
      <c r="F326" s="154" t="s">
        <v>369</v>
      </c>
      <c r="G326" s="24"/>
      <c r="H326" s="24"/>
      <c r="J326" s="24"/>
      <c r="K326" s="24"/>
      <c r="L326" s="43"/>
      <c r="M326" s="56"/>
      <c r="N326" s="24"/>
      <c r="O326" s="24"/>
      <c r="P326" s="24"/>
      <c r="Q326" s="24"/>
      <c r="R326" s="24"/>
      <c r="S326" s="24"/>
      <c r="T326" s="57"/>
      <c r="AT326" s="6" t="s">
        <v>123</v>
      </c>
      <c r="AU326" s="6" t="s">
        <v>77</v>
      </c>
    </row>
    <row r="327" spans="2:65" s="6" customFormat="1" ht="15.75" customHeight="1">
      <c r="B327" s="23"/>
      <c r="C327" s="141" t="s">
        <v>370</v>
      </c>
      <c r="D327" s="141" t="s">
        <v>118</v>
      </c>
      <c r="E327" s="142" t="s">
        <v>371</v>
      </c>
      <c r="F327" s="143" t="s">
        <v>372</v>
      </c>
      <c r="G327" s="144" t="s">
        <v>145</v>
      </c>
      <c r="H327" s="145">
        <v>8.75</v>
      </c>
      <c r="I327" s="146"/>
      <c r="J327" s="147">
        <f>ROUND($I$327*$H$327,2)</f>
        <v>0</v>
      </c>
      <c r="K327" s="143"/>
      <c r="L327" s="43"/>
      <c r="M327" s="148"/>
      <c r="N327" s="149" t="s">
        <v>40</v>
      </c>
      <c r="O327" s="24"/>
      <c r="P327" s="24"/>
      <c r="Q327" s="150">
        <v>0</v>
      </c>
      <c r="R327" s="150">
        <f>$Q$327*$H$327</f>
        <v>0</v>
      </c>
      <c r="S327" s="150">
        <v>0</v>
      </c>
      <c r="T327" s="151">
        <f>$S$327*$H$327</f>
        <v>0</v>
      </c>
      <c r="AR327" s="85" t="s">
        <v>122</v>
      </c>
      <c r="AT327" s="85" t="s">
        <v>118</v>
      </c>
      <c r="AU327" s="85" t="s">
        <v>77</v>
      </c>
      <c r="AY327" s="6" t="s">
        <v>116</v>
      </c>
      <c r="BE327" s="152">
        <f>IF($N$327="základní",$J$327,0)</f>
        <v>0</v>
      </c>
      <c r="BF327" s="152">
        <f>IF($N$327="snížená",$J$327,0)</f>
        <v>0</v>
      </c>
      <c r="BG327" s="152">
        <f>IF($N$327="zákl. přenesená",$J$327,0)</f>
        <v>0</v>
      </c>
      <c r="BH327" s="152">
        <f>IF($N$327="sníž. přenesená",$J$327,0)</f>
        <v>0</v>
      </c>
      <c r="BI327" s="152">
        <f>IF($N$327="nulová",$J$327,0)</f>
        <v>0</v>
      </c>
      <c r="BJ327" s="85" t="s">
        <v>20</v>
      </c>
      <c r="BK327" s="152">
        <f>ROUND($I$327*$H$327,2)</f>
        <v>0</v>
      </c>
      <c r="BL327" s="85" t="s">
        <v>122</v>
      </c>
      <c r="BM327" s="85" t="s">
        <v>370</v>
      </c>
    </row>
    <row r="328" spans="2:47" s="6" customFormat="1" ht="16.5" customHeight="1">
      <c r="B328" s="23"/>
      <c r="C328" s="24"/>
      <c r="D328" s="153" t="s">
        <v>123</v>
      </c>
      <c r="E328" s="24"/>
      <c r="F328" s="154" t="s">
        <v>372</v>
      </c>
      <c r="G328" s="24"/>
      <c r="H328" s="24"/>
      <c r="J328" s="24"/>
      <c r="K328" s="24"/>
      <c r="L328" s="43"/>
      <c r="M328" s="56"/>
      <c r="N328" s="24"/>
      <c r="O328" s="24"/>
      <c r="P328" s="24"/>
      <c r="Q328" s="24"/>
      <c r="R328" s="24"/>
      <c r="S328" s="24"/>
      <c r="T328" s="57"/>
      <c r="AT328" s="6" t="s">
        <v>123</v>
      </c>
      <c r="AU328" s="6" t="s">
        <v>77</v>
      </c>
    </row>
    <row r="329" spans="2:51" s="6" customFormat="1" ht="15.75" customHeight="1">
      <c r="B329" s="155"/>
      <c r="C329" s="156"/>
      <c r="D329" s="157" t="s">
        <v>131</v>
      </c>
      <c r="E329" s="156"/>
      <c r="F329" s="158" t="s">
        <v>373</v>
      </c>
      <c r="G329" s="156"/>
      <c r="H329" s="156"/>
      <c r="J329" s="156"/>
      <c r="K329" s="156"/>
      <c r="L329" s="159"/>
      <c r="M329" s="160"/>
      <c r="N329" s="156"/>
      <c r="O329" s="156"/>
      <c r="P329" s="156"/>
      <c r="Q329" s="156"/>
      <c r="R329" s="156"/>
      <c r="S329" s="156"/>
      <c r="T329" s="161"/>
      <c r="AT329" s="162" t="s">
        <v>131</v>
      </c>
      <c r="AU329" s="162" t="s">
        <v>77</v>
      </c>
      <c r="AV329" s="162" t="s">
        <v>20</v>
      </c>
      <c r="AW329" s="162" t="s">
        <v>86</v>
      </c>
      <c r="AX329" s="162" t="s">
        <v>69</v>
      </c>
      <c r="AY329" s="162" t="s">
        <v>116</v>
      </c>
    </row>
    <row r="330" spans="2:51" s="6" customFormat="1" ht="15.75" customHeight="1">
      <c r="B330" s="163"/>
      <c r="C330" s="164"/>
      <c r="D330" s="157" t="s">
        <v>131</v>
      </c>
      <c r="E330" s="164"/>
      <c r="F330" s="165" t="s">
        <v>374</v>
      </c>
      <c r="G330" s="164"/>
      <c r="H330" s="166">
        <v>8.75</v>
      </c>
      <c r="J330" s="164"/>
      <c r="K330" s="164"/>
      <c r="L330" s="167"/>
      <c r="M330" s="168"/>
      <c r="N330" s="164"/>
      <c r="O330" s="164"/>
      <c r="P330" s="164"/>
      <c r="Q330" s="164"/>
      <c r="R330" s="164"/>
      <c r="S330" s="164"/>
      <c r="T330" s="169"/>
      <c r="AT330" s="170" t="s">
        <v>131</v>
      </c>
      <c r="AU330" s="170" t="s">
        <v>77</v>
      </c>
      <c r="AV330" s="170" t="s">
        <v>77</v>
      </c>
      <c r="AW330" s="170" t="s">
        <v>86</v>
      </c>
      <c r="AX330" s="170" t="s">
        <v>69</v>
      </c>
      <c r="AY330" s="170" t="s">
        <v>116</v>
      </c>
    </row>
    <row r="331" spans="2:51" s="6" customFormat="1" ht="15.75" customHeight="1">
      <c r="B331" s="171"/>
      <c r="C331" s="172"/>
      <c r="D331" s="157" t="s">
        <v>131</v>
      </c>
      <c r="E331" s="172"/>
      <c r="F331" s="173" t="s">
        <v>139</v>
      </c>
      <c r="G331" s="172"/>
      <c r="H331" s="174">
        <v>8.75</v>
      </c>
      <c r="J331" s="172"/>
      <c r="K331" s="172"/>
      <c r="L331" s="175"/>
      <c r="M331" s="176"/>
      <c r="N331" s="172"/>
      <c r="O331" s="172"/>
      <c r="P331" s="172"/>
      <c r="Q331" s="172"/>
      <c r="R331" s="172"/>
      <c r="S331" s="172"/>
      <c r="T331" s="177"/>
      <c r="AT331" s="178" t="s">
        <v>131</v>
      </c>
      <c r="AU331" s="178" t="s">
        <v>77</v>
      </c>
      <c r="AV331" s="178" t="s">
        <v>122</v>
      </c>
      <c r="AW331" s="178" t="s">
        <v>86</v>
      </c>
      <c r="AX331" s="178" t="s">
        <v>20</v>
      </c>
      <c r="AY331" s="178" t="s">
        <v>116</v>
      </c>
    </row>
    <row r="332" spans="2:65" s="6" customFormat="1" ht="15.75" customHeight="1">
      <c r="B332" s="23"/>
      <c r="C332" s="141" t="s">
        <v>375</v>
      </c>
      <c r="D332" s="141" t="s">
        <v>118</v>
      </c>
      <c r="E332" s="142" t="s">
        <v>376</v>
      </c>
      <c r="F332" s="143" t="s">
        <v>377</v>
      </c>
      <c r="G332" s="144" t="s">
        <v>156</v>
      </c>
      <c r="H332" s="145">
        <v>12</v>
      </c>
      <c r="I332" s="146"/>
      <c r="J332" s="147">
        <f>ROUND($I$332*$H$332,2)</f>
        <v>0</v>
      </c>
      <c r="K332" s="143"/>
      <c r="L332" s="43"/>
      <c r="M332" s="148"/>
      <c r="N332" s="149" t="s">
        <v>40</v>
      </c>
      <c r="O332" s="24"/>
      <c r="P332" s="24"/>
      <c r="Q332" s="150">
        <v>0</v>
      </c>
      <c r="R332" s="150">
        <f>$Q$332*$H$332</f>
        <v>0</v>
      </c>
      <c r="S332" s="150">
        <v>0</v>
      </c>
      <c r="T332" s="151">
        <f>$S$332*$H$332</f>
        <v>0</v>
      </c>
      <c r="AR332" s="85" t="s">
        <v>122</v>
      </c>
      <c r="AT332" s="85" t="s">
        <v>118</v>
      </c>
      <c r="AU332" s="85" t="s">
        <v>77</v>
      </c>
      <c r="AY332" s="6" t="s">
        <v>116</v>
      </c>
      <c r="BE332" s="152">
        <f>IF($N$332="základní",$J$332,0)</f>
        <v>0</v>
      </c>
      <c r="BF332" s="152">
        <f>IF($N$332="snížená",$J$332,0)</f>
        <v>0</v>
      </c>
      <c r="BG332" s="152">
        <f>IF($N$332="zákl. přenesená",$J$332,0)</f>
        <v>0</v>
      </c>
      <c r="BH332" s="152">
        <f>IF($N$332="sníž. přenesená",$J$332,0)</f>
        <v>0</v>
      </c>
      <c r="BI332" s="152">
        <f>IF($N$332="nulová",$J$332,0)</f>
        <v>0</v>
      </c>
      <c r="BJ332" s="85" t="s">
        <v>20</v>
      </c>
      <c r="BK332" s="152">
        <f>ROUND($I$332*$H$332,2)</f>
        <v>0</v>
      </c>
      <c r="BL332" s="85" t="s">
        <v>122</v>
      </c>
      <c r="BM332" s="85" t="s">
        <v>375</v>
      </c>
    </row>
    <row r="333" spans="2:47" s="6" customFormat="1" ht="16.5" customHeight="1">
      <c r="B333" s="23"/>
      <c r="C333" s="24"/>
      <c r="D333" s="153" t="s">
        <v>123</v>
      </c>
      <c r="E333" s="24"/>
      <c r="F333" s="154" t="s">
        <v>377</v>
      </c>
      <c r="G333" s="24"/>
      <c r="H333" s="24"/>
      <c r="J333" s="24"/>
      <c r="K333" s="24"/>
      <c r="L333" s="43"/>
      <c r="M333" s="56"/>
      <c r="N333" s="24"/>
      <c r="O333" s="24"/>
      <c r="P333" s="24"/>
      <c r="Q333" s="24"/>
      <c r="R333" s="24"/>
      <c r="S333" s="24"/>
      <c r="T333" s="57"/>
      <c r="AT333" s="6" t="s">
        <v>123</v>
      </c>
      <c r="AU333" s="6" t="s">
        <v>77</v>
      </c>
    </row>
    <row r="334" spans="2:65" s="6" customFormat="1" ht="15.75" customHeight="1">
      <c r="B334" s="23"/>
      <c r="C334" s="141" t="s">
        <v>378</v>
      </c>
      <c r="D334" s="141" t="s">
        <v>118</v>
      </c>
      <c r="E334" s="142" t="s">
        <v>379</v>
      </c>
      <c r="F334" s="143" t="s">
        <v>380</v>
      </c>
      <c r="G334" s="144" t="s">
        <v>156</v>
      </c>
      <c r="H334" s="145">
        <v>35</v>
      </c>
      <c r="I334" s="146"/>
      <c r="J334" s="147">
        <f>ROUND($I$334*$H$334,2)</f>
        <v>0</v>
      </c>
      <c r="K334" s="143"/>
      <c r="L334" s="43"/>
      <c r="M334" s="148"/>
      <c r="N334" s="149" t="s">
        <v>40</v>
      </c>
      <c r="O334" s="24"/>
      <c r="P334" s="24"/>
      <c r="Q334" s="150">
        <v>0</v>
      </c>
      <c r="R334" s="150">
        <f>$Q$334*$H$334</f>
        <v>0</v>
      </c>
      <c r="S334" s="150">
        <v>0</v>
      </c>
      <c r="T334" s="151">
        <f>$S$334*$H$334</f>
        <v>0</v>
      </c>
      <c r="AR334" s="85" t="s">
        <v>122</v>
      </c>
      <c r="AT334" s="85" t="s">
        <v>118</v>
      </c>
      <c r="AU334" s="85" t="s">
        <v>77</v>
      </c>
      <c r="AY334" s="6" t="s">
        <v>116</v>
      </c>
      <c r="BE334" s="152">
        <f>IF($N$334="základní",$J$334,0)</f>
        <v>0</v>
      </c>
      <c r="BF334" s="152">
        <f>IF($N$334="snížená",$J$334,0)</f>
        <v>0</v>
      </c>
      <c r="BG334" s="152">
        <f>IF($N$334="zákl. přenesená",$J$334,0)</f>
        <v>0</v>
      </c>
      <c r="BH334" s="152">
        <f>IF($N$334="sníž. přenesená",$J$334,0)</f>
        <v>0</v>
      </c>
      <c r="BI334" s="152">
        <f>IF($N$334="nulová",$J$334,0)</f>
        <v>0</v>
      </c>
      <c r="BJ334" s="85" t="s">
        <v>20</v>
      </c>
      <c r="BK334" s="152">
        <f>ROUND($I$334*$H$334,2)</f>
        <v>0</v>
      </c>
      <c r="BL334" s="85" t="s">
        <v>122</v>
      </c>
      <c r="BM334" s="85" t="s">
        <v>378</v>
      </c>
    </row>
    <row r="335" spans="2:47" s="6" customFormat="1" ht="16.5" customHeight="1">
      <c r="B335" s="23"/>
      <c r="C335" s="24"/>
      <c r="D335" s="153" t="s">
        <v>123</v>
      </c>
      <c r="E335" s="24"/>
      <c r="F335" s="154" t="s">
        <v>380</v>
      </c>
      <c r="G335" s="24"/>
      <c r="H335" s="24"/>
      <c r="J335" s="24"/>
      <c r="K335" s="24"/>
      <c r="L335" s="43"/>
      <c r="M335" s="56"/>
      <c r="N335" s="24"/>
      <c r="O335" s="24"/>
      <c r="P335" s="24"/>
      <c r="Q335" s="24"/>
      <c r="R335" s="24"/>
      <c r="S335" s="24"/>
      <c r="T335" s="57"/>
      <c r="AT335" s="6" t="s">
        <v>123</v>
      </c>
      <c r="AU335" s="6" t="s">
        <v>77</v>
      </c>
    </row>
    <row r="336" spans="2:63" s="128" customFormat="1" ht="30.75" customHeight="1">
      <c r="B336" s="129"/>
      <c r="C336" s="130"/>
      <c r="D336" s="130" t="s">
        <v>68</v>
      </c>
      <c r="E336" s="139" t="s">
        <v>381</v>
      </c>
      <c r="F336" s="139" t="s">
        <v>382</v>
      </c>
      <c r="G336" s="130"/>
      <c r="H336" s="130"/>
      <c r="J336" s="140">
        <f>$BK$336</f>
        <v>0</v>
      </c>
      <c r="K336" s="130"/>
      <c r="L336" s="133"/>
      <c r="M336" s="134"/>
      <c r="N336" s="130"/>
      <c r="O336" s="130"/>
      <c r="P336" s="135">
        <f>SUM($P$337:$P$358)</f>
        <v>0</v>
      </c>
      <c r="Q336" s="130"/>
      <c r="R336" s="135">
        <f>SUM($R$337:$R$358)</f>
        <v>0</v>
      </c>
      <c r="S336" s="130"/>
      <c r="T336" s="136">
        <f>SUM($T$337:$T$358)</f>
        <v>0</v>
      </c>
      <c r="AR336" s="137" t="s">
        <v>20</v>
      </c>
      <c r="AT336" s="137" t="s">
        <v>68</v>
      </c>
      <c r="AU336" s="137" t="s">
        <v>20</v>
      </c>
      <c r="AY336" s="137" t="s">
        <v>116</v>
      </c>
      <c r="BK336" s="138">
        <f>SUM($BK$337:$BK$358)</f>
        <v>0</v>
      </c>
    </row>
    <row r="337" spans="2:65" s="6" customFormat="1" ht="15.75" customHeight="1">
      <c r="B337" s="23"/>
      <c r="C337" s="141" t="s">
        <v>383</v>
      </c>
      <c r="D337" s="141" t="s">
        <v>118</v>
      </c>
      <c r="E337" s="142" t="s">
        <v>384</v>
      </c>
      <c r="F337" s="143" t="s">
        <v>385</v>
      </c>
      <c r="G337" s="144" t="s">
        <v>195</v>
      </c>
      <c r="H337" s="145">
        <v>1976.066</v>
      </c>
      <c r="I337" s="146"/>
      <c r="J337" s="147">
        <f>ROUND($I$337*$H$337,2)</f>
        <v>0</v>
      </c>
      <c r="K337" s="143"/>
      <c r="L337" s="43"/>
      <c r="M337" s="148"/>
      <c r="N337" s="149" t="s">
        <v>40</v>
      </c>
      <c r="O337" s="24"/>
      <c r="P337" s="24"/>
      <c r="Q337" s="150">
        <v>0</v>
      </c>
      <c r="R337" s="150">
        <f>$Q$337*$H$337</f>
        <v>0</v>
      </c>
      <c r="S337" s="150">
        <v>0</v>
      </c>
      <c r="T337" s="151">
        <f>$S$337*$H$337</f>
        <v>0</v>
      </c>
      <c r="AR337" s="85" t="s">
        <v>122</v>
      </c>
      <c r="AT337" s="85" t="s">
        <v>118</v>
      </c>
      <c r="AU337" s="85" t="s">
        <v>77</v>
      </c>
      <c r="AY337" s="6" t="s">
        <v>116</v>
      </c>
      <c r="BE337" s="152">
        <f>IF($N$337="základní",$J$337,0)</f>
        <v>0</v>
      </c>
      <c r="BF337" s="152">
        <f>IF($N$337="snížená",$J$337,0)</f>
        <v>0</v>
      </c>
      <c r="BG337" s="152">
        <f>IF($N$337="zákl. přenesená",$J$337,0)</f>
        <v>0</v>
      </c>
      <c r="BH337" s="152">
        <f>IF($N$337="sníž. přenesená",$J$337,0)</f>
        <v>0</v>
      </c>
      <c r="BI337" s="152">
        <f>IF($N$337="nulová",$J$337,0)</f>
        <v>0</v>
      </c>
      <c r="BJ337" s="85" t="s">
        <v>20</v>
      </c>
      <c r="BK337" s="152">
        <f>ROUND($I$337*$H$337,2)</f>
        <v>0</v>
      </c>
      <c r="BL337" s="85" t="s">
        <v>122</v>
      </c>
      <c r="BM337" s="85" t="s">
        <v>383</v>
      </c>
    </row>
    <row r="338" spans="2:47" s="6" customFormat="1" ht="16.5" customHeight="1">
      <c r="B338" s="23"/>
      <c r="C338" s="24"/>
      <c r="D338" s="153" t="s">
        <v>123</v>
      </c>
      <c r="E338" s="24"/>
      <c r="F338" s="154" t="s">
        <v>385</v>
      </c>
      <c r="G338" s="24"/>
      <c r="H338" s="24"/>
      <c r="J338" s="24"/>
      <c r="K338" s="24"/>
      <c r="L338" s="43"/>
      <c r="M338" s="56"/>
      <c r="N338" s="24"/>
      <c r="O338" s="24"/>
      <c r="P338" s="24"/>
      <c r="Q338" s="24"/>
      <c r="R338" s="24"/>
      <c r="S338" s="24"/>
      <c r="T338" s="57"/>
      <c r="AT338" s="6" t="s">
        <v>123</v>
      </c>
      <c r="AU338" s="6" t="s">
        <v>77</v>
      </c>
    </row>
    <row r="339" spans="2:65" s="6" customFormat="1" ht="27" customHeight="1">
      <c r="B339" s="23"/>
      <c r="C339" s="141" t="s">
        <v>386</v>
      </c>
      <c r="D339" s="141" t="s">
        <v>118</v>
      </c>
      <c r="E339" s="142" t="s">
        <v>387</v>
      </c>
      <c r="F339" s="143" t="s">
        <v>388</v>
      </c>
      <c r="G339" s="144" t="s">
        <v>195</v>
      </c>
      <c r="H339" s="145">
        <v>19760.66</v>
      </c>
      <c r="I339" s="146"/>
      <c r="J339" s="147">
        <f>ROUND($I$339*$H$339,2)</f>
        <v>0</v>
      </c>
      <c r="K339" s="143"/>
      <c r="L339" s="43"/>
      <c r="M339" s="148"/>
      <c r="N339" s="149" t="s">
        <v>40</v>
      </c>
      <c r="O339" s="24"/>
      <c r="P339" s="24"/>
      <c r="Q339" s="150">
        <v>0</v>
      </c>
      <c r="R339" s="150">
        <f>$Q$339*$H$339</f>
        <v>0</v>
      </c>
      <c r="S339" s="150">
        <v>0</v>
      </c>
      <c r="T339" s="151">
        <f>$S$339*$H$339</f>
        <v>0</v>
      </c>
      <c r="AR339" s="85" t="s">
        <v>122</v>
      </c>
      <c r="AT339" s="85" t="s">
        <v>118</v>
      </c>
      <c r="AU339" s="85" t="s">
        <v>77</v>
      </c>
      <c r="AY339" s="6" t="s">
        <v>116</v>
      </c>
      <c r="BE339" s="152">
        <f>IF($N$339="základní",$J$339,0)</f>
        <v>0</v>
      </c>
      <c r="BF339" s="152">
        <f>IF($N$339="snížená",$J$339,0)</f>
        <v>0</v>
      </c>
      <c r="BG339" s="152">
        <f>IF($N$339="zákl. přenesená",$J$339,0)</f>
        <v>0</v>
      </c>
      <c r="BH339" s="152">
        <f>IF($N$339="sníž. přenesená",$J$339,0)</f>
        <v>0</v>
      </c>
      <c r="BI339" s="152">
        <f>IF($N$339="nulová",$J$339,0)</f>
        <v>0</v>
      </c>
      <c r="BJ339" s="85" t="s">
        <v>20</v>
      </c>
      <c r="BK339" s="152">
        <f>ROUND($I$339*$H$339,2)</f>
        <v>0</v>
      </c>
      <c r="BL339" s="85" t="s">
        <v>122</v>
      </c>
      <c r="BM339" s="85" t="s">
        <v>386</v>
      </c>
    </row>
    <row r="340" spans="2:47" s="6" customFormat="1" ht="27" customHeight="1">
      <c r="B340" s="23"/>
      <c r="C340" s="24"/>
      <c r="D340" s="153" t="s">
        <v>123</v>
      </c>
      <c r="E340" s="24"/>
      <c r="F340" s="154" t="s">
        <v>388</v>
      </c>
      <c r="G340" s="24"/>
      <c r="H340" s="24"/>
      <c r="J340" s="24"/>
      <c r="K340" s="24"/>
      <c r="L340" s="43"/>
      <c r="M340" s="56"/>
      <c r="N340" s="24"/>
      <c r="O340" s="24"/>
      <c r="P340" s="24"/>
      <c r="Q340" s="24"/>
      <c r="R340" s="24"/>
      <c r="S340" s="24"/>
      <c r="T340" s="57"/>
      <c r="AT340" s="6" t="s">
        <v>123</v>
      </c>
      <c r="AU340" s="6" t="s">
        <v>77</v>
      </c>
    </row>
    <row r="341" spans="2:65" s="6" customFormat="1" ht="15.75" customHeight="1">
      <c r="B341" s="23"/>
      <c r="C341" s="141" t="s">
        <v>389</v>
      </c>
      <c r="D341" s="141" t="s">
        <v>118</v>
      </c>
      <c r="E341" s="142" t="s">
        <v>390</v>
      </c>
      <c r="F341" s="143" t="s">
        <v>391</v>
      </c>
      <c r="G341" s="144" t="s">
        <v>195</v>
      </c>
      <c r="H341" s="145">
        <v>131.025</v>
      </c>
      <c r="I341" s="146"/>
      <c r="J341" s="147">
        <f>ROUND($I$341*$H$341,2)</f>
        <v>0</v>
      </c>
      <c r="K341" s="143"/>
      <c r="L341" s="43"/>
      <c r="M341" s="148"/>
      <c r="N341" s="149" t="s">
        <v>40</v>
      </c>
      <c r="O341" s="24"/>
      <c r="P341" s="24"/>
      <c r="Q341" s="150">
        <v>0</v>
      </c>
      <c r="R341" s="150">
        <f>$Q$341*$H$341</f>
        <v>0</v>
      </c>
      <c r="S341" s="150">
        <v>0</v>
      </c>
      <c r="T341" s="151">
        <f>$S$341*$H$341</f>
        <v>0</v>
      </c>
      <c r="AR341" s="85" t="s">
        <v>122</v>
      </c>
      <c r="AT341" s="85" t="s">
        <v>118</v>
      </c>
      <c r="AU341" s="85" t="s">
        <v>77</v>
      </c>
      <c r="AY341" s="6" t="s">
        <v>116</v>
      </c>
      <c r="BE341" s="152">
        <f>IF($N$341="základní",$J$341,0)</f>
        <v>0</v>
      </c>
      <c r="BF341" s="152">
        <f>IF($N$341="snížená",$J$341,0)</f>
        <v>0</v>
      </c>
      <c r="BG341" s="152">
        <f>IF($N$341="zákl. přenesená",$J$341,0)</f>
        <v>0</v>
      </c>
      <c r="BH341" s="152">
        <f>IF($N$341="sníž. přenesená",$J$341,0)</f>
        <v>0</v>
      </c>
      <c r="BI341" s="152">
        <f>IF($N$341="nulová",$J$341,0)</f>
        <v>0</v>
      </c>
      <c r="BJ341" s="85" t="s">
        <v>20</v>
      </c>
      <c r="BK341" s="152">
        <f>ROUND($I$341*$H$341,2)</f>
        <v>0</v>
      </c>
      <c r="BL341" s="85" t="s">
        <v>122</v>
      </c>
      <c r="BM341" s="85" t="s">
        <v>389</v>
      </c>
    </row>
    <row r="342" spans="2:47" s="6" customFormat="1" ht="16.5" customHeight="1">
      <c r="B342" s="23"/>
      <c r="C342" s="24"/>
      <c r="D342" s="153" t="s">
        <v>123</v>
      </c>
      <c r="E342" s="24"/>
      <c r="F342" s="154" t="s">
        <v>391</v>
      </c>
      <c r="G342" s="24"/>
      <c r="H342" s="24"/>
      <c r="J342" s="24"/>
      <c r="K342" s="24"/>
      <c r="L342" s="43"/>
      <c r="M342" s="56"/>
      <c r="N342" s="24"/>
      <c r="O342" s="24"/>
      <c r="P342" s="24"/>
      <c r="Q342" s="24"/>
      <c r="R342" s="24"/>
      <c r="S342" s="24"/>
      <c r="T342" s="57"/>
      <c r="AT342" s="6" t="s">
        <v>123</v>
      </c>
      <c r="AU342" s="6" t="s">
        <v>77</v>
      </c>
    </row>
    <row r="343" spans="2:51" s="6" customFormat="1" ht="15.75" customHeight="1">
      <c r="B343" s="163"/>
      <c r="C343" s="164"/>
      <c r="D343" s="157" t="s">
        <v>131</v>
      </c>
      <c r="E343" s="164"/>
      <c r="F343" s="165" t="s">
        <v>392</v>
      </c>
      <c r="G343" s="164"/>
      <c r="H343" s="166">
        <v>131.025</v>
      </c>
      <c r="J343" s="164"/>
      <c r="K343" s="164"/>
      <c r="L343" s="167"/>
      <c r="M343" s="168"/>
      <c r="N343" s="164"/>
      <c r="O343" s="164"/>
      <c r="P343" s="164"/>
      <c r="Q343" s="164"/>
      <c r="R343" s="164"/>
      <c r="S343" s="164"/>
      <c r="T343" s="169"/>
      <c r="AT343" s="170" t="s">
        <v>131</v>
      </c>
      <c r="AU343" s="170" t="s">
        <v>77</v>
      </c>
      <c r="AV343" s="170" t="s">
        <v>77</v>
      </c>
      <c r="AW343" s="170" t="s">
        <v>86</v>
      </c>
      <c r="AX343" s="170" t="s">
        <v>69</v>
      </c>
      <c r="AY343" s="170" t="s">
        <v>116</v>
      </c>
    </row>
    <row r="344" spans="2:51" s="6" customFormat="1" ht="15.75" customHeight="1">
      <c r="B344" s="171"/>
      <c r="C344" s="172"/>
      <c r="D344" s="157" t="s">
        <v>131</v>
      </c>
      <c r="E344" s="172"/>
      <c r="F344" s="173" t="s">
        <v>139</v>
      </c>
      <c r="G344" s="172"/>
      <c r="H344" s="174">
        <v>131.025</v>
      </c>
      <c r="J344" s="172"/>
      <c r="K344" s="172"/>
      <c r="L344" s="175"/>
      <c r="M344" s="176"/>
      <c r="N344" s="172"/>
      <c r="O344" s="172"/>
      <c r="P344" s="172"/>
      <c r="Q344" s="172"/>
      <c r="R344" s="172"/>
      <c r="S344" s="172"/>
      <c r="T344" s="177"/>
      <c r="AT344" s="178" t="s">
        <v>131</v>
      </c>
      <c r="AU344" s="178" t="s">
        <v>77</v>
      </c>
      <c r="AV344" s="178" t="s">
        <v>122</v>
      </c>
      <c r="AW344" s="178" t="s">
        <v>86</v>
      </c>
      <c r="AX344" s="178" t="s">
        <v>20</v>
      </c>
      <c r="AY344" s="178" t="s">
        <v>116</v>
      </c>
    </row>
    <row r="345" spans="2:65" s="6" customFormat="1" ht="15.75" customHeight="1">
      <c r="B345" s="23"/>
      <c r="C345" s="141" t="s">
        <v>393</v>
      </c>
      <c r="D345" s="141" t="s">
        <v>118</v>
      </c>
      <c r="E345" s="142" t="s">
        <v>394</v>
      </c>
      <c r="F345" s="143" t="s">
        <v>395</v>
      </c>
      <c r="G345" s="144" t="s">
        <v>195</v>
      </c>
      <c r="H345" s="145">
        <v>914.432</v>
      </c>
      <c r="I345" s="146"/>
      <c r="J345" s="147">
        <f>ROUND($I$345*$H$345,2)</f>
        <v>0</v>
      </c>
      <c r="K345" s="143"/>
      <c r="L345" s="43"/>
      <c r="M345" s="148"/>
      <c r="N345" s="149" t="s">
        <v>40</v>
      </c>
      <c r="O345" s="24"/>
      <c r="P345" s="24"/>
      <c r="Q345" s="150">
        <v>0</v>
      </c>
      <c r="R345" s="150">
        <f>$Q$345*$H$345</f>
        <v>0</v>
      </c>
      <c r="S345" s="150">
        <v>0</v>
      </c>
      <c r="T345" s="151">
        <f>$S$345*$H$345</f>
        <v>0</v>
      </c>
      <c r="AR345" s="85" t="s">
        <v>122</v>
      </c>
      <c r="AT345" s="85" t="s">
        <v>118</v>
      </c>
      <c r="AU345" s="85" t="s">
        <v>77</v>
      </c>
      <c r="AY345" s="6" t="s">
        <v>116</v>
      </c>
      <c r="BE345" s="152">
        <f>IF($N$345="základní",$J$345,0)</f>
        <v>0</v>
      </c>
      <c r="BF345" s="152">
        <f>IF($N$345="snížená",$J$345,0)</f>
        <v>0</v>
      </c>
      <c r="BG345" s="152">
        <f>IF($N$345="zákl. přenesená",$J$345,0)</f>
        <v>0</v>
      </c>
      <c r="BH345" s="152">
        <f>IF($N$345="sníž. přenesená",$J$345,0)</f>
        <v>0</v>
      </c>
      <c r="BI345" s="152">
        <f>IF($N$345="nulová",$J$345,0)</f>
        <v>0</v>
      </c>
      <c r="BJ345" s="85" t="s">
        <v>20</v>
      </c>
      <c r="BK345" s="152">
        <f>ROUND($I$345*$H$345,2)</f>
        <v>0</v>
      </c>
      <c r="BL345" s="85" t="s">
        <v>122</v>
      </c>
      <c r="BM345" s="85" t="s">
        <v>393</v>
      </c>
    </row>
    <row r="346" spans="2:47" s="6" customFormat="1" ht="16.5" customHeight="1">
      <c r="B346" s="23"/>
      <c r="C346" s="24"/>
      <c r="D346" s="153" t="s">
        <v>123</v>
      </c>
      <c r="E346" s="24"/>
      <c r="F346" s="154" t="s">
        <v>395</v>
      </c>
      <c r="G346" s="24"/>
      <c r="H346" s="24"/>
      <c r="J346" s="24"/>
      <c r="K346" s="24"/>
      <c r="L346" s="43"/>
      <c r="M346" s="56"/>
      <c r="N346" s="24"/>
      <c r="O346" s="24"/>
      <c r="P346" s="24"/>
      <c r="Q346" s="24"/>
      <c r="R346" s="24"/>
      <c r="S346" s="24"/>
      <c r="T346" s="57"/>
      <c r="AT346" s="6" t="s">
        <v>123</v>
      </c>
      <c r="AU346" s="6" t="s">
        <v>77</v>
      </c>
    </row>
    <row r="347" spans="2:51" s="6" customFormat="1" ht="15.75" customHeight="1">
      <c r="B347" s="163"/>
      <c r="C347" s="164"/>
      <c r="D347" s="157" t="s">
        <v>131</v>
      </c>
      <c r="E347" s="164"/>
      <c r="F347" s="165" t="s">
        <v>396</v>
      </c>
      <c r="G347" s="164"/>
      <c r="H347" s="166">
        <v>914.432</v>
      </c>
      <c r="J347" s="164"/>
      <c r="K347" s="164"/>
      <c r="L347" s="167"/>
      <c r="M347" s="168"/>
      <c r="N347" s="164"/>
      <c r="O347" s="164"/>
      <c r="P347" s="164"/>
      <c r="Q347" s="164"/>
      <c r="R347" s="164"/>
      <c r="S347" s="164"/>
      <c r="T347" s="169"/>
      <c r="AT347" s="170" t="s">
        <v>131</v>
      </c>
      <c r="AU347" s="170" t="s">
        <v>77</v>
      </c>
      <c r="AV347" s="170" t="s">
        <v>77</v>
      </c>
      <c r="AW347" s="170" t="s">
        <v>86</v>
      </c>
      <c r="AX347" s="170" t="s">
        <v>69</v>
      </c>
      <c r="AY347" s="170" t="s">
        <v>116</v>
      </c>
    </row>
    <row r="348" spans="2:51" s="6" customFormat="1" ht="15.75" customHeight="1">
      <c r="B348" s="171"/>
      <c r="C348" s="172"/>
      <c r="D348" s="157" t="s">
        <v>131</v>
      </c>
      <c r="E348" s="172"/>
      <c r="F348" s="173" t="s">
        <v>139</v>
      </c>
      <c r="G348" s="172"/>
      <c r="H348" s="174">
        <v>914.432</v>
      </c>
      <c r="J348" s="172"/>
      <c r="K348" s="172"/>
      <c r="L348" s="175"/>
      <c r="M348" s="176"/>
      <c r="N348" s="172"/>
      <c r="O348" s="172"/>
      <c r="P348" s="172"/>
      <c r="Q348" s="172"/>
      <c r="R348" s="172"/>
      <c r="S348" s="172"/>
      <c r="T348" s="177"/>
      <c r="AT348" s="178" t="s">
        <v>131</v>
      </c>
      <c r="AU348" s="178" t="s">
        <v>77</v>
      </c>
      <c r="AV348" s="178" t="s">
        <v>122</v>
      </c>
      <c r="AW348" s="178" t="s">
        <v>86</v>
      </c>
      <c r="AX348" s="178" t="s">
        <v>20</v>
      </c>
      <c r="AY348" s="178" t="s">
        <v>116</v>
      </c>
    </row>
    <row r="349" spans="2:65" s="6" customFormat="1" ht="27" customHeight="1">
      <c r="B349" s="23"/>
      <c r="C349" s="141" t="s">
        <v>397</v>
      </c>
      <c r="D349" s="141" t="s">
        <v>118</v>
      </c>
      <c r="E349" s="142" t="s">
        <v>398</v>
      </c>
      <c r="F349" s="143" t="s">
        <v>399</v>
      </c>
      <c r="G349" s="144" t="s">
        <v>195</v>
      </c>
      <c r="H349" s="145">
        <v>85.693</v>
      </c>
      <c r="I349" s="146"/>
      <c r="J349" s="147">
        <f>ROUND($I$349*$H$349,2)</f>
        <v>0</v>
      </c>
      <c r="K349" s="143"/>
      <c r="L349" s="43"/>
      <c r="M349" s="148"/>
      <c r="N349" s="149" t="s">
        <v>40</v>
      </c>
      <c r="O349" s="24"/>
      <c r="P349" s="24"/>
      <c r="Q349" s="150">
        <v>0</v>
      </c>
      <c r="R349" s="150">
        <f>$Q$349*$H$349</f>
        <v>0</v>
      </c>
      <c r="S349" s="150">
        <v>0</v>
      </c>
      <c r="T349" s="151">
        <f>$S$349*$H$349</f>
        <v>0</v>
      </c>
      <c r="AR349" s="85" t="s">
        <v>122</v>
      </c>
      <c r="AT349" s="85" t="s">
        <v>118</v>
      </c>
      <c r="AU349" s="85" t="s">
        <v>77</v>
      </c>
      <c r="AY349" s="6" t="s">
        <v>116</v>
      </c>
      <c r="BE349" s="152">
        <f>IF($N$349="základní",$J$349,0)</f>
        <v>0</v>
      </c>
      <c r="BF349" s="152">
        <f>IF($N$349="snížená",$J$349,0)</f>
        <v>0</v>
      </c>
      <c r="BG349" s="152">
        <f>IF($N$349="zákl. přenesená",$J$349,0)</f>
        <v>0</v>
      </c>
      <c r="BH349" s="152">
        <f>IF($N$349="sníž. přenesená",$J$349,0)</f>
        <v>0</v>
      </c>
      <c r="BI349" s="152">
        <f>IF($N$349="nulová",$J$349,0)</f>
        <v>0</v>
      </c>
      <c r="BJ349" s="85" t="s">
        <v>20</v>
      </c>
      <c r="BK349" s="152">
        <f>ROUND($I$349*$H$349,2)</f>
        <v>0</v>
      </c>
      <c r="BL349" s="85" t="s">
        <v>122</v>
      </c>
      <c r="BM349" s="85" t="s">
        <v>397</v>
      </c>
    </row>
    <row r="350" spans="2:47" s="6" customFormat="1" ht="27" customHeight="1">
      <c r="B350" s="23"/>
      <c r="C350" s="24"/>
      <c r="D350" s="153" t="s">
        <v>123</v>
      </c>
      <c r="E350" s="24"/>
      <c r="F350" s="154" t="s">
        <v>399</v>
      </c>
      <c r="G350" s="24"/>
      <c r="H350" s="24"/>
      <c r="J350" s="24"/>
      <c r="K350" s="24"/>
      <c r="L350" s="43"/>
      <c r="M350" s="56"/>
      <c r="N350" s="24"/>
      <c r="O350" s="24"/>
      <c r="P350" s="24"/>
      <c r="Q350" s="24"/>
      <c r="R350" s="24"/>
      <c r="S350" s="24"/>
      <c r="T350" s="57"/>
      <c r="AT350" s="6" t="s">
        <v>123</v>
      </c>
      <c r="AU350" s="6" t="s">
        <v>77</v>
      </c>
    </row>
    <row r="351" spans="2:51" s="6" customFormat="1" ht="15.75" customHeight="1">
      <c r="B351" s="163"/>
      <c r="C351" s="164"/>
      <c r="D351" s="157" t="s">
        <v>131</v>
      </c>
      <c r="E351" s="164"/>
      <c r="F351" s="165" t="s">
        <v>400</v>
      </c>
      <c r="G351" s="164"/>
      <c r="H351" s="166">
        <v>85.693</v>
      </c>
      <c r="J351" s="164"/>
      <c r="K351" s="164"/>
      <c r="L351" s="167"/>
      <c r="M351" s="168"/>
      <c r="N351" s="164"/>
      <c r="O351" s="164"/>
      <c r="P351" s="164"/>
      <c r="Q351" s="164"/>
      <c r="R351" s="164"/>
      <c r="S351" s="164"/>
      <c r="T351" s="169"/>
      <c r="AT351" s="170" t="s">
        <v>131</v>
      </c>
      <c r="AU351" s="170" t="s">
        <v>77</v>
      </c>
      <c r="AV351" s="170" t="s">
        <v>77</v>
      </c>
      <c r="AW351" s="170" t="s">
        <v>86</v>
      </c>
      <c r="AX351" s="170" t="s">
        <v>69</v>
      </c>
      <c r="AY351" s="170" t="s">
        <v>116</v>
      </c>
    </row>
    <row r="352" spans="2:51" s="6" customFormat="1" ht="15.75" customHeight="1">
      <c r="B352" s="171"/>
      <c r="C352" s="172"/>
      <c r="D352" s="157" t="s">
        <v>131</v>
      </c>
      <c r="E352" s="172"/>
      <c r="F352" s="173" t="s">
        <v>139</v>
      </c>
      <c r="G352" s="172"/>
      <c r="H352" s="174">
        <v>85.693</v>
      </c>
      <c r="J352" s="172"/>
      <c r="K352" s="172"/>
      <c r="L352" s="175"/>
      <c r="M352" s="176"/>
      <c r="N352" s="172"/>
      <c r="O352" s="172"/>
      <c r="P352" s="172"/>
      <c r="Q352" s="172"/>
      <c r="R352" s="172"/>
      <c r="S352" s="172"/>
      <c r="T352" s="177"/>
      <c r="AT352" s="178" t="s">
        <v>131</v>
      </c>
      <c r="AU352" s="178" t="s">
        <v>77</v>
      </c>
      <c r="AV352" s="178" t="s">
        <v>122</v>
      </c>
      <c r="AW352" s="178" t="s">
        <v>86</v>
      </c>
      <c r="AX352" s="178" t="s">
        <v>20</v>
      </c>
      <c r="AY352" s="178" t="s">
        <v>116</v>
      </c>
    </row>
    <row r="353" spans="2:65" s="6" customFormat="1" ht="15.75" customHeight="1">
      <c r="B353" s="23"/>
      <c r="C353" s="141" t="s">
        <v>401</v>
      </c>
      <c r="D353" s="141" t="s">
        <v>118</v>
      </c>
      <c r="E353" s="142" t="s">
        <v>402</v>
      </c>
      <c r="F353" s="143" t="s">
        <v>403</v>
      </c>
      <c r="G353" s="144" t="s">
        <v>195</v>
      </c>
      <c r="H353" s="145">
        <v>1642.942</v>
      </c>
      <c r="I353" s="146"/>
      <c r="J353" s="147">
        <f>ROUND($I$353*$H$353,2)</f>
        <v>0</v>
      </c>
      <c r="K353" s="143"/>
      <c r="L353" s="43"/>
      <c r="M353" s="148"/>
      <c r="N353" s="149" t="s">
        <v>40</v>
      </c>
      <c r="O353" s="24"/>
      <c r="P353" s="24"/>
      <c r="Q353" s="150">
        <v>0</v>
      </c>
      <c r="R353" s="150">
        <f>$Q$353*$H$353</f>
        <v>0</v>
      </c>
      <c r="S353" s="150">
        <v>0</v>
      </c>
      <c r="T353" s="151">
        <f>$S$353*$H$353</f>
        <v>0</v>
      </c>
      <c r="AR353" s="85" t="s">
        <v>122</v>
      </c>
      <c r="AT353" s="85" t="s">
        <v>118</v>
      </c>
      <c r="AU353" s="85" t="s">
        <v>77</v>
      </c>
      <c r="AY353" s="6" t="s">
        <v>116</v>
      </c>
      <c r="BE353" s="152">
        <f>IF($N$353="základní",$J$353,0)</f>
        <v>0</v>
      </c>
      <c r="BF353" s="152">
        <f>IF($N$353="snížená",$J$353,0)</f>
        <v>0</v>
      </c>
      <c r="BG353" s="152">
        <f>IF($N$353="zákl. přenesená",$J$353,0)</f>
        <v>0</v>
      </c>
      <c r="BH353" s="152">
        <f>IF($N$353="sníž. přenesená",$J$353,0)</f>
        <v>0</v>
      </c>
      <c r="BI353" s="152">
        <f>IF($N$353="nulová",$J$353,0)</f>
        <v>0</v>
      </c>
      <c r="BJ353" s="85" t="s">
        <v>20</v>
      </c>
      <c r="BK353" s="152">
        <f>ROUND($I$353*$H$353,2)</f>
        <v>0</v>
      </c>
      <c r="BL353" s="85" t="s">
        <v>122</v>
      </c>
      <c r="BM353" s="85" t="s">
        <v>401</v>
      </c>
    </row>
    <row r="354" spans="2:47" s="6" customFormat="1" ht="16.5" customHeight="1">
      <c r="B354" s="23"/>
      <c r="C354" s="24"/>
      <c r="D354" s="153" t="s">
        <v>123</v>
      </c>
      <c r="E354" s="24"/>
      <c r="F354" s="154" t="s">
        <v>403</v>
      </c>
      <c r="G354" s="24"/>
      <c r="H354" s="24"/>
      <c r="J354" s="24"/>
      <c r="K354" s="24"/>
      <c r="L354" s="43"/>
      <c r="M354" s="56"/>
      <c r="N354" s="24"/>
      <c r="O354" s="24"/>
      <c r="P354" s="24"/>
      <c r="Q354" s="24"/>
      <c r="R354" s="24"/>
      <c r="S354" s="24"/>
      <c r="T354" s="57"/>
      <c r="AT354" s="6" t="s">
        <v>123</v>
      </c>
      <c r="AU354" s="6" t="s">
        <v>77</v>
      </c>
    </row>
    <row r="355" spans="2:51" s="6" customFormat="1" ht="15.75" customHeight="1">
      <c r="B355" s="155"/>
      <c r="C355" s="156"/>
      <c r="D355" s="157" t="s">
        <v>131</v>
      </c>
      <c r="E355" s="156"/>
      <c r="F355" s="158" t="s">
        <v>404</v>
      </c>
      <c r="G355" s="156"/>
      <c r="H355" s="156"/>
      <c r="J355" s="156"/>
      <c r="K355" s="156"/>
      <c r="L355" s="159"/>
      <c r="M355" s="160"/>
      <c r="N355" s="156"/>
      <c r="O355" s="156"/>
      <c r="P355" s="156"/>
      <c r="Q355" s="156"/>
      <c r="R355" s="156"/>
      <c r="S355" s="156"/>
      <c r="T355" s="161"/>
      <c r="AT355" s="162" t="s">
        <v>131</v>
      </c>
      <c r="AU355" s="162" t="s">
        <v>77</v>
      </c>
      <c r="AV355" s="162" t="s">
        <v>20</v>
      </c>
      <c r="AW355" s="162" t="s">
        <v>86</v>
      </c>
      <c r="AX355" s="162" t="s">
        <v>69</v>
      </c>
      <c r="AY355" s="162" t="s">
        <v>116</v>
      </c>
    </row>
    <row r="356" spans="2:51" s="6" customFormat="1" ht="15.75" customHeight="1">
      <c r="B356" s="163"/>
      <c r="C356" s="164"/>
      <c r="D356" s="157" t="s">
        <v>131</v>
      </c>
      <c r="E356" s="164"/>
      <c r="F356" s="165" t="s">
        <v>405</v>
      </c>
      <c r="G356" s="164"/>
      <c r="H356" s="166">
        <v>1642.942</v>
      </c>
      <c r="J356" s="164"/>
      <c r="K356" s="164"/>
      <c r="L356" s="167"/>
      <c r="M356" s="168"/>
      <c r="N356" s="164"/>
      <c r="O356" s="164"/>
      <c r="P356" s="164"/>
      <c r="Q356" s="164"/>
      <c r="R356" s="164"/>
      <c r="S356" s="164"/>
      <c r="T356" s="169"/>
      <c r="AT356" s="170" t="s">
        <v>131</v>
      </c>
      <c r="AU356" s="170" t="s">
        <v>77</v>
      </c>
      <c r="AV356" s="170" t="s">
        <v>77</v>
      </c>
      <c r="AW356" s="170" t="s">
        <v>86</v>
      </c>
      <c r="AX356" s="170" t="s">
        <v>69</v>
      </c>
      <c r="AY356" s="170" t="s">
        <v>116</v>
      </c>
    </row>
    <row r="357" spans="2:51" s="6" customFormat="1" ht="15.75" customHeight="1">
      <c r="B357" s="163"/>
      <c r="C357" s="164"/>
      <c r="D357" s="157" t="s">
        <v>131</v>
      </c>
      <c r="E357" s="164"/>
      <c r="F357" s="165"/>
      <c r="G357" s="164"/>
      <c r="H357" s="166">
        <v>0</v>
      </c>
      <c r="J357" s="164"/>
      <c r="K357" s="164"/>
      <c r="L357" s="167"/>
      <c r="M357" s="168"/>
      <c r="N357" s="164"/>
      <c r="O357" s="164"/>
      <c r="P357" s="164"/>
      <c r="Q357" s="164"/>
      <c r="R357" s="164"/>
      <c r="S357" s="164"/>
      <c r="T357" s="169"/>
      <c r="AT357" s="170" t="s">
        <v>131</v>
      </c>
      <c r="AU357" s="170" t="s">
        <v>77</v>
      </c>
      <c r="AV357" s="170" t="s">
        <v>77</v>
      </c>
      <c r="AW357" s="170" t="s">
        <v>69</v>
      </c>
      <c r="AX357" s="170" t="s">
        <v>69</v>
      </c>
      <c r="AY357" s="170" t="s">
        <v>116</v>
      </c>
    </row>
    <row r="358" spans="2:51" s="6" customFormat="1" ht="15.75" customHeight="1">
      <c r="B358" s="171"/>
      <c r="C358" s="172"/>
      <c r="D358" s="157" t="s">
        <v>131</v>
      </c>
      <c r="E358" s="172"/>
      <c r="F358" s="173" t="s">
        <v>139</v>
      </c>
      <c r="G358" s="172"/>
      <c r="H358" s="174">
        <v>1642.942</v>
      </c>
      <c r="J358" s="172"/>
      <c r="K358" s="172"/>
      <c r="L358" s="175"/>
      <c r="M358" s="176"/>
      <c r="N358" s="172"/>
      <c r="O358" s="172"/>
      <c r="P358" s="172"/>
      <c r="Q358" s="172"/>
      <c r="R358" s="172"/>
      <c r="S358" s="172"/>
      <c r="T358" s="177"/>
      <c r="AT358" s="178" t="s">
        <v>131</v>
      </c>
      <c r="AU358" s="178" t="s">
        <v>77</v>
      </c>
      <c r="AV358" s="178" t="s">
        <v>122</v>
      </c>
      <c r="AW358" s="178" t="s">
        <v>86</v>
      </c>
      <c r="AX358" s="178" t="s">
        <v>20</v>
      </c>
      <c r="AY358" s="178" t="s">
        <v>116</v>
      </c>
    </row>
    <row r="359" spans="2:63" s="128" customFormat="1" ht="37.5" customHeight="1">
      <c r="B359" s="129"/>
      <c r="C359" s="130"/>
      <c r="D359" s="130" t="s">
        <v>68</v>
      </c>
      <c r="E359" s="131" t="s">
        <v>406</v>
      </c>
      <c r="F359" s="131" t="s">
        <v>407</v>
      </c>
      <c r="G359" s="130"/>
      <c r="H359" s="130"/>
      <c r="J359" s="132">
        <f>$BK$359</f>
        <v>0</v>
      </c>
      <c r="K359" s="130"/>
      <c r="L359" s="133"/>
      <c r="M359" s="134"/>
      <c r="N359" s="130"/>
      <c r="O359" s="130"/>
      <c r="P359" s="135">
        <f>$P$360</f>
        <v>0</v>
      </c>
      <c r="Q359" s="130"/>
      <c r="R359" s="135">
        <f>$R$360</f>
        <v>0</v>
      </c>
      <c r="S359" s="130"/>
      <c r="T359" s="136">
        <f>$T$360</f>
        <v>0</v>
      </c>
      <c r="AR359" s="137" t="s">
        <v>20</v>
      </c>
      <c r="AT359" s="137" t="s">
        <v>68</v>
      </c>
      <c r="AU359" s="137" t="s">
        <v>69</v>
      </c>
      <c r="AY359" s="137" t="s">
        <v>116</v>
      </c>
      <c r="BK359" s="138">
        <f>$BK$360</f>
        <v>0</v>
      </c>
    </row>
    <row r="360" spans="2:63" s="128" customFormat="1" ht="21" customHeight="1">
      <c r="B360" s="129"/>
      <c r="C360" s="130"/>
      <c r="D360" s="130" t="s">
        <v>68</v>
      </c>
      <c r="E360" s="139" t="s">
        <v>408</v>
      </c>
      <c r="F360" s="139" t="s">
        <v>409</v>
      </c>
      <c r="G360" s="130"/>
      <c r="H360" s="130"/>
      <c r="J360" s="140">
        <f>$BK$360</f>
        <v>0</v>
      </c>
      <c r="K360" s="130"/>
      <c r="L360" s="133"/>
      <c r="M360" s="134"/>
      <c r="N360" s="130"/>
      <c r="O360" s="130"/>
      <c r="P360" s="135">
        <f>SUM($P$361:$P$364)</f>
        <v>0</v>
      </c>
      <c r="Q360" s="130"/>
      <c r="R360" s="135">
        <f>SUM($R$361:$R$364)</f>
        <v>0</v>
      </c>
      <c r="S360" s="130"/>
      <c r="T360" s="136">
        <f>SUM($T$361:$T$364)</f>
        <v>0</v>
      </c>
      <c r="AR360" s="137" t="s">
        <v>20</v>
      </c>
      <c r="AT360" s="137" t="s">
        <v>68</v>
      </c>
      <c r="AU360" s="137" t="s">
        <v>20</v>
      </c>
      <c r="AY360" s="137" t="s">
        <v>116</v>
      </c>
      <c r="BK360" s="138">
        <f>SUM($BK$361:$BK$364)</f>
        <v>0</v>
      </c>
    </row>
    <row r="361" spans="2:65" s="6" customFormat="1" ht="27" customHeight="1">
      <c r="B361" s="23"/>
      <c r="C361" s="141" t="s">
        <v>410</v>
      </c>
      <c r="D361" s="141" t="s">
        <v>118</v>
      </c>
      <c r="E361" s="142" t="s">
        <v>411</v>
      </c>
      <c r="F361" s="143" t="s">
        <v>412</v>
      </c>
      <c r="G361" s="144" t="s">
        <v>129</v>
      </c>
      <c r="H361" s="145">
        <v>46</v>
      </c>
      <c r="I361" s="146"/>
      <c r="J361" s="147">
        <f>ROUND($I$361*$H$361,2)</f>
        <v>0</v>
      </c>
      <c r="K361" s="143"/>
      <c r="L361" s="43"/>
      <c r="M361" s="148"/>
      <c r="N361" s="149" t="s">
        <v>40</v>
      </c>
      <c r="O361" s="24"/>
      <c r="P361" s="24"/>
      <c r="Q361" s="150">
        <v>0</v>
      </c>
      <c r="R361" s="150">
        <f>$Q$361*$H$361</f>
        <v>0</v>
      </c>
      <c r="S361" s="150">
        <v>0</v>
      </c>
      <c r="T361" s="151">
        <f>$S$361*$H$361</f>
        <v>0</v>
      </c>
      <c r="AR361" s="85" t="s">
        <v>122</v>
      </c>
      <c r="AT361" s="85" t="s">
        <v>118</v>
      </c>
      <c r="AU361" s="85" t="s">
        <v>77</v>
      </c>
      <c r="AY361" s="6" t="s">
        <v>116</v>
      </c>
      <c r="BE361" s="152">
        <f>IF($N$361="základní",$J$361,0)</f>
        <v>0</v>
      </c>
      <c r="BF361" s="152">
        <f>IF($N$361="snížená",$J$361,0)</f>
        <v>0</v>
      </c>
      <c r="BG361" s="152">
        <f>IF($N$361="zákl. přenesená",$J$361,0)</f>
        <v>0</v>
      </c>
      <c r="BH361" s="152">
        <f>IF($N$361="sníž. přenesená",$J$361,0)</f>
        <v>0</v>
      </c>
      <c r="BI361" s="152">
        <f>IF($N$361="nulová",$J$361,0)</f>
        <v>0</v>
      </c>
      <c r="BJ361" s="85" t="s">
        <v>20</v>
      </c>
      <c r="BK361" s="152">
        <f>ROUND($I$361*$H$361,2)</f>
        <v>0</v>
      </c>
      <c r="BL361" s="85" t="s">
        <v>122</v>
      </c>
      <c r="BM361" s="85" t="s">
        <v>410</v>
      </c>
    </row>
    <row r="362" spans="2:47" s="6" customFormat="1" ht="16.5" customHeight="1">
      <c r="B362" s="23"/>
      <c r="C362" s="24"/>
      <c r="D362" s="153" t="s">
        <v>123</v>
      </c>
      <c r="E362" s="24"/>
      <c r="F362" s="154" t="s">
        <v>412</v>
      </c>
      <c r="G362" s="24"/>
      <c r="H362" s="24"/>
      <c r="J362" s="24"/>
      <c r="K362" s="24"/>
      <c r="L362" s="43"/>
      <c r="M362" s="56"/>
      <c r="N362" s="24"/>
      <c r="O362" s="24"/>
      <c r="P362" s="24"/>
      <c r="Q362" s="24"/>
      <c r="R362" s="24"/>
      <c r="S362" s="24"/>
      <c r="T362" s="57"/>
      <c r="AT362" s="6" t="s">
        <v>123</v>
      </c>
      <c r="AU362" s="6" t="s">
        <v>77</v>
      </c>
    </row>
    <row r="363" spans="2:65" s="6" customFormat="1" ht="27" customHeight="1">
      <c r="B363" s="23"/>
      <c r="C363" s="179" t="s">
        <v>413</v>
      </c>
      <c r="D363" s="179" t="s">
        <v>219</v>
      </c>
      <c r="E363" s="180" t="s">
        <v>414</v>
      </c>
      <c r="F363" s="181" t="s">
        <v>415</v>
      </c>
      <c r="G363" s="182" t="s">
        <v>195</v>
      </c>
      <c r="H363" s="183">
        <v>0.021</v>
      </c>
      <c r="I363" s="184"/>
      <c r="J363" s="185">
        <f>ROUND($I$363*$H$363,2)</f>
        <v>0</v>
      </c>
      <c r="K363" s="181"/>
      <c r="L363" s="186"/>
      <c r="M363" s="187"/>
      <c r="N363" s="188" t="s">
        <v>40</v>
      </c>
      <c r="O363" s="24"/>
      <c r="P363" s="24"/>
      <c r="Q363" s="150">
        <v>0</v>
      </c>
      <c r="R363" s="150">
        <f>$Q$363*$H$363</f>
        <v>0</v>
      </c>
      <c r="S363" s="150">
        <v>0</v>
      </c>
      <c r="T363" s="151">
        <f>$S$363*$H$363</f>
        <v>0</v>
      </c>
      <c r="AR363" s="85" t="s">
        <v>160</v>
      </c>
      <c r="AT363" s="85" t="s">
        <v>219</v>
      </c>
      <c r="AU363" s="85" t="s">
        <v>77</v>
      </c>
      <c r="AY363" s="6" t="s">
        <v>116</v>
      </c>
      <c r="BE363" s="152">
        <f>IF($N$363="základní",$J$363,0)</f>
        <v>0</v>
      </c>
      <c r="BF363" s="152">
        <f>IF($N$363="snížená",$J$363,0)</f>
        <v>0</v>
      </c>
      <c r="BG363" s="152">
        <f>IF($N$363="zákl. přenesená",$J$363,0)</f>
        <v>0</v>
      </c>
      <c r="BH363" s="152">
        <f>IF($N$363="sníž. přenesená",$J$363,0)</f>
        <v>0</v>
      </c>
      <c r="BI363" s="152">
        <f>IF($N$363="nulová",$J$363,0)</f>
        <v>0</v>
      </c>
      <c r="BJ363" s="85" t="s">
        <v>20</v>
      </c>
      <c r="BK363" s="152">
        <f>ROUND($I$363*$H$363,2)</f>
        <v>0</v>
      </c>
      <c r="BL363" s="85" t="s">
        <v>122</v>
      </c>
      <c r="BM363" s="85" t="s">
        <v>413</v>
      </c>
    </row>
    <row r="364" spans="2:47" s="6" customFormat="1" ht="27" customHeight="1">
      <c r="B364" s="23"/>
      <c r="C364" s="24"/>
      <c r="D364" s="153" t="s">
        <v>123</v>
      </c>
      <c r="E364" s="24"/>
      <c r="F364" s="154" t="s">
        <v>415</v>
      </c>
      <c r="G364" s="24"/>
      <c r="H364" s="24"/>
      <c r="J364" s="24"/>
      <c r="K364" s="24"/>
      <c r="L364" s="43"/>
      <c r="M364" s="56"/>
      <c r="N364" s="24"/>
      <c r="O364" s="24"/>
      <c r="P364" s="24"/>
      <c r="Q364" s="24"/>
      <c r="R364" s="24"/>
      <c r="S364" s="24"/>
      <c r="T364" s="57"/>
      <c r="AT364" s="6" t="s">
        <v>123</v>
      </c>
      <c r="AU364" s="6" t="s">
        <v>77</v>
      </c>
    </row>
    <row r="365" spans="2:63" s="128" customFormat="1" ht="37.5" customHeight="1">
      <c r="B365" s="129"/>
      <c r="C365" s="130"/>
      <c r="D365" s="130" t="s">
        <v>68</v>
      </c>
      <c r="E365" s="131" t="s">
        <v>416</v>
      </c>
      <c r="F365" s="131" t="s">
        <v>417</v>
      </c>
      <c r="G365" s="130"/>
      <c r="H365" s="130"/>
      <c r="J365" s="132">
        <f>$BK$365</f>
        <v>0</v>
      </c>
      <c r="K365" s="130"/>
      <c r="L365" s="133"/>
      <c r="M365" s="134"/>
      <c r="N365" s="130"/>
      <c r="O365" s="130"/>
      <c r="P365" s="135">
        <f>$P$366</f>
        <v>0</v>
      </c>
      <c r="Q365" s="130"/>
      <c r="R365" s="135">
        <f>$R$366</f>
        <v>0</v>
      </c>
      <c r="S365" s="130"/>
      <c r="T365" s="136">
        <f>$T$366</f>
        <v>0</v>
      </c>
      <c r="AR365" s="137" t="s">
        <v>20</v>
      </c>
      <c r="AT365" s="137" t="s">
        <v>68</v>
      </c>
      <c r="AU365" s="137" t="s">
        <v>69</v>
      </c>
      <c r="AY365" s="137" t="s">
        <v>116</v>
      </c>
      <c r="BK365" s="138">
        <f>$BK$366</f>
        <v>0</v>
      </c>
    </row>
    <row r="366" spans="2:63" s="128" customFormat="1" ht="21" customHeight="1">
      <c r="B366" s="129"/>
      <c r="C366" s="130"/>
      <c r="D366" s="130" t="s">
        <v>68</v>
      </c>
      <c r="E366" s="139" t="s">
        <v>416</v>
      </c>
      <c r="F366" s="139" t="s">
        <v>417</v>
      </c>
      <c r="G366" s="130"/>
      <c r="H366" s="130"/>
      <c r="J366" s="140">
        <f>$BK$366</f>
        <v>0</v>
      </c>
      <c r="K366" s="130"/>
      <c r="L366" s="133"/>
      <c r="M366" s="134"/>
      <c r="N366" s="130"/>
      <c r="O366" s="130"/>
      <c r="P366" s="135">
        <f>SUM($P$367:$P$435)</f>
        <v>0</v>
      </c>
      <c r="Q366" s="130"/>
      <c r="R366" s="135">
        <f>SUM($R$367:$R$435)</f>
        <v>0</v>
      </c>
      <c r="S366" s="130"/>
      <c r="T366" s="136">
        <f>SUM($T$367:$T$435)</f>
        <v>0</v>
      </c>
      <c r="AR366" s="137" t="s">
        <v>20</v>
      </c>
      <c r="AT366" s="137" t="s">
        <v>68</v>
      </c>
      <c r="AU366" s="137" t="s">
        <v>20</v>
      </c>
      <c r="AY366" s="137" t="s">
        <v>116</v>
      </c>
      <c r="BK366" s="138">
        <f>SUM($BK$367:$BK$435)</f>
        <v>0</v>
      </c>
    </row>
    <row r="367" spans="2:65" s="6" customFormat="1" ht="15.75" customHeight="1">
      <c r="B367" s="23"/>
      <c r="C367" s="141" t="s">
        <v>418</v>
      </c>
      <c r="D367" s="141" t="s">
        <v>118</v>
      </c>
      <c r="E367" s="142" t="s">
        <v>419</v>
      </c>
      <c r="F367" s="143" t="s">
        <v>420</v>
      </c>
      <c r="G367" s="144" t="s">
        <v>421</v>
      </c>
      <c r="H367" s="145">
        <v>1</v>
      </c>
      <c r="I367" s="146"/>
      <c r="J367" s="147">
        <f>ROUND($I$367*$H$367,2)</f>
        <v>0</v>
      </c>
      <c r="K367" s="143"/>
      <c r="L367" s="43"/>
      <c r="M367" s="148"/>
      <c r="N367" s="149" t="s">
        <v>40</v>
      </c>
      <c r="O367" s="24"/>
      <c r="P367" s="24"/>
      <c r="Q367" s="150">
        <v>0</v>
      </c>
      <c r="R367" s="150">
        <f>$Q$367*$H$367</f>
        <v>0</v>
      </c>
      <c r="S367" s="150">
        <v>0</v>
      </c>
      <c r="T367" s="151">
        <f>$S$367*$H$367</f>
        <v>0</v>
      </c>
      <c r="AR367" s="85" t="s">
        <v>122</v>
      </c>
      <c r="AT367" s="85" t="s">
        <v>118</v>
      </c>
      <c r="AU367" s="85" t="s">
        <v>77</v>
      </c>
      <c r="AY367" s="6" t="s">
        <v>116</v>
      </c>
      <c r="BE367" s="152">
        <f>IF($N$367="základní",$J$367,0)</f>
        <v>0</v>
      </c>
      <c r="BF367" s="152">
        <f>IF($N$367="snížená",$J$367,0)</f>
        <v>0</v>
      </c>
      <c r="BG367" s="152">
        <f>IF($N$367="zákl. přenesená",$J$367,0)</f>
        <v>0</v>
      </c>
      <c r="BH367" s="152">
        <f>IF($N$367="sníž. přenesená",$J$367,0)</f>
        <v>0</v>
      </c>
      <c r="BI367" s="152">
        <f>IF($N$367="nulová",$J$367,0)</f>
        <v>0</v>
      </c>
      <c r="BJ367" s="85" t="s">
        <v>20</v>
      </c>
      <c r="BK367" s="152">
        <f>ROUND($I$367*$H$367,2)</f>
        <v>0</v>
      </c>
      <c r="BL367" s="85" t="s">
        <v>122</v>
      </c>
      <c r="BM367" s="85" t="s">
        <v>418</v>
      </c>
    </row>
    <row r="368" spans="2:47" s="6" customFormat="1" ht="16.5" customHeight="1">
      <c r="B368" s="23"/>
      <c r="C368" s="24"/>
      <c r="D368" s="153" t="s">
        <v>123</v>
      </c>
      <c r="E368" s="24"/>
      <c r="F368" s="154" t="s">
        <v>420</v>
      </c>
      <c r="G368" s="24"/>
      <c r="H368" s="24"/>
      <c r="J368" s="24"/>
      <c r="K368" s="24"/>
      <c r="L368" s="43"/>
      <c r="M368" s="56"/>
      <c r="N368" s="24"/>
      <c r="O368" s="24"/>
      <c r="P368" s="24"/>
      <c r="Q368" s="24"/>
      <c r="R368" s="24"/>
      <c r="S368" s="24"/>
      <c r="T368" s="57"/>
      <c r="AT368" s="6" t="s">
        <v>123</v>
      </c>
      <c r="AU368" s="6" t="s">
        <v>77</v>
      </c>
    </row>
    <row r="369" spans="2:65" s="6" customFormat="1" ht="27" customHeight="1">
      <c r="B369" s="23"/>
      <c r="C369" s="141" t="s">
        <v>422</v>
      </c>
      <c r="D369" s="141" t="s">
        <v>118</v>
      </c>
      <c r="E369" s="142" t="s">
        <v>423</v>
      </c>
      <c r="F369" s="143" t="s">
        <v>424</v>
      </c>
      <c r="G369" s="144" t="s">
        <v>121</v>
      </c>
      <c r="H369" s="145">
        <v>1</v>
      </c>
      <c r="I369" s="146"/>
      <c r="J369" s="147">
        <f>ROUND($I$369*$H$369,2)</f>
        <v>0</v>
      </c>
      <c r="K369" s="143"/>
      <c r="L369" s="43"/>
      <c r="M369" s="148"/>
      <c r="N369" s="149" t="s">
        <v>40</v>
      </c>
      <c r="O369" s="24"/>
      <c r="P369" s="24"/>
      <c r="Q369" s="150">
        <v>0</v>
      </c>
      <c r="R369" s="150">
        <f>$Q$369*$H$369</f>
        <v>0</v>
      </c>
      <c r="S369" s="150">
        <v>0</v>
      </c>
      <c r="T369" s="151">
        <f>$S$369*$H$369</f>
        <v>0</v>
      </c>
      <c r="AR369" s="85" t="s">
        <v>122</v>
      </c>
      <c r="AT369" s="85" t="s">
        <v>118</v>
      </c>
      <c r="AU369" s="85" t="s">
        <v>77</v>
      </c>
      <c r="AY369" s="6" t="s">
        <v>116</v>
      </c>
      <c r="BE369" s="152">
        <f>IF($N$369="základní",$J$369,0)</f>
        <v>0</v>
      </c>
      <c r="BF369" s="152">
        <f>IF($N$369="snížená",$J$369,0)</f>
        <v>0</v>
      </c>
      <c r="BG369" s="152">
        <f>IF($N$369="zákl. přenesená",$J$369,0)</f>
        <v>0</v>
      </c>
      <c r="BH369" s="152">
        <f>IF($N$369="sníž. přenesená",$J$369,0)</f>
        <v>0</v>
      </c>
      <c r="BI369" s="152">
        <f>IF($N$369="nulová",$J$369,0)</f>
        <v>0</v>
      </c>
      <c r="BJ369" s="85" t="s">
        <v>20</v>
      </c>
      <c r="BK369" s="152">
        <f>ROUND($I$369*$H$369,2)</f>
        <v>0</v>
      </c>
      <c r="BL369" s="85" t="s">
        <v>122</v>
      </c>
      <c r="BM369" s="85" t="s">
        <v>422</v>
      </c>
    </row>
    <row r="370" spans="2:47" s="6" customFormat="1" ht="27" customHeight="1">
      <c r="B370" s="23"/>
      <c r="C370" s="24"/>
      <c r="D370" s="153" t="s">
        <v>123</v>
      </c>
      <c r="E370" s="24"/>
      <c r="F370" s="154" t="s">
        <v>424</v>
      </c>
      <c r="G370" s="24"/>
      <c r="H370" s="24"/>
      <c r="J370" s="24"/>
      <c r="K370" s="24"/>
      <c r="L370" s="43"/>
      <c r="M370" s="56"/>
      <c r="N370" s="24"/>
      <c r="O370" s="24"/>
      <c r="P370" s="24"/>
      <c r="Q370" s="24"/>
      <c r="R370" s="24"/>
      <c r="S370" s="24"/>
      <c r="T370" s="57"/>
      <c r="AT370" s="6" t="s">
        <v>123</v>
      </c>
      <c r="AU370" s="6" t="s">
        <v>77</v>
      </c>
    </row>
    <row r="371" spans="2:65" s="6" customFormat="1" ht="15.75" customHeight="1">
      <c r="B371" s="23"/>
      <c r="C371" s="141" t="s">
        <v>425</v>
      </c>
      <c r="D371" s="141" t="s">
        <v>118</v>
      </c>
      <c r="E371" s="142" t="s">
        <v>426</v>
      </c>
      <c r="F371" s="143" t="s">
        <v>427</v>
      </c>
      <c r="G371" s="144" t="s">
        <v>121</v>
      </c>
      <c r="H371" s="145">
        <v>2</v>
      </c>
      <c r="I371" s="146"/>
      <c r="J371" s="147">
        <f>ROUND($I$371*$H$371,2)</f>
        <v>0</v>
      </c>
      <c r="K371" s="143"/>
      <c r="L371" s="43"/>
      <c r="M371" s="148"/>
      <c r="N371" s="149" t="s">
        <v>40</v>
      </c>
      <c r="O371" s="24"/>
      <c r="P371" s="24"/>
      <c r="Q371" s="150">
        <v>0</v>
      </c>
      <c r="R371" s="150">
        <f>$Q$371*$H$371</f>
        <v>0</v>
      </c>
      <c r="S371" s="150">
        <v>0</v>
      </c>
      <c r="T371" s="151">
        <f>$S$371*$H$371</f>
        <v>0</v>
      </c>
      <c r="AR371" s="85" t="s">
        <v>122</v>
      </c>
      <c r="AT371" s="85" t="s">
        <v>118</v>
      </c>
      <c r="AU371" s="85" t="s">
        <v>77</v>
      </c>
      <c r="AY371" s="6" t="s">
        <v>116</v>
      </c>
      <c r="BE371" s="152">
        <f>IF($N$371="základní",$J$371,0)</f>
        <v>0</v>
      </c>
      <c r="BF371" s="152">
        <f>IF($N$371="snížená",$J$371,0)</f>
        <v>0</v>
      </c>
      <c r="BG371" s="152">
        <f>IF($N$371="zákl. přenesená",$J$371,0)</f>
        <v>0</v>
      </c>
      <c r="BH371" s="152">
        <f>IF($N$371="sníž. přenesená",$J$371,0)</f>
        <v>0</v>
      </c>
      <c r="BI371" s="152">
        <f>IF($N$371="nulová",$J$371,0)</f>
        <v>0</v>
      </c>
      <c r="BJ371" s="85" t="s">
        <v>20</v>
      </c>
      <c r="BK371" s="152">
        <f>ROUND($I$371*$H$371,2)</f>
        <v>0</v>
      </c>
      <c r="BL371" s="85" t="s">
        <v>122</v>
      </c>
      <c r="BM371" s="85" t="s">
        <v>425</v>
      </c>
    </row>
    <row r="372" spans="2:47" s="6" customFormat="1" ht="16.5" customHeight="1">
      <c r="B372" s="23"/>
      <c r="C372" s="24"/>
      <c r="D372" s="153" t="s">
        <v>123</v>
      </c>
      <c r="E372" s="24"/>
      <c r="F372" s="154" t="s">
        <v>427</v>
      </c>
      <c r="G372" s="24"/>
      <c r="H372" s="24"/>
      <c r="J372" s="24"/>
      <c r="K372" s="24"/>
      <c r="L372" s="43"/>
      <c r="M372" s="56"/>
      <c r="N372" s="24"/>
      <c r="O372" s="24"/>
      <c r="P372" s="24"/>
      <c r="Q372" s="24"/>
      <c r="R372" s="24"/>
      <c r="S372" s="24"/>
      <c r="T372" s="57"/>
      <c r="AT372" s="6" t="s">
        <v>123</v>
      </c>
      <c r="AU372" s="6" t="s">
        <v>77</v>
      </c>
    </row>
    <row r="373" spans="2:65" s="6" customFormat="1" ht="15.75" customHeight="1">
      <c r="B373" s="23"/>
      <c r="C373" s="141" t="s">
        <v>428</v>
      </c>
      <c r="D373" s="141" t="s">
        <v>118</v>
      </c>
      <c r="E373" s="142" t="s">
        <v>429</v>
      </c>
      <c r="F373" s="143" t="s">
        <v>430</v>
      </c>
      <c r="G373" s="144" t="s">
        <v>121</v>
      </c>
      <c r="H373" s="145">
        <v>2</v>
      </c>
      <c r="I373" s="146"/>
      <c r="J373" s="147">
        <f>ROUND($I$373*$H$373,2)</f>
        <v>0</v>
      </c>
      <c r="K373" s="143"/>
      <c r="L373" s="43"/>
      <c r="M373" s="148"/>
      <c r="N373" s="149" t="s">
        <v>40</v>
      </c>
      <c r="O373" s="24"/>
      <c r="P373" s="24"/>
      <c r="Q373" s="150">
        <v>0</v>
      </c>
      <c r="R373" s="150">
        <f>$Q$373*$H$373</f>
        <v>0</v>
      </c>
      <c r="S373" s="150">
        <v>0</v>
      </c>
      <c r="T373" s="151">
        <f>$S$373*$H$373</f>
        <v>0</v>
      </c>
      <c r="AR373" s="85" t="s">
        <v>122</v>
      </c>
      <c r="AT373" s="85" t="s">
        <v>118</v>
      </c>
      <c r="AU373" s="85" t="s">
        <v>77</v>
      </c>
      <c r="AY373" s="6" t="s">
        <v>116</v>
      </c>
      <c r="BE373" s="152">
        <f>IF($N$373="základní",$J$373,0)</f>
        <v>0</v>
      </c>
      <c r="BF373" s="152">
        <f>IF($N$373="snížená",$J$373,0)</f>
        <v>0</v>
      </c>
      <c r="BG373" s="152">
        <f>IF($N$373="zákl. přenesená",$J$373,0)</f>
        <v>0</v>
      </c>
      <c r="BH373" s="152">
        <f>IF($N$373="sníž. přenesená",$J$373,0)</f>
        <v>0</v>
      </c>
      <c r="BI373" s="152">
        <f>IF($N$373="nulová",$J$373,0)</f>
        <v>0</v>
      </c>
      <c r="BJ373" s="85" t="s">
        <v>20</v>
      </c>
      <c r="BK373" s="152">
        <f>ROUND($I$373*$H$373,2)</f>
        <v>0</v>
      </c>
      <c r="BL373" s="85" t="s">
        <v>122</v>
      </c>
      <c r="BM373" s="85" t="s">
        <v>428</v>
      </c>
    </row>
    <row r="374" spans="2:47" s="6" customFormat="1" ht="16.5" customHeight="1">
      <c r="B374" s="23"/>
      <c r="C374" s="24"/>
      <c r="D374" s="153" t="s">
        <v>123</v>
      </c>
      <c r="E374" s="24"/>
      <c r="F374" s="154" t="s">
        <v>430</v>
      </c>
      <c r="G374" s="24"/>
      <c r="H374" s="24"/>
      <c r="J374" s="24"/>
      <c r="K374" s="24"/>
      <c r="L374" s="43"/>
      <c r="M374" s="56"/>
      <c r="N374" s="24"/>
      <c r="O374" s="24"/>
      <c r="P374" s="24"/>
      <c r="Q374" s="24"/>
      <c r="R374" s="24"/>
      <c r="S374" s="24"/>
      <c r="T374" s="57"/>
      <c r="AT374" s="6" t="s">
        <v>123</v>
      </c>
      <c r="AU374" s="6" t="s">
        <v>77</v>
      </c>
    </row>
    <row r="375" spans="2:65" s="6" customFormat="1" ht="15.75" customHeight="1">
      <c r="B375" s="23"/>
      <c r="C375" s="141" t="s">
        <v>431</v>
      </c>
      <c r="D375" s="141" t="s">
        <v>118</v>
      </c>
      <c r="E375" s="142" t="s">
        <v>432</v>
      </c>
      <c r="F375" s="143" t="s">
        <v>433</v>
      </c>
      <c r="G375" s="144" t="s">
        <v>121</v>
      </c>
      <c r="H375" s="145">
        <v>1</v>
      </c>
      <c r="I375" s="146"/>
      <c r="J375" s="147">
        <f>ROUND($I$375*$H$375,2)</f>
        <v>0</v>
      </c>
      <c r="K375" s="143"/>
      <c r="L375" s="43"/>
      <c r="M375" s="148"/>
      <c r="N375" s="149" t="s">
        <v>40</v>
      </c>
      <c r="O375" s="24"/>
      <c r="P375" s="24"/>
      <c r="Q375" s="150">
        <v>0</v>
      </c>
      <c r="R375" s="150">
        <f>$Q$375*$H$375</f>
        <v>0</v>
      </c>
      <c r="S375" s="150">
        <v>0</v>
      </c>
      <c r="T375" s="151">
        <f>$S$375*$H$375</f>
        <v>0</v>
      </c>
      <c r="AR375" s="85" t="s">
        <v>122</v>
      </c>
      <c r="AT375" s="85" t="s">
        <v>118</v>
      </c>
      <c r="AU375" s="85" t="s">
        <v>77</v>
      </c>
      <c r="AY375" s="6" t="s">
        <v>116</v>
      </c>
      <c r="BE375" s="152">
        <f>IF($N$375="základní",$J$375,0)</f>
        <v>0</v>
      </c>
      <c r="BF375" s="152">
        <f>IF($N$375="snížená",$J$375,0)</f>
        <v>0</v>
      </c>
      <c r="BG375" s="152">
        <f>IF($N$375="zákl. přenesená",$J$375,0)</f>
        <v>0</v>
      </c>
      <c r="BH375" s="152">
        <f>IF($N$375="sníž. přenesená",$J$375,0)</f>
        <v>0</v>
      </c>
      <c r="BI375" s="152">
        <f>IF($N$375="nulová",$J$375,0)</f>
        <v>0</v>
      </c>
      <c r="BJ375" s="85" t="s">
        <v>20</v>
      </c>
      <c r="BK375" s="152">
        <f>ROUND($I$375*$H$375,2)</f>
        <v>0</v>
      </c>
      <c r="BL375" s="85" t="s">
        <v>122</v>
      </c>
      <c r="BM375" s="85" t="s">
        <v>431</v>
      </c>
    </row>
    <row r="376" spans="2:47" s="6" customFormat="1" ht="16.5" customHeight="1">
      <c r="B376" s="23"/>
      <c r="C376" s="24"/>
      <c r="D376" s="153" t="s">
        <v>123</v>
      </c>
      <c r="E376" s="24"/>
      <c r="F376" s="154" t="s">
        <v>433</v>
      </c>
      <c r="G376" s="24"/>
      <c r="H376" s="24"/>
      <c r="J376" s="24"/>
      <c r="K376" s="24"/>
      <c r="L376" s="43"/>
      <c r="M376" s="56"/>
      <c r="N376" s="24"/>
      <c r="O376" s="24"/>
      <c r="P376" s="24"/>
      <c r="Q376" s="24"/>
      <c r="R376" s="24"/>
      <c r="S376" s="24"/>
      <c r="T376" s="57"/>
      <c r="AT376" s="6" t="s">
        <v>123</v>
      </c>
      <c r="AU376" s="6" t="s">
        <v>77</v>
      </c>
    </row>
    <row r="377" spans="2:65" s="6" customFormat="1" ht="15.75" customHeight="1">
      <c r="B377" s="23"/>
      <c r="C377" s="141" t="s">
        <v>434</v>
      </c>
      <c r="D377" s="141" t="s">
        <v>118</v>
      </c>
      <c r="E377" s="142" t="s">
        <v>435</v>
      </c>
      <c r="F377" s="143" t="s">
        <v>436</v>
      </c>
      <c r="G377" s="144" t="s">
        <v>121</v>
      </c>
      <c r="H377" s="145">
        <v>1</v>
      </c>
      <c r="I377" s="146"/>
      <c r="J377" s="147">
        <f>ROUND($I$377*$H$377,2)</f>
        <v>0</v>
      </c>
      <c r="K377" s="143"/>
      <c r="L377" s="43"/>
      <c r="M377" s="148"/>
      <c r="N377" s="149" t="s">
        <v>40</v>
      </c>
      <c r="O377" s="24"/>
      <c r="P377" s="24"/>
      <c r="Q377" s="150">
        <v>0</v>
      </c>
      <c r="R377" s="150">
        <f>$Q$377*$H$377</f>
        <v>0</v>
      </c>
      <c r="S377" s="150">
        <v>0</v>
      </c>
      <c r="T377" s="151">
        <f>$S$377*$H$377</f>
        <v>0</v>
      </c>
      <c r="AR377" s="85" t="s">
        <v>122</v>
      </c>
      <c r="AT377" s="85" t="s">
        <v>118</v>
      </c>
      <c r="AU377" s="85" t="s">
        <v>77</v>
      </c>
      <c r="AY377" s="6" t="s">
        <v>116</v>
      </c>
      <c r="BE377" s="152">
        <f>IF($N$377="základní",$J$377,0)</f>
        <v>0</v>
      </c>
      <c r="BF377" s="152">
        <f>IF($N$377="snížená",$J$377,0)</f>
        <v>0</v>
      </c>
      <c r="BG377" s="152">
        <f>IF($N$377="zákl. přenesená",$J$377,0)</f>
        <v>0</v>
      </c>
      <c r="BH377" s="152">
        <f>IF($N$377="sníž. přenesená",$J$377,0)</f>
        <v>0</v>
      </c>
      <c r="BI377" s="152">
        <f>IF($N$377="nulová",$J$377,0)</f>
        <v>0</v>
      </c>
      <c r="BJ377" s="85" t="s">
        <v>20</v>
      </c>
      <c r="BK377" s="152">
        <f>ROUND($I$377*$H$377,2)</f>
        <v>0</v>
      </c>
      <c r="BL377" s="85" t="s">
        <v>122</v>
      </c>
      <c r="BM377" s="85" t="s">
        <v>434</v>
      </c>
    </row>
    <row r="378" spans="2:47" s="6" customFormat="1" ht="16.5" customHeight="1">
      <c r="B378" s="23"/>
      <c r="C378" s="24"/>
      <c r="D378" s="153" t="s">
        <v>123</v>
      </c>
      <c r="E378" s="24"/>
      <c r="F378" s="154" t="s">
        <v>436</v>
      </c>
      <c r="G378" s="24"/>
      <c r="H378" s="24"/>
      <c r="J378" s="24"/>
      <c r="K378" s="24"/>
      <c r="L378" s="43"/>
      <c r="M378" s="56"/>
      <c r="N378" s="24"/>
      <c r="O378" s="24"/>
      <c r="P378" s="24"/>
      <c r="Q378" s="24"/>
      <c r="R378" s="24"/>
      <c r="S378" s="24"/>
      <c r="T378" s="57"/>
      <c r="AT378" s="6" t="s">
        <v>123</v>
      </c>
      <c r="AU378" s="6" t="s">
        <v>77</v>
      </c>
    </row>
    <row r="379" spans="2:65" s="6" customFormat="1" ht="15.75" customHeight="1">
      <c r="B379" s="23"/>
      <c r="C379" s="141" t="s">
        <v>437</v>
      </c>
      <c r="D379" s="141" t="s">
        <v>118</v>
      </c>
      <c r="E379" s="142" t="s">
        <v>438</v>
      </c>
      <c r="F379" s="143" t="s">
        <v>439</v>
      </c>
      <c r="G379" s="144" t="s">
        <v>121</v>
      </c>
      <c r="H379" s="145">
        <v>2</v>
      </c>
      <c r="I379" s="146"/>
      <c r="J379" s="147">
        <f>ROUND($I$379*$H$379,2)</f>
        <v>0</v>
      </c>
      <c r="K379" s="143"/>
      <c r="L379" s="43"/>
      <c r="M379" s="148"/>
      <c r="N379" s="149" t="s">
        <v>40</v>
      </c>
      <c r="O379" s="24"/>
      <c r="P379" s="24"/>
      <c r="Q379" s="150">
        <v>0</v>
      </c>
      <c r="R379" s="150">
        <f>$Q$379*$H$379</f>
        <v>0</v>
      </c>
      <c r="S379" s="150">
        <v>0</v>
      </c>
      <c r="T379" s="151">
        <f>$S$379*$H$379</f>
        <v>0</v>
      </c>
      <c r="AR379" s="85" t="s">
        <v>122</v>
      </c>
      <c r="AT379" s="85" t="s">
        <v>118</v>
      </c>
      <c r="AU379" s="85" t="s">
        <v>77</v>
      </c>
      <c r="AY379" s="6" t="s">
        <v>116</v>
      </c>
      <c r="BE379" s="152">
        <f>IF($N$379="základní",$J$379,0)</f>
        <v>0</v>
      </c>
      <c r="BF379" s="152">
        <f>IF($N$379="snížená",$J$379,0)</f>
        <v>0</v>
      </c>
      <c r="BG379" s="152">
        <f>IF($N$379="zákl. přenesená",$J$379,0)</f>
        <v>0</v>
      </c>
      <c r="BH379" s="152">
        <f>IF($N$379="sníž. přenesená",$J$379,0)</f>
        <v>0</v>
      </c>
      <c r="BI379" s="152">
        <f>IF($N$379="nulová",$J$379,0)</f>
        <v>0</v>
      </c>
      <c r="BJ379" s="85" t="s">
        <v>20</v>
      </c>
      <c r="BK379" s="152">
        <f>ROUND($I$379*$H$379,2)</f>
        <v>0</v>
      </c>
      <c r="BL379" s="85" t="s">
        <v>122</v>
      </c>
      <c r="BM379" s="85" t="s">
        <v>437</v>
      </c>
    </row>
    <row r="380" spans="2:47" s="6" customFormat="1" ht="16.5" customHeight="1">
      <c r="B380" s="23"/>
      <c r="C380" s="24"/>
      <c r="D380" s="153" t="s">
        <v>123</v>
      </c>
      <c r="E380" s="24"/>
      <c r="F380" s="154" t="s">
        <v>439</v>
      </c>
      <c r="G380" s="24"/>
      <c r="H380" s="24"/>
      <c r="J380" s="24"/>
      <c r="K380" s="24"/>
      <c r="L380" s="43"/>
      <c r="M380" s="56"/>
      <c r="N380" s="24"/>
      <c r="O380" s="24"/>
      <c r="P380" s="24"/>
      <c r="Q380" s="24"/>
      <c r="R380" s="24"/>
      <c r="S380" s="24"/>
      <c r="T380" s="57"/>
      <c r="AT380" s="6" t="s">
        <v>123</v>
      </c>
      <c r="AU380" s="6" t="s">
        <v>77</v>
      </c>
    </row>
    <row r="381" spans="2:65" s="6" customFormat="1" ht="15.75" customHeight="1">
      <c r="B381" s="23"/>
      <c r="C381" s="141" t="s">
        <v>440</v>
      </c>
      <c r="D381" s="141" t="s">
        <v>118</v>
      </c>
      <c r="E381" s="142" t="s">
        <v>441</v>
      </c>
      <c r="F381" s="143" t="s">
        <v>442</v>
      </c>
      <c r="G381" s="144" t="s">
        <v>121</v>
      </c>
      <c r="H381" s="145">
        <v>2</v>
      </c>
      <c r="I381" s="146"/>
      <c r="J381" s="147">
        <f>ROUND($I$381*$H$381,2)</f>
        <v>0</v>
      </c>
      <c r="K381" s="143"/>
      <c r="L381" s="43"/>
      <c r="M381" s="148"/>
      <c r="N381" s="149" t="s">
        <v>40</v>
      </c>
      <c r="O381" s="24"/>
      <c r="P381" s="24"/>
      <c r="Q381" s="150">
        <v>0</v>
      </c>
      <c r="R381" s="150">
        <f>$Q$381*$H$381</f>
        <v>0</v>
      </c>
      <c r="S381" s="150">
        <v>0</v>
      </c>
      <c r="T381" s="151">
        <f>$S$381*$H$381</f>
        <v>0</v>
      </c>
      <c r="AR381" s="85" t="s">
        <v>122</v>
      </c>
      <c r="AT381" s="85" t="s">
        <v>118</v>
      </c>
      <c r="AU381" s="85" t="s">
        <v>77</v>
      </c>
      <c r="AY381" s="6" t="s">
        <v>116</v>
      </c>
      <c r="BE381" s="152">
        <f>IF($N$381="základní",$J$381,0)</f>
        <v>0</v>
      </c>
      <c r="BF381" s="152">
        <f>IF($N$381="snížená",$J$381,0)</f>
        <v>0</v>
      </c>
      <c r="BG381" s="152">
        <f>IF($N$381="zákl. přenesená",$J$381,0)</f>
        <v>0</v>
      </c>
      <c r="BH381" s="152">
        <f>IF($N$381="sníž. přenesená",$J$381,0)</f>
        <v>0</v>
      </c>
      <c r="BI381" s="152">
        <f>IF($N$381="nulová",$J$381,0)</f>
        <v>0</v>
      </c>
      <c r="BJ381" s="85" t="s">
        <v>20</v>
      </c>
      <c r="BK381" s="152">
        <f>ROUND($I$381*$H$381,2)</f>
        <v>0</v>
      </c>
      <c r="BL381" s="85" t="s">
        <v>122</v>
      </c>
      <c r="BM381" s="85" t="s">
        <v>440</v>
      </c>
    </row>
    <row r="382" spans="2:47" s="6" customFormat="1" ht="16.5" customHeight="1">
      <c r="B382" s="23"/>
      <c r="C382" s="24"/>
      <c r="D382" s="153" t="s">
        <v>123</v>
      </c>
      <c r="E382" s="24"/>
      <c r="F382" s="154" t="s">
        <v>442</v>
      </c>
      <c r="G382" s="24"/>
      <c r="H382" s="24"/>
      <c r="J382" s="24"/>
      <c r="K382" s="24"/>
      <c r="L382" s="43"/>
      <c r="M382" s="56"/>
      <c r="N382" s="24"/>
      <c r="O382" s="24"/>
      <c r="P382" s="24"/>
      <c r="Q382" s="24"/>
      <c r="R382" s="24"/>
      <c r="S382" s="24"/>
      <c r="T382" s="57"/>
      <c r="AT382" s="6" t="s">
        <v>123</v>
      </c>
      <c r="AU382" s="6" t="s">
        <v>77</v>
      </c>
    </row>
    <row r="383" spans="2:65" s="6" customFormat="1" ht="15.75" customHeight="1">
      <c r="B383" s="23"/>
      <c r="C383" s="141" t="s">
        <v>443</v>
      </c>
      <c r="D383" s="141" t="s">
        <v>118</v>
      </c>
      <c r="E383" s="142" t="s">
        <v>444</v>
      </c>
      <c r="F383" s="143" t="s">
        <v>445</v>
      </c>
      <c r="G383" s="144" t="s">
        <v>446</v>
      </c>
      <c r="H383" s="145">
        <v>1</v>
      </c>
      <c r="I383" s="146"/>
      <c r="J383" s="147">
        <f>ROUND($I$383*$H$383,2)</f>
        <v>0</v>
      </c>
      <c r="K383" s="143"/>
      <c r="L383" s="43"/>
      <c r="M383" s="148"/>
      <c r="N383" s="149" t="s">
        <v>40</v>
      </c>
      <c r="O383" s="24"/>
      <c r="P383" s="24"/>
      <c r="Q383" s="150">
        <v>0</v>
      </c>
      <c r="R383" s="150">
        <f>$Q$383*$H$383</f>
        <v>0</v>
      </c>
      <c r="S383" s="150">
        <v>0</v>
      </c>
      <c r="T383" s="151">
        <f>$S$383*$H$383</f>
        <v>0</v>
      </c>
      <c r="AR383" s="85" t="s">
        <v>122</v>
      </c>
      <c r="AT383" s="85" t="s">
        <v>118</v>
      </c>
      <c r="AU383" s="85" t="s">
        <v>77</v>
      </c>
      <c r="AY383" s="6" t="s">
        <v>116</v>
      </c>
      <c r="BE383" s="152">
        <f>IF($N$383="základní",$J$383,0)</f>
        <v>0</v>
      </c>
      <c r="BF383" s="152">
        <f>IF($N$383="snížená",$J$383,0)</f>
        <v>0</v>
      </c>
      <c r="BG383" s="152">
        <f>IF($N$383="zákl. přenesená",$J$383,0)</f>
        <v>0</v>
      </c>
      <c r="BH383" s="152">
        <f>IF($N$383="sníž. přenesená",$J$383,0)</f>
        <v>0</v>
      </c>
      <c r="BI383" s="152">
        <f>IF($N$383="nulová",$J$383,0)</f>
        <v>0</v>
      </c>
      <c r="BJ383" s="85" t="s">
        <v>20</v>
      </c>
      <c r="BK383" s="152">
        <f>ROUND($I$383*$H$383,2)</f>
        <v>0</v>
      </c>
      <c r="BL383" s="85" t="s">
        <v>122</v>
      </c>
      <c r="BM383" s="85" t="s">
        <v>443</v>
      </c>
    </row>
    <row r="384" spans="2:47" s="6" customFormat="1" ht="16.5" customHeight="1">
      <c r="B384" s="23"/>
      <c r="C384" s="24"/>
      <c r="D384" s="153" t="s">
        <v>123</v>
      </c>
      <c r="E384" s="24"/>
      <c r="F384" s="154" t="s">
        <v>445</v>
      </c>
      <c r="G384" s="24"/>
      <c r="H384" s="24"/>
      <c r="J384" s="24"/>
      <c r="K384" s="24"/>
      <c r="L384" s="43"/>
      <c r="M384" s="56"/>
      <c r="N384" s="24"/>
      <c r="O384" s="24"/>
      <c r="P384" s="24"/>
      <c r="Q384" s="24"/>
      <c r="R384" s="24"/>
      <c r="S384" s="24"/>
      <c r="T384" s="57"/>
      <c r="AT384" s="6" t="s">
        <v>123</v>
      </c>
      <c r="AU384" s="6" t="s">
        <v>77</v>
      </c>
    </row>
    <row r="385" spans="2:65" s="6" customFormat="1" ht="15.75" customHeight="1">
      <c r="B385" s="23"/>
      <c r="C385" s="141" t="s">
        <v>447</v>
      </c>
      <c r="D385" s="141" t="s">
        <v>118</v>
      </c>
      <c r="E385" s="142" t="s">
        <v>448</v>
      </c>
      <c r="F385" s="143" t="s">
        <v>449</v>
      </c>
      <c r="G385" s="144" t="s">
        <v>121</v>
      </c>
      <c r="H385" s="145">
        <v>1</v>
      </c>
      <c r="I385" s="146"/>
      <c r="J385" s="147">
        <f>ROUND($I$385*$H$385,2)</f>
        <v>0</v>
      </c>
      <c r="K385" s="143"/>
      <c r="L385" s="43"/>
      <c r="M385" s="148"/>
      <c r="N385" s="149" t="s">
        <v>40</v>
      </c>
      <c r="O385" s="24"/>
      <c r="P385" s="24"/>
      <c r="Q385" s="150">
        <v>0</v>
      </c>
      <c r="R385" s="150">
        <f>$Q$385*$H$385</f>
        <v>0</v>
      </c>
      <c r="S385" s="150">
        <v>0</v>
      </c>
      <c r="T385" s="151">
        <f>$S$385*$H$385</f>
        <v>0</v>
      </c>
      <c r="AR385" s="85" t="s">
        <v>122</v>
      </c>
      <c r="AT385" s="85" t="s">
        <v>118</v>
      </c>
      <c r="AU385" s="85" t="s">
        <v>77</v>
      </c>
      <c r="AY385" s="6" t="s">
        <v>116</v>
      </c>
      <c r="BE385" s="152">
        <f>IF($N$385="základní",$J$385,0)</f>
        <v>0</v>
      </c>
      <c r="BF385" s="152">
        <f>IF($N$385="snížená",$J$385,0)</f>
        <v>0</v>
      </c>
      <c r="BG385" s="152">
        <f>IF($N$385="zákl. přenesená",$J$385,0)</f>
        <v>0</v>
      </c>
      <c r="BH385" s="152">
        <f>IF($N$385="sníž. přenesená",$J$385,0)</f>
        <v>0</v>
      </c>
      <c r="BI385" s="152">
        <f>IF($N$385="nulová",$J$385,0)</f>
        <v>0</v>
      </c>
      <c r="BJ385" s="85" t="s">
        <v>20</v>
      </c>
      <c r="BK385" s="152">
        <f>ROUND($I$385*$H$385,2)</f>
        <v>0</v>
      </c>
      <c r="BL385" s="85" t="s">
        <v>122</v>
      </c>
      <c r="BM385" s="85" t="s">
        <v>447</v>
      </c>
    </row>
    <row r="386" spans="2:47" s="6" customFormat="1" ht="16.5" customHeight="1">
      <c r="B386" s="23"/>
      <c r="C386" s="24"/>
      <c r="D386" s="153" t="s">
        <v>123</v>
      </c>
      <c r="E386" s="24"/>
      <c r="F386" s="154" t="s">
        <v>449</v>
      </c>
      <c r="G386" s="24"/>
      <c r="H386" s="24"/>
      <c r="J386" s="24"/>
      <c r="K386" s="24"/>
      <c r="L386" s="43"/>
      <c r="M386" s="56"/>
      <c r="N386" s="24"/>
      <c r="O386" s="24"/>
      <c r="P386" s="24"/>
      <c r="Q386" s="24"/>
      <c r="R386" s="24"/>
      <c r="S386" s="24"/>
      <c r="T386" s="57"/>
      <c r="AT386" s="6" t="s">
        <v>123</v>
      </c>
      <c r="AU386" s="6" t="s">
        <v>77</v>
      </c>
    </row>
    <row r="387" spans="2:65" s="6" customFormat="1" ht="15.75" customHeight="1">
      <c r="B387" s="23"/>
      <c r="C387" s="141" t="s">
        <v>450</v>
      </c>
      <c r="D387" s="141" t="s">
        <v>118</v>
      </c>
      <c r="E387" s="142" t="s">
        <v>451</v>
      </c>
      <c r="F387" s="143" t="s">
        <v>452</v>
      </c>
      <c r="G387" s="144" t="s">
        <v>453</v>
      </c>
      <c r="H387" s="145">
        <v>3</v>
      </c>
      <c r="I387" s="146"/>
      <c r="J387" s="147">
        <f>ROUND($I$387*$H$387,2)</f>
        <v>0</v>
      </c>
      <c r="K387" s="143"/>
      <c r="L387" s="43"/>
      <c r="M387" s="148"/>
      <c r="N387" s="149" t="s">
        <v>40</v>
      </c>
      <c r="O387" s="24"/>
      <c r="P387" s="24"/>
      <c r="Q387" s="150">
        <v>0</v>
      </c>
      <c r="R387" s="150">
        <f>$Q$387*$H$387</f>
        <v>0</v>
      </c>
      <c r="S387" s="150">
        <v>0</v>
      </c>
      <c r="T387" s="151">
        <f>$S$387*$H$387</f>
        <v>0</v>
      </c>
      <c r="AR387" s="85" t="s">
        <v>122</v>
      </c>
      <c r="AT387" s="85" t="s">
        <v>118</v>
      </c>
      <c r="AU387" s="85" t="s">
        <v>77</v>
      </c>
      <c r="AY387" s="6" t="s">
        <v>116</v>
      </c>
      <c r="BE387" s="152">
        <f>IF($N$387="základní",$J$387,0)</f>
        <v>0</v>
      </c>
      <c r="BF387" s="152">
        <f>IF($N$387="snížená",$J$387,0)</f>
        <v>0</v>
      </c>
      <c r="BG387" s="152">
        <f>IF($N$387="zákl. přenesená",$J$387,0)</f>
        <v>0</v>
      </c>
      <c r="BH387" s="152">
        <f>IF($N$387="sníž. přenesená",$J$387,0)</f>
        <v>0</v>
      </c>
      <c r="BI387" s="152">
        <f>IF($N$387="nulová",$J$387,0)</f>
        <v>0</v>
      </c>
      <c r="BJ387" s="85" t="s">
        <v>20</v>
      </c>
      <c r="BK387" s="152">
        <f>ROUND($I$387*$H$387,2)</f>
        <v>0</v>
      </c>
      <c r="BL387" s="85" t="s">
        <v>122</v>
      </c>
      <c r="BM387" s="85" t="s">
        <v>450</v>
      </c>
    </row>
    <row r="388" spans="2:47" s="6" customFormat="1" ht="16.5" customHeight="1">
      <c r="B388" s="23"/>
      <c r="C388" s="24"/>
      <c r="D388" s="153" t="s">
        <v>123</v>
      </c>
      <c r="E388" s="24"/>
      <c r="F388" s="154" t="s">
        <v>452</v>
      </c>
      <c r="G388" s="24"/>
      <c r="H388" s="24"/>
      <c r="J388" s="24"/>
      <c r="K388" s="24"/>
      <c r="L388" s="43"/>
      <c r="M388" s="56"/>
      <c r="N388" s="24"/>
      <c r="O388" s="24"/>
      <c r="P388" s="24"/>
      <c r="Q388" s="24"/>
      <c r="R388" s="24"/>
      <c r="S388" s="24"/>
      <c r="T388" s="57"/>
      <c r="AT388" s="6" t="s">
        <v>123</v>
      </c>
      <c r="AU388" s="6" t="s">
        <v>77</v>
      </c>
    </row>
    <row r="389" spans="2:65" s="6" customFormat="1" ht="15.75" customHeight="1">
      <c r="B389" s="23"/>
      <c r="C389" s="141" t="s">
        <v>454</v>
      </c>
      <c r="D389" s="141" t="s">
        <v>118</v>
      </c>
      <c r="E389" s="142" t="s">
        <v>455</v>
      </c>
      <c r="F389" s="143" t="s">
        <v>456</v>
      </c>
      <c r="G389" s="144" t="s">
        <v>121</v>
      </c>
      <c r="H389" s="145">
        <v>3</v>
      </c>
      <c r="I389" s="146"/>
      <c r="J389" s="147">
        <f>ROUND($I$389*$H$389,2)</f>
        <v>0</v>
      </c>
      <c r="K389" s="143"/>
      <c r="L389" s="43"/>
      <c r="M389" s="148"/>
      <c r="N389" s="149" t="s">
        <v>40</v>
      </c>
      <c r="O389" s="24"/>
      <c r="P389" s="24"/>
      <c r="Q389" s="150">
        <v>0</v>
      </c>
      <c r="R389" s="150">
        <f>$Q$389*$H$389</f>
        <v>0</v>
      </c>
      <c r="S389" s="150">
        <v>0</v>
      </c>
      <c r="T389" s="151">
        <f>$S$389*$H$389</f>
        <v>0</v>
      </c>
      <c r="AR389" s="85" t="s">
        <v>122</v>
      </c>
      <c r="AT389" s="85" t="s">
        <v>118</v>
      </c>
      <c r="AU389" s="85" t="s">
        <v>77</v>
      </c>
      <c r="AY389" s="6" t="s">
        <v>116</v>
      </c>
      <c r="BE389" s="152">
        <f>IF($N$389="základní",$J$389,0)</f>
        <v>0</v>
      </c>
      <c r="BF389" s="152">
        <f>IF($N$389="snížená",$J$389,0)</f>
        <v>0</v>
      </c>
      <c r="BG389" s="152">
        <f>IF($N$389="zákl. přenesená",$J$389,0)</f>
        <v>0</v>
      </c>
      <c r="BH389" s="152">
        <f>IF($N$389="sníž. přenesená",$J$389,0)</f>
        <v>0</v>
      </c>
      <c r="BI389" s="152">
        <f>IF($N$389="nulová",$J$389,0)</f>
        <v>0</v>
      </c>
      <c r="BJ389" s="85" t="s">
        <v>20</v>
      </c>
      <c r="BK389" s="152">
        <f>ROUND($I$389*$H$389,2)</f>
        <v>0</v>
      </c>
      <c r="BL389" s="85" t="s">
        <v>122</v>
      </c>
      <c r="BM389" s="85" t="s">
        <v>454</v>
      </c>
    </row>
    <row r="390" spans="2:47" s="6" customFormat="1" ht="16.5" customHeight="1">
      <c r="B390" s="23"/>
      <c r="C390" s="24"/>
      <c r="D390" s="153" t="s">
        <v>123</v>
      </c>
      <c r="E390" s="24"/>
      <c r="F390" s="154" t="s">
        <v>456</v>
      </c>
      <c r="G390" s="24"/>
      <c r="H390" s="24"/>
      <c r="J390" s="24"/>
      <c r="K390" s="24"/>
      <c r="L390" s="43"/>
      <c r="M390" s="56"/>
      <c r="N390" s="24"/>
      <c r="O390" s="24"/>
      <c r="P390" s="24"/>
      <c r="Q390" s="24"/>
      <c r="R390" s="24"/>
      <c r="S390" s="24"/>
      <c r="T390" s="57"/>
      <c r="AT390" s="6" t="s">
        <v>123</v>
      </c>
      <c r="AU390" s="6" t="s">
        <v>77</v>
      </c>
    </row>
    <row r="391" spans="2:65" s="6" customFormat="1" ht="15.75" customHeight="1">
      <c r="B391" s="23"/>
      <c r="C391" s="141" t="s">
        <v>457</v>
      </c>
      <c r="D391" s="141" t="s">
        <v>118</v>
      </c>
      <c r="E391" s="142" t="s">
        <v>458</v>
      </c>
      <c r="F391" s="143" t="s">
        <v>459</v>
      </c>
      <c r="G391" s="144" t="s">
        <v>121</v>
      </c>
      <c r="H391" s="145">
        <v>3</v>
      </c>
      <c r="I391" s="146"/>
      <c r="J391" s="147">
        <f>ROUND($I$391*$H$391,2)</f>
        <v>0</v>
      </c>
      <c r="K391" s="143"/>
      <c r="L391" s="43"/>
      <c r="M391" s="148"/>
      <c r="N391" s="149" t="s">
        <v>40</v>
      </c>
      <c r="O391" s="24"/>
      <c r="P391" s="24"/>
      <c r="Q391" s="150">
        <v>0</v>
      </c>
      <c r="R391" s="150">
        <f>$Q$391*$H$391</f>
        <v>0</v>
      </c>
      <c r="S391" s="150">
        <v>0</v>
      </c>
      <c r="T391" s="151">
        <f>$S$391*$H$391</f>
        <v>0</v>
      </c>
      <c r="AR391" s="85" t="s">
        <v>122</v>
      </c>
      <c r="AT391" s="85" t="s">
        <v>118</v>
      </c>
      <c r="AU391" s="85" t="s">
        <v>77</v>
      </c>
      <c r="AY391" s="6" t="s">
        <v>116</v>
      </c>
      <c r="BE391" s="152">
        <f>IF($N$391="základní",$J$391,0)</f>
        <v>0</v>
      </c>
      <c r="BF391" s="152">
        <f>IF($N$391="snížená",$J$391,0)</f>
        <v>0</v>
      </c>
      <c r="BG391" s="152">
        <f>IF($N$391="zákl. přenesená",$J$391,0)</f>
        <v>0</v>
      </c>
      <c r="BH391" s="152">
        <f>IF($N$391="sníž. přenesená",$J$391,0)</f>
        <v>0</v>
      </c>
      <c r="BI391" s="152">
        <f>IF($N$391="nulová",$J$391,0)</f>
        <v>0</v>
      </c>
      <c r="BJ391" s="85" t="s">
        <v>20</v>
      </c>
      <c r="BK391" s="152">
        <f>ROUND($I$391*$H$391,2)</f>
        <v>0</v>
      </c>
      <c r="BL391" s="85" t="s">
        <v>122</v>
      </c>
      <c r="BM391" s="85" t="s">
        <v>457</v>
      </c>
    </row>
    <row r="392" spans="2:47" s="6" customFormat="1" ht="16.5" customHeight="1">
      <c r="B392" s="23"/>
      <c r="C392" s="24"/>
      <c r="D392" s="153" t="s">
        <v>123</v>
      </c>
      <c r="E392" s="24"/>
      <c r="F392" s="154" t="s">
        <v>459</v>
      </c>
      <c r="G392" s="24"/>
      <c r="H392" s="24"/>
      <c r="J392" s="24"/>
      <c r="K392" s="24"/>
      <c r="L392" s="43"/>
      <c r="M392" s="56"/>
      <c r="N392" s="24"/>
      <c r="O392" s="24"/>
      <c r="P392" s="24"/>
      <c r="Q392" s="24"/>
      <c r="R392" s="24"/>
      <c r="S392" s="24"/>
      <c r="T392" s="57"/>
      <c r="AT392" s="6" t="s">
        <v>123</v>
      </c>
      <c r="AU392" s="6" t="s">
        <v>77</v>
      </c>
    </row>
    <row r="393" spans="2:65" s="6" customFormat="1" ht="15.75" customHeight="1">
      <c r="B393" s="23"/>
      <c r="C393" s="141" t="s">
        <v>460</v>
      </c>
      <c r="D393" s="141" t="s">
        <v>118</v>
      </c>
      <c r="E393" s="142" t="s">
        <v>461</v>
      </c>
      <c r="F393" s="143" t="s">
        <v>462</v>
      </c>
      <c r="G393" s="144" t="s">
        <v>121</v>
      </c>
      <c r="H393" s="145">
        <v>1</v>
      </c>
      <c r="I393" s="146"/>
      <c r="J393" s="147">
        <f>ROUND($I$393*$H$393,2)</f>
        <v>0</v>
      </c>
      <c r="K393" s="143"/>
      <c r="L393" s="43"/>
      <c r="M393" s="148"/>
      <c r="N393" s="149" t="s">
        <v>40</v>
      </c>
      <c r="O393" s="24"/>
      <c r="P393" s="24"/>
      <c r="Q393" s="150">
        <v>0</v>
      </c>
      <c r="R393" s="150">
        <f>$Q$393*$H$393</f>
        <v>0</v>
      </c>
      <c r="S393" s="150">
        <v>0</v>
      </c>
      <c r="T393" s="151">
        <f>$S$393*$H$393</f>
        <v>0</v>
      </c>
      <c r="AR393" s="85" t="s">
        <v>122</v>
      </c>
      <c r="AT393" s="85" t="s">
        <v>118</v>
      </c>
      <c r="AU393" s="85" t="s">
        <v>77</v>
      </c>
      <c r="AY393" s="6" t="s">
        <v>116</v>
      </c>
      <c r="BE393" s="152">
        <f>IF($N$393="základní",$J$393,0)</f>
        <v>0</v>
      </c>
      <c r="BF393" s="152">
        <f>IF($N$393="snížená",$J$393,0)</f>
        <v>0</v>
      </c>
      <c r="BG393" s="152">
        <f>IF($N$393="zákl. přenesená",$J$393,0)</f>
        <v>0</v>
      </c>
      <c r="BH393" s="152">
        <f>IF($N$393="sníž. přenesená",$J$393,0)</f>
        <v>0</v>
      </c>
      <c r="BI393" s="152">
        <f>IF($N$393="nulová",$J$393,0)</f>
        <v>0</v>
      </c>
      <c r="BJ393" s="85" t="s">
        <v>20</v>
      </c>
      <c r="BK393" s="152">
        <f>ROUND($I$393*$H$393,2)</f>
        <v>0</v>
      </c>
      <c r="BL393" s="85" t="s">
        <v>122</v>
      </c>
      <c r="BM393" s="85" t="s">
        <v>460</v>
      </c>
    </row>
    <row r="394" spans="2:47" s="6" customFormat="1" ht="16.5" customHeight="1">
      <c r="B394" s="23"/>
      <c r="C394" s="24"/>
      <c r="D394" s="153" t="s">
        <v>123</v>
      </c>
      <c r="E394" s="24"/>
      <c r="F394" s="154" t="s">
        <v>462</v>
      </c>
      <c r="G394" s="24"/>
      <c r="H394" s="24"/>
      <c r="J394" s="24"/>
      <c r="K394" s="24"/>
      <c r="L394" s="43"/>
      <c r="M394" s="56"/>
      <c r="N394" s="24"/>
      <c r="O394" s="24"/>
      <c r="P394" s="24"/>
      <c r="Q394" s="24"/>
      <c r="R394" s="24"/>
      <c r="S394" s="24"/>
      <c r="T394" s="57"/>
      <c r="AT394" s="6" t="s">
        <v>123</v>
      </c>
      <c r="AU394" s="6" t="s">
        <v>77</v>
      </c>
    </row>
    <row r="395" spans="2:65" s="6" customFormat="1" ht="15.75" customHeight="1">
      <c r="B395" s="23"/>
      <c r="C395" s="141" t="s">
        <v>463</v>
      </c>
      <c r="D395" s="141" t="s">
        <v>118</v>
      </c>
      <c r="E395" s="142" t="s">
        <v>464</v>
      </c>
      <c r="F395" s="143" t="s">
        <v>465</v>
      </c>
      <c r="G395" s="144" t="s">
        <v>121</v>
      </c>
      <c r="H395" s="145">
        <v>2</v>
      </c>
      <c r="I395" s="146"/>
      <c r="J395" s="147">
        <f>ROUND($I$395*$H$395,2)</f>
        <v>0</v>
      </c>
      <c r="K395" s="143"/>
      <c r="L395" s="43"/>
      <c r="M395" s="148"/>
      <c r="N395" s="149" t="s">
        <v>40</v>
      </c>
      <c r="O395" s="24"/>
      <c r="P395" s="24"/>
      <c r="Q395" s="150">
        <v>0</v>
      </c>
      <c r="R395" s="150">
        <f>$Q$395*$H$395</f>
        <v>0</v>
      </c>
      <c r="S395" s="150">
        <v>0</v>
      </c>
      <c r="T395" s="151">
        <f>$S$395*$H$395</f>
        <v>0</v>
      </c>
      <c r="AR395" s="85" t="s">
        <v>122</v>
      </c>
      <c r="AT395" s="85" t="s">
        <v>118</v>
      </c>
      <c r="AU395" s="85" t="s">
        <v>77</v>
      </c>
      <c r="AY395" s="6" t="s">
        <v>116</v>
      </c>
      <c r="BE395" s="152">
        <f>IF($N$395="základní",$J$395,0)</f>
        <v>0</v>
      </c>
      <c r="BF395" s="152">
        <f>IF($N$395="snížená",$J$395,0)</f>
        <v>0</v>
      </c>
      <c r="BG395" s="152">
        <f>IF($N$395="zákl. přenesená",$J$395,0)</f>
        <v>0</v>
      </c>
      <c r="BH395" s="152">
        <f>IF($N$395="sníž. přenesená",$J$395,0)</f>
        <v>0</v>
      </c>
      <c r="BI395" s="152">
        <f>IF($N$395="nulová",$J$395,0)</f>
        <v>0</v>
      </c>
      <c r="BJ395" s="85" t="s">
        <v>20</v>
      </c>
      <c r="BK395" s="152">
        <f>ROUND($I$395*$H$395,2)</f>
        <v>0</v>
      </c>
      <c r="BL395" s="85" t="s">
        <v>122</v>
      </c>
      <c r="BM395" s="85" t="s">
        <v>463</v>
      </c>
    </row>
    <row r="396" spans="2:47" s="6" customFormat="1" ht="16.5" customHeight="1">
      <c r="B396" s="23"/>
      <c r="C396" s="24"/>
      <c r="D396" s="153" t="s">
        <v>123</v>
      </c>
      <c r="E396" s="24"/>
      <c r="F396" s="154" t="s">
        <v>465</v>
      </c>
      <c r="G396" s="24"/>
      <c r="H396" s="24"/>
      <c r="J396" s="24"/>
      <c r="K396" s="24"/>
      <c r="L396" s="43"/>
      <c r="M396" s="56"/>
      <c r="N396" s="24"/>
      <c r="O396" s="24"/>
      <c r="P396" s="24"/>
      <c r="Q396" s="24"/>
      <c r="R396" s="24"/>
      <c r="S396" s="24"/>
      <c r="T396" s="57"/>
      <c r="AT396" s="6" t="s">
        <v>123</v>
      </c>
      <c r="AU396" s="6" t="s">
        <v>77</v>
      </c>
    </row>
    <row r="397" spans="2:65" s="6" customFormat="1" ht="15.75" customHeight="1">
      <c r="B397" s="23"/>
      <c r="C397" s="141" t="s">
        <v>466</v>
      </c>
      <c r="D397" s="141" t="s">
        <v>118</v>
      </c>
      <c r="E397" s="142" t="s">
        <v>467</v>
      </c>
      <c r="F397" s="143" t="s">
        <v>468</v>
      </c>
      <c r="G397" s="144" t="s">
        <v>121</v>
      </c>
      <c r="H397" s="145">
        <v>1</v>
      </c>
      <c r="I397" s="146"/>
      <c r="J397" s="147">
        <f>ROUND($I$397*$H$397,2)</f>
        <v>0</v>
      </c>
      <c r="K397" s="143"/>
      <c r="L397" s="43"/>
      <c r="M397" s="148"/>
      <c r="N397" s="149" t="s">
        <v>40</v>
      </c>
      <c r="O397" s="24"/>
      <c r="P397" s="24"/>
      <c r="Q397" s="150">
        <v>0</v>
      </c>
      <c r="R397" s="150">
        <f>$Q$397*$H$397</f>
        <v>0</v>
      </c>
      <c r="S397" s="150">
        <v>0</v>
      </c>
      <c r="T397" s="151">
        <f>$S$397*$H$397</f>
        <v>0</v>
      </c>
      <c r="AR397" s="85" t="s">
        <v>122</v>
      </c>
      <c r="AT397" s="85" t="s">
        <v>118</v>
      </c>
      <c r="AU397" s="85" t="s">
        <v>77</v>
      </c>
      <c r="AY397" s="6" t="s">
        <v>116</v>
      </c>
      <c r="BE397" s="152">
        <f>IF($N$397="základní",$J$397,0)</f>
        <v>0</v>
      </c>
      <c r="BF397" s="152">
        <f>IF($N$397="snížená",$J$397,0)</f>
        <v>0</v>
      </c>
      <c r="BG397" s="152">
        <f>IF($N$397="zákl. přenesená",$J$397,0)</f>
        <v>0</v>
      </c>
      <c r="BH397" s="152">
        <f>IF($N$397="sníž. přenesená",$J$397,0)</f>
        <v>0</v>
      </c>
      <c r="BI397" s="152">
        <f>IF($N$397="nulová",$J$397,0)</f>
        <v>0</v>
      </c>
      <c r="BJ397" s="85" t="s">
        <v>20</v>
      </c>
      <c r="BK397" s="152">
        <f>ROUND($I$397*$H$397,2)</f>
        <v>0</v>
      </c>
      <c r="BL397" s="85" t="s">
        <v>122</v>
      </c>
      <c r="BM397" s="85" t="s">
        <v>466</v>
      </c>
    </row>
    <row r="398" spans="2:47" s="6" customFormat="1" ht="16.5" customHeight="1">
      <c r="B398" s="23"/>
      <c r="C398" s="24"/>
      <c r="D398" s="153" t="s">
        <v>123</v>
      </c>
      <c r="E398" s="24"/>
      <c r="F398" s="154" t="s">
        <v>468</v>
      </c>
      <c r="G398" s="24"/>
      <c r="H398" s="24"/>
      <c r="J398" s="24"/>
      <c r="K398" s="24"/>
      <c r="L398" s="43"/>
      <c r="M398" s="56"/>
      <c r="N398" s="24"/>
      <c r="O398" s="24"/>
      <c r="P398" s="24"/>
      <c r="Q398" s="24"/>
      <c r="R398" s="24"/>
      <c r="S398" s="24"/>
      <c r="T398" s="57"/>
      <c r="AT398" s="6" t="s">
        <v>123</v>
      </c>
      <c r="AU398" s="6" t="s">
        <v>77</v>
      </c>
    </row>
    <row r="399" spans="2:65" s="6" customFormat="1" ht="15.75" customHeight="1">
      <c r="B399" s="23"/>
      <c r="C399" s="141" t="s">
        <v>469</v>
      </c>
      <c r="D399" s="141" t="s">
        <v>118</v>
      </c>
      <c r="E399" s="142" t="s">
        <v>470</v>
      </c>
      <c r="F399" s="143" t="s">
        <v>471</v>
      </c>
      <c r="G399" s="144" t="s">
        <v>121</v>
      </c>
      <c r="H399" s="145">
        <v>1</v>
      </c>
      <c r="I399" s="146"/>
      <c r="J399" s="147">
        <f>ROUND($I$399*$H$399,2)</f>
        <v>0</v>
      </c>
      <c r="K399" s="143"/>
      <c r="L399" s="43"/>
      <c r="M399" s="148"/>
      <c r="N399" s="149" t="s">
        <v>40</v>
      </c>
      <c r="O399" s="24"/>
      <c r="P399" s="24"/>
      <c r="Q399" s="150">
        <v>0</v>
      </c>
      <c r="R399" s="150">
        <f>$Q$399*$H$399</f>
        <v>0</v>
      </c>
      <c r="S399" s="150">
        <v>0</v>
      </c>
      <c r="T399" s="151">
        <f>$S$399*$H$399</f>
        <v>0</v>
      </c>
      <c r="AR399" s="85" t="s">
        <v>122</v>
      </c>
      <c r="AT399" s="85" t="s">
        <v>118</v>
      </c>
      <c r="AU399" s="85" t="s">
        <v>77</v>
      </c>
      <c r="AY399" s="6" t="s">
        <v>116</v>
      </c>
      <c r="BE399" s="152">
        <f>IF($N$399="základní",$J$399,0)</f>
        <v>0</v>
      </c>
      <c r="BF399" s="152">
        <f>IF($N$399="snížená",$J$399,0)</f>
        <v>0</v>
      </c>
      <c r="BG399" s="152">
        <f>IF($N$399="zákl. přenesená",$J$399,0)</f>
        <v>0</v>
      </c>
      <c r="BH399" s="152">
        <f>IF($N$399="sníž. přenesená",$J$399,0)</f>
        <v>0</v>
      </c>
      <c r="BI399" s="152">
        <f>IF($N$399="nulová",$J$399,0)</f>
        <v>0</v>
      </c>
      <c r="BJ399" s="85" t="s">
        <v>20</v>
      </c>
      <c r="BK399" s="152">
        <f>ROUND($I$399*$H$399,2)</f>
        <v>0</v>
      </c>
      <c r="BL399" s="85" t="s">
        <v>122</v>
      </c>
      <c r="BM399" s="85" t="s">
        <v>469</v>
      </c>
    </row>
    <row r="400" spans="2:47" s="6" customFormat="1" ht="16.5" customHeight="1">
      <c r="B400" s="23"/>
      <c r="C400" s="24"/>
      <c r="D400" s="153" t="s">
        <v>123</v>
      </c>
      <c r="E400" s="24"/>
      <c r="F400" s="154" t="s">
        <v>471</v>
      </c>
      <c r="G400" s="24"/>
      <c r="H400" s="24"/>
      <c r="J400" s="24"/>
      <c r="K400" s="24"/>
      <c r="L400" s="43"/>
      <c r="M400" s="56"/>
      <c r="N400" s="24"/>
      <c r="O400" s="24"/>
      <c r="P400" s="24"/>
      <c r="Q400" s="24"/>
      <c r="R400" s="24"/>
      <c r="S400" s="24"/>
      <c r="T400" s="57"/>
      <c r="AT400" s="6" t="s">
        <v>123</v>
      </c>
      <c r="AU400" s="6" t="s">
        <v>77</v>
      </c>
    </row>
    <row r="401" spans="2:65" s="6" customFormat="1" ht="15.75" customHeight="1">
      <c r="B401" s="23"/>
      <c r="C401" s="141" t="s">
        <v>472</v>
      </c>
      <c r="D401" s="141" t="s">
        <v>118</v>
      </c>
      <c r="E401" s="142" t="s">
        <v>473</v>
      </c>
      <c r="F401" s="143" t="s">
        <v>474</v>
      </c>
      <c r="G401" s="144" t="s">
        <v>121</v>
      </c>
      <c r="H401" s="145">
        <v>1</v>
      </c>
      <c r="I401" s="146"/>
      <c r="J401" s="147">
        <f>ROUND($I$401*$H$401,2)</f>
        <v>0</v>
      </c>
      <c r="K401" s="143"/>
      <c r="L401" s="43"/>
      <c r="M401" s="148"/>
      <c r="N401" s="149" t="s">
        <v>40</v>
      </c>
      <c r="O401" s="24"/>
      <c r="P401" s="24"/>
      <c r="Q401" s="150">
        <v>0</v>
      </c>
      <c r="R401" s="150">
        <f>$Q$401*$H$401</f>
        <v>0</v>
      </c>
      <c r="S401" s="150">
        <v>0</v>
      </c>
      <c r="T401" s="151">
        <f>$S$401*$H$401</f>
        <v>0</v>
      </c>
      <c r="AR401" s="85" t="s">
        <v>122</v>
      </c>
      <c r="AT401" s="85" t="s">
        <v>118</v>
      </c>
      <c r="AU401" s="85" t="s">
        <v>77</v>
      </c>
      <c r="AY401" s="6" t="s">
        <v>116</v>
      </c>
      <c r="BE401" s="152">
        <f>IF($N$401="základní",$J$401,0)</f>
        <v>0</v>
      </c>
      <c r="BF401" s="152">
        <f>IF($N$401="snížená",$J$401,0)</f>
        <v>0</v>
      </c>
      <c r="BG401" s="152">
        <f>IF($N$401="zákl. přenesená",$J$401,0)</f>
        <v>0</v>
      </c>
      <c r="BH401" s="152">
        <f>IF($N$401="sníž. přenesená",$J$401,0)</f>
        <v>0</v>
      </c>
      <c r="BI401" s="152">
        <f>IF($N$401="nulová",$J$401,0)</f>
        <v>0</v>
      </c>
      <c r="BJ401" s="85" t="s">
        <v>20</v>
      </c>
      <c r="BK401" s="152">
        <f>ROUND($I$401*$H$401,2)</f>
        <v>0</v>
      </c>
      <c r="BL401" s="85" t="s">
        <v>122</v>
      </c>
      <c r="BM401" s="85" t="s">
        <v>472</v>
      </c>
    </row>
    <row r="402" spans="2:47" s="6" customFormat="1" ht="16.5" customHeight="1">
      <c r="B402" s="23"/>
      <c r="C402" s="24"/>
      <c r="D402" s="153" t="s">
        <v>123</v>
      </c>
      <c r="E402" s="24"/>
      <c r="F402" s="154" t="s">
        <v>474</v>
      </c>
      <c r="G402" s="24"/>
      <c r="H402" s="24"/>
      <c r="J402" s="24"/>
      <c r="K402" s="24"/>
      <c r="L402" s="43"/>
      <c r="M402" s="56"/>
      <c r="N402" s="24"/>
      <c r="O402" s="24"/>
      <c r="P402" s="24"/>
      <c r="Q402" s="24"/>
      <c r="R402" s="24"/>
      <c r="S402" s="24"/>
      <c r="T402" s="57"/>
      <c r="AT402" s="6" t="s">
        <v>123</v>
      </c>
      <c r="AU402" s="6" t="s">
        <v>77</v>
      </c>
    </row>
    <row r="403" spans="2:65" s="6" customFormat="1" ht="15.75" customHeight="1">
      <c r="B403" s="23"/>
      <c r="C403" s="141" t="s">
        <v>475</v>
      </c>
      <c r="D403" s="141" t="s">
        <v>118</v>
      </c>
      <c r="E403" s="142" t="s">
        <v>476</v>
      </c>
      <c r="F403" s="143" t="s">
        <v>477</v>
      </c>
      <c r="G403" s="144" t="s">
        <v>121</v>
      </c>
      <c r="H403" s="145">
        <v>2</v>
      </c>
      <c r="I403" s="146"/>
      <c r="J403" s="147">
        <f>ROUND($I$403*$H$403,2)</f>
        <v>0</v>
      </c>
      <c r="K403" s="143"/>
      <c r="L403" s="43"/>
      <c r="M403" s="148"/>
      <c r="N403" s="149" t="s">
        <v>40</v>
      </c>
      <c r="O403" s="24"/>
      <c r="P403" s="24"/>
      <c r="Q403" s="150">
        <v>0</v>
      </c>
      <c r="R403" s="150">
        <f>$Q$403*$H$403</f>
        <v>0</v>
      </c>
      <c r="S403" s="150">
        <v>0</v>
      </c>
      <c r="T403" s="151">
        <f>$S$403*$H$403</f>
        <v>0</v>
      </c>
      <c r="AR403" s="85" t="s">
        <v>122</v>
      </c>
      <c r="AT403" s="85" t="s">
        <v>118</v>
      </c>
      <c r="AU403" s="85" t="s">
        <v>77</v>
      </c>
      <c r="AY403" s="6" t="s">
        <v>116</v>
      </c>
      <c r="BE403" s="152">
        <f>IF($N$403="základní",$J$403,0)</f>
        <v>0</v>
      </c>
      <c r="BF403" s="152">
        <f>IF($N$403="snížená",$J$403,0)</f>
        <v>0</v>
      </c>
      <c r="BG403" s="152">
        <f>IF($N$403="zákl. přenesená",$J$403,0)</f>
        <v>0</v>
      </c>
      <c r="BH403" s="152">
        <f>IF($N$403="sníž. přenesená",$J$403,0)</f>
        <v>0</v>
      </c>
      <c r="BI403" s="152">
        <f>IF($N$403="nulová",$J$403,0)</f>
        <v>0</v>
      </c>
      <c r="BJ403" s="85" t="s">
        <v>20</v>
      </c>
      <c r="BK403" s="152">
        <f>ROUND($I$403*$H$403,2)</f>
        <v>0</v>
      </c>
      <c r="BL403" s="85" t="s">
        <v>122</v>
      </c>
      <c r="BM403" s="85" t="s">
        <v>475</v>
      </c>
    </row>
    <row r="404" spans="2:47" s="6" customFormat="1" ht="16.5" customHeight="1">
      <c r="B404" s="23"/>
      <c r="C404" s="24"/>
      <c r="D404" s="153" t="s">
        <v>123</v>
      </c>
      <c r="E404" s="24"/>
      <c r="F404" s="154" t="s">
        <v>477</v>
      </c>
      <c r="G404" s="24"/>
      <c r="H404" s="24"/>
      <c r="J404" s="24"/>
      <c r="K404" s="24"/>
      <c r="L404" s="43"/>
      <c r="M404" s="56"/>
      <c r="N404" s="24"/>
      <c r="O404" s="24"/>
      <c r="P404" s="24"/>
      <c r="Q404" s="24"/>
      <c r="R404" s="24"/>
      <c r="S404" s="24"/>
      <c r="T404" s="57"/>
      <c r="AT404" s="6" t="s">
        <v>123</v>
      </c>
      <c r="AU404" s="6" t="s">
        <v>77</v>
      </c>
    </row>
    <row r="405" spans="2:51" s="6" customFormat="1" ht="15.75" customHeight="1">
      <c r="B405" s="163"/>
      <c r="C405" s="164"/>
      <c r="D405" s="157" t="s">
        <v>131</v>
      </c>
      <c r="E405" s="164"/>
      <c r="F405" s="165" t="s">
        <v>478</v>
      </c>
      <c r="G405" s="164"/>
      <c r="H405" s="166">
        <v>2</v>
      </c>
      <c r="J405" s="164"/>
      <c r="K405" s="164"/>
      <c r="L405" s="167"/>
      <c r="M405" s="168"/>
      <c r="N405" s="164"/>
      <c r="O405" s="164"/>
      <c r="P405" s="164"/>
      <c r="Q405" s="164"/>
      <c r="R405" s="164"/>
      <c r="S405" s="164"/>
      <c r="T405" s="169"/>
      <c r="AT405" s="170" t="s">
        <v>131</v>
      </c>
      <c r="AU405" s="170" t="s">
        <v>77</v>
      </c>
      <c r="AV405" s="170" t="s">
        <v>77</v>
      </c>
      <c r="AW405" s="170" t="s">
        <v>86</v>
      </c>
      <c r="AX405" s="170" t="s">
        <v>69</v>
      </c>
      <c r="AY405" s="170" t="s">
        <v>116</v>
      </c>
    </row>
    <row r="406" spans="2:51" s="6" customFormat="1" ht="15.75" customHeight="1">
      <c r="B406" s="171"/>
      <c r="C406" s="172"/>
      <c r="D406" s="157" t="s">
        <v>131</v>
      </c>
      <c r="E406" s="172"/>
      <c r="F406" s="173" t="s">
        <v>139</v>
      </c>
      <c r="G406" s="172"/>
      <c r="H406" s="174">
        <v>2</v>
      </c>
      <c r="J406" s="172"/>
      <c r="K406" s="172"/>
      <c r="L406" s="175"/>
      <c r="M406" s="176"/>
      <c r="N406" s="172"/>
      <c r="O406" s="172"/>
      <c r="P406" s="172"/>
      <c r="Q406" s="172"/>
      <c r="R406" s="172"/>
      <c r="S406" s="172"/>
      <c r="T406" s="177"/>
      <c r="AT406" s="178" t="s">
        <v>131</v>
      </c>
      <c r="AU406" s="178" t="s">
        <v>77</v>
      </c>
      <c r="AV406" s="178" t="s">
        <v>122</v>
      </c>
      <c r="AW406" s="178" t="s">
        <v>86</v>
      </c>
      <c r="AX406" s="178" t="s">
        <v>20</v>
      </c>
      <c r="AY406" s="178" t="s">
        <v>116</v>
      </c>
    </row>
    <row r="407" spans="2:65" s="6" customFormat="1" ht="15.75" customHeight="1">
      <c r="B407" s="23"/>
      <c r="C407" s="141" t="s">
        <v>479</v>
      </c>
      <c r="D407" s="141" t="s">
        <v>118</v>
      </c>
      <c r="E407" s="142" t="s">
        <v>480</v>
      </c>
      <c r="F407" s="143" t="s">
        <v>481</v>
      </c>
      <c r="G407" s="144" t="s">
        <v>121</v>
      </c>
      <c r="H407" s="145">
        <v>1</v>
      </c>
      <c r="I407" s="146"/>
      <c r="J407" s="147">
        <f>ROUND($I$407*$H$407,2)</f>
        <v>0</v>
      </c>
      <c r="K407" s="143"/>
      <c r="L407" s="43"/>
      <c r="M407" s="148"/>
      <c r="N407" s="149" t="s">
        <v>40</v>
      </c>
      <c r="O407" s="24"/>
      <c r="P407" s="24"/>
      <c r="Q407" s="150">
        <v>0</v>
      </c>
      <c r="R407" s="150">
        <f>$Q$407*$H$407</f>
        <v>0</v>
      </c>
      <c r="S407" s="150">
        <v>0</v>
      </c>
      <c r="T407" s="151">
        <f>$S$407*$H$407</f>
        <v>0</v>
      </c>
      <c r="AR407" s="85" t="s">
        <v>122</v>
      </c>
      <c r="AT407" s="85" t="s">
        <v>118</v>
      </c>
      <c r="AU407" s="85" t="s">
        <v>77</v>
      </c>
      <c r="AY407" s="6" t="s">
        <v>116</v>
      </c>
      <c r="BE407" s="152">
        <f>IF($N$407="základní",$J$407,0)</f>
        <v>0</v>
      </c>
      <c r="BF407" s="152">
        <f>IF($N$407="snížená",$J$407,0)</f>
        <v>0</v>
      </c>
      <c r="BG407" s="152">
        <f>IF($N$407="zákl. přenesená",$J$407,0)</f>
        <v>0</v>
      </c>
      <c r="BH407" s="152">
        <f>IF($N$407="sníž. přenesená",$J$407,0)</f>
        <v>0</v>
      </c>
      <c r="BI407" s="152">
        <f>IF($N$407="nulová",$J$407,0)</f>
        <v>0</v>
      </c>
      <c r="BJ407" s="85" t="s">
        <v>20</v>
      </c>
      <c r="BK407" s="152">
        <f>ROUND($I$407*$H$407,2)</f>
        <v>0</v>
      </c>
      <c r="BL407" s="85" t="s">
        <v>122</v>
      </c>
      <c r="BM407" s="85" t="s">
        <v>479</v>
      </c>
    </row>
    <row r="408" spans="2:47" s="6" customFormat="1" ht="16.5" customHeight="1">
      <c r="B408" s="23"/>
      <c r="C408" s="24"/>
      <c r="D408" s="153" t="s">
        <v>123</v>
      </c>
      <c r="E408" s="24"/>
      <c r="F408" s="154" t="s">
        <v>481</v>
      </c>
      <c r="G408" s="24"/>
      <c r="H408" s="24"/>
      <c r="J408" s="24"/>
      <c r="K408" s="24"/>
      <c r="L408" s="43"/>
      <c r="M408" s="56"/>
      <c r="N408" s="24"/>
      <c r="O408" s="24"/>
      <c r="P408" s="24"/>
      <c r="Q408" s="24"/>
      <c r="R408" s="24"/>
      <c r="S408" s="24"/>
      <c r="T408" s="57"/>
      <c r="AT408" s="6" t="s">
        <v>123</v>
      </c>
      <c r="AU408" s="6" t="s">
        <v>77</v>
      </c>
    </row>
    <row r="409" spans="2:65" s="6" customFormat="1" ht="15.75" customHeight="1">
      <c r="B409" s="23"/>
      <c r="C409" s="141" t="s">
        <v>482</v>
      </c>
      <c r="D409" s="141" t="s">
        <v>118</v>
      </c>
      <c r="E409" s="142" t="s">
        <v>480</v>
      </c>
      <c r="F409" s="143" t="s">
        <v>481</v>
      </c>
      <c r="G409" s="144" t="s">
        <v>121</v>
      </c>
      <c r="H409" s="145">
        <v>1</v>
      </c>
      <c r="I409" s="146"/>
      <c r="J409" s="147">
        <f>ROUND($I$409*$H$409,2)</f>
        <v>0</v>
      </c>
      <c r="K409" s="143"/>
      <c r="L409" s="43"/>
      <c r="M409" s="148"/>
      <c r="N409" s="149" t="s">
        <v>40</v>
      </c>
      <c r="O409" s="24"/>
      <c r="P409" s="24"/>
      <c r="Q409" s="150">
        <v>0</v>
      </c>
      <c r="R409" s="150">
        <f>$Q$409*$H$409</f>
        <v>0</v>
      </c>
      <c r="S409" s="150">
        <v>0</v>
      </c>
      <c r="T409" s="151">
        <f>$S$409*$H$409</f>
        <v>0</v>
      </c>
      <c r="AR409" s="85" t="s">
        <v>122</v>
      </c>
      <c r="AT409" s="85" t="s">
        <v>118</v>
      </c>
      <c r="AU409" s="85" t="s">
        <v>77</v>
      </c>
      <c r="AY409" s="6" t="s">
        <v>116</v>
      </c>
      <c r="BE409" s="152">
        <f>IF($N$409="základní",$J$409,0)</f>
        <v>0</v>
      </c>
      <c r="BF409" s="152">
        <f>IF($N$409="snížená",$J$409,0)</f>
        <v>0</v>
      </c>
      <c r="BG409" s="152">
        <f>IF($N$409="zákl. přenesená",$J$409,0)</f>
        <v>0</v>
      </c>
      <c r="BH409" s="152">
        <f>IF($N$409="sníž. přenesená",$J$409,0)</f>
        <v>0</v>
      </c>
      <c r="BI409" s="152">
        <f>IF($N$409="nulová",$J$409,0)</f>
        <v>0</v>
      </c>
      <c r="BJ409" s="85" t="s">
        <v>20</v>
      </c>
      <c r="BK409" s="152">
        <f>ROUND($I$409*$H$409,2)</f>
        <v>0</v>
      </c>
      <c r="BL409" s="85" t="s">
        <v>122</v>
      </c>
      <c r="BM409" s="85" t="s">
        <v>482</v>
      </c>
    </row>
    <row r="410" spans="2:47" s="6" customFormat="1" ht="16.5" customHeight="1">
      <c r="B410" s="23"/>
      <c r="C410" s="24"/>
      <c r="D410" s="153" t="s">
        <v>123</v>
      </c>
      <c r="E410" s="24"/>
      <c r="F410" s="154" t="s">
        <v>481</v>
      </c>
      <c r="G410" s="24"/>
      <c r="H410" s="24"/>
      <c r="J410" s="24"/>
      <c r="K410" s="24"/>
      <c r="L410" s="43"/>
      <c r="M410" s="56"/>
      <c r="N410" s="24"/>
      <c r="O410" s="24"/>
      <c r="P410" s="24"/>
      <c r="Q410" s="24"/>
      <c r="R410" s="24"/>
      <c r="S410" s="24"/>
      <c r="T410" s="57"/>
      <c r="AT410" s="6" t="s">
        <v>123</v>
      </c>
      <c r="AU410" s="6" t="s">
        <v>77</v>
      </c>
    </row>
    <row r="411" spans="2:65" s="6" customFormat="1" ht="15.75" customHeight="1">
      <c r="B411" s="23"/>
      <c r="C411" s="141" t="s">
        <v>483</v>
      </c>
      <c r="D411" s="141" t="s">
        <v>118</v>
      </c>
      <c r="E411" s="142" t="s">
        <v>484</v>
      </c>
      <c r="F411" s="143" t="s">
        <v>485</v>
      </c>
      <c r="G411" s="144" t="s">
        <v>121</v>
      </c>
      <c r="H411" s="145">
        <v>1</v>
      </c>
      <c r="I411" s="146"/>
      <c r="J411" s="147">
        <f>ROUND($I$411*$H$411,2)</f>
        <v>0</v>
      </c>
      <c r="K411" s="143"/>
      <c r="L411" s="43"/>
      <c r="M411" s="148"/>
      <c r="N411" s="149" t="s">
        <v>40</v>
      </c>
      <c r="O411" s="24"/>
      <c r="P411" s="24"/>
      <c r="Q411" s="150">
        <v>0</v>
      </c>
      <c r="R411" s="150">
        <f>$Q$411*$H$411</f>
        <v>0</v>
      </c>
      <c r="S411" s="150">
        <v>0</v>
      </c>
      <c r="T411" s="151">
        <f>$S$411*$H$411</f>
        <v>0</v>
      </c>
      <c r="AR411" s="85" t="s">
        <v>122</v>
      </c>
      <c r="AT411" s="85" t="s">
        <v>118</v>
      </c>
      <c r="AU411" s="85" t="s">
        <v>77</v>
      </c>
      <c r="AY411" s="6" t="s">
        <v>116</v>
      </c>
      <c r="BE411" s="152">
        <f>IF($N$411="základní",$J$411,0)</f>
        <v>0</v>
      </c>
      <c r="BF411" s="152">
        <f>IF($N$411="snížená",$J$411,0)</f>
        <v>0</v>
      </c>
      <c r="BG411" s="152">
        <f>IF($N$411="zákl. přenesená",$J$411,0)</f>
        <v>0</v>
      </c>
      <c r="BH411" s="152">
        <f>IF($N$411="sníž. přenesená",$J$411,0)</f>
        <v>0</v>
      </c>
      <c r="BI411" s="152">
        <f>IF($N$411="nulová",$J$411,0)</f>
        <v>0</v>
      </c>
      <c r="BJ411" s="85" t="s">
        <v>20</v>
      </c>
      <c r="BK411" s="152">
        <f>ROUND($I$411*$H$411,2)</f>
        <v>0</v>
      </c>
      <c r="BL411" s="85" t="s">
        <v>122</v>
      </c>
      <c r="BM411" s="85" t="s">
        <v>483</v>
      </c>
    </row>
    <row r="412" spans="2:47" s="6" customFormat="1" ht="16.5" customHeight="1">
      <c r="B412" s="23"/>
      <c r="C412" s="24"/>
      <c r="D412" s="153" t="s">
        <v>123</v>
      </c>
      <c r="E412" s="24"/>
      <c r="F412" s="154" t="s">
        <v>485</v>
      </c>
      <c r="G412" s="24"/>
      <c r="H412" s="24"/>
      <c r="J412" s="24"/>
      <c r="K412" s="24"/>
      <c r="L412" s="43"/>
      <c r="M412" s="56"/>
      <c r="N412" s="24"/>
      <c r="O412" s="24"/>
      <c r="P412" s="24"/>
      <c r="Q412" s="24"/>
      <c r="R412" s="24"/>
      <c r="S412" s="24"/>
      <c r="T412" s="57"/>
      <c r="AT412" s="6" t="s">
        <v>123</v>
      </c>
      <c r="AU412" s="6" t="s">
        <v>77</v>
      </c>
    </row>
    <row r="413" spans="2:65" s="6" customFormat="1" ht="15.75" customHeight="1">
      <c r="B413" s="23"/>
      <c r="C413" s="141" t="s">
        <v>486</v>
      </c>
      <c r="D413" s="141" t="s">
        <v>118</v>
      </c>
      <c r="E413" s="142" t="s">
        <v>487</v>
      </c>
      <c r="F413" s="143" t="s">
        <v>488</v>
      </c>
      <c r="G413" s="144" t="s">
        <v>121</v>
      </c>
      <c r="H413" s="145">
        <v>1</v>
      </c>
      <c r="I413" s="146"/>
      <c r="J413" s="147">
        <f>ROUND($I$413*$H$413,2)</f>
        <v>0</v>
      </c>
      <c r="K413" s="143"/>
      <c r="L413" s="43"/>
      <c r="M413" s="148"/>
      <c r="N413" s="149" t="s">
        <v>40</v>
      </c>
      <c r="O413" s="24"/>
      <c r="P413" s="24"/>
      <c r="Q413" s="150">
        <v>0</v>
      </c>
      <c r="R413" s="150">
        <f>$Q$413*$H$413</f>
        <v>0</v>
      </c>
      <c r="S413" s="150">
        <v>0</v>
      </c>
      <c r="T413" s="151">
        <f>$S$413*$H$413</f>
        <v>0</v>
      </c>
      <c r="AR413" s="85" t="s">
        <v>122</v>
      </c>
      <c r="AT413" s="85" t="s">
        <v>118</v>
      </c>
      <c r="AU413" s="85" t="s">
        <v>77</v>
      </c>
      <c r="AY413" s="6" t="s">
        <v>116</v>
      </c>
      <c r="BE413" s="152">
        <f>IF($N$413="základní",$J$413,0)</f>
        <v>0</v>
      </c>
      <c r="BF413" s="152">
        <f>IF($N$413="snížená",$J$413,0)</f>
        <v>0</v>
      </c>
      <c r="BG413" s="152">
        <f>IF($N$413="zákl. přenesená",$J$413,0)</f>
        <v>0</v>
      </c>
      <c r="BH413" s="152">
        <f>IF($N$413="sníž. přenesená",$J$413,0)</f>
        <v>0</v>
      </c>
      <c r="BI413" s="152">
        <f>IF($N$413="nulová",$J$413,0)</f>
        <v>0</v>
      </c>
      <c r="BJ413" s="85" t="s">
        <v>20</v>
      </c>
      <c r="BK413" s="152">
        <f>ROUND($I$413*$H$413,2)</f>
        <v>0</v>
      </c>
      <c r="BL413" s="85" t="s">
        <v>122</v>
      </c>
      <c r="BM413" s="85" t="s">
        <v>486</v>
      </c>
    </row>
    <row r="414" spans="2:47" s="6" customFormat="1" ht="16.5" customHeight="1">
      <c r="B414" s="23"/>
      <c r="C414" s="24"/>
      <c r="D414" s="153" t="s">
        <v>123</v>
      </c>
      <c r="E414" s="24"/>
      <c r="F414" s="154" t="s">
        <v>488</v>
      </c>
      <c r="G414" s="24"/>
      <c r="H414" s="24"/>
      <c r="J414" s="24"/>
      <c r="K414" s="24"/>
      <c r="L414" s="43"/>
      <c r="M414" s="56"/>
      <c r="N414" s="24"/>
      <c r="O414" s="24"/>
      <c r="P414" s="24"/>
      <c r="Q414" s="24"/>
      <c r="R414" s="24"/>
      <c r="S414" s="24"/>
      <c r="T414" s="57"/>
      <c r="AT414" s="6" t="s">
        <v>123</v>
      </c>
      <c r="AU414" s="6" t="s">
        <v>77</v>
      </c>
    </row>
    <row r="415" spans="2:65" s="6" customFormat="1" ht="15.75" customHeight="1">
      <c r="B415" s="23"/>
      <c r="C415" s="141" t="s">
        <v>489</v>
      </c>
      <c r="D415" s="141" t="s">
        <v>118</v>
      </c>
      <c r="E415" s="142" t="s">
        <v>490</v>
      </c>
      <c r="F415" s="143" t="s">
        <v>491</v>
      </c>
      <c r="G415" s="144" t="s">
        <v>121</v>
      </c>
      <c r="H415" s="145">
        <v>4</v>
      </c>
      <c r="I415" s="146"/>
      <c r="J415" s="147">
        <f>ROUND($I$415*$H$415,2)</f>
        <v>0</v>
      </c>
      <c r="K415" s="143"/>
      <c r="L415" s="43"/>
      <c r="M415" s="148"/>
      <c r="N415" s="149" t="s">
        <v>40</v>
      </c>
      <c r="O415" s="24"/>
      <c r="P415" s="24"/>
      <c r="Q415" s="150">
        <v>0</v>
      </c>
      <c r="R415" s="150">
        <f>$Q$415*$H$415</f>
        <v>0</v>
      </c>
      <c r="S415" s="150">
        <v>0</v>
      </c>
      <c r="T415" s="151">
        <f>$S$415*$H$415</f>
        <v>0</v>
      </c>
      <c r="AR415" s="85" t="s">
        <v>122</v>
      </c>
      <c r="AT415" s="85" t="s">
        <v>118</v>
      </c>
      <c r="AU415" s="85" t="s">
        <v>77</v>
      </c>
      <c r="AY415" s="6" t="s">
        <v>116</v>
      </c>
      <c r="BE415" s="152">
        <f>IF($N$415="základní",$J$415,0)</f>
        <v>0</v>
      </c>
      <c r="BF415" s="152">
        <f>IF($N$415="snížená",$J$415,0)</f>
        <v>0</v>
      </c>
      <c r="BG415" s="152">
        <f>IF($N$415="zákl. přenesená",$J$415,0)</f>
        <v>0</v>
      </c>
      <c r="BH415" s="152">
        <f>IF($N$415="sníž. přenesená",$J$415,0)</f>
        <v>0</v>
      </c>
      <c r="BI415" s="152">
        <f>IF($N$415="nulová",$J$415,0)</f>
        <v>0</v>
      </c>
      <c r="BJ415" s="85" t="s">
        <v>20</v>
      </c>
      <c r="BK415" s="152">
        <f>ROUND($I$415*$H$415,2)</f>
        <v>0</v>
      </c>
      <c r="BL415" s="85" t="s">
        <v>122</v>
      </c>
      <c r="BM415" s="85" t="s">
        <v>489</v>
      </c>
    </row>
    <row r="416" spans="2:47" s="6" customFormat="1" ht="16.5" customHeight="1">
      <c r="B416" s="23"/>
      <c r="C416" s="24"/>
      <c r="D416" s="153" t="s">
        <v>123</v>
      </c>
      <c r="E416" s="24"/>
      <c r="F416" s="154" t="s">
        <v>491</v>
      </c>
      <c r="G416" s="24"/>
      <c r="H416" s="24"/>
      <c r="J416" s="24"/>
      <c r="K416" s="24"/>
      <c r="L416" s="43"/>
      <c r="M416" s="56"/>
      <c r="N416" s="24"/>
      <c r="O416" s="24"/>
      <c r="P416" s="24"/>
      <c r="Q416" s="24"/>
      <c r="R416" s="24"/>
      <c r="S416" s="24"/>
      <c r="T416" s="57"/>
      <c r="AT416" s="6" t="s">
        <v>123</v>
      </c>
      <c r="AU416" s="6" t="s">
        <v>77</v>
      </c>
    </row>
    <row r="417" spans="2:65" s="6" customFormat="1" ht="15.75" customHeight="1">
      <c r="B417" s="23"/>
      <c r="C417" s="141" t="s">
        <v>492</v>
      </c>
      <c r="D417" s="141" t="s">
        <v>118</v>
      </c>
      <c r="E417" s="142" t="s">
        <v>493</v>
      </c>
      <c r="F417" s="143" t="s">
        <v>494</v>
      </c>
      <c r="G417" s="144" t="s">
        <v>129</v>
      </c>
      <c r="H417" s="145">
        <v>152</v>
      </c>
      <c r="I417" s="146"/>
      <c r="J417" s="147">
        <f>ROUND($I$417*$H$417,2)</f>
        <v>0</v>
      </c>
      <c r="K417" s="143"/>
      <c r="L417" s="43"/>
      <c r="M417" s="148"/>
      <c r="N417" s="149" t="s">
        <v>40</v>
      </c>
      <c r="O417" s="24"/>
      <c r="P417" s="24"/>
      <c r="Q417" s="150">
        <v>0</v>
      </c>
      <c r="R417" s="150">
        <f>$Q$417*$H$417</f>
        <v>0</v>
      </c>
      <c r="S417" s="150">
        <v>0</v>
      </c>
      <c r="T417" s="151">
        <f>$S$417*$H$417</f>
        <v>0</v>
      </c>
      <c r="AR417" s="85" t="s">
        <v>122</v>
      </c>
      <c r="AT417" s="85" t="s">
        <v>118</v>
      </c>
      <c r="AU417" s="85" t="s">
        <v>77</v>
      </c>
      <c r="AY417" s="6" t="s">
        <v>116</v>
      </c>
      <c r="BE417" s="152">
        <f>IF($N$417="základní",$J$417,0)</f>
        <v>0</v>
      </c>
      <c r="BF417" s="152">
        <f>IF($N$417="snížená",$J$417,0)</f>
        <v>0</v>
      </c>
      <c r="BG417" s="152">
        <f>IF($N$417="zákl. přenesená",$J$417,0)</f>
        <v>0</v>
      </c>
      <c r="BH417" s="152">
        <f>IF($N$417="sníž. přenesená",$J$417,0)</f>
        <v>0</v>
      </c>
      <c r="BI417" s="152">
        <f>IF($N$417="nulová",$J$417,0)</f>
        <v>0</v>
      </c>
      <c r="BJ417" s="85" t="s">
        <v>20</v>
      </c>
      <c r="BK417" s="152">
        <f>ROUND($I$417*$H$417,2)</f>
        <v>0</v>
      </c>
      <c r="BL417" s="85" t="s">
        <v>122</v>
      </c>
      <c r="BM417" s="85" t="s">
        <v>492</v>
      </c>
    </row>
    <row r="418" spans="2:47" s="6" customFormat="1" ht="16.5" customHeight="1">
      <c r="B418" s="23"/>
      <c r="C418" s="24"/>
      <c r="D418" s="153" t="s">
        <v>123</v>
      </c>
      <c r="E418" s="24"/>
      <c r="F418" s="154" t="s">
        <v>494</v>
      </c>
      <c r="G418" s="24"/>
      <c r="H418" s="24"/>
      <c r="J418" s="24"/>
      <c r="K418" s="24"/>
      <c r="L418" s="43"/>
      <c r="M418" s="56"/>
      <c r="N418" s="24"/>
      <c r="O418" s="24"/>
      <c r="P418" s="24"/>
      <c r="Q418" s="24"/>
      <c r="R418" s="24"/>
      <c r="S418" s="24"/>
      <c r="T418" s="57"/>
      <c r="AT418" s="6" t="s">
        <v>123</v>
      </c>
      <c r="AU418" s="6" t="s">
        <v>77</v>
      </c>
    </row>
    <row r="419" spans="2:51" s="6" customFormat="1" ht="15.75" customHeight="1">
      <c r="B419" s="163"/>
      <c r="C419" s="164"/>
      <c r="D419" s="157" t="s">
        <v>131</v>
      </c>
      <c r="E419" s="164"/>
      <c r="F419" s="165" t="s">
        <v>495</v>
      </c>
      <c r="G419" s="164"/>
      <c r="H419" s="166">
        <v>152</v>
      </c>
      <c r="J419" s="164"/>
      <c r="K419" s="164"/>
      <c r="L419" s="167"/>
      <c r="M419" s="168"/>
      <c r="N419" s="164"/>
      <c r="O419" s="164"/>
      <c r="P419" s="164"/>
      <c r="Q419" s="164"/>
      <c r="R419" s="164"/>
      <c r="S419" s="164"/>
      <c r="T419" s="169"/>
      <c r="AT419" s="170" t="s">
        <v>131</v>
      </c>
      <c r="AU419" s="170" t="s">
        <v>77</v>
      </c>
      <c r="AV419" s="170" t="s">
        <v>77</v>
      </c>
      <c r="AW419" s="170" t="s">
        <v>86</v>
      </c>
      <c r="AX419" s="170" t="s">
        <v>69</v>
      </c>
      <c r="AY419" s="170" t="s">
        <v>116</v>
      </c>
    </row>
    <row r="420" spans="2:51" s="6" customFormat="1" ht="15.75" customHeight="1">
      <c r="B420" s="171"/>
      <c r="C420" s="172"/>
      <c r="D420" s="157" t="s">
        <v>131</v>
      </c>
      <c r="E420" s="172"/>
      <c r="F420" s="173" t="s">
        <v>139</v>
      </c>
      <c r="G420" s="172"/>
      <c r="H420" s="174">
        <v>152</v>
      </c>
      <c r="J420" s="172"/>
      <c r="K420" s="172"/>
      <c r="L420" s="175"/>
      <c r="M420" s="176"/>
      <c r="N420" s="172"/>
      <c r="O420" s="172"/>
      <c r="P420" s="172"/>
      <c r="Q420" s="172"/>
      <c r="R420" s="172"/>
      <c r="S420" s="172"/>
      <c r="T420" s="177"/>
      <c r="AT420" s="178" t="s">
        <v>131</v>
      </c>
      <c r="AU420" s="178" t="s">
        <v>77</v>
      </c>
      <c r="AV420" s="178" t="s">
        <v>122</v>
      </c>
      <c r="AW420" s="178" t="s">
        <v>86</v>
      </c>
      <c r="AX420" s="178" t="s">
        <v>20</v>
      </c>
      <c r="AY420" s="178" t="s">
        <v>116</v>
      </c>
    </row>
    <row r="421" spans="2:65" s="6" customFormat="1" ht="15.75" customHeight="1">
      <c r="B421" s="23"/>
      <c r="C421" s="141" t="s">
        <v>496</v>
      </c>
      <c r="D421" s="141" t="s">
        <v>118</v>
      </c>
      <c r="E421" s="142" t="s">
        <v>497</v>
      </c>
      <c r="F421" s="143" t="s">
        <v>498</v>
      </c>
      <c r="G421" s="144" t="s">
        <v>121</v>
      </c>
      <c r="H421" s="145">
        <v>3</v>
      </c>
      <c r="I421" s="146"/>
      <c r="J421" s="147">
        <f>ROUND($I$421*$H$421,2)</f>
        <v>0</v>
      </c>
      <c r="K421" s="143"/>
      <c r="L421" s="43"/>
      <c r="M421" s="148"/>
      <c r="N421" s="149" t="s">
        <v>40</v>
      </c>
      <c r="O421" s="24"/>
      <c r="P421" s="24"/>
      <c r="Q421" s="150">
        <v>0</v>
      </c>
      <c r="R421" s="150">
        <f>$Q$421*$H$421</f>
        <v>0</v>
      </c>
      <c r="S421" s="150">
        <v>0</v>
      </c>
      <c r="T421" s="151">
        <f>$S$421*$H$421</f>
        <v>0</v>
      </c>
      <c r="AR421" s="85" t="s">
        <v>122</v>
      </c>
      <c r="AT421" s="85" t="s">
        <v>118</v>
      </c>
      <c r="AU421" s="85" t="s">
        <v>77</v>
      </c>
      <c r="AY421" s="6" t="s">
        <v>116</v>
      </c>
      <c r="BE421" s="152">
        <f>IF($N$421="základní",$J$421,0)</f>
        <v>0</v>
      </c>
      <c r="BF421" s="152">
        <f>IF($N$421="snížená",$J$421,0)</f>
        <v>0</v>
      </c>
      <c r="BG421" s="152">
        <f>IF($N$421="zákl. přenesená",$J$421,0)</f>
        <v>0</v>
      </c>
      <c r="BH421" s="152">
        <f>IF($N$421="sníž. přenesená",$J$421,0)</f>
        <v>0</v>
      </c>
      <c r="BI421" s="152">
        <f>IF($N$421="nulová",$J$421,0)</f>
        <v>0</v>
      </c>
      <c r="BJ421" s="85" t="s">
        <v>20</v>
      </c>
      <c r="BK421" s="152">
        <f>ROUND($I$421*$H$421,2)</f>
        <v>0</v>
      </c>
      <c r="BL421" s="85" t="s">
        <v>122</v>
      </c>
      <c r="BM421" s="85" t="s">
        <v>496</v>
      </c>
    </row>
    <row r="422" spans="2:47" s="6" customFormat="1" ht="16.5" customHeight="1">
      <c r="B422" s="23"/>
      <c r="C422" s="24"/>
      <c r="D422" s="153" t="s">
        <v>123</v>
      </c>
      <c r="E422" s="24"/>
      <c r="F422" s="154" t="s">
        <v>498</v>
      </c>
      <c r="G422" s="24"/>
      <c r="H422" s="24"/>
      <c r="J422" s="24"/>
      <c r="K422" s="24"/>
      <c r="L422" s="43"/>
      <c r="M422" s="56"/>
      <c r="N422" s="24"/>
      <c r="O422" s="24"/>
      <c r="P422" s="24"/>
      <c r="Q422" s="24"/>
      <c r="R422" s="24"/>
      <c r="S422" s="24"/>
      <c r="T422" s="57"/>
      <c r="AT422" s="6" t="s">
        <v>123</v>
      </c>
      <c r="AU422" s="6" t="s">
        <v>77</v>
      </c>
    </row>
    <row r="423" spans="2:65" s="6" customFormat="1" ht="15.75" customHeight="1">
      <c r="B423" s="23"/>
      <c r="C423" s="141" t="s">
        <v>499</v>
      </c>
      <c r="D423" s="141" t="s">
        <v>118</v>
      </c>
      <c r="E423" s="142" t="s">
        <v>500</v>
      </c>
      <c r="F423" s="143" t="s">
        <v>501</v>
      </c>
      <c r="G423" s="144" t="s">
        <v>156</v>
      </c>
      <c r="H423" s="145">
        <v>150</v>
      </c>
      <c r="I423" s="146"/>
      <c r="J423" s="147">
        <f>ROUND($I$423*$H$423,2)</f>
        <v>0</v>
      </c>
      <c r="K423" s="143"/>
      <c r="L423" s="43"/>
      <c r="M423" s="148"/>
      <c r="N423" s="149" t="s">
        <v>40</v>
      </c>
      <c r="O423" s="24"/>
      <c r="P423" s="24"/>
      <c r="Q423" s="150">
        <v>0</v>
      </c>
      <c r="R423" s="150">
        <f>$Q$423*$H$423</f>
        <v>0</v>
      </c>
      <c r="S423" s="150">
        <v>0</v>
      </c>
      <c r="T423" s="151">
        <f>$S$423*$H$423</f>
        <v>0</v>
      </c>
      <c r="AR423" s="85" t="s">
        <v>122</v>
      </c>
      <c r="AT423" s="85" t="s">
        <v>118</v>
      </c>
      <c r="AU423" s="85" t="s">
        <v>77</v>
      </c>
      <c r="AY423" s="6" t="s">
        <v>116</v>
      </c>
      <c r="BE423" s="152">
        <f>IF($N$423="základní",$J$423,0)</f>
        <v>0</v>
      </c>
      <c r="BF423" s="152">
        <f>IF($N$423="snížená",$J$423,0)</f>
        <v>0</v>
      </c>
      <c r="BG423" s="152">
        <f>IF($N$423="zákl. přenesená",$J$423,0)</f>
        <v>0</v>
      </c>
      <c r="BH423" s="152">
        <f>IF($N$423="sníž. přenesená",$J$423,0)</f>
        <v>0</v>
      </c>
      <c r="BI423" s="152">
        <f>IF($N$423="nulová",$J$423,0)</f>
        <v>0</v>
      </c>
      <c r="BJ423" s="85" t="s">
        <v>20</v>
      </c>
      <c r="BK423" s="152">
        <f>ROUND($I$423*$H$423,2)</f>
        <v>0</v>
      </c>
      <c r="BL423" s="85" t="s">
        <v>122</v>
      </c>
      <c r="BM423" s="85" t="s">
        <v>499</v>
      </c>
    </row>
    <row r="424" spans="2:47" s="6" customFormat="1" ht="16.5" customHeight="1">
      <c r="B424" s="23"/>
      <c r="C424" s="24"/>
      <c r="D424" s="153" t="s">
        <v>123</v>
      </c>
      <c r="E424" s="24"/>
      <c r="F424" s="154" t="s">
        <v>501</v>
      </c>
      <c r="G424" s="24"/>
      <c r="H424" s="24"/>
      <c r="J424" s="24"/>
      <c r="K424" s="24"/>
      <c r="L424" s="43"/>
      <c r="M424" s="56"/>
      <c r="N424" s="24"/>
      <c r="O424" s="24"/>
      <c r="P424" s="24"/>
      <c r="Q424" s="24"/>
      <c r="R424" s="24"/>
      <c r="S424" s="24"/>
      <c r="T424" s="57"/>
      <c r="AT424" s="6" t="s">
        <v>123</v>
      </c>
      <c r="AU424" s="6" t="s">
        <v>77</v>
      </c>
    </row>
    <row r="425" spans="2:65" s="6" customFormat="1" ht="15.75" customHeight="1">
      <c r="B425" s="23"/>
      <c r="C425" s="141" t="s">
        <v>502</v>
      </c>
      <c r="D425" s="141" t="s">
        <v>118</v>
      </c>
      <c r="E425" s="142" t="s">
        <v>503</v>
      </c>
      <c r="F425" s="143" t="s">
        <v>504</v>
      </c>
      <c r="G425" s="144" t="s">
        <v>121</v>
      </c>
      <c r="H425" s="145">
        <v>16</v>
      </c>
      <c r="I425" s="146"/>
      <c r="J425" s="147">
        <f>ROUND($I$425*$H$425,2)</f>
        <v>0</v>
      </c>
      <c r="K425" s="143"/>
      <c r="L425" s="43"/>
      <c r="M425" s="148"/>
      <c r="N425" s="149" t="s">
        <v>40</v>
      </c>
      <c r="O425" s="24"/>
      <c r="P425" s="24"/>
      <c r="Q425" s="150">
        <v>0</v>
      </c>
      <c r="R425" s="150">
        <f>$Q$425*$H$425</f>
        <v>0</v>
      </c>
      <c r="S425" s="150">
        <v>0</v>
      </c>
      <c r="T425" s="151">
        <f>$S$425*$H$425</f>
        <v>0</v>
      </c>
      <c r="AR425" s="85" t="s">
        <v>122</v>
      </c>
      <c r="AT425" s="85" t="s">
        <v>118</v>
      </c>
      <c r="AU425" s="85" t="s">
        <v>77</v>
      </c>
      <c r="AY425" s="6" t="s">
        <v>116</v>
      </c>
      <c r="BE425" s="152">
        <f>IF($N$425="základní",$J$425,0)</f>
        <v>0</v>
      </c>
      <c r="BF425" s="152">
        <f>IF($N$425="snížená",$J$425,0)</f>
        <v>0</v>
      </c>
      <c r="BG425" s="152">
        <f>IF($N$425="zákl. přenesená",$J$425,0)</f>
        <v>0</v>
      </c>
      <c r="BH425" s="152">
        <f>IF($N$425="sníž. přenesená",$J$425,0)</f>
        <v>0</v>
      </c>
      <c r="BI425" s="152">
        <f>IF($N$425="nulová",$J$425,0)</f>
        <v>0</v>
      </c>
      <c r="BJ425" s="85" t="s">
        <v>20</v>
      </c>
      <c r="BK425" s="152">
        <f>ROUND($I$425*$H$425,2)</f>
        <v>0</v>
      </c>
      <c r="BL425" s="85" t="s">
        <v>122</v>
      </c>
      <c r="BM425" s="85" t="s">
        <v>502</v>
      </c>
    </row>
    <row r="426" spans="2:47" s="6" customFormat="1" ht="16.5" customHeight="1">
      <c r="B426" s="23"/>
      <c r="C426" s="24"/>
      <c r="D426" s="153" t="s">
        <v>123</v>
      </c>
      <c r="E426" s="24"/>
      <c r="F426" s="154" t="s">
        <v>504</v>
      </c>
      <c r="G426" s="24"/>
      <c r="H426" s="24"/>
      <c r="J426" s="24"/>
      <c r="K426" s="24"/>
      <c r="L426" s="43"/>
      <c r="M426" s="56"/>
      <c r="N426" s="24"/>
      <c r="O426" s="24"/>
      <c r="P426" s="24"/>
      <c r="Q426" s="24"/>
      <c r="R426" s="24"/>
      <c r="S426" s="24"/>
      <c r="T426" s="57"/>
      <c r="AT426" s="6" t="s">
        <v>123</v>
      </c>
      <c r="AU426" s="6" t="s">
        <v>77</v>
      </c>
    </row>
    <row r="427" spans="2:51" s="6" customFormat="1" ht="15.75" customHeight="1">
      <c r="B427" s="155"/>
      <c r="C427" s="156"/>
      <c r="D427" s="157" t="s">
        <v>131</v>
      </c>
      <c r="E427" s="156"/>
      <c r="F427" s="158" t="s">
        <v>505</v>
      </c>
      <c r="G427" s="156"/>
      <c r="H427" s="156"/>
      <c r="J427" s="156"/>
      <c r="K427" s="156"/>
      <c r="L427" s="159"/>
      <c r="M427" s="160"/>
      <c r="N427" s="156"/>
      <c r="O427" s="156"/>
      <c r="P427" s="156"/>
      <c r="Q427" s="156"/>
      <c r="R427" s="156"/>
      <c r="S427" s="156"/>
      <c r="T427" s="161"/>
      <c r="AT427" s="162" t="s">
        <v>131</v>
      </c>
      <c r="AU427" s="162" t="s">
        <v>77</v>
      </c>
      <c r="AV427" s="162" t="s">
        <v>20</v>
      </c>
      <c r="AW427" s="162" t="s">
        <v>86</v>
      </c>
      <c r="AX427" s="162" t="s">
        <v>69</v>
      </c>
      <c r="AY427" s="162" t="s">
        <v>116</v>
      </c>
    </row>
    <row r="428" spans="2:51" s="6" customFormat="1" ht="15.75" customHeight="1">
      <c r="B428" s="163"/>
      <c r="C428" s="164"/>
      <c r="D428" s="157" t="s">
        <v>131</v>
      </c>
      <c r="E428" s="164"/>
      <c r="F428" s="165" t="s">
        <v>506</v>
      </c>
      <c r="G428" s="164"/>
      <c r="H428" s="166">
        <v>12</v>
      </c>
      <c r="J428" s="164"/>
      <c r="K428" s="164"/>
      <c r="L428" s="167"/>
      <c r="M428" s="168"/>
      <c r="N428" s="164"/>
      <c r="O428" s="164"/>
      <c r="P428" s="164"/>
      <c r="Q428" s="164"/>
      <c r="R428" s="164"/>
      <c r="S428" s="164"/>
      <c r="T428" s="169"/>
      <c r="AT428" s="170" t="s">
        <v>131</v>
      </c>
      <c r="AU428" s="170" t="s">
        <v>77</v>
      </c>
      <c r="AV428" s="170" t="s">
        <v>77</v>
      </c>
      <c r="AW428" s="170" t="s">
        <v>86</v>
      </c>
      <c r="AX428" s="170" t="s">
        <v>69</v>
      </c>
      <c r="AY428" s="170" t="s">
        <v>116</v>
      </c>
    </row>
    <row r="429" spans="2:51" s="6" customFormat="1" ht="15.75" customHeight="1">
      <c r="B429" s="163"/>
      <c r="C429" s="164"/>
      <c r="D429" s="157" t="s">
        <v>131</v>
      </c>
      <c r="E429" s="164"/>
      <c r="F429" s="165" t="s">
        <v>507</v>
      </c>
      <c r="G429" s="164"/>
      <c r="H429" s="166">
        <v>4</v>
      </c>
      <c r="J429" s="164"/>
      <c r="K429" s="164"/>
      <c r="L429" s="167"/>
      <c r="M429" s="168"/>
      <c r="N429" s="164"/>
      <c r="O429" s="164"/>
      <c r="P429" s="164"/>
      <c r="Q429" s="164"/>
      <c r="R429" s="164"/>
      <c r="S429" s="164"/>
      <c r="T429" s="169"/>
      <c r="AT429" s="170" t="s">
        <v>131</v>
      </c>
      <c r="AU429" s="170" t="s">
        <v>77</v>
      </c>
      <c r="AV429" s="170" t="s">
        <v>77</v>
      </c>
      <c r="AW429" s="170" t="s">
        <v>86</v>
      </c>
      <c r="AX429" s="170" t="s">
        <v>69</v>
      </c>
      <c r="AY429" s="170" t="s">
        <v>116</v>
      </c>
    </row>
    <row r="430" spans="2:51" s="6" customFormat="1" ht="15.75" customHeight="1">
      <c r="B430" s="155"/>
      <c r="C430" s="156"/>
      <c r="D430" s="157" t="s">
        <v>131</v>
      </c>
      <c r="E430" s="156"/>
      <c r="F430" s="158" t="s">
        <v>138</v>
      </c>
      <c r="G430" s="156"/>
      <c r="H430" s="156"/>
      <c r="J430" s="156"/>
      <c r="K430" s="156"/>
      <c r="L430" s="159"/>
      <c r="M430" s="160"/>
      <c r="N430" s="156"/>
      <c r="O430" s="156"/>
      <c r="P430" s="156"/>
      <c r="Q430" s="156"/>
      <c r="R430" s="156"/>
      <c r="S430" s="156"/>
      <c r="T430" s="161"/>
      <c r="AT430" s="162" t="s">
        <v>131</v>
      </c>
      <c r="AU430" s="162" t="s">
        <v>77</v>
      </c>
      <c r="AV430" s="162" t="s">
        <v>20</v>
      </c>
      <c r="AW430" s="162" t="s">
        <v>86</v>
      </c>
      <c r="AX430" s="162" t="s">
        <v>69</v>
      </c>
      <c r="AY430" s="162" t="s">
        <v>116</v>
      </c>
    </row>
    <row r="431" spans="2:51" s="6" customFormat="1" ht="15.75" customHeight="1">
      <c r="B431" s="171"/>
      <c r="C431" s="172"/>
      <c r="D431" s="157" t="s">
        <v>131</v>
      </c>
      <c r="E431" s="172"/>
      <c r="F431" s="173" t="s">
        <v>139</v>
      </c>
      <c r="G431" s="172"/>
      <c r="H431" s="174">
        <v>16</v>
      </c>
      <c r="J431" s="172"/>
      <c r="K431" s="172"/>
      <c r="L431" s="175"/>
      <c r="M431" s="176"/>
      <c r="N431" s="172"/>
      <c r="O431" s="172"/>
      <c r="P431" s="172"/>
      <c r="Q431" s="172"/>
      <c r="R431" s="172"/>
      <c r="S431" s="172"/>
      <c r="T431" s="177"/>
      <c r="AT431" s="178" t="s">
        <v>131</v>
      </c>
      <c r="AU431" s="178" t="s">
        <v>77</v>
      </c>
      <c r="AV431" s="178" t="s">
        <v>122</v>
      </c>
      <c r="AW431" s="178" t="s">
        <v>86</v>
      </c>
      <c r="AX431" s="178" t="s">
        <v>20</v>
      </c>
      <c r="AY431" s="178" t="s">
        <v>116</v>
      </c>
    </row>
    <row r="432" spans="2:65" s="6" customFormat="1" ht="15.75" customHeight="1">
      <c r="B432" s="23"/>
      <c r="C432" s="141" t="s">
        <v>508</v>
      </c>
      <c r="D432" s="141" t="s">
        <v>118</v>
      </c>
      <c r="E432" s="142" t="s">
        <v>509</v>
      </c>
      <c r="F432" s="143" t="s">
        <v>510</v>
      </c>
      <c r="G432" s="144" t="s">
        <v>121</v>
      </c>
      <c r="H432" s="145">
        <v>35</v>
      </c>
      <c r="I432" s="146"/>
      <c r="J432" s="147">
        <f>ROUND($I$432*$H$432,2)</f>
        <v>0</v>
      </c>
      <c r="K432" s="143"/>
      <c r="L432" s="43"/>
      <c r="M432" s="148"/>
      <c r="N432" s="149" t="s">
        <v>40</v>
      </c>
      <c r="O432" s="24"/>
      <c r="P432" s="24"/>
      <c r="Q432" s="150">
        <v>0</v>
      </c>
      <c r="R432" s="150">
        <f>$Q$432*$H$432</f>
        <v>0</v>
      </c>
      <c r="S432" s="150">
        <v>0</v>
      </c>
      <c r="T432" s="151">
        <f>$S$432*$H$432</f>
        <v>0</v>
      </c>
      <c r="AR432" s="85" t="s">
        <v>122</v>
      </c>
      <c r="AT432" s="85" t="s">
        <v>118</v>
      </c>
      <c r="AU432" s="85" t="s">
        <v>77</v>
      </c>
      <c r="AY432" s="6" t="s">
        <v>116</v>
      </c>
      <c r="BE432" s="152">
        <f>IF($N$432="základní",$J$432,0)</f>
        <v>0</v>
      </c>
      <c r="BF432" s="152">
        <f>IF($N$432="snížená",$J$432,0)</f>
        <v>0</v>
      </c>
      <c r="BG432" s="152">
        <f>IF($N$432="zákl. přenesená",$J$432,0)</f>
        <v>0</v>
      </c>
      <c r="BH432" s="152">
        <f>IF($N$432="sníž. přenesená",$J$432,0)</f>
        <v>0</v>
      </c>
      <c r="BI432" s="152">
        <f>IF($N$432="nulová",$J$432,0)</f>
        <v>0</v>
      </c>
      <c r="BJ432" s="85" t="s">
        <v>20</v>
      </c>
      <c r="BK432" s="152">
        <f>ROUND($I$432*$H$432,2)</f>
        <v>0</v>
      </c>
      <c r="BL432" s="85" t="s">
        <v>122</v>
      </c>
      <c r="BM432" s="85" t="s">
        <v>508</v>
      </c>
    </row>
    <row r="433" spans="2:47" s="6" customFormat="1" ht="16.5" customHeight="1">
      <c r="B433" s="23"/>
      <c r="C433" s="24"/>
      <c r="D433" s="153" t="s">
        <v>123</v>
      </c>
      <c r="E433" s="24"/>
      <c r="F433" s="154" t="s">
        <v>510</v>
      </c>
      <c r="G433" s="24"/>
      <c r="H433" s="24"/>
      <c r="J433" s="24"/>
      <c r="K433" s="24"/>
      <c r="L433" s="43"/>
      <c r="M433" s="56"/>
      <c r="N433" s="24"/>
      <c r="O433" s="24"/>
      <c r="P433" s="24"/>
      <c r="Q433" s="24"/>
      <c r="R433" s="24"/>
      <c r="S433" s="24"/>
      <c r="T433" s="57"/>
      <c r="AT433" s="6" t="s">
        <v>123</v>
      </c>
      <c r="AU433" s="6" t="s">
        <v>77</v>
      </c>
    </row>
    <row r="434" spans="2:65" s="6" customFormat="1" ht="15.75" customHeight="1">
      <c r="B434" s="23"/>
      <c r="C434" s="141" t="s">
        <v>381</v>
      </c>
      <c r="D434" s="141" t="s">
        <v>118</v>
      </c>
      <c r="E434" s="142" t="s">
        <v>511</v>
      </c>
      <c r="F434" s="143" t="s">
        <v>512</v>
      </c>
      <c r="G434" s="144" t="s">
        <v>121</v>
      </c>
      <c r="H434" s="145">
        <v>1</v>
      </c>
      <c r="I434" s="146"/>
      <c r="J434" s="147">
        <f>ROUND($I$434*$H$434,2)</f>
        <v>0</v>
      </c>
      <c r="K434" s="143"/>
      <c r="L434" s="43"/>
      <c r="M434" s="148"/>
      <c r="N434" s="149" t="s">
        <v>40</v>
      </c>
      <c r="O434" s="24"/>
      <c r="P434" s="24"/>
      <c r="Q434" s="150">
        <v>0</v>
      </c>
      <c r="R434" s="150">
        <f>$Q$434*$H$434</f>
        <v>0</v>
      </c>
      <c r="S434" s="150">
        <v>0</v>
      </c>
      <c r="T434" s="151">
        <f>$S$434*$H$434</f>
        <v>0</v>
      </c>
      <c r="AR434" s="85" t="s">
        <v>122</v>
      </c>
      <c r="AT434" s="85" t="s">
        <v>118</v>
      </c>
      <c r="AU434" s="85" t="s">
        <v>77</v>
      </c>
      <c r="AY434" s="6" t="s">
        <v>116</v>
      </c>
      <c r="BE434" s="152">
        <f>IF($N$434="základní",$J$434,0)</f>
        <v>0</v>
      </c>
      <c r="BF434" s="152">
        <f>IF($N$434="snížená",$J$434,0)</f>
        <v>0</v>
      </c>
      <c r="BG434" s="152">
        <f>IF($N$434="zákl. přenesená",$J$434,0)</f>
        <v>0</v>
      </c>
      <c r="BH434" s="152">
        <f>IF($N$434="sníž. přenesená",$J$434,0)</f>
        <v>0</v>
      </c>
      <c r="BI434" s="152">
        <f>IF($N$434="nulová",$J$434,0)</f>
        <v>0</v>
      </c>
      <c r="BJ434" s="85" t="s">
        <v>20</v>
      </c>
      <c r="BK434" s="152">
        <f>ROUND($I$434*$H$434,2)</f>
        <v>0</v>
      </c>
      <c r="BL434" s="85" t="s">
        <v>122</v>
      </c>
      <c r="BM434" s="85" t="s">
        <v>381</v>
      </c>
    </row>
    <row r="435" spans="2:47" s="6" customFormat="1" ht="16.5" customHeight="1">
      <c r="B435" s="23"/>
      <c r="C435" s="24"/>
      <c r="D435" s="153" t="s">
        <v>123</v>
      </c>
      <c r="E435" s="24"/>
      <c r="F435" s="154" t="s">
        <v>512</v>
      </c>
      <c r="G435" s="24"/>
      <c r="H435" s="24"/>
      <c r="J435" s="24"/>
      <c r="K435" s="24"/>
      <c r="L435" s="43"/>
      <c r="M435" s="189"/>
      <c r="N435" s="190"/>
      <c r="O435" s="190"/>
      <c r="P435" s="190"/>
      <c r="Q435" s="190"/>
      <c r="R435" s="190"/>
      <c r="S435" s="190"/>
      <c r="T435" s="191"/>
      <c r="AT435" s="6" t="s">
        <v>123</v>
      </c>
      <c r="AU435" s="6" t="s">
        <v>77</v>
      </c>
    </row>
    <row r="436" spans="2:12" s="6" customFormat="1" ht="7.5" customHeight="1">
      <c r="B436" s="38"/>
      <c r="C436" s="39"/>
      <c r="D436" s="39"/>
      <c r="E436" s="39"/>
      <c r="F436" s="39"/>
      <c r="G436" s="39"/>
      <c r="H436" s="39"/>
      <c r="I436" s="97"/>
      <c r="J436" s="39"/>
      <c r="K436" s="39"/>
      <c r="L436" s="43"/>
    </row>
    <row r="437" s="2" customFormat="1" ht="14.25" customHeight="1"/>
  </sheetData>
  <sheetProtection password="CC35" sheet="1" objects="1" scenarios="1" formatColumns="0" formatRows="0" sort="0" autoFilter="0"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247" customFormat="1" ht="45" customHeight="1">
      <c r="B3" s="244"/>
      <c r="C3" s="245" t="s">
        <v>520</v>
      </c>
      <c r="D3" s="245"/>
      <c r="E3" s="245"/>
      <c r="F3" s="245"/>
      <c r="G3" s="245"/>
      <c r="H3" s="245"/>
      <c r="I3" s="245"/>
      <c r="J3" s="245"/>
      <c r="K3" s="246"/>
    </row>
    <row r="4" spans="2:11" ht="25.5" customHeight="1">
      <c r="B4" s="248"/>
      <c r="C4" s="249" t="s">
        <v>521</v>
      </c>
      <c r="D4" s="249"/>
      <c r="E4" s="249"/>
      <c r="F4" s="249"/>
      <c r="G4" s="249"/>
      <c r="H4" s="249"/>
      <c r="I4" s="249"/>
      <c r="J4" s="249"/>
      <c r="K4" s="250"/>
    </row>
    <row r="5" spans="2:1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8"/>
      <c r="C6" s="252" t="s">
        <v>522</v>
      </c>
      <c r="D6" s="252"/>
      <c r="E6" s="252"/>
      <c r="F6" s="252"/>
      <c r="G6" s="252"/>
      <c r="H6" s="252"/>
      <c r="I6" s="252"/>
      <c r="J6" s="252"/>
      <c r="K6" s="250"/>
    </row>
    <row r="7" spans="2:11" ht="15" customHeight="1">
      <c r="B7" s="253"/>
      <c r="C7" s="252" t="s">
        <v>523</v>
      </c>
      <c r="D7" s="252"/>
      <c r="E7" s="252"/>
      <c r="F7" s="252"/>
      <c r="G7" s="252"/>
      <c r="H7" s="252"/>
      <c r="I7" s="252"/>
      <c r="J7" s="252"/>
      <c r="K7" s="250"/>
    </row>
    <row r="8" spans="2:11" ht="12.75" customHeight="1">
      <c r="B8" s="253"/>
      <c r="C8" s="254"/>
      <c r="D8" s="254"/>
      <c r="E8" s="254"/>
      <c r="F8" s="254"/>
      <c r="G8" s="254"/>
      <c r="H8" s="254"/>
      <c r="I8" s="254"/>
      <c r="J8" s="254"/>
      <c r="K8" s="250"/>
    </row>
    <row r="9" spans="2:11" ht="15" customHeight="1">
      <c r="B9" s="253"/>
      <c r="C9" s="252" t="s">
        <v>524</v>
      </c>
      <c r="D9" s="252"/>
      <c r="E9" s="252"/>
      <c r="F9" s="252"/>
      <c r="G9" s="252"/>
      <c r="H9" s="252"/>
      <c r="I9" s="252"/>
      <c r="J9" s="252"/>
      <c r="K9" s="250"/>
    </row>
    <row r="10" spans="2:11" ht="15" customHeight="1">
      <c r="B10" s="253"/>
      <c r="C10" s="254"/>
      <c r="D10" s="252" t="s">
        <v>525</v>
      </c>
      <c r="E10" s="252"/>
      <c r="F10" s="252"/>
      <c r="G10" s="252"/>
      <c r="H10" s="252"/>
      <c r="I10" s="252"/>
      <c r="J10" s="252"/>
      <c r="K10" s="250"/>
    </row>
    <row r="11" spans="2:11" ht="15" customHeight="1">
      <c r="B11" s="253"/>
      <c r="C11" s="255"/>
      <c r="D11" s="252" t="s">
        <v>526</v>
      </c>
      <c r="E11" s="252"/>
      <c r="F11" s="252"/>
      <c r="G11" s="252"/>
      <c r="H11" s="252"/>
      <c r="I11" s="252"/>
      <c r="J11" s="252"/>
      <c r="K11" s="250"/>
    </row>
    <row r="12" spans="2:11" ht="12.75" customHeight="1">
      <c r="B12" s="253"/>
      <c r="C12" s="255"/>
      <c r="D12" s="255"/>
      <c r="E12" s="255"/>
      <c r="F12" s="255"/>
      <c r="G12" s="255"/>
      <c r="H12" s="255"/>
      <c r="I12" s="255"/>
      <c r="J12" s="255"/>
      <c r="K12" s="250"/>
    </row>
    <row r="13" spans="2:11" ht="15" customHeight="1">
      <c r="B13" s="253"/>
      <c r="C13" s="255"/>
      <c r="D13" s="252" t="s">
        <v>527</v>
      </c>
      <c r="E13" s="252"/>
      <c r="F13" s="252"/>
      <c r="G13" s="252"/>
      <c r="H13" s="252"/>
      <c r="I13" s="252"/>
      <c r="J13" s="252"/>
      <c r="K13" s="250"/>
    </row>
    <row r="14" spans="2:11" ht="15" customHeight="1">
      <c r="B14" s="253"/>
      <c r="C14" s="255"/>
      <c r="D14" s="252" t="s">
        <v>528</v>
      </c>
      <c r="E14" s="252"/>
      <c r="F14" s="252"/>
      <c r="G14" s="252"/>
      <c r="H14" s="252"/>
      <c r="I14" s="252"/>
      <c r="J14" s="252"/>
      <c r="K14" s="250"/>
    </row>
    <row r="15" spans="2:11" ht="15" customHeight="1">
      <c r="B15" s="253"/>
      <c r="C15" s="255"/>
      <c r="D15" s="252" t="s">
        <v>529</v>
      </c>
      <c r="E15" s="252"/>
      <c r="F15" s="252"/>
      <c r="G15" s="252"/>
      <c r="H15" s="252"/>
      <c r="I15" s="252"/>
      <c r="J15" s="252"/>
      <c r="K15" s="250"/>
    </row>
    <row r="16" spans="2:11" ht="15" customHeight="1">
      <c r="B16" s="253"/>
      <c r="C16" s="255"/>
      <c r="D16" s="255"/>
      <c r="E16" s="256" t="s">
        <v>75</v>
      </c>
      <c r="F16" s="252" t="s">
        <v>530</v>
      </c>
      <c r="G16" s="252"/>
      <c r="H16" s="252"/>
      <c r="I16" s="252"/>
      <c r="J16" s="252"/>
      <c r="K16" s="250"/>
    </row>
    <row r="17" spans="2:11" ht="15" customHeight="1">
      <c r="B17" s="253"/>
      <c r="C17" s="255"/>
      <c r="D17" s="255"/>
      <c r="E17" s="256" t="s">
        <v>531</v>
      </c>
      <c r="F17" s="252" t="s">
        <v>532</v>
      </c>
      <c r="G17" s="252"/>
      <c r="H17" s="252"/>
      <c r="I17" s="252"/>
      <c r="J17" s="252"/>
      <c r="K17" s="250"/>
    </row>
    <row r="18" spans="2:11" ht="15" customHeight="1">
      <c r="B18" s="253"/>
      <c r="C18" s="255"/>
      <c r="D18" s="255"/>
      <c r="E18" s="256" t="s">
        <v>533</v>
      </c>
      <c r="F18" s="252" t="s">
        <v>534</v>
      </c>
      <c r="G18" s="252"/>
      <c r="H18" s="252"/>
      <c r="I18" s="252"/>
      <c r="J18" s="252"/>
      <c r="K18" s="250"/>
    </row>
    <row r="19" spans="2:11" ht="15" customHeight="1">
      <c r="B19" s="253"/>
      <c r="C19" s="255"/>
      <c r="D19" s="255"/>
      <c r="E19" s="256" t="s">
        <v>535</v>
      </c>
      <c r="F19" s="252" t="s">
        <v>536</v>
      </c>
      <c r="G19" s="252"/>
      <c r="H19" s="252"/>
      <c r="I19" s="252"/>
      <c r="J19" s="252"/>
      <c r="K19" s="250"/>
    </row>
    <row r="20" spans="2:11" ht="15" customHeight="1">
      <c r="B20" s="253"/>
      <c r="C20" s="255"/>
      <c r="D20" s="255"/>
      <c r="E20" s="256" t="s">
        <v>537</v>
      </c>
      <c r="F20" s="252" t="s">
        <v>538</v>
      </c>
      <c r="G20" s="252"/>
      <c r="H20" s="252"/>
      <c r="I20" s="252"/>
      <c r="J20" s="252"/>
      <c r="K20" s="250"/>
    </row>
    <row r="21" spans="2:11" ht="15" customHeight="1">
      <c r="B21" s="253"/>
      <c r="C21" s="255"/>
      <c r="D21" s="255"/>
      <c r="E21" s="256" t="s">
        <v>539</v>
      </c>
      <c r="F21" s="252" t="s">
        <v>540</v>
      </c>
      <c r="G21" s="252"/>
      <c r="H21" s="252"/>
      <c r="I21" s="252"/>
      <c r="J21" s="252"/>
      <c r="K21" s="250"/>
    </row>
    <row r="22" spans="2:11" ht="12.75" customHeight="1">
      <c r="B22" s="253"/>
      <c r="C22" s="255"/>
      <c r="D22" s="255"/>
      <c r="E22" s="255"/>
      <c r="F22" s="255"/>
      <c r="G22" s="255"/>
      <c r="H22" s="255"/>
      <c r="I22" s="255"/>
      <c r="J22" s="255"/>
      <c r="K22" s="250"/>
    </row>
    <row r="23" spans="2:11" ht="15" customHeight="1">
      <c r="B23" s="253"/>
      <c r="C23" s="252" t="s">
        <v>541</v>
      </c>
      <c r="D23" s="252"/>
      <c r="E23" s="252"/>
      <c r="F23" s="252"/>
      <c r="G23" s="252"/>
      <c r="H23" s="252"/>
      <c r="I23" s="252"/>
      <c r="J23" s="252"/>
      <c r="K23" s="250"/>
    </row>
    <row r="24" spans="2:11" ht="15" customHeight="1">
      <c r="B24" s="253"/>
      <c r="C24" s="252" t="s">
        <v>542</v>
      </c>
      <c r="D24" s="252"/>
      <c r="E24" s="252"/>
      <c r="F24" s="252"/>
      <c r="G24" s="252"/>
      <c r="H24" s="252"/>
      <c r="I24" s="252"/>
      <c r="J24" s="252"/>
      <c r="K24" s="250"/>
    </row>
    <row r="25" spans="2:11" ht="15" customHeight="1">
      <c r="B25" s="253"/>
      <c r="C25" s="254"/>
      <c r="D25" s="252" t="s">
        <v>543</v>
      </c>
      <c r="E25" s="252"/>
      <c r="F25" s="252"/>
      <c r="G25" s="252"/>
      <c r="H25" s="252"/>
      <c r="I25" s="252"/>
      <c r="J25" s="252"/>
      <c r="K25" s="250"/>
    </row>
    <row r="26" spans="2:11" ht="15" customHeight="1">
      <c r="B26" s="253"/>
      <c r="C26" s="255"/>
      <c r="D26" s="252" t="s">
        <v>544</v>
      </c>
      <c r="E26" s="252"/>
      <c r="F26" s="252"/>
      <c r="G26" s="252"/>
      <c r="H26" s="252"/>
      <c r="I26" s="252"/>
      <c r="J26" s="252"/>
      <c r="K26" s="250"/>
    </row>
    <row r="27" spans="2:11" ht="12.75" customHeight="1">
      <c r="B27" s="253"/>
      <c r="C27" s="255"/>
      <c r="D27" s="255"/>
      <c r="E27" s="255"/>
      <c r="F27" s="255"/>
      <c r="G27" s="255"/>
      <c r="H27" s="255"/>
      <c r="I27" s="255"/>
      <c r="J27" s="255"/>
      <c r="K27" s="250"/>
    </row>
    <row r="28" spans="2:11" ht="15" customHeight="1">
      <c r="B28" s="253"/>
      <c r="C28" s="255"/>
      <c r="D28" s="252" t="s">
        <v>545</v>
      </c>
      <c r="E28" s="252"/>
      <c r="F28" s="252"/>
      <c r="G28" s="252"/>
      <c r="H28" s="252"/>
      <c r="I28" s="252"/>
      <c r="J28" s="252"/>
      <c r="K28" s="250"/>
    </row>
    <row r="29" spans="2:11" ht="15" customHeight="1">
      <c r="B29" s="253"/>
      <c r="C29" s="255"/>
      <c r="D29" s="252" t="s">
        <v>546</v>
      </c>
      <c r="E29" s="252"/>
      <c r="F29" s="252"/>
      <c r="G29" s="252"/>
      <c r="H29" s="252"/>
      <c r="I29" s="252"/>
      <c r="J29" s="252"/>
      <c r="K29" s="250"/>
    </row>
    <row r="30" spans="2:11" ht="12.75" customHeight="1">
      <c r="B30" s="253"/>
      <c r="C30" s="255"/>
      <c r="D30" s="255"/>
      <c r="E30" s="255"/>
      <c r="F30" s="255"/>
      <c r="G30" s="255"/>
      <c r="H30" s="255"/>
      <c r="I30" s="255"/>
      <c r="J30" s="255"/>
      <c r="K30" s="250"/>
    </row>
    <row r="31" spans="2:11" ht="15" customHeight="1">
      <c r="B31" s="253"/>
      <c r="C31" s="255"/>
      <c r="D31" s="252" t="s">
        <v>547</v>
      </c>
      <c r="E31" s="252"/>
      <c r="F31" s="252"/>
      <c r="G31" s="252"/>
      <c r="H31" s="252"/>
      <c r="I31" s="252"/>
      <c r="J31" s="252"/>
      <c r="K31" s="250"/>
    </row>
    <row r="32" spans="2:11" ht="15" customHeight="1">
      <c r="B32" s="253"/>
      <c r="C32" s="255"/>
      <c r="D32" s="252" t="s">
        <v>548</v>
      </c>
      <c r="E32" s="252"/>
      <c r="F32" s="252"/>
      <c r="G32" s="252"/>
      <c r="H32" s="252"/>
      <c r="I32" s="252"/>
      <c r="J32" s="252"/>
      <c r="K32" s="250"/>
    </row>
    <row r="33" spans="2:11" ht="15" customHeight="1">
      <c r="B33" s="253"/>
      <c r="C33" s="255"/>
      <c r="D33" s="252" t="s">
        <v>549</v>
      </c>
      <c r="E33" s="252"/>
      <c r="F33" s="252"/>
      <c r="G33" s="252"/>
      <c r="H33" s="252"/>
      <c r="I33" s="252"/>
      <c r="J33" s="252"/>
      <c r="K33" s="250"/>
    </row>
    <row r="34" spans="2:11" ht="15" customHeight="1">
      <c r="B34" s="253"/>
      <c r="C34" s="255"/>
      <c r="D34" s="254"/>
      <c r="E34" s="257" t="s">
        <v>100</v>
      </c>
      <c r="F34" s="254"/>
      <c r="G34" s="252" t="s">
        <v>550</v>
      </c>
      <c r="H34" s="252"/>
      <c r="I34" s="252"/>
      <c r="J34" s="252"/>
      <c r="K34" s="250"/>
    </row>
    <row r="35" spans="2:11" ht="30.75" customHeight="1">
      <c r="B35" s="253"/>
      <c r="C35" s="255"/>
      <c r="D35" s="254"/>
      <c r="E35" s="257" t="s">
        <v>551</v>
      </c>
      <c r="F35" s="254"/>
      <c r="G35" s="252" t="s">
        <v>552</v>
      </c>
      <c r="H35" s="252"/>
      <c r="I35" s="252"/>
      <c r="J35" s="252"/>
      <c r="K35" s="250"/>
    </row>
    <row r="36" spans="2:11" ht="15" customHeight="1">
      <c r="B36" s="253"/>
      <c r="C36" s="255"/>
      <c r="D36" s="254"/>
      <c r="E36" s="257" t="s">
        <v>50</v>
      </c>
      <c r="F36" s="254"/>
      <c r="G36" s="252" t="s">
        <v>553</v>
      </c>
      <c r="H36" s="252"/>
      <c r="I36" s="252"/>
      <c r="J36" s="252"/>
      <c r="K36" s="250"/>
    </row>
    <row r="37" spans="2:11" ht="15" customHeight="1">
      <c r="B37" s="253"/>
      <c r="C37" s="255"/>
      <c r="D37" s="254"/>
      <c r="E37" s="257" t="s">
        <v>101</v>
      </c>
      <c r="F37" s="254"/>
      <c r="G37" s="252" t="s">
        <v>554</v>
      </c>
      <c r="H37" s="252"/>
      <c r="I37" s="252"/>
      <c r="J37" s="252"/>
      <c r="K37" s="250"/>
    </row>
    <row r="38" spans="2:11" ht="15" customHeight="1">
      <c r="B38" s="253"/>
      <c r="C38" s="255"/>
      <c r="D38" s="254"/>
      <c r="E38" s="257" t="s">
        <v>102</v>
      </c>
      <c r="F38" s="254"/>
      <c r="G38" s="252" t="s">
        <v>555</v>
      </c>
      <c r="H38" s="252"/>
      <c r="I38" s="252"/>
      <c r="J38" s="252"/>
      <c r="K38" s="250"/>
    </row>
    <row r="39" spans="2:11" ht="15" customHeight="1">
      <c r="B39" s="253"/>
      <c r="C39" s="255"/>
      <c r="D39" s="254"/>
      <c r="E39" s="257" t="s">
        <v>103</v>
      </c>
      <c r="F39" s="254"/>
      <c r="G39" s="252" t="s">
        <v>556</v>
      </c>
      <c r="H39" s="252"/>
      <c r="I39" s="252"/>
      <c r="J39" s="252"/>
      <c r="K39" s="250"/>
    </row>
    <row r="40" spans="2:11" ht="15" customHeight="1">
      <c r="B40" s="253"/>
      <c r="C40" s="255"/>
      <c r="D40" s="254"/>
      <c r="E40" s="257" t="s">
        <v>557</v>
      </c>
      <c r="F40" s="254"/>
      <c r="G40" s="252" t="s">
        <v>558</v>
      </c>
      <c r="H40" s="252"/>
      <c r="I40" s="252"/>
      <c r="J40" s="252"/>
      <c r="K40" s="250"/>
    </row>
    <row r="41" spans="2:11" ht="15" customHeight="1">
      <c r="B41" s="253"/>
      <c r="C41" s="255"/>
      <c r="D41" s="254"/>
      <c r="E41" s="257"/>
      <c r="F41" s="254"/>
      <c r="G41" s="252" t="s">
        <v>559</v>
      </c>
      <c r="H41" s="252"/>
      <c r="I41" s="252"/>
      <c r="J41" s="252"/>
      <c r="K41" s="250"/>
    </row>
    <row r="42" spans="2:11" ht="15" customHeight="1">
      <c r="B42" s="253"/>
      <c r="C42" s="255"/>
      <c r="D42" s="254"/>
      <c r="E42" s="257" t="s">
        <v>560</v>
      </c>
      <c r="F42" s="254"/>
      <c r="G42" s="252" t="s">
        <v>561</v>
      </c>
      <c r="H42" s="252"/>
      <c r="I42" s="252"/>
      <c r="J42" s="252"/>
      <c r="K42" s="250"/>
    </row>
    <row r="43" spans="2:11" ht="15" customHeight="1">
      <c r="B43" s="253"/>
      <c r="C43" s="255"/>
      <c r="D43" s="254"/>
      <c r="E43" s="257" t="s">
        <v>106</v>
      </c>
      <c r="F43" s="254"/>
      <c r="G43" s="252" t="s">
        <v>562</v>
      </c>
      <c r="H43" s="252"/>
      <c r="I43" s="252"/>
      <c r="J43" s="252"/>
      <c r="K43" s="250"/>
    </row>
    <row r="44" spans="2:11" ht="12.75" customHeight="1">
      <c r="B44" s="253"/>
      <c r="C44" s="255"/>
      <c r="D44" s="254"/>
      <c r="E44" s="254"/>
      <c r="F44" s="254"/>
      <c r="G44" s="254"/>
      <c r="H44" s="254"/>
      <c r="I44" s="254"/>
      <c r="J44" s="254"/>
      <c r="K44" s="250"/>
    </row>
    <row r="45" spans="2:11" ht="15" customHeight="1">
      <c r="B45" s="253"/>
      <c r="C45" s="255"/>
      <c r="D45" s="252" t="s">
        <v>563</v>
      </c>
      <c r="E45" s="252"/>
      <c r="F45" s="252"/>
      <c r="G45" s="252"/>
      <c r="H45" s="252"/>
      <c r="I45" s="252"/>
      <c r="J45" s="252"/>
      <c r="K45" s="250"/>
    </row>
    <row r="46" spans="2:11" ht="15" customHeight="1">
      <c r="B46" s="253"/>
      <c r="C46" s="255"/>
      <c r="D46" s="255"/>
      <c r="E46" s="252" t="s">
        <v>564</v>
      </c>
      <c r="F46" s="252"/>
      <c r="G46" s="252"/>
      <c r="H46" s="252"/>
      <c r="I46" s="252"/>
      <c r="J46" s="252"/>
      <c r="K46" s="250"/>
    </row>
    <row r="47" spans="2:11" ht="15" customHeight="1">
      <c r="B47" s="253"/>
      <c r="C47" s="255"/>
      <c r="D47" s="255"/>
      <c r="E47" s="252" t="s">
        <v>565</v>
      </c>
      <c r="F47" s="252"/>
      <c r="G47" s="252"/>
      <c r="H47" s="252"/>
      <c r="I47" s="252"/>
      <c r="J47" s="252"/>
      <c r="K47" s="250"/>
    </row>
    <row r="48" spans="2:11" ht="15" customHeight="1">
      <c r="B48" s="253"/>
      <c r="C48" s="255"/>
      <c r="D48" s="255"/>
      <c r="E48" s="252" t="s">
        <v>566</v>
      </c>
      <c r="F48" s="252"/>
      <c r="G48" s="252"/>
      <c r="H48" s="252"/>
      <c r="I48" s="252"/>
      <c r="J48" s="252"/>
      <c r="K48" s="250"/>
    </row>
    <row r="49" spans="2:11" ht="15" customHeight="1">
      <c r="B49" s="253"/>
      <c r="C49" s="255"/>
      <c r="D49" s="252" t="s">
        <v>567</v>
      </c>
      <c r="E49" s="252"/>
      <c r="F49" s="252"/>
      <c r="G49" s="252"/>
      <c r="H49" s="252"/>
      <c r="I49" s="252"/>
      <c r="J49" s="252"/>
      <c r="K49" s="250"/>
    </row>
    <row r="50" spans="2:11" ht="25.5" customHeight="1">
      <c r="B50" s="248"/>
      <c r="C50" s="249" t="s">
        <v>568</v>
      </c>
      <c r="D50" s="249"/>
      <c r="E50" s="249"/>
      <c r="F50" s="249"/>
      <c r="G50" s="249"/>
      <c r="H50" s="249"/>
      <c r="I50" s="249"/>
      <c r="J50" s="249"/>
      <c r="K50" s="250"/>
    </row>
    <row r="51" spans="2:11" ht="5.25" customHeight="1">
      <c r="B51" s="248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8"/>
      <c r="C52" s="252" t="s">
        <v>569</v>
      </c>
      <c r="D52" s="252"/>
      <c r="E52" s="252"/>
      <c r="F52" s="252"/>
      <c r="G52" s="252"/>
      <c r="H52" s="252"/>
      <c r="I52" s="252"/>
      <c r="J52" s="252"/>
      <c r="K52" s="250"/>
    </row>
    <row r="53" spans="2:11" ht="15" customHeight="1">
      <c r="B53" s="248"/>
      <c r="C53" s="252" t="s">
        <v>570</v>
      </c>
      <c r="D53" s="252"/>
      <c r="E53" s="252"/>
      <c r="F53" s="252"/>
      <c r="G53" s="252"/>
      <c r="H53" s="252"/>
      <c r="I53" s="252"/>
      <c r="J53" s="252"/>
      <c r="K53" s="250"/>
    </row>
    <row r="54" spans="2:11" ht="12.75" customHeight="1">
      <c r="B54" s="248"/>
      <c r="C54" s="254"/>
      <c r="D54" s="254"/>
      <c r="E54" s="254"/>
      <c r="F54" s="254"/>
      <c r="G54" s="254"/>
      <c r="H54" s="254"/>
      <c r="I54" s="254"/>
      <c r="J54" s="254"/>
      <c r="K54" s="250"/>
    </row>
    <row r="55" spans="2:11" ht="15" customHeight="1">
      <c r="B55" s="248"/>
      <c r="C55" s="252" t="s">
        <v>571</v>
      </c>
      <c r="D55" s="252"/>
      <c r="E55" s="252"/>
      <c r="F55" s="252"/>
      <c r="G55" s="252"/>
      <c r="H55" s="252"/>
      <c r="I55" s="252"/>
      <c r="J55" s="252"/>
      <c r="K55" s="250"/>
    </row>
    <row r="56" spans="2:11" ht="15" customHeight="1">
      <c r="B56" s="248"/>
      <c r="C56" s="255"/>
      <c r="D56" s="252" t="s">
        <v>572</v>
      </c>
      <c r="E56" s="252"/>
      <c r="F56" s="252"/>
      <c r="G56" s="252"/>
      <c r="H56" s="252"/>
      <c r="I56" s="252"/>
      <c r="J56" s="252"/>
      <c r="K56" s="250"/>
    </row>
    <row r="57" spans="2:11" ht="15" customHeight="1">
      <c r="B57" s="248"/>
      <c r="C57" s="255"/>
      <c r="D57" s="252" t="s">
        <v>573</v>
      </c>
      <c r="E57" s="252"/>
      <c r="F57" s="252"/>
      <c r="G57" s="252"/>
      <c r="H57" s="252"/>
      <c r="I57" s="252"/>
      <c r="J57" s="252"/>
      <c r="K57" s="250"/>
    </row>
    <row r="58" spans="2:11" ht="15" customHeight="1">
      <c r="B58" s="248"/>
      <c r="C58" s="255"/>
      <c r="D58" s="252" t="s">
        <v>574</v>
      </c>
      <c r="E58" s="252"/>
      <c r="F58" s="252"/>
      <c r="G58" s="252"/>
      <c r="H58" s="252"/>
      <c r="I58" s="252"/>
      <c r="J58" s="252"/>
      <c r="K58" s="250"/>
    </row>
    <row r="59" spans="2:11" ht="15" customHeight="1">
      <c r="B59" s="248"/>
      <c r="C59" s="255"/>
      <c r="D59" s="252" t="s">
        <v>575</v>
      </c>
      <c r="E59" s="252"/>
      <c r="F59" s="252"/>
      <c r="G59" s="252"/>
      <c r="H59" s="252"/>
      <c r="I59" s="252"/>
      <c r="J59" s="252"/>
      <c r="K59" s="250"/>
    </row>
    <row r="60" spans="2:11" ht="15" customHeight="1">
      <c r="B60" s="248"/>
      <c r="C60" s="255"/>
      <c r="D60" s="258" t="s">
        <v>576</v>
      </c>
      <c r="E60" s="258"/>
      <c r="F60" s="258"/>
      <c r="G60" s="258"/>
      <c r="H60" s="258"/>
      <c r="I60" s="258"/>
      <c r="J60" s="258"/>
      <c r="K60" s="250"/>
    </row>
    <row r="61" spans="2:11" ht="15" customHeight="1">
      <c r="B61" s="248"/>
      <c r="C61" s="255"/>
      <c r="D61" s="252" t="s">
        <v>577</v>
      </c>
      <c r="E61" s="252"/>
      <c r="F61" s="252"/>
      <c r="G61" s="252"/>
      <c r="H61" s="252"/>
      <c r="I61" s="252"/>
      <c r="J61" s="252"/>
      <c r="K61" s="250"/>
    </row>
    <row r="62" spans="2:11" ht="12.75" customHeight="1">
      <c r="B62" s="248"/>
      <c r="C62" s="255"/>
      <c r="D62" s="255"/>
      <c r="E62" s="259"/>
      <c r="F62" s="255"/>
      <c r="G62" s="255"/>
      <c r="H62" s="255"/>
      <c r="I62" s="255"/>
      <c r="J62" s="255"/>
      <c r="K62" s="250"/>
    </row>
    <row r="63" spans="2:11" ht="15" customHeight="1">
      <c r="B63" s="248"/>
      <c r="C63" s="255"/>
      <c r="D63" s="252" t="s">
        <v>578</v>
      </c>
      <c r="E63" s="252"/>
      <c r="F63" s="252"/>
      <c r="G63" s="252"/>
      <c r="H63" s="252"/>
      <c r="I63" s="252"/>
      <c r="J63" s="252"/>
      <c r="K63" s="250"/>
    </row>
    <row r="64" spans="2:11" ht="15" customHeight="1">
      <c r="B64" s="248"/>
      <c r="C64" s="255"/>
      <c r="D64" s="258" t="s">
        <v>579</v>
      </c>
      <c r="E64" s="258"/>
      <c r="F64" s="258"/>
      <c r="G64" s="258"/>
      <c r="H64" s="258"/>
      <c r="I64" s="258"/>
      <c r="J64" s="258"/>
      <c r="K64" s="250"/>
    </row>
    <row r="65" spans="2:11" ht="15" customHeight="1">
      <c r="B65" s="248"/>
      <c r="C65" s="255"/>
      <c r="D65" s="252" t="s">
        <v>580</v>
      </c>
      <c r="E65" s="252"/>
      <c r="F65" s="252"/>
      <c r="G65" s="252"/>
      <c r="H65" s="252"/>
      <c r="I65" s="252"/>
      <c r="J65" s="252"/>
      <c r="K65" s="250"/>
    </row>
    <row r="66" spans="2:11" ht="15" customHeight="1">
      <c r="B66" s="248"/>
      <c r="C66" s="255"/>
      <c r="D66" s="252" t="s">
        <v>581</v>
      </c>
      <c r="E66" s="252"/>
      <c r="F66" s="252"/>
      <c r="G66" s="252"/>
      <c r="H66" s="252"/>
      <c r="I66" s="252"/>
      <c r="J66" s="252"/>
      <c r="K66" s="250"/>
    </row>
    <row r="67" spans="2:11" ht="15" customHeight="1">
      <c r="B67" s="248"/>
      <c r="C67" s="255"/>
      <c r="D67" s="252" t="s">
        <v>582</v>
      </c>
      <c r="E67" s="252"/>
      <c r="F67" s="252"/>
      <c r="G67" s="252"/>
      <c r="H67" s="252"/>
      <c r="I67" s="252"/>
      <c r="J67" s="252"/>
      <c r="K67" s="250"/>
    </row>
    <row r="68" spans="2:11" ht="15" customHeight="1">
      <c r="B68" s="248"/>
      <c r="C68" s="255"/>
      <c r="D68" s="252" t="s">
        <v>583</v>
      </c>
      <c r="E68" s="252"/>
      <c r="F68" s="252"/>
      <c r="G68" s="252"/>
      <c r="H68" s="252"/>
      <c r="I68" s="252"/>
      <c r="J68" s="252"/>
      <c r="K68" s="250"/>
    </row>
    <row r="69" spans="2:11" ht="12.75" customHeight="1">
      <c r="B69" s="260"/>
      <c r="C69" s="261"/>
      <c r="D69" s="261"/>
      <c r="E69" s="261"/>
      <c r="F69" s="261"/>
      <c r="G69" s="261"/>
      <c r="H69" s="261"/>
      <c r="I69" s="261"/>
      <c r="J69" s="261"/>
      <c r="K69" s="262"/>
    </row>
    <row r="70" spans="2:11" ht="18.75" customHeight="1">
      <c r="B70" s="263"/>
      <c r="C70" s="263"/>
      <c r="D70" s="263"/>
      <c r="E70" s="263"/>
      <c r="F70" s="263"/>
      <c r="G70" s="263"/>
      <c r="H70" s="263"/>
      <c r="I70" s="263"/>
      <c r="J70" s="263"/>
      <c r="K70" s="264"/>
    </row>
    <row r="71" spans="2:11" ht="18.75" customHeight="1"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2:11" ht="7.5" customHeight="1">
      <c r="B72" s="265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ht="45" customHeight="1">
      <c r="B73" s="268"/>
      <c r="C73" s="269" t="s">
        <v>519</v>
      </c>
      <c r="D73" s="269"/>
      <c r="E73" s="269"/>
      <c r="F73" s="269"/>
      <c r="G73" s="269"/>
      <c r="H73" s="269"/>
      <c r="I73" s="269"/>
      <c r="J73" s="269"/>
      <c r="K73" s="270"/>
    </row>
    <row r="74" spans="2:11" ht="17.25" customHeight="1">
      <c r="B74" s="268"/>
      <c r="C74" s="271" t="s">
        <v>584</v>
      </c>
      <c r="D74" s="271"/>
      <c r="E74" s="271"/>
      <c r="F74" s="271" t="s">
        <v>585</v>
      </c>
      <c r="G74" s="272"/>
      <c r="H74" s="271" t="s">
        <v>101</v>
      </c>
      <c r="I74" s="271" t="s">
        <v>54</v>
      </c>
      <c r="J74" s="271" t="s">
        <v>586</v>
      </c>
      <c r="K74" s="270"/>
    </row>
    <row r="75" spans="2:11" ht="17.25" customHeight="1">
      <c r="B75" s="268"/>
      <c r="C75" s="273" t="s">
        <v>587</v>
      </c>
      <c r="D75" s="273"/>
      <c r="E75" s="273"/>
      <c r="F75" s="274" t="s">
        <v>588</v>
      </c>
      <c r="G75" s="275"/>
      <c r="H75" s="273"/>
      <c r="I75" s="273"/>
      <c r="J75" s="273" t="s">
        <v>589</v>
      </c>
      <c r="K75" s="270"/>
    </row>
    <row r="76" spans="2:11" ht="5.25" customHeight="1">
      <c r="B76" s="268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8"/>
      <c r="C77" s="257" t="s">
        <v>50</v>
      </c>
      <c r="D77" s="276"/>
      <c r="E77" s="276"/>
      <c r="F77" s="278" t="s">
        <v>590</v>
      </c>
      <c r="G77" s="277"/>
      <c r="H77" s="257" t="s">
        <v>591</v>
      </c>
      <c r="I77" s="257" t="s">
        <v>592</v>
      </c>
      <c r="J77" s="257">
        <v>20</v>
      </c>
      <c r="K77" s="270"/>
    </row>
    <row r="78" spans="2:11" ht="15" customHeight="1">
      <c r="B78" s="268"/>
      <c r="C78" s="257" t="s">
        <v>593</v>
      </c>
      <c r="D78" s="257"/>
      <c r="E78" s="257"/>
      <c r="F78" s="278" t="s">
        <v>590</v>
      </c>
      <c r="G78" s="277"/>
      <c r="H78" s="257" t="s">
        <v>594</v>
      </c>
      <c r="I78" s="257" t="s">
        <v>592</v>
      </c>
      <c r="J78" s="257">
        <v>120</v>
      </c>
      <c r="K78" s="270"/>
    </row>
    <row r="79" spans="2:11" ht="15" customHeight="1">
      <c r="B79" s="279"/>
      <c r="C79" s="257" t="s">
        <v>595</v>
      </c>
      <c r="D79" s="257"/>
      <c r="E79" s="257"/>
      <c r="F79" s="278" t="s">
        <v>596</v>
      </c>
      <c r="G79" s="277"/>
      <c r="H79" s="257" t="s">
        <v>597</v>
      </c>
      <c r="I79" s="257" t="s">
        <v>592</v>
      </c>
      <c r="J79" s="257">
        <v>50</v>
      </c>
      <c r="K79" s="270"/>
    </row>
    <row r="80" spans="2:11" ht="15" customHeight="1">
      <c r="B80" s="279"/>
      <c r="C80" s="257" t="s">
        <v>598</v>
      </c>
      <c r="D80" s="257"/>
      <c r="E80" s="257"/>
      <c r="F80" s="278" t="s">
        <v>590</v>
      </c>
      <c r="G80" s="277"/>
      <c r="H80" s="257" t="s">
        <v>599</v>
      </c>
      <c r="I80" s="257" t="s">
        <v>600</v>
      </c>
      <c r="J80" s="257"/>
      <c r="K80" s="270"/>
    </row>
    <row r="81" spans="2:11" ht="15" customHeight="1">
      <c r="B81" s="279"/>
      <c r="C81" s="280" t="s">
        <v>601</v>
      </c>
      <c r="D81" s="280"/>
      <c r="E81" s="280"/>
      <c r="F81" s="281" t="s">
        <v>596</v>
      </c>
      <c r="G81" s="280"/>
      <c r="H81" s="280" t="s">
        <v>602</v>
      </c>
      <c r="I81" s="280" t="s">
        <v>592</v>
      </c>
      <c r="J81" s="280">
        <v>15</v>
      </c>
      <c r="K81" s="270"/>
    </row>
    <row r="82" spans="2:11" ht="15" customHeight="1">
      <c r="B82" s="279"/>
      <c r="C82" s="280" t="s">
        <v>603</v>
      </c>
      <c r="D82" s="280"/>
      <c r="E82" s="280"/>
      <c r="F82" s="281" t="s">
        <v>596</v>
      </c>
      <c r="G82" s="280"/>
      <c r="H82" s="280" t="s">
        <v>604</v>
      </c>
      <c r="I82" s="280" t="s">
        <v>592</v>
      </c>
      <c r="J82" s="280">
        <v>15</v>
      </c>
      <c r="K82" s="270"/>
    </row>
    <row r="83" spans="2:11" ht="15" customHeight="1">
      <c r="B83" s="279"/>
      <c r="C83" s="280" t="s">
        <v>605</v>
      </c>
      <c r="D83" s="280"/>
      <c r="E83" s="280"/>
      <c r="F83" s="281" t="s">
        <v>596</v>
      </c>
      <c r="G83" s="280"/>
      <c r="H83" s="280" t="s">
        <v>606</v>
      </c>
      <c r="I83" s="280" t="s">
        <v>592</v>
      </c>
      <c r="J83" s="280">
        <v>20</v>
      </c>
      <c r="K83" s="270"/>
    </row>
    <row r="84" spans="2:11" ht="15" customHeight="1">
      <c r="B84" s="279"/>
      <c r="C84" s="280" t="s">
        <v>607</v>
      </c>
      <c r="D84" s="280"/>
      <c r="E84" s="280"/>
      <c r="F84" s="281" t="s">
        <v>596</v>
      </c>
      <c r="G84" s="280"/>
      <c r="H84" s="280" t="s">
        <v>608</v>
      </c>
      <c r="I84" s="280" t="s">
        <v>592</v>
      </c>
      <c r="J84" s="280">
        <v>20</v>
      </c>
      <c r="K84" s="270"/>
    </row>
    <row r="85" spans="2:11" ht="15" customHeight="1">
      <c r="B85" s="279"/>
      <c r="C85" s="257" t="s">
        <v>609</v>
      </c>
      <c r="D85" s="257"/>
      <c r="E85" s="257"/>
      <c r="F85" s="278" t="s">
        <v>596</v>
      </c>
      <c r="G85" s="277"/>
      <c r="H85" s="257" t="s">
        <v>610</v>
      </c>
      <c r="I85" s="257" t="s">
        <v>592</v>
      </c>
      <c r="J85" s="257">
        <v>50</v>
      </c>
      <c r="K85" s="270"/>
    </row>
    <row r="86" spans="2:11" ht="15" customHeight="1">
      <c r="B86" s="279"/>
      <c r="C86" s="257" t="s">
        <v>611</v>
      </c>
      <c r="D86" s="257"/>
      <c r="E86" s="257"/>
      <c r="F86" s="278" t="s">
        <v>596</v>
      </c>
      <c r="G86" s="277"/>
      <c r="H86" s="257" t="s">
        <v>612</v>
      </c>
      <c r="I86" s="257" t="s">
        <v>592</v>
      </c>
      <c r="J86" s="257">
        <v>20</v>
      </c>
      <c r="K86" s="270"/>
    </row>
    <row r="87" spans="2:11" ht="15" customHeight="1">
      <c r="B87" s="279"/>
      <c r="C87" s="257" t="s">
        <v>613</v>
      </c>
      <c r="D87" s="257"/>
      <c r="E87" s="257"/>
      <c r="F87" s="278" t="s">
        <v>596</v>
      </c>
      <c r="G87" s="277"/>
      <c r="H87" s="257" t="s">
        <v>614</v>
      </c>
      <c r="I87" s="257" t="s">
        <v>592</v>
      </c>
      <c r="J87" s="257">
        <v>20</v>
      </c>
      <c r="K87" s="270"/>
    </row>
    <row r="88" spans="2:11" ht="15" customHeight="1">
      <c r="B88" s="279"/>
      <c r="C88" s="257" t="s">
        <v>615</v>
      </c>
      <c r="D88" s="257"/>
      <c r="E88" s="257"/>
      <c r="F88" s="278" t="s">
        <v>596</v>
      </c>
      <c r="G88" s="277"/>
      <c r="H88" s="257" t="s">
        <v>616</v>
      </c>
      <c r="I88" s="257" t="s">
        <v>592</v>
      </c>
      <c r="J88" s="257">
        <v>50</v>
      </c>
      <c r="K88" s="270"/>
    </row>
    <row r="89" spans="2:11" ht="15" customHeight="1">
      <c r="B89" s="279"/>
      <c r="C89" s="257" t="s">
        <v>617</v>
      </c>
      <c r="D89" s="257"/>
      <c r="E89" s="257"/>
      <c r="F89" s="278" t="s">
        <v>596</v>
      </c>
      <c r="G89" s="277"/>
      <c r="H89" s="257" t="s">
        <v>617</v>
      </c>
      <c r="I89" s="257" t="s">
        <v>592</v>
      </c>
      <c r="J89" s="257">
        <v>50</v>
      </c>
      <c r="K89" s="270"/>
    </row>
    <row r="90" spans="2:11" ht="15" customHeight="1">
      <c r="B90" s="279"/>
      <c r="C90" s="257" t="s">
        <v>107</v>
      </c>
      <c r="D90" s="257"/>
      <c r="E90" s="257"/>
      <c r="F90" s="278" t="s">
        <v>596</v>
      </c>
      <c r="G90" s="277"/>
      <c r="H90" s="257" t="s">
        <v>618</v>
      </c>
      <c r="I90" s="257" t="s">
        <v>592</v>
      </c>
      <c r="J90" s="257">
        <v>255</v>
      </c>
      <c r="K90" s="270"/>
    </row>
    <row r="91" spans="2:11" ht="15" customHeight="1">
      <c r="B91" s="279"/>
      <c r="C91" s="257" t="s">
        <v>619</v>
      </c>
      <c r="D91" s="257"/>
      <c r="E91" s="257"/>
      <c r="F91" s="278" t="s">
        <v>590</v>
      </c>
      <c r="G91" s="277"/>
      <c r="H91" s="257" t="s">
        <v>620</v>
      </c>
      <c r="I91" s="257" t="s">
        <v>621</v>
      </c>
      <c r="J91" s="257"/>
      <c r="K91" s="270"/>
    </row>
    <row r="92" spans="2:11" ht="15" customHeight="1">
      <c r="B92" s="279"/>
      <c r="C92" s="257" t="s">
        <v>622</v>
      </c>
      <c r="D92" s="257"/>
      <c r="E92" s="257"/>
      <c r="F92" s="278" t="s">
        <v>590</v>
      </c>
      <c r="G92" s="277"/>
      <c r="H92" s="257" t="s">
        <v>623</v>
      </c>
      <c r="I92" s="257" t="s">
        <v>624</v>
      </c>
      <c r="J92" s="257"/>
      <c r="K92" s="270"/>
    </row>
    <row r="93" spans="2:11" ht="15" customHeight="1">
      <c r="B93" s="279"/>
      <c r="C93" s="257" t="s">
        <v>625</v>
      </c>
      <c r="D93" s="257"/>
      <c r="E93" s="257"/>
      <c r="F93" s="278" t="s">
        <v>590</v>
      </c>
      <c r="G93" s="277"/>
      <c r="H93" s="257" t="s">
        <v>625</v>
      </c>
      <c r="I93" s="257" t="s">
        <v>624</v>
      </c>
      <c r="J93" s="257"/>
      <c r="K93" s="270"/>
    </row>
    <row r="94" spans="2:11" ht="15" customHeight="1">
      <c r="B94" s="279"/>
      <c r="C94" s="257" t="s">
        <v>35</v>
      </c>
      <c r="D94" s="257"/>
      <c r="E94" s="257"/>
      <c r="F94" s="278" t="s">
        <v>590</v>
      </c>
      <c r="G94" s="277"/>
      <c r="H94" s="257" t="s">
        <v>626</v>
      </c>
      <c r="I94" s="257" t="s">
        <v>624</v>
      </c>
      <c r="J94" s="257"/>
      <c r="K94" s="270"/>
    </row>
    <row r="95" spans="2:11" ht="15" customHeight="1">
      <c r="B95" s="279"/>
      <c r="C95" s="257" t="s">
        <v>45</v>
      </c>
      <c r="D95" s="257"/>
      <c r="E95" s="257"/>
      <c r="F95" s="278" t="s">
        <v>590</v>
      </c>
      <c r="G95" s="277"/>
      <c r="H95" s="257" t="s">
        <v>627</v>
      </c>
      <c r="I95" s="257" t="s">
        <v>624</v>
      </c>
      <c r="J95" s="257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4"/>
      <c r="C98" s="264"/>
      <c r="D98" s="264"/>
      <c r="E98" s="264"/>
      <c r="F98" s="264"/>
      <c r="G98" s="264"/>
      <c r="H98" s="264"/>
      <c r="I98" s="264"/>
      <c r="J98" s="264"/>
      <c r="K98" s="264"/>
    </row>
    <row r="99" spans="2:11" ht="7.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7"/>
    </row>
    <row r="100" spans="2:11" ht="45" customHeight="1">
      <c r="B100" s="268"/>
      <c r="C100" s="269" t="s">
        <v>628</v>
      </c>
      <c r="D100" s="269"/>
      <c r="E100" s="269"/>
      <c r="F100" s="269"/>
      <c r="G100" s="269"/>
      <c r="H100" s="269"/>
      <c r="I100" s="269"/>
      <c r="J100" s="269"/>
      <c r="K100" s="270"/>
    </row>
    <row r="101" spans="2:11" ht="17.25" customHeight="1">
      <c r="B101" s="268"/>
      <c r="C101" s="271" t="s">
        <v>584</v>
      </c>
      <c r="D101" s="271"/>
      <c r="E101" s="271"/>
      <c r="F101" s="271" t="s">
        <v>585</v>
      </c>
      <c r="G101" s="272"/>
      <c r="H101" s="271" t="s">
        <v>101</v>
      </c>
      <c r="I101" s="271" t="s">
        <v>54</v>
      </c>
      <c r="J101" s="271" t="s">
        <v>586</v>
      </c>
      <c r="K101" s="270"/>
    </row>
    <row r="102" spans="2:11" ht="17.25" customHeight="1">
      <c r="B102" s="268"/>
      <c r="C102" s="273" t="s">
        <v>587</v>
      </c>
      <c r="D102" s="273"/>
      <c r="E102" s="273"/>
      <c r="F102" s="274" t="s">
        <v>588</v>
      </c>
      <c r="G102" s="275"/>
      <c r="H102" s="273"/>
      <c r="I102" s="273"/>
      <c r="J102" s="273" t="s">
        <v>589</v>
      </c>
      <c r="K102" s="270"/>
    </row>
    <row r="103" spans="2:11" ht="5.25" customHeight="1">
      <c r="B103" s="268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8"/>
      <c r="C104" s="257" t="s">
        <v>50</v>
      </c>
      <c r="D104" s="276"/>
      <c r="E104" s="276"/>
      <c r="F104" s="278" t="s">
        <v>590</v>
      </c>
      <c r="G104" s="287"/>
      <c r="H104" s="257" t="s">
        <v>629</v>
      </c>
      <c r="I104" s="257" t="s">
        <v>592</v>
      </c>
      <c r="J104" s="257">
        <v>20</v>
      </c>
      <c r="K104" s="270"/>
    </row>
    <row r="105" spans="2:11" ht="15" customHeight="1">
      <c r="B105" s="268"/>
      <c r="C105" s="257" t="s">
        <v>593</v>
      </c>
      <c r="D105" s="257"/>
      <c r="E105" s="257"/>
      <c r="F105" s="278" t="s">
        <v>590</v>
      </c>
      <c r="G105" s="257"/>
      <c r="H105" s="257" t="s">
        <v>629</v>
      </c>
      <c r="I105" s="257" t="s">
        <v>592</v>
      </c>
      <c r="J105" s="257">
        <v>120</v>
      </c>
      <c r="K105" s="270"/>
    </row>
    <row r="106" spans="2:11" ht="15" customHeight="1">
      <c r="B106" s="279"/>
      <c r="C106" s="257" t="s">
        <v>595</v>
      </c>
      <c r="D106" s="257"/>
      <c r="E106" s="257"/>
      <c r="F106" s="278" t="s">
        <v>596</v>
      </c>
      <c r="G106" s="257"/>
      <c r="H106" s="257" t="s">
        <v>629</v>
      </c>
      <c r="I106" s="257" t="s">
        <v>592</v>
      </c>
      <c r="J106" s="257">
        <v>50</v>
      </c>
      <c r="K106" s="270"/>
    </row>
    <row r="107" spans="2:11" ht="15" customHeight="1">
      <c r="B107" s="279"/>
      <c r="C107" s="257" t="s">
        <v>598</v>
      </c>
      <c r="D107" s="257"/>
      <c r="E107" s="257"/>
      <c r="F107" s="278" t="s">
        <v>590</v>
      </c>
      <c r="G107" s="257"/>
      <c r="H107" s="257" t="s">
        <v>629</v>
      </c>
      <c r="I107" s="257" t="s">
        <v>600</v>
      </c>
      <c r="J107" s="257"/>
      <c r="K107" s="270"/>
    </row>
    <row r="108" spans="2:11" ht="15" customHeight="1">
      <c r="B108" s="279"/>
      <c r="C108" s="257" t="s">
        <v>609</v>
      </c>
      <c r="D108" s="257"/>
      <c r="E108" s="257"/>
      <c r="F108" s="278" t="s">
        <v>596</v>
      </c>
      <c r="G108" s="257"/>
      <c r="H108" s="257" t="s">
        <v>629</v>
      </c>
      <c r="I108" s="257" t="s">
        <v>592</v>
      </c>
      <c r="J108" s="257">
        <v>50</v>
      </c>
      <c r="K108" s="270"/>
    </row>
    <row r="109" spans="2:11" ht="15" customHeight="1">
      <c r="B109" s="279"/>
      <c r="C109" s="257" t="s">
        <v>617</v>
      </c>
      <c r="D109" s="257"/>
      <c r="E109" s="257"/>
      <c r="F109" s="278" t="s">
        <v>596</v>
      </c>
      <c r="G109" s="257"/>
      <c r="H109" s="257" t="s">
        <v>629</v>
      </c>
      <c r="I109" s="257" t="s">
        <v>592</v>
      </c>
      <c r="J109" s="257">
        <v>50</v>
      </c>
      <c r="K109" s="270"/>
    </row>
    <row r="110" spans="2:11" ht="15" customHeight="1">
      <c r="B110" s="279"/>
      <c r="C110" s="257" t="s">
        <v>615</v>
      </c>
      <c r="D110" s="257"/>
      <c r="E110" s="257"/>
      <c r="F110" s="278" t="s">
        <v>596</v>
      </c>
      <c r="G110" s="257"/>
      <c r="H110" s="257" t="s">
        <v>629</v>
      </c>
      <c r="I110" s="257" t="s">
        <v>592</v>
      </c>
      <c r="J110" s="257">
        <v>50</v>
      </c>
      <c r="K110" s="270"/>
    </row>
    <row r="111" spans="2:11" ht="15" customHeight="1">
      <c r="B111" s="279"/>
      <c r="C111" s="257" t="s">
        <v>50</v>
      </c>
      <c r="D111" s="257"/>
      <c r="E111" s="257"/>
      <c r="F111" s="278" t="s">
        <v>590</v>
      </c>
      <c r="G111" s="257"/>
      <c r="H111" s="257" t="s">
        <v>630</v>
      </c>
      <c r="I111" s="257" t="s">
        <v>592</v>
      </c>
      <c r="J111" s="257">
        <v>20</v>
      </c>
      <c r="K111" s="270"/>
    </row>
    <row r="112" spans="2:11" ht="15" customHeight="1">
      <c r="B112" s="279"/>
      <c r="C112" s="257" t="s">
        <v>631</v>
      </c>
      <c r="D112" s="257"/>
      <c r="E112" s="257"/>
      <c r="F112" s="278" t="s">
        <v>590</v>
      </c>
      <c r="G112" s="257"/>
      <c r="H112" s="257" t="s">
        <v>632</v>
      </c>
      <c r="I112" s="257" t="s">
        <v>592</v>
      </c>
      <c r="J112" s="257">
        <v>120</v>
      </c>
      <c r="K112" s="270"/>
    </row>
    <row r="113" spans="2:11" ht="15" customHeight="1">
      <c r="B113" s="279"/>
      <c r="C113" s="257" t="s">
        <v>35</v>
      </c>
      <c r="D113" s="257"/>
      <c r="E113" s="257"/>
      <c r="F113" s="278" t="s">
        <v>590</v>
      </c>
      <c r="G113" s="257"/>
      <c r="H113" s="257" t="s">
        <v>633</v>
      </c>
      <c r="I113" s="257" t="s">
        <v>624</v>
      </c>
      <c r="J113" s="257"/>
      <c r="K113" s="270"/>
    </row>
    <row r="114" spans="2:11" ht="15" customHeight="1">
      <c r="B114" s="279"/>
      <c r="C114" s="257" t="s">
        <v>45</v>
      </c>
      <c r="D114" s="257"/>
      <c r="E114" s="257"/>
      <c r="F114" s="278" t="s">
        <v>590</v>
      </c>
      <c r="G114" s="257"/>
      <c r="H114" s="257" t="s">
        <v>634</v>
      </c>
      <c r="I114" s="257" t="s">
        <v>624</v>
      </c>
      <c r="J114" s="257"/>
      <c r="K114" s="270"/>
    </row>
    <row r="115" spans="2:11" ht="15" customHeight="1">
      <c r="B115" s="279"/>
      <c r="C115" s="257" t="s">
        <v>54</v>
      </c>
      <c r="D115" s="257"/>
      <c r="E115" s="257"/>
      <c r="F115" s="278" t="s">
        <v>590</v>
      </c>
      <c r="G115" s="257"/>
      <c r="H115" s="257" t="s">
        <v>635</v>
      </c>
      <c r="I115" s="257" t="s">
        <v>636</v>
      </c>
      <c r="J115" s="257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4"/>
      <c r="D117" s="254"/>
      <c r="E117" s="254"/>
      <c r="F117" s="290"/>
      <c r="G117" s="254"/>
      <c r="H117" s="254"/>
      <c r="I117" s="254"/>
      <c r="J117" s="254"/>
      <c r="K117" s="289"/>
    </row>
    <row r="118" spans="2:11" ht="18.75" customHeight="1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245" t="s">
        <v>637</v>
      </c>
      <c r="D120" s="245"/>
      <c r="E120" s="245"/>
      <c r="F120" s="245"/>
      <c r="G120" s="245"/>
      <c r="H120" s="245"/>
      <c r="I120" s="245"/>
      <c r="J120" s="245"/>
      <c r="K120" s="295"/>
    </row>
    <row r="121" spans="2:11" ht="17.25" customHeight="1">
      <c r="B121" s="296"/>
      <c r="C121" s="271" t="s">
        <v>584</v>
      </c>
      <c r="D121" s="271"/>
      <c r="E121" s="271"/>
      <c r="F121" s="271" t="s">
        <v>585</v>
      </c>
      <c r="G121" s="272"/>
      <c r="H121" s="271" t="s">
        <v>101</v>
      </c>
      <c r="I121" s="271" t="s">
        <v>54</v>
      </c>
      <c r="J121" s="271" t="s">
        <v>586</v>
      </c>
      <c r="K121" s="297"/>
    </row>
    <row r="122" spans="2:11" ht="17.25" customHeight="1">
      <c r="B122" s="296"/>
      <c r="C122" s="273" t="s">
        <v>587</v>
      </c>
      <c r="D122" s="273"/>
      <c r="E122" s="273"/>
      <c r="F122" s="274" t="s">
        <v>588</v>
      </c>
      <c r="G122" s="275"/>
      <c r="H122" s="273"/>
      <c r="I122" s="273"/>
      <c r="J122" s="273" t="s">
        <v>589</v>
      </c>
      <c r="K122" s="297"/>
    </row>
    <row r="123" spans="2:11" ht="5.25" customHeight="1">
      <c r="B123" s="298"/>
      <c r="C123" s="276"/>
      <c r="D123" s="276"/>
      <c r="E123" s="276"/>
      <c r="F123" s="276"/>
      <c r="G123" s="257"/>
      <c r="H123" s="276"/>
      <c r="I123" s="276"/>
      <c r="J123" s="276"/>
      <c r="K123" s="299"/>
    </row>
    <row r="124" spans="2:11" ht="15" customHeight="1">
      <c r="B124" s="298"/>
      <c r="C124" s="257" t="s">
        <v>593</v>
      </c>
      <c r="D124" s="276"/>
      <c r="E124" s="276"/>
      <c r="F124" s="278" t="s">
        <v>590</v>
      </c>
      <c r="G124" s="257"/>
      <c r="H124" s="257" t="s">
        <v>629</v>
      </c>
      <c r="I124" s="257" t="s">
        <v>592</v>
      </c>
      <c r="J124" s="257">
        <v>120</v>
      </c>
      <c r="K124" s="300"/>
    </row>
    <row r="125" spans="2:11" ht="15" customHeight="1">
      <c r="B125" s="298"/>
      <c r="C125" s="257" t="s">
        <v>638</v>
      </c>
      <c r="D125" s="257"/>
      <c r="E125" s="257"/>
      <c r="F125" s="278" t="s">
        <v>590</v>
      </c>
      <c r="G125" s="257"/>
      <c r="H125" s="257" t="s">
        <v>639</v>
      </c>
      <c r="I125" s="257" t="s">
        <v>592</v>
      </c>
      <c r="J125" s="257" t="s">
        <v>640</v>
      </c>
      <c r="K125" s="300"/>
    </row>
    <row r="126" spans="2:11" ht="15" customHeight="1">
      <c r="B126" s="298"/>
      <c r="C126" s="257" t="s">
        <v>539</v>
      </c>
      <c r="D126" s="257"/>
      <c r="E126" s="257"/>
      <c r="F126" s="278" t="s">
        <v>590</v>
      </c>
      <c r="G126" s="257"/>
      <c r="H126" s="257" t="s">
        <v>641</v>
      </c>
      <c r="I126" s="257" t="s">
        <v>592</v>
      </c>
      <c r="J126" s="257" t="s">
        <v>640</v>
      </c>
      <c r="K126" s="300"/>
    </row>
    <row r="127" spans="2:11" ht="15" customHeight="1">
      <c r="B127" s="298"/>
      <c r="C127" s="257" t="s">
        <v>601</v>
      </c>
      <c r="D127" s="257"/>
      <c r="E127" s="257"/>
      <c r="F127" s="278" t="s">
        <v>596</v>
      </c>
      <c r="G127" s="257"/>
      <c r="H127" s="257" t="s">
        <v>602</v>
      </c>
      <c r="I127" s="257" t="s">
        <v>592</v>
      </c>
      <c r="J127" s="257">
        <v>15</v>
      </c>
      <c r="K127" s="300"/>
    </row>
    <row r="128" spans="2:11" ht="15" customHeight="1">
      <c r="B128" s="298"/>
      <c r="C128" s="280" t="s">
        <v>603</v>
      </c>
      <c r="D128" s="280"/>
      <c r="E128" s="280"/>
      <c r="F128" s="281" t="s">
        <v>596</v>
      </c>
      <c r="G128" s="280"/>
      <c r="H128" s="280" t="s">
        <v>604</v>
      </c>
      <c r="I128" s="280" t="s">
        <v>592</v>
      </c>
      <c r="J128" s="280">
        <v>15</v>
      </c>
      <c r="K128" s="300"/>
    </row>
    <row r="129" spans="2:11" ht="15" customHeight="1">
      <c r="B129" s="298"/>
      <c r="C129" s="280" t="s">
        <v>605</v>
      </c>
      <c r="D129" s="280"/>
      <c r="E129" s="280"/>
      <c r="F129" s="281" t="s">
        <v>596</v>
      </c>
      <c r="G129" s="280"/>
      <c r="H129" s="280" t="s">
        <v>606</v>
      </c>
      <c r="I129" s="280" t="s">
        <v>592</v>
      </c>
      <c r="J129" s="280">
        <v>20</v>
      </c>
      <c r="K129" s="300"/>
    </row>
    <row r="130" spans="2:11" ht="15" customHeight="1">
      <c r="B130" s="298"/>
      <c r="C130" s="280" t="s">
        <v>607</v>
      </c>
      <c r="D130" s="280"/>
      <c r="E130" s="280"/>
      <c r="F130" s="281" t="s">
        <v>596</v>
      </c>
      <c r="G130" s="280"/>
      <c r="H130" s="280" t="s">
        <v>608</v>
      </c>
      <c r="I130" s="280" t="s">
        <v>592</v>
      </c>
      <c r="J130" s="280">
        <v>20</v>
      </c>
      <c r="K130" s="300"/>
    </row>
    <row r="131" spans="2:11" ht="15" customHeight="1">
      <c r="B131" s="298"/>
      <c r="C131" s="257" t="s">
        <v>595</v>
      </c>
      <c r="D131" s="257"/>
      <c r="E131" s="257"/>
      <c r="F131" s="278" t="s">
        <v>596</v>
      </c>
      <c r="G131" s="257"/>
      <c r="H131" s="257" t="s">
        <v>629</v>
      </c>
      <c r="I131" s="257" t="s">
        <v>592</v>
      </c>
      <c r="J131" s="257">
        <v>50</v>
      </c>
      <c r="K131" s="300"/>
    </row>
    <row r="132" spans="2:11" ht="15" customHeight="1">
      <c r="B132" s="298"/>
      <c r="C132" s="257" t="s">
        <v>609</v>
      </c>
      <c r="D132" s="257"/>
      <c r="E132" s="257"/>
      <c r="F132" s="278" t="s">
        <v>596</v>
      </c>
      <c r="G132" s="257"/>
      <c r="H132" s="257" t="s">
        <v>629</v>
      </c>
      <c r="I132" s="257" t="s">
        <v>592</v>
      </c>
      <c r="J132" s="257">
        <v>50</v>
      </c>
      <c r="K132" s="300"/>
    </row>
    <row r="133" spans="2:11" ht="15" customHeight="1">
      <c r="B133" s="298"/>
      <c r="C133" s="257" t="s">
        <v>615</v>
      </c>
      <c r="D133" s="257"/>
      <c r="E133" s="257"/>
      <c r="F133" s="278" t="s">
        <v>596</v>
      </c>
      <c r="G133" s="257"/>
      <c r="H133" s="257" t="s">
        <v>629</v>
      </c>
      <c r="I133" s="257" t="s">
        <v>592</v>
      </c>
      <c r="J133" s="257">
        <v>50</v>
      </c>
      <c r="K133" s="300"/>
    </row>
    <row r="134" spans="2:11" ht="15" customHeight="1">
      <c r="B134" s="298"/>
      <c r="C134" s="257" t="s">
        <v>617</v>
      </c>
      <c r="D134" s="257"/>
      <c r="E134" s="257"/>
      <c r="F134" s="278" t="s">
        <v>596</v>
      </c>
      <c r="G134" s="257"/>
      <c r="H134" s="257" t="s">
        <v>629</v>
      </c>
      <c r="I134" s="257" t="s">
        <v>592</v>
      </c>
      <c r="J134" s="257">
        <v>50</v>
      </c>
      <c r="K134" s="300"/>
    </row>
    <row r="135" spans="2:11" ht="15" customHeight="1">
      <c r="B135" s="298"/>
      <c r="C135" s="257" t="s">
        <v>107</v>
      </c>
      <c r="D135" s="257"/>
      <c r="E135" s="257"/>
      <c r="F135" s="278" t="s">
        <v>596</v>
      </c>
      <c r="G135" s="257"/>
      <c r="H135" s="257" t="s">
        <v>642</v>
      </c>
      <c r="I135" s="257" t="s">
        <v>592</v>
      </c>
      <c r="J135" s="257">
        <v>255</v>
      </c>
      <c r="K135" s="300"/>
    </row>
    <row r="136" spans="2:11" ht="15" customHeight="1">
      <c r="B136" s="298"/>
      <c r="C136" s="257" t="s">
        <v>619</v>
      </c>
      <c r="D136" s="257"/>
      <c r="E136" s="257"/>
      <c r="F136" s="278" t="s">
        <v>590</v>
      </c>
      <c r="G136" s="257"/>
      <c r="H136" s="257" t="s">
        <v>643</v>
      </c>
      <c r="I136" s="257" t="s">
        <v>621</v>
      </c>
      <c r="J136" s="257"/>
      <c r="K136" s="300"/>
    </row>
    <row r="137" spans="2:11" ht="15" customHeight="1">
      <c r="B137" s="298"/>
      <c r="C137" s="257" t="s">
        <v>622</v>
      </c>
      <c r="D137" s="257"/>
      <c r="E137" s="257"/>
      <c r="F137" s="278" t="s">
        <v>590</v>
      </c>
      <c r="G137" s="257"/>
      <c r="H137" s="257" t="s">
        <v>644</v>
      </c>
      <c r="I137" s="257" t="s">
        <v>624</v>
      </c>
      <c r="J137" s="257"/>
      <c r="K137" s="300"/>
    </row>
    <row r="138" spans="2:11" ht="15" customHeight="1">
      <c r="B138" s="298"/>
      <c r="C138" s="257" t="s">
        <v>625</v>
      </c>
      <c r="D138" s="257"/>
      <c r="E138" s="257"/>
      <c r="F138" s="278" t="s">
        <v>590</v>
      </c>
      <c r="G138" s="257"/>
      <c r="H138" s="257" t="s">
        <v>625</v>
      </c>
      <c r="I138" s="257" t="s">
        <v>624</v>
      </c>
      <c r="J138" s="257"/>
      <c r="K138" s="300"/>
    </row>
    <row r="139" spans="2:11" ht="15" customHeight="1">
      <c r="B139" s="298"/>
      <c r="C139" s="257" t="s">
        <v>35</v>
      </c>
      <c r="D139" s="257"/>
      <c r="E139" s="257"/>
      <c r="F139" s="278" t="s">
        <v>590</v>
      </c>
      <c r="G139" s="257"/>
      <c r="H139" s="257" t="s">
        <v>645</v>
      </c>
      <c r="I139" s="257" t="s">
        <v>624</v>
      </c>
      <c r="J139" s="257"/>
      <c r="K139" s="300"/>
    </row>
    <row r="140" spans="2:11" ht="15" customHeight="1">
      <c r="B140" s="298"/>
      <c r="C140" s="257" t="s">
        <v>646</v>
      </c>
      <c r="D140" s="257"/>
      <c r="E140" s="257"/>
      <c r="F140" s="278" t="s">
        <v>590</v>
      </c>
      <c r="G140" s="257"/>
      <c r="H140" s="257" t="s">
        <v>647</v>
      </c>
      <c r="I140" s="257" t="s">
        <v>624</v>
      </c>
      <c r="J140" s="257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4"/>
      <c r="C142" s="254"/>
      <c r="D142" s="254"/>
      <c r="E142" s="254"/>
      <c r="F142" s="290"/>
      <c r="G142" s="254"/>
      <c r="H142" s="254"/>
      <c r="I142" s="254"/>
      <c r="J142" s="254"/>
      <c r="K142" s="254"/>
    </row>
    <row r="143" spans="2:11" ht="18.75" customHeight="1"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</row>
    <row r="144" spans="2:11" ht="7.5" customHeight="1">
      <c r="B144" s="265"/>
      <c r="C144" s="266"/>
      <c r="D144" s="266"/>
      <c r="E144" s="266"/>
      <c r="F144" s="266"/>
      <c r="G144" s="266"/>
      <c r="H144" s="266"/>
      <c r="I144" s="266"/>
      <c r="J144" s="266"/>
      <c r="K144" s="267"/>
    </row>
    <row r="145" spans="2:11" ht="45" customHeight="1">
      <c r="B145" s="268"/>
      <c r="C145" s="269" t="s">
        <v>648</v>
      </c>
      <c r="D145" s="269"/>
      <c r="E145" s="269"/>
      <c r="F145" s="269"/>
      <c r="G145" s="269"/>
      <c r="H145" s="269"/>
      <c r="I145" s="269"/>
      <c r="J145" s="269"/>
      <c r="K145" s="270"/>
    </row>
    <row r="146" spans="2:11" ht="17.25" customHeight="1">
      <c r="B146" s="268"/>
      <c r="C146" s="271" t="s">
        <v>584</v>
      </c>
      <c r="D146" s="271"/>
      <c r="E146" s="271"/>
      <c r="F146" s="271" t="s">
        <v>585</v>
      </c>
      <c r="G146" s="272"/>
      <c r="H146" s="271" t="s">
        <v>101</v>
      </c>
      <c r="I146" s="271" t="s">
        <v>54</v>
      </c>
      <c r="J146" s="271" t="s">
        <v>586</v>
      </c>
      <c r="K146" s="270"/>
    </row>
    <row r="147" spans="2:11" ht="17.25" customHeight="1">
      <c r="B147" s="268"/>
      <c r="C147" s="273" t="s">
        <v>587</v>
      </c>
      <c r="D147" s="273"/>
      <c r="E147" s="273"/>
      <c r="F147" s="274" t="s">
        <v>588</v>
      </c>
      <c r="G147" s="275"/>
      <c r="H147" s="273"/>
      <c r="I147" s="273"/>
      <c r="J147" s="273" t="s">
        <v>589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593</v>
      </c>
      <c r="D149" s="257"/>
      <c r="E149" s="257"/>
      <c r="F149" s="305" t="s">
        <v>590</v>
      </c>
      <c r="G149" s="257"/>
      <c r="H149" s="304" t="s">
        <v>629</v>
      </c>
      <c r="I149" s="304" t="s">
        <v>592</v>
      </c>
      <c r="J149" s="304">
        <v>120</v>
      </c>
      <c r="K149" s="300"/>
    </row>
    <row r="150" spans="2:11" ht="15" customHeight="1">
      <c r="B150" s="279"/>
      <c r="C150" s="304" t="s">
        <v>638</v>
      </c>
      <c r="D150" s="257"/>
      <c r="E150" s="257"/>
      <c r="F150" s="305" t="s">
        <v>590</v>
      </c>
      <c r="G150" s="257"/>
      <c r="H150" s="304" t="s">
        <v>649</v>
      </c>
      <c r="I150" s="304" t="s">
        <v>592</v>
      </c>
      <c r="J150" s="304" t="s">
        <v>640</v>
      </c>
      <c r="K150" s="300"/>
    </row>
    <row r="151" spans="2:11" ht="15" customHeight="1">
      <c r="B151" s="279"/>
      <c r="C151" s="304" t="s">
        <v>539</v>
      </c>
      <c r="D151" s="257"/>
      <c r="E151" s="257"/>
      <c r="F151" s="305" t="s">
        <v>590</v>
      </c>
      <c r="G151" s="257"/>
      <c r="H151" s="304" t="s">
        <v>650</v>
      </c>
      <c r="I151" s="304" t="s">
        <v>592</v>
      </c>
      <c r="J151" s="304" t="s">
        <v>640</v>
      </c>
      <c r="K151" s="300"/>
    </row>
    <row r="152" spans="2:11" ht="15" customHeight="1">
      <c r="B152" s="279"/>
      <c r="C152" s="304" t="s">
        <v>595</v>
      </c>
      <c r="D152" s="257"/>
      <c r="E152" s="257"/>
      <c r="F152" s="305" t="s">
        <v>596</v>
      </c>
      <c r="G152" s="257"/>
      <c r="H152" s="304" t="s">
        <v>629</v>
      </c>
      <c r="I152" s="304" t="s">
        <v>592</v>
      </c>
      <c r="J152" s="304">
        <v>50</v>
      </c>
      <c r="K152" s="300"/>
    </row>
    <row r="153" spans="2:11" ht="15" customHeight="1">
      <c r="B153" s="279"/>
      <c r="C153" s="304" t="s">
        <v>598</v>
      </c>
      <c r="D153" s="257"/>
      <c r="E153" s="257"/>
      <c r="F153" s="305" t="s">
        <v>590</v>
      </c>
      <c r="G153" s="257"/>
      <c r="H153" s="304" t="s">
        <v>629</v>
      </c>
      <c r="I153" s="304" t="s">
        <v>600</v>
      </c>
      <c r="J153" s="304"/>
      <c r="K153" s="300"/>
    </row>
    <row r="154" spans="2:11" ht="15" customHeight="1">
      <c r="B154" s="279"/>
      <c r="C154" s="304" t="s">
        <v>609</v>
      </c>
      <c r="D154" s="257"/>
      <c r="E154" s="257"/>
      <c r="F154" s="305" t="s">
        <v>596</v>
      </c>
      <c r="G154" s="257"/>
      <c r="H154" s="304" t="s">
        <v>629</v>
      </c>
      <c r="I154" s="304" t="s">
        <v>592</v>
      </c>
      <c r="J154" s="304">
        <v>50</v>
      </c>
      <c r="K154" s="300"/>
    </row>
    <row r="155" spans="2:11" ht="15" customHeight="1">
      <c r="B155" s="279"/>
      <c r="C155" s="304" t="s">
        <v>617</v>
      </c>
      <c r="D155" s="257"/>
      <c r="E155" s="257"/>
      <c r="F155" s="305" t="s">
        <v>596</v>
      </c>
      <c r="G155" s="257"/>
      <c r="H155" s="304" t="s">
        <v>629</v>
      </c>
      <c r="I155" s="304" t="s">
        <v>592</v>
      </c>
      <c r="J155" s="304">
        <v>50</v>
      </c>
      <c r="K155" s="300"/>
    </row>
    <row r="156" spans="2:11" ht="15" customHeight="1">
      <c r="B156" s="279"/>
      <c r="C156" s="304" t="s">
        <v>615</v>
      </c>
      <c r="D156" s="257"/>
      <c r="E156" s="257"/>
      <c r="F156" s="305" t="s">
        <v>596</v>
      </c>
      <c r="G156" s="257"/>
      <c r="H156" s="304" t="s">
        <v>629</v>
      </c>
      <c r="I156" s="304" t="s">
        <v>592</v>
      </c>
      <c r="J156" s="304">
        <v>50</v>
      </c>
      <c r="K156" s="300"/>
    </row>
    <row r="157" spans="2:11" ht="15" customHeight="1">
      <c r="B157" s="279"/>
      <c r="C157" s="304" t="s">
        <v>83</v>
      </c>
      <c r="D157" s="257"/>
      <c r="E157" s="257"/>
      <c r="F157" s="305" t="s">
        <v>590</v>
      </c>
      <c r="G157" s="257"/>
      <c r="H157" s="304" t="s">
        <v>651</v>
      </c>
      <c r="I157" s="304" t="s">
        <v>592</v>
      </c>
      <c r="J157" s="304" t="s">
        <v>652</v>
      </c>
      <c r="K157" s="300"/>
    </row>
    <row r="158" spans="2:11" ht="15" customHeight="1">
      <c r="B158" s="279"/>
      <c r="C158" s="304" t="s">
        <v>653</v>
      </c>
      <c r="D158" s="257"/>
      <c r="E158" s="257"/>
      <c r="F158" s="305" t="s">
        <v>590</v>
      </c>
      <c r="G158" s="257"/>
      <c r="H158" s="304" t="s">
        <v>654</v>
      </c>
      <c r="I158" s="304" t="s">
        <v>624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4"/>
      <c r="C160" s="257"/>
      <c r="D160" s="257"/>
      <c r="E160" s="257"/>
      <c r="F160" s="278"/>
      <c r="G160" s="257"/>
      <c r="H160" s="257"/>
      <c r="I160" s="257"/>
      <c r="J160" s="257"/>
      <c r="K160" s="254"/>
    </row>
    <row r="161" spans="2:11" ht="18.75" customHeight="1"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</row>
    <row r="162" spans="2:11" ht="7.5" customHeight="1">
      <c r="B162" s="241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2:11" ht="45" customHeight="1">
      <c r="B163" s="244"/>
      <c r="C163" s="245" t="s">
        <v>655</v>
      </c>
      <c r="D163" s="245"/>
      <c r="E163" s="245"/>
      <c r="F163" s="245"/>
      <c r="G163" s="245"/>
      <c r="H163" s="245"/>
      <c r="I163" s="245"/>
      <c r="J163" s="245"/>
      <c r="K163" s="246"/>
    </row>
    <row r="164" spans="2:11" ht="17.25" customHeight="1">
      <c r="B164" s="244"/>
      <c r="C164" s="271" t="s">
        <v>584</v>
      </c>
      <c r="D164" s="271"/>
      <c r="E164" s="271"/>
      <c r="F164" s="271" t="s">
        <v>585</v>
      </c>
      <c r="G164" s="308"/>
      <c r="H164" s="309" t="s">
        <v>101</v>
      </c>
      <c r="I164" s="309" t="s">
        <v>54</v>
      </c>
      <c r="J164" s="271" t="s">
        <v>586</v>
      </c>
      <c r="K164" s="246"/>
    </row>
    <row r="165" spans="2:11" ht="17.25" customHeight="1">
      <c r="B165" s="248"/>
      <c r="C165" s="273" t="s">
        <v>587</v>
      </c>
      <c r="D165" s="273"/>
      <c r="E165" s="273"/>
      <c r="F165" s="274" t="s">
        <v>588</v>
      </c>
      <c r="G165" s="310"/>
      <c r="H165" s="311"/>
      <c r="I165" s="311"/>
      <c r="J165" s="273" t="s">
        <v>589</v>
      </c>
      <c r="K165" s="250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7" t="s">
        <v>593</v>
      </c>
      <c r="D167" s="257"/>
      <c r="E167" s="257"/>
      <c r="F167" s="278" t="s">
        <v>590</v>
      </c>
      <c r="G167" s="257"/>
      <c r="H167" s="257" t="s">
        <v>629</v>
      </c>
      <c r="I167" s="257" t="s">
        <v>592</v>
      </c>
      <c r="J167" s="257">
        <v>120</v>
      </c>
      <c r="K167" s="300"/>
    </row>
    <row r="168" spans="2:11" ht="15" customHeight="1">
      <c r="B168" s="279"/>
      <c r="C168" s="257" t="s">
        <v>638</v>
      </c>
      <c r="D168" s="257"/>
      <c r="E168" s="257"/>
      <c r="F168" s="278" t="s">
        <v>590</v>
      </c>
      <c r="G168" s="257"/>
      <c r="H168" s="257" t="s">
        <v>639</v>
      </c>
      <c r="I168" s="257" t="s">
        <v>592</v>
      </c>
      <c r="J168" s="257" t="s">
        <v>640</v>
      </c>
      <c r="K168" s="300"/>
    </row>
    <row r="169" spans="2:11" ht="15" customHeight="1">
      <c r="B169" s="279"/>
      <c r="C169" s="257" t="s">
        <v>539</v>
      </c>
      <c r="D169" s="257"/>
      <c r="E169" s="257"/>
      <c r="F169" s="278" t="s">
        <v>590</v>
      </c>
      <c r="G169" s="257"/>
      <c r="H169" s="257" t="s">
        <v>656</v>
      </c>
      <c r="I169" s="257" t="s">
        <v>592</v>
      </c>
      <c r="J169" s="257" t="s">
        <v>640</v>
      </c>
      <c r="K169" s="300"/>
    </row>
    <row r="170" spans="2:11" ht="15" customHeight="1">
      <c r="B170" s="279"/>
      <c r="C170" s="257" t="s">
        <v>595</v>
      </c>
      <c r="D170" s="257"/>
      <c r="E170" s="257"/>
      <c r="F170" s="278" t="s">
        <v>596</v>
      </c>
      <c r="G170" s="257"/>
      <c r="H170" s="257" t="s">
        <v>656</v>
      </c>
      <c r="I170" s="257" t="s">
        <v>592</v>
      </c>
      <c r="J170" s="257">
        <v>50</v>
      </c>
      <c r="K170" s="300"/>
    </row>
    <row r="171" spans="2:11" ht="15" customHeight="1">
      <c r="B171" s="279"/>
      <c r="C171" s="257" t="s">
        <v>598</v>
      </c>
      <c r="D171" s="257"/>
      <c r="E171" s="257"/>
      <c r="F171" s="278" t="s">
        <v>590</v>
      </c>
      <c r="G171" s="257"/>
      <c r="H171" s="257" t="s">
        <v>656</v>
      </c>
      <c r="I171" s="257" t="s">
        <v>600</v>
      </c>
      <c r="J171" s="257"/>
      <c r="K171" s="300"/>
    </row>
    <row r="172" spans="2:11" ht="15" customHeight="1">
      <c r="B172" s="279"/>
      <c r="C172" s="257" t="s">
        <v>609</v>
      </c>
      <c r="D172" s="257"/>
      <c r="E172" s="257"/>
      <c r="F172" s="278" t="s">
        <v>596</v>
      </c>
      <c r="G172" s="257"/>
      <c r="H172" s="257" t="s">
        <v>656</v>
      </c>
      <c r="I172" s="257" t="s">
        <v>592</v>
      </c>
      <c r="J172" s="257">
        <v>50</v>
      </c>
      <c r="K172" s="300"/>
    </row>
    <row r="173" spans="2:11" ht="15" customHeight="1">
      <c r="B173" s="279"/>
      <c r="C173" s="257" t="s">
        <v>617</v>
      </c>
      <c r="D173" s="257"/>
      <c r="E173" s="257"/>
      <c r="F173" s="278" t="s">
        <v>596</v>
      </c>
      <c r="G173" s="257"/>
      <c r="H173" s="257" t="s">
        <v>656</v>
      </c>
      <c r="I173" s="257" t="s">
        <v>592</v>
      </c>
      <c r="J173" s="257">
        <v>50</v>
      </c>
      <c r="K173" s="300"/>
    </row>
    <row r="174" spans="2:11" ht="15" customHeight="1">
      <c r="B174" s="279"/>
      <c r="C174" s="257" t="s">
        <v>615</v>
      </c>
      <c r="D174" s="257"/>
      <c r="E174" s="257"/>
      <c r="F174" s="278" t="s">
        <v>596</v>
      </c>
      <c r="G174" s="257"/>
      <c r="H174" s="257" t="s">
        <v>656</v>
      </c>
      <c r="I174" s="257" t="s">
        <v>592</v>
      </c>
      <c r="J174" s="257">
        <v>50</v>
      </c>
      <c r="K174" s="300"/>
    </row>
    <row r="175" spans="2:11" ht="15" customHeight="1">
      <c r="B175" s="279"/>
      <c r="C175" s="257" t="s">
        <v>100</v>
      </c>
      <c r="D175" s="257"/>
      <c r="E175" s="257"/>
      <c r="F175" s="278" t="s">
        <v>590</v>
      </c>
      <c r="G175" s="257"/>
      <c r="H175" s="257" t="s">
        <v>657</v>
      </c>
      <c r="I175" s="257" t="s">
        <v>658</v>
      </c>
      <c r="J175" s="257"/>
      <c r="K175" s="300"/>
    </row>
    <row r="176" spans="2:11" ht="15" customHeight="1">
      <c r="B176" s="279"/>
      <c r="C176" s="257" t="s">
        <v>54</v>
      </c>
      <c r="D176" s="257"/>
      <c r="E176" s="257"/>
      <c r="F176" s="278" t="s">
        <v>590</v>
      </c>
      <c r="G176" s="257"/>
      <c r="H176" s="257" t="s">
        <v>659</v>
      </c>
      <c r="I176" s="257" t="s">
        <v>660</v>
      </c>
      <c r="J176" s="257">
        <v>1</v>
      </c>
      <c r="K176" s="300"/>
    </row>
    <row r="177" spans="2:11" ht="15" customHeight="1">
      <c r="B177" s="279"/>
      <c r="C177" s="257" t="s">
        <v>50</v>
      </c>
      <c r="D177" s="257"/>
      <c r="E177" s="257"/>
      <c r="F177" s="278" t="s">
        <v>590</v>
      </c>
      <c r="G177" s="257"/>
      <c r="H177" s="257" t="s">
        <v>661</v>
      </c>
      <c r="I177" s="257" t="s">
        <v>592</v>
      </c>
      <c r="J177" s="257">
        <v>20</v>
      </c>
      <c r="K177" s="300"/>
    </row>
    <row r="178" spans="2:11" ht="15" customHeight="1">
      <c r="B178" s="279"/>
      <c r="C178" s="257" t="s">
        <v>101</v>
      </c>
      <c r="D178" s="257"/>
      <c r="E178" s="257"/>
      <c r="F178" s="278" t="s">
        <v>590</v>
      </c>
      <c r="G178" s="257"/>
      <c r="H178" s="257" t="s">
        <v>662</v>
      </c>
      <c r="I178" s="257" t="s">
        <v>592</v>
      </c>
      <c r="J178" s="257">
        <v>255</v>
      </c>
      <c r="K178" s="300"/>
    </row>
    <row r="179" spans="2:11" ht="15" customHeight="1">
      <c r="B179" s="279"/>
      <c r="C179" s="257" t="s">
        <v>102</v>
      </c>
      <c r="D179" s="257"/>
      <c r="E179" s="257"/>
      <c r="F179" s="278" t="s">
        <v>590</v>
      </c>
      <c r="G179" s="257"/>
      <c r="H179" s="257" t="s">
        <v>555</v>
      </c>
      <c r="I179" s="257" t="s">
        <v>592</v>
      </c>
      <c r="J179" s="257">
        <v>10</v>
      </c>
      <c r="K179" s="300"/>
    </row>
    <row r="180" spans="2:11" ht="15" customHeight="1">
      <c r="B180" s="279"/>
      <c r="C180" s="257" t="s">
        <v>103</v>
      </c>
      <c r="D180" s="257"/>
      <c r="E180" s="257"/>
      <c r="F180" s="278" t="s">
        <v>590</v>
      </c>
      <c r="G180" s="257"/>
      <c r="H180" s="257" t="s">
        <v>663</v>
      </c>
      <c r="I180" s="257" t="s">
        <v>624</v>
      </c>
      <c r="J180" s="257"/>
      <c r="K180" s="300"/>
    </row>
    <row r="181" spans="2:11" ht="15" customHeight="1">
      <c r="B181" s="279"/>
      <c r="C181" s="257" t="s">
        <v>664</v>
      </c>
      <c r="D181" s="257"/>
      <c r="E181" s="257"/>
      <c r="F181" s="278" t="s">
        <v>590</v>
      </c>
      <c r="G181" s="257"/>
      <c r="H181" s="257" t="s">
        <v>665</v>
      </c>
      <c r="I181" s="257" t="s">
        <v>624</v>
      </c>
      <c r="J181" s="257"/>
      <c r="K181" s="300"/>
    </row>
    <row r="182" spans="2:11" ht="15" customHeight="1">
      <c r="B182" s="279"/>
      <c r="C182" s="257" t="s">
        <v>653</v>
      </c>
      <c r="D182" s="257"/>
      <c r="E182" s="257"/>
      <c r="F182" s="278" t="s">
        <v>590</v>
      </c>
      <c r="G182" s="257"/>
      <c r="H182" s="257" t="s">
        <v>666</v>
      </c>
      <c r="I182" s="257" t="s">
        <v>624</v>
      </c>
      <c r="J182" s="257"/>
      <c r="K182" s="300"/>
    </row>
    <row r="183" spans="2:11" ht="15" customHeight="1">
      <c r="B183" s="279"/>
      <c r="C183" s="257" t="s">
        <v>106</v>
      </c>
      <c r="D183" s="257"/>
      <c r="E183" s="257"/>
      <c r="F183" s="278" t="s">
        <v>596</v>
      </c>
      <c r="G183" s="257"/>
      <c r="H183" s="257" t="s">
        <v>667</v>
      </c>
      <c r="I183" s="257" t="s">
        <v>592</v>
      </c>
      <c r="J183" s="257">
        <v>50</v>
      </c>
      <c r="K183" s="300"/>
    </row>
    <row r="184" spans="2:11" ht="15" customHeight="1">
      <c r="B184" s="306"/>
      <c r="C184" s="288"/>
      <c r="D184" s="288"/>
      <c r="E184" s="288"/>
      <c r="F184" s="288"/>
      <c r="G184" s="288"/>
      <c r="H184" s="288"/>
      <c r="I184" s="288"/>
      <c r="J184" s="288"/>
      <c r="K184" s="307"/>
    </row>
    <row r="185" spans="2:11" ht="18.75" customHeight="1">
      <c r="B185" s="254"/>
      <c r="C185" s="257"/>
      <c r="D185" s="257"/>
      <c r="E185" s="257"/>
      <c r="F185" s="278"/>
      <c r="G185" s="257"/>
      <c r="H185" s="257"/>
      <c r="I185" s="257"/>
      <c r="J185" s="257"/>
      <c r="K185" s="254"/>
    </row>
    <row r="186" spans="2:11" ht="18.75" customHeight="1"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</row>
    <row r="187" spans="2:11" ht="13.5">
      <c r="B187" s="241"/>
      <c r="C187" s="242"/>
      <c r="D187" s="242"/>
      <c r="E187" s="242"/>
      <c r="F187" s="242"/>
      <c r="G187" s="242"/>
      <c r="H187" s="242"/>
      <c r="I187" s="242"/>
      <c r="J187" s="242"/>
      <c r="K187" s="243"/>
    </row>
    <row r="188" spans="2:11" ht="21">
      <c r="B188" s="244"/>
      <c r="C188" s="245" t="s">
        <v>668</v>
      </c>
      <c r="D188" s="245"/>
      <c r="E188" s="245"/>
      <c r="F188" s="245"/>
      <c r="G188" s="245"/>
      <c r="H188" s="245"/>
      <c r="I188" s="245"/>
      <c r="J188" s="245"/>
      <c r="K188" s="246"/>
    </row>
    <row r="189" spans="2:11" ht="25.5" customHeight="1">
      <c r="B189" s="244"/>
      <c r="C189" s="312" t="s">
        <v>669</v>
      </c>
      <c r="D189" s="312"/>
      <c r="E189" s="312"/>
      <c r="F189" s="312" t="s">
        <v>670</v>
      </c>
      <c r="G189" s="313"/>
      <c r="H189" s="314" t="s">
        <v>671</v>
      </c>
      <c r="I189" s="314"/>
      <c r="J189" s="314"/>
      <c r="K189" s="246"/>
    </row>
    <row r="190" spans="2:11" ht="5.25" customHeight="1">
      <c r="B190" s="279"/>
      <c r="C190" s="276"/>
      <c r="D190" s="276"/>
      <c r="E190" s="276"/>
      <c r="F190" s="276"/>
      <c r="G190" s="257"/>
      <c r="H190" s="276"/>
      <c r="I190" s="276"/>
      <c r="J190" s="276"/>
      <c r="K190" s="300"/>
    </row>
    <row r="191" spans="2:11" ht="15" customHeight="1">
      <c r="B191" s="279"/>
      <c r="C191" s="257" t="s">
        <v>672</v>
      </c>
      <c r="D191" s="257"/>
      <c r="E191" s="257"/>
      <c r="F191" s="278" t="s">
        <v>40</v>
      </c>
      <c r="G191" s="257"/>
      <c r="H191" s="315" t="s">
        <v>673</v>
      </c>
      <c r="I191" s="315"/>
      <c r="J191" s="315"/>
      <c r="K191" s="300"/>
    </row>
    <row r="192" spans="2:11" ht="15" customHeight="1">
      <c r="B192" s="279"/>
      <c r="C192" s="285"/>
      <c r="D192" s="257"/>
      <c r="E192" s="257"/>
      <c r="F192" s="278" t="s">
        <v>41</v>
      </c>
      <c r="G192" s="257"/>
      <c r="H192" s="315" t="s">
        <v>674</v>
      </c>
      <c r="I192" s="315"/>
      <c r="J192" s="315"/>
      <c r="K192" s="300"/>
    </row>
    <row r="193" spans="2:11" ht="15" customHeight="1">
      <c r="B193" s="279"/>
      <c r="C193" s="285"/>
      <c r="D193" s="257"/>
      <c r="E193" s="257"/>
      <c r="F193" s="278" t="s">
        <v>44</v>
      </c>
      <c r="G193" s="257"/>
      <c r="H193" s="315" t="s">
        <v>675</v>
      </c>
      <c r="I193" s="315"/>
      <c r="J193" s="315"/>
      <c r="K193" s="300"/>
    </row>
    <row r="194" spans="2:11" ht="15" customHeight="1">
      <c r="B194" s="279"/>
      <c r="C194" s="257"/>
      <c r="D194" s="257"/>
      <c r="E194" s="257"/>
      <c r="F194" s="278" t="s">
        <v>42</v>
      </c>
      <c r="G194" s="257"/>
      <c r="H194" s="315" t="s">
        <v>676</v>
      </c>
      <c r="I194" s="315"/>
      <c r="J194" s="315"/>
      <c r="K194" s="300"/>
    </row>
    <row r="195" spans="2:11" ht="15" customHeight="1">
      <c r="B195" s="279"/>
      <c r="C195" s="257"/>
      <c r="D195" s="257"/>
      <c r="E195" s="257"/>
      <c r="F195" s="278" t="s">
        <v>43</v>
      </c>
      <c r="G195" s="257"/>
      <c r="H195" s="315" t="s">
        <v>677</v>
      </c>
      <c r="I195" s="315"/>
      <c r="J195" s="315"/>
      <c r="K195" s="300"/>
    </row>
    <row r="196" spans="2:11" ht="15" customHeight="1">
      <c r="B196" s="279"/>
      <c r="C196" s="257"/>
      <c r="D196" s="257"/>
      <c r="E196" s="257"/>
      <c r="F196" s="278"/>
      <c r="G196" s="257"/>
      <c r="H196" s="257"/>
      <c r="I196" s="257"/>
      <c r="J196" s="257"/>
      <c r="K196" s="300"/>
    </row>
    <row r="197" spans="2:11" ht="15" customHeight="1">
      <c r="B197" s="279"/>
      <c r="C197" s="257" t="s">
        <v>636</v>
      </c>
      <c r="D197" s="257"/>
      <c r="E197" s="257"/>
      <c r="F197" s="278" t="s">
        <v>75</v>
      </c>
      <c r="G197" s="257"/>
      <c r="H197" s="315" t="s">
        <v>678</v>
      </c>
      <c r="I197" s="315"/>
      <c r="J197" s="315"/>
      <c r="K197" s="300"/>
    </row>
    <row r="198" spans="2:11" ht="15" customHeight="1">
      <c r="B198" s="279"/>
      <c r="C198" s="285"/>
      <c r="D198" s="257"/>
      <c r="E198" s="257"/>
      <c r="F198" s="278" t="s">
        <v>533</v>
      </c>
      <c r="G198" s="257"/>
      <c r="H198" s="315" t="s">
        <v>534</v>
      </c>
      <c r="I198" s="315"/>
      <c r="J198" s="315"/>
      <c r="K198" s="300"/>
    </row>
    <row r="199" spans="2:11" ht="15" customHeight="1">
      <c r="B199" s="279"/>
      <c r="C199" s="257"/>
      <c r="D199" s="257"/>
      <c r="E199" s="257"/>
      <c r="F199" s="278" t="s">
        <v>531</v>
      </c>
      <c r="G199" s="257"/>
      <c r="H199" s="315" t="s">
        <v>679</v>
      </c>
      <c r="I199" s="315"/>
      <c r="J199" s="315"/>
      <c r="K199" s="300"/>
    </row>
    <row r="200" spans="2:11" ht="15" customHeight="1">
      <c r="B200" s="316"/>
      <c r="C200" s="285"/>
      <c r="D200" s="285"/>
      <c r="E200" s="285"/>
      <c r="F200" s="278" t="s">
        <v>535</v>
      </c>
      <c r="G200" s="263"/>
      <c r="H200" s="317" t="s">
        <v>536</v>
      </c>
      <c r="I200" s="317"/>
      <c r="J200" s="317"/>
      <c r="K200" s="318"/>
    </row>
    <row r="201" spans="2:11" ht="15" customHeight="1">
      <c r="B201" s="316"/>
      <c r="C201" s="285"/>
      <c r="D201" s="285"/>
      <c r="E201" s="285"/>
      <c r="F201" s="278" t="s">
        <v>537</v>
      </c>
      <c r="G201" s="263"/>
      <c r="H201" s="317" t="s">
        <v>680</v>
      </c>
      <c r="I201" s="317"/>
      <c r="J201" s="317"/>
      <c r="K201" s="318"/>
    </row>
    <row r="202" spans="2:11" ht="15" customHeight="1">
      <c r="B202" s="316"/>
      <c r="C202" s="285"/>
      <c r="D202" s="285"/>
      <c r="E202" s="285"/>
      <c r="F202" s="319"/>
      <c r="G202" s="263"/>
      <c r="H202" s="320"/>
      <c r="I202" s="320"/>
      <c r="J202" s="320"/>
      <c r="K202" s="318"/>
    </row>
    <row r="203" spans="2:11" ht="15" customHeight="1">
      <c r="B203" s="316"/>
      <c r="C203" s="257" t="s">
        <v>660</v>
      </c>
      <c r="D203" s="285"/>
      <c r="E203" s="285"/>
      <c r="F203" s="278">
        <v>1</v>
      </c>
      <c r="G203" s="263"/>
      <c r="H203" s="317" t="s">
        <v>681</v>
      </c>
      <c r="I203" s="317"/>
      <c r="J203" s="317"/>
      <c r="K203" s="318"/>
    </row>
    <row r="204" spans="2:11" ht="15" customHeight="1">
      <c r="B204" s="316"/>
      <c r="C204" s="285"/>
      <c r="D204" s="285"/>
      <c r="E204" s="285"/>
      <c r="F204" s="278">
        <v>2</v>
      </c>
      <c r="G204" s="263"/>
      <c r="H204" s="317" t="s">
        <v>682</v>
      </c>
      <c r="I204" s="317"/>
      <c r="J204" s="317"/>
      <c r="K204" s="318"/>
    </row>
    <row r="205" spans="2:11" ht="15" customHeight="1">
      <c r="B205" s="316"/>
      <c r="C205" s="285"/>
      <c r="D205" s="285"/>
      <c r="E205" s="285"/>
      <c r="F205" s="278">
        <v>3</v>
      </c>
      <c r="G205" s="263"/>
      <c r="H205" s="317" t="s">
        <v>683</v>
      </c>
      <c r="I205" s="317"/>
      <c r="J205" s="317"/>
      <c r="K205" s="318"/>
    </row>
    <row r="206" spans="2:11" ht="15" customHeight="1">
      <c r="B206" s="316"/>
      <c r="C206" s="285"/>
      <c r="D206" s="285"/>
      <c r="E206" s="285"/>
      <c r="F206" s="278">
        <v>4</v>
      </c>
      <c r="G206" s="263"/>
      <c r="H206" s="317" t="s">
        <v>684</v>
      </c>
      <c r="I206" s="317"/>
      <c r="J206" s="317"/>
      <c r="K206" s="318"/>
    </row>
    <row r="207" spans="2:11" ht="12.75" customHeight="1">
      <c r="B207" s="321"/>
      <c r="C207" s="322"/>
      <c r="D207" s="322"/>
      <c r="E207" s="322"/>
      <c r="F207" s="322"/>
      <c r="G207" s="322"/>
      <c r="H207" s="322"/>
      <c r="I207" s="322"/>
      <c r="J207" s="322"/>
      <c r="K207" s="323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2014-04-15T07:40:45Z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