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sanace" sheetId="2" r:id="rId2"/>
    <sheet name="Pokyny pro vyplnění" sheetId="3" r:id="rId3"/>
  </sheets>
  <definedNames>
    <definedName name="_xlnm._FilterDatabase" localSheetId="1" hidden="1">'SO 01 - sanace'!$C$105:$K$105</definedName>
    <definedName name="_xlnm.Print_Titles" localSheetId="0">'Rekapitulace stavby'!$49:$49</definedName>
    <definedName name="_xlnm.Print_Titles" localSheetId="1">'SO 01 - sanace'!$105:$105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'SO 01 - sanace'!$C$4:$J$36,'SO 01 - sanace'!$C$42:$J$87,'SO 01 - sanace'!$C$93:$K$280</definedName>
  </definedNames>
  <calcPr fullCalcOnLoad="1"/>
</workbook>
</file>

<file path=xl/sharedStrings.xml><?xml version="1.0" encoding="utf-8"?>
<sst xmlns="http://schemas.openxmlformats.org/spreadsheetml/2006/main" count="2113" uniqueCount="575">
  <si>
    <t>Export VZ</t>
  </si>
  <si>
    <t>List obsahuje:</t>
  </si>
  <si>
    <t>3.0</t>
  </si>
  <si>
    <t>False</t>
  </si>
  <si>
    <t>{6838B54E-637F-408B-89E5-D0E77852FDBB}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</si>
  <si>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</si>
  <si>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</si>
  <si>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</si>
  <si>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</si>
  <si>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</si>
  <si>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</si>
  <si>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</si>
  <si>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</si>
  <si>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</si>
  <si>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</si>
  <si>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</si>
  <si>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Školní - sanace</t>
  </si>
  <si>
    <t>0,1</t>
  </si>
  <si>
    <t>KSO:</t>
  </si>
  <si>
    <t>CC-CZ:</t>
  </si>
  <si>
    <t>1</t>
  </si>
  <si>
    <t>Místo:</t>
  </si>
  <si>
    <t xml:space="preserve"> </t>
  </si>
  <si>
    <t>Datum:</t>
  </si>
  <si>
    <t>30.01.2014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</si>
  <si>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</si>
  <si>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</si>
  <si>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</si>
  <si>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</si>
  <si>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</si>
  <si>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</si>
  <si>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</si>
  <si>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</si>
  <si>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</si>
  <si>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</si>
  <si>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</si>
  <si>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</si>
  <si>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</si>
  <si>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</si>
  <si>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</si>
  <si>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</si>
  <si>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</si>
  <si>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</si>
  <si>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</si>
  <si>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</si>
  <si>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</si>
  <si>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</si>
  <si>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</si>
  <si>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</si>
  <si>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</si>
  <si>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</si>
  <si>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</si>
  <si>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</si>
  <si>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</si>
  <si>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</si>
  <si>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</si>
  <si>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</si>
  <si>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</si>
  <si>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</si>
  <si>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</si>
  <si>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</si>
  <si>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</si>
  <si>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</si>
  <si>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</si>
  <si>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</si>
  <si>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</si>
  <si>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</si>
  <si>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</si>
  <si>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</si>
  <si>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</si>
  <si>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</si>
  <si>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</si>
  <si>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</si>
  <si>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</si>
  <si>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sanace</t>
  </si>
  <si>
    <t>STA</t>
  </si>
  <si>
    <t>{1712E9C0-52E5-4A48-A96E-8CDE11AB0B55}</t>
  </si>
  <si>
    <t>2</t>
  </si>
  <si>
    <t>Zpět na list:</t>
  </si>
  <si>
    <t>KRYCÍ LIST SOUPISU</t>
  </si>
  <si>
    <t>Objekt:</t>
  </si>
  <si>
    <t>SO 01 - sanace</t>
  </si>
  <si>
    <t>REKAPITULACE ČLENĚNÍ SOUPISU PRACÍ</t>
  </si>
  <si>
    <t>Kód dílu - Popis</t>
  </si>
  <si>
    <t>Cena celkem [CZK]</t>
  </si>
  <si>
    <t>Náklady soupisu celkem</t>
  </si>
  <si>
    <t>-1</t>
  </si>
  <si>
    <t>11 - Přípravné a přidružené práce</t>
  </si>
  <si>
    <t>13 - Hloubené vykopávky</t>
  </si>
  <si>
    <t>15 - Roubení</t>
  </si>
  <si>
    <t>16 - Přemístění výkopku</t>
  </si>
  <si>
    <t>17 - Konstrukce ze zemin</t>
  </si>
  <si>
    <t>21 - Úprava podloží a základové spáry</t>
  </si>
  <si>
    <t>27 - Základy</t>
  </si>
  <si>
    <t>31 - Zdi podpěrné a volné</t>
  </si>
  <si>
    <t>45 - Podkladní a vedlejší konstrukce (inženýr. stavby kromě vozovek a železnič. svršku)</t>
  </si>
  <si>
    <t>57 - Kryty štěrkových a živičných komunikací a ploch</t>
  </si>
  <si>
    <t>59 - Dlažby pozemních komunikací a ploch</t>
  </si>
  <si>
    <t>61 - Úprava povrchů vnitřní</t>
  </si>
  <si>
    <t>711 - Izolace proti vodě</t>
  </si>
  <si>
    <t>713 - Izolace tepelné</t>
  </si>
  <si>
    <t>766 - Konstrukce truhlářské</t>
  </si>
  <si>
    <t>775 - Podlahy vlysové a parketové</t>
  </si>
  <si>
    <t>781 - Obklady (keramické)</t>
  </si>
  <si>
    <t>783 - Nátěry</t>
  </si>
  <si>
    <t>784 - Malby</t>
  </si>
  <si>
    <t>89 - Ostatní konstrukce</t>
  </si>
  <si>
    <t>90 - Hodinové zúčtovací sazby (HZS)</t>
  </si>
  <si>
    <t>94 - Lešení a stavební výtahy</t>
  </si>
  <si>
    <t>95 - Různé dokončovací konstrukce a práce pozemních staveb</t>
  </si>
  <si>
    <t>96 - Bourání konstrukcí</t>
  </si>
  <si>
    <t>97 - Prorážení otvorů a ostatní bourací práce</t>
  </si>
  <si>
    <t>H01 - Budovy občanské výstavby</t>
  </si>
  <si>
    <t>M43 - Montáže ocelových konstrukcí</t>
  </si>
  <si>
    <t>S0 - Přesuny sutí</t>
  </si>
  <si>
    <t>D1 - Vedlejší náklady</t>
  </si>
  <si>
    <t>D2 - Ostatní materiál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</si>
  <si>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</si>
  <si>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</si>
  <si>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</si>
  <si>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</si>
  <si>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</si>
  <si>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</si>
  <si>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</si>
  <si>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</si>
  <si>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</si>
  <si>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</si>
  <si>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</si>
  <si>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</si>
  <si>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</si>
  <si>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</si>
  <si>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</si>
  <si>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11</t>
  </si>
  <si>
    <t>Přípravné a přidružené práce</t>
  </si>
  <si>
    <t>ROZPOCET</t>
  </si>
  <si>
    <t>K</t>
  </si>
  <si>
    <t>113107142R00</t>
  </si>
  <si>
    <t>Odstranění podkladu pl.do 200 m2, živice tl. 10 cm</t>
  </si>
  <si>
    <t>m2</t>
  </si>
  <si>
    <t>4</t>
  </si>
  <si>
    <t>PP</t>
  </si>
  <si>
    <t>113106121R00</t>
  </si>
  <si>
    <t>Rozebrání zámkové dlažby</t>
  </si>
  <si>
    <t>13</t>
  </si>
  <si>
    <t>Hloubené vykopávky</t>
  </si>
  <si>
    <t>3</t>
  </si>
  <si>
    <t>132201202R00</t>
  </si>
  <si>
    <t>Hloubení rýh šířky do 200 cm v hor.3 do 1000 m3</t>
  </si>
  <si>
    <t>m3</t>
  </si>
  <si>
    <t>Roubení</t>
  </si>
  <si>
    <t>151101102R00</t>
  </si>
  <si>
    <t>Pažení a rozepření stěn rýh - příložné - hl. do 4m</t>
  </si>
  <si>
    <t>5</t>
  </si>
  <si>
    <t>151101112R00</t>
  </si>
  <si>
    <t>Odstranění paženi stěn rýh - příložné - hl. do 4 m</t>
  </si>
  <si>
    <t>16</t>
  </si>
  <si>
    <t>Přemístění výkopku</t>
  </si>
  <si>
    <t>6</t>
  </si>
  <si>
    <t>167101102R00</t>
  </si>
  <si>
    <t>Nakládání výkopku z hor.1-4 v množství nad 100 m3</t>
  </si>
  <si>
    <t>7</t>
  </si>
  <si>
    <t>162701105R00</t>
  </si>
  <si>
    <t>Vodorovné přemístění výkopku z hor.1-4 do 10000 m</t>
  </si>
  <si>
    <t>8</t>
  </si>
  <si>
    <t>162701109R00</t>
  </si>
  <si>
    <t>Příplatek k vod. přemístění hor.1-4 za další 1 km - 5x</t>
  </si>
  <si>
    <t>17</t>
  </si>
  <si>
    <t>Konstrukce ze zemin</t>
  </si>
  <si>
    <t>9</t>
  </si>
  <si>
    <t>174101101R00</t>
  </si>
  <si>
    <t>Zásyp jam, rýh, šachet se zhutněním</t>
  </si>
  <si>
    <t>175100020RA0</t>
  </si>
  <si>
    <t>Obsyp potrubí štěrkem frakce 16/32 mm</t>
  </si>
  <si>
    <t>171201201R00</t>
  </si>
  <si>
    <t>Uložení sypaniny na skládku</t>
  </si>
  <si>
    <t>12</t>
  </si>
  <si>
    <t>171201201RT1</t>
  </si>
  <si>
    <t>Poplatek za uložení sypaniny na skládku</t>
  </si>
  <si>
    <t>Úprava podloží a základové spáry</t>
  </si>
  <si>
    <t>212792112R00</t>
  </si>
  <si>
    <t>Montáž trativodů z flexibilních trubek</t>
  </si>
  <si>
    <t>m</t>
  </si>
  <si>
    <t>27</t>
  </si>
  <si>
    <t>Základy</t>
  </si>
  <si>
    <t>14</t>
  </si>
  <si>
    <t>272313611R00</t>
  </si>
  <si>
    <t>Beton základových kleneb prostý B 20 (C 16/20) - žlábek</t>
  </si>
  <si>
    <t>272351215R00</t>
  </si>
  <si>
    <t>Bednění stěn základových kleneb - zřízení (žlábek)</t>
  </si>
  <si>
    <t>272351216R00</t>
  </si>
  <si>
    <t>Bednění stěn základových kleneb - odstranění (žlábek)</t>
  </si>
  <si>
    <t>279321311R00</t>
  </si>
  <si>
    <t>Železobeton základových zdí B 20 (C 16/20) - dvorky</t>
  </si>
  <si>
    <t>18</t>
  </si>
  <si>
    <t>279351105R00</t>
  </si>
  <si>
    <t>Bednění stěn základových zdí, oboustranné-zřízení</t>
  </si>
  <si>
    <t>19</t>
  </si>
  <si>
    <t>279351106R00</t>
  </si>
  <si>
    <t>Bednění stěn základových zdí, oboustranné-odstran.</t>
  </si>
  <si>
    <t>20</t>
  </si>
  <si>
    <t>279361921RT3</t>
  </si>
  <si>
    <t>Výztuž základových zdí ze svařovaných sítí - dvorky</t>
  </si>
  <si>
    <t>t</t>
  </si>
  <si>
    <t>31</t>
  </si>
  <si>
    <t>Zdi podpěrné a volné</t>
  </si>
  <si>
    <t>319100020RA0</t>
  </si>
  <si>
    <t>Podřezání smíšeného zdiva strojní pilou</t>
  </si>
  <si>
    <t>22</t>
  </si>
  <si>
    <t>319100020RAA</t>
  </si>
  <si>
    <t>Podřezání cihelného zdiva strojní pilou</t>
  </si>
  <si>
    <t>45</t>
  </si>
  <si>
    <t>Podkladní a vedlejší konstrukce (inženýr. stavby kromě vozovek a železnič. svršku)</t>
  </si>
  <si>
    <t>23</t>
  </si>
  <si>
    <t>457621412R00</t>
  </si>
  <si>
    <t>Úprava spár živičnou zálivkou</t>
  </si>
  <si>
    <t>57</t>
  </si>
  <si>
    <t>Kryty štěrkových a živičných komunikací a ploch</t>
  </si>
  <si>
    <t>24</t>
  </si>
  <si>
    <t>577112114R00</t>
  </si>
  <si>
    <t>Beton asfaltový ACO 11 modifik.tř.I do 3m, tl. 5cm</t>
  </si>
  <si>
    <t>25</t>
  </si>
  <si>
    <t>577112114R00.1</t>
  </si>
  <si>
    <t>Beton asfaltový ACO 11, modifik.tř.I do 3m, tl. 5cm</t>
  </si>
  <si>
    <t>59</t>
  </si>
  <si>
    <t>Dlažby pozemních komunikací a ploch</t>
  </si>
  <si>
    <t>26</t>
  </si>
  <si>
    <t>596215021R00</t>
  </si>
  <si>
    <t>Kladení zámkové dlažby tl. 6 cm do drtě tl. 4 cm</t>
  </si>
  <si>
    <t>61</t>
  </si>
  <si>
    <t>Úprava povrchů vnitřní</t>
  </si>
  <si>
    <t>612433310R00</t>
  </si>
  <si>
    <t>Omítka sanační vysoké zasolení</t>
  </si>
  <si>
    <t>28</t>
  </si>
  <si>
    <t>612100030RA0</t>
  </si>
  <si>
    <t>Omítka stěn vnitřní vápenocementová štuková</t>
  </si>
  <si>
    <t>711</t>
  </si>
  <si>
    <t>Izolace proti vodě</t>
  </si>
  <si>
    <t>29</t>
  </si>
  <si>
    <t>711510110RA0</t>
  </si>
  <si>
    <t>Chemická injektáž - vodorovná</t>
  </si>
  <si>
    <t>30</t>
  </si>
  <si>
    <t>711510120RA0</t>
  </si>
  <si>
    <t>Chemická izolace - svislá</t>
  </si>
  <si>
    <t>711210020RA0</t>
  </si>
  <si>
    <t>Bitumenová stěrka</t>
  </si>
  <si>
    <t>32</t>
  </si>
  <si>
    <t>711472053R00</t>
  </si>
  <si>
    <t>Izolace, svislá folií PE, volně</t>
  </si>
  <si>
    <t>33</t>
  </si>
  <si>
    <t>711491172R00</t>
  </si>
  <si>
    <t>Izolace ochranná textilie, vodorovná</t>
  </si>
  <si>
    <t>713</t>
  </si>
  <si>
    <t>Izolace tepelné</t>
  </si>
  <si>
    <t>34</t>
  </si>
  <si>
    <t>713133112R00</t>
  </si>
  <si>
    <t>Montáž ukončující lišty</t>
  </si>
  <si>
    <t>766</t>
  </si>
  <si>
    <t>Konstrukce truhlářské</t>
  </si>
  <si>
    <t>35</t>
  </si>
  <si>
    <t>766411821R00</t>
  </si>
  <si>
    <t>Demontáž obložení stěn palubkami</t>
  </si>
  <si>
    <t>36</t>
  </si>
  <si>
    <t>766412133R00</t>
  </si>
  <si>
    <t>Obložení stěn palubkami, š do 100 mm</t>
  </si>
  <si>
    <t>775</t>
  </si>
  <si>
    <t>Podlahy vlysové a parketové</t>
  </si>
  <si>
    <t>37</t>
  </si>
  <si>
    <t>775531800R00</t>
  </si>
  <si>
    <t>Demontáž parketových podlah</t>
  </si>
  <si>
    <t>38</t>
  </si>
  <si>
    <t>775531210R00</t>
  </si>
  <si>
    <t>Montáž parketových podlah</t>
  </si>
  <si>
    <t>781</t>
  </si>
  <si>
    <t>Obklady (keramické)</t>
  </si>
  <si>
    <t>39</t>
  </si>
  <si>
    <t>781415015RT5</t>
  </si>
  <si>
    <t>Montáž obkladů stěn, porovin.,tmel vodovzdorný - sauna</t>
  </si>
  <si>
    <t>783</t>
  </si>
  <si>
    <t>Nátěry</t>
  </si>
  <si>
    <t>40</t>
  </si>
  <si>
    <t>783726830R00</t>
  </si>
  <si>
    <t>Nátěr lazurovací tesařských konstrukcí, Lignolux 2x</t>
  </si>
  <si>
    <t>784</t>
  </si>
  <si>
    <t>Malby</t>
  </si>
  <si>
    <t>41</t>
  </si>
  <si>
    <t>784452271R00</t>
  </si>
  <si>
    <t>Malba směsí tekutou 2x, 1barva, místnost do 3,8 m</t>
  </si>
  <si>
    <t>89</t>
  </si>
  <si>
    <t>Ostatní konstrukce</t>
  </si>
  <si>
    <t>42</t>
  </si>
  <si>
    <t>895983319R00</t>
  </si>
  <si>
    <t>Napojení a odvodnění dvorku - komplet - PVC průměr 100 délky 6 m</t>
  </si>
  <si>
    <t>kus</t>
  </si>
  <si>
    <t>90</t>
  </si>
  <si>
    <t>Hodinové zúčtovací sazby (HZS)</t>
  </si>
  <si>
    <t>43</t>
  </si>
  <si>
    <t>900      RT5</t>
  </si>
  <si>
    <t>HZS -  ÚT, ZTI, Elektro - demontáž a zpětná montáž</t>
  </si>
  <si>
    <t>hod</t>
  </si>
  <si>
    <t>44</t>
  </si>
  <si>
    <t>900      RT4</t>
  </si>
  <si>
    <t>HZS - úprava soklu při výkopových pracích</t>
  </si>
  <si>
    <t>94</t>
  </si>
  <si>
    <t>Lešení a stavební výtahy</t>
  </si>
  <si>
    <t>941955002R00</t>
  </si>
  <si>
    <t>Lešení lehké pomocné, výška podlahy do 1,9 m</t>
  </si>
  <si>
    <t>95</t>
  </si>
  <si>
    <t>Různé dokončovací konstrukce a práce pozemních staveb</t>
  </si>
  <si>
    <t>46</t>
  </si>
  <si>
    <t>952901111R00</t>
  </si>
  <si>
    <t>Vyčištění budov o výšce podlaží do 4 m</t>
  </si>
  <si>
    <t>47</t>
  </si>
  <si>
    <t>953991221R00</t>
  </si>
  <si>
    <t>Odvrtání prostupu pro lano vrtákem pr. 40-50 mm</t>
  </si>
  <si>
    <t>96</t>
  </si>
  <si>
    <t>Bourání konstrukcí</t>
  </si>
  <si>
    <t>48</t>
  </si>
  <si>
    <t>960111221R00</t>
  </si>
  <si>
    <t>Bourání konstrukcí z dílců prefa. betonových a ŽB - dvorky</t>
  </si>
  <si>
    <t>49</t>
  </si>
  <si>
    <t>963051113R00</t>
  </si>
  <si>
    <t>Bourání ŽB schodiště</t>
  </si>
  <si>
    <t>50</t>
  </si>
  <si>
    <t>966077151R00</t>
  </si>
  <si>
    <t>Odstranění vstupní konstrukce vč. žb schodiště a likvidace suti</t>
  </si>
  <si>
    <t>kpl</t>
  </si>
  <si>
    <t>97</t>
  </si>
  <si>
    <t>Prorážení otvorů a ostatní bourací práce</t>
  </si>
  <si>
    <t>51</t>
  </si>
  <si>
    <t>978013191R00</t>
  </si>
  <si>
    <t>Otlučení omítek vnitřních stěn</t>
  </si>
  <si>
    <t>52</t>
  </si>
  <si>
    <t>978011161R00</t>
  </si>
  <si>
    <t>Otlučení omítek vnitřních stropů - lokálně</t>
  </si>
  <si>
    <t>H01</t>
  </si>
  <si>
    <t>Budovy občanské výstavby</t>
  </si>
  <si>
    <t>53</t>
  </si>
  <si>
    <t>998011001R00</t>
  </si>
  <si>
    <t>Přesun hmot pro budovy zděné výšky do 6 m</t>
  </si>
  <si>
    <t>M43</t>
  </si>
  <si>
    <t>Montáže ocelových konstrukcí</t>
  </si>
  <si>
    <t>54</t>
  </si>
  <si>
    <t>430832051R00</t>
  </si>
  <si>
    <t>Montáž světlíků - dvorky</t>
  </si>
  <si>
    <t>S0</t>
  </si>
  <si>
    <t>Přesuny sutí</t>
  </si>
  <si>
    <t>55</t>
  </si>
  <si>
    <t>979082111R00</t>
  </si>
  <si>
    <t>Vnitrostaveništní doprava suti do 10 m</t>
  </si>
  <si>
    <t>56</t>
  </si>
  <si>
    <t>979087112R00</t>
  </si>
  <si>
    <t>Nakládání suti na dopravní prostředky</t>
  </si>
  <si>
    <t>979081111R00</t>
  </si>
  <si>
    <t>Odvoz suti a vybour. hmot na skládku do 1 km</t>
  </si>
  <si>
    <t>58</t>
  </si>
  <si>
    <t>979081121R00</t>
  </si>
  <si>
    <t>Příplatek k odvozu za každý další 1 km - 15x</t>
  </si>
  <si>
    <t>979999997R00</t>
  </si>
  <si>
    <t>Poplatek za skládku suti</t>
  </si>
  <si>
    <t>D1</t>
  </si>
  <si>
    <t>Vedlejší náklady</t>
  </si>
  <si>
    <t>60</t>
  </si>
  <si>
    <t>Pol1</t>
  </si>
  <si>
    <t>Zařízení staveniště</t>
  </si>
  <si>
    <t>Pol2</t>
  </si>
  <si>
    <t>Provozní vlivy</t>
  </si>
  <si>
    <t>62</t>
  </si>
  <si>
    <t>Pol3</t>
  </si>
  <si>
    <t>Zajištění inženýrských sítí</t>
  </si>
  <si>
    <t>kpl.</t>
  </si>
  <si>
    <t>D2</t>
  </si>
  <si>
    <t>Ostatní materiál</t>
  </si>
  <si>
    <t>63</t>
  </si>
  <si>
    <t>28324320.A</t>
  </si>
  <si>
    <t>Nopová fólie vč. přesahů</t>
  </si>
  <si>
    <t>64</t>
  </si>
  <si>
    <t>28324362.A</t>
  </si>
  <si>
    <t>Lišta ukončující k nopové fólie</t>
  </si>
  <si>
    <t>65</t>
  </si>
  <si>
    <t>28611223</t>
  </si>
  <si>
    <t>Trubka PVC drenážní flexibilní d 100 mm</t>
  </si>
  <si>
    <t>66</t>
  </si>
  <si>
    <t>583318026</t>
  </si>
  <si>
    <t>Kamenivo těžené frakce  16/32 mm</t>
  </si>
  <si>
    <t>T</t>
  </si>
  <si>
    <t>67</t>
  </si>
  <si>
    <t>69370524</t>
  </si>
  <si>
    <t>Ochranná geotextilie vč. přesahů</t>
  </si>
  <si>
    <t>68</t>
  </si>
  <si>
    <t>55347115.A</t>
  </si>
  <si>
    <t>Sklepní světlík 1250x1000x40 mm</t>
  </si>
  <si>
    <t>69</t>
  </si>
  <si>
    <t>55347126</t>
  </si>
  <si>
    <t>Sklepní světlík 1250x1000x60 mm, nástavce</t>
  </si>
  <si>
    <t>70</t>
  </si>
  <si>
    <t>61191741</t>
  </si>
  <si>
    <t>Palubka obkladová, š 100 mm, prořez</t>
  </si>
  <si>
    <t>71</t>
  </si>
  <si>
    <t>55347000</t>
  </si>
  <si>
    <t>Vstup OK, žb schodiště</t>
  </si>
  <si>
    <t>72</t>
  </si>
  <si>
    <t>597813620</t>
  </si>
  <si>
    <t>Obkládačka keramická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</si>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</sst>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3" fillId="33" borderId="0" xfId="36" applyFill="1" applyAlignment="1">
      <alignment horizontal="left" vertical="top"/>
    </xf>
    <xf numFmtId="0" fontId="68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69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46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69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46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8ED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F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8EDE.tmp" descr="C:\KROSplusData\System\Temp\rad18ED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FFE0.tmp" descr="C:\KROSplusData\System\Temp\radAFF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3" t="s">
        <v>0</v>
      </c>
      <c r="B1" s="194"/>
      <c r="C1" s="194"/>
      <c r="D1" s="195" t="s">
        <v>1</v>
      </c>
      <c r="E1" s="194"/>
      <c r="F1" s="194"/>
      <c r="G1" s="194"/>
      <c r="H1" s="194"/>
      <c r="I1" s="194"/>
      <c r="J1" s="194"/>
      <c r="K1" s="196" t="s">
        <v>403</v>
      </c>
      <c r="L1" s="196"/>
      <c r="M1" s="196"/>
      <c r="N1" s="196"/>
      <c r="O1" s="196"/>
      <c r="P1" s="196"/>
      <c r="Q1" s="196"/>
      <c r="R1" s="196"/>
      <c r="S1" s="196"/>
      <c r="T1" s="194"/>
      <c r="U1" s="194"/>
      <c r="V1" s="194"/>
      <c r="W1" s="196" t="s">
        <v>404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8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85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53" t="s">
        <v>13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1"/>
      <c r="AQ5" s="13"/>
      <c r="BE5" s="149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55" t="s">
        <v>16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1"/>
      <c r="AQ6" s="13"/>
      <c r="BE6" s="150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50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50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50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50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50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50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150"/>
      <c r="BS13" s="6" t="s">
        <v>17</v>
      </c>
    </row>
    <row r="14" spans="2:71" s="2" customFormat="1" ht="15.75" customHeight="1">
      <c r="B14" s="10"/>
      <c r="C14" s="11"/>
      <c r="D14" s="11"/>
      <c r="E14" s="156" t="s">
        <v>31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50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50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50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50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50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50"/>
      <c r="BS19" s="6" t="s">
        <v>5</v>
      </c>
    </row>
    <row r="20" spans="2:71" s="2" customFormat="1" ht="15.75" customHeight="1">
      <c r="B20" s="10"/>
      <c r="C20" s="11"/>
      <c r="D20" s="11"/>
      <c r="E20" s="157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1"/>
      <c r="AP20" s="11"/>
      <c r="AQ20" s="13"/>
      <c r="BE20" s="150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50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50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58">
        <f>ROUND($AG$51,2)</f>
        <v>0</v>
      </c>
      <c r="AL23" s="159"/>
      <c r="AM23" s="159"/>
      <c r="AN23" s="159"/>
      <c r="AO23" s="159"/>
      <c r="AP23" s="24"/>
      <c r="AQ23" s="27"/>
      <c r="BE23" s="151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51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60" t="s">
        <v>36</v>
      </c>
      <c r="M25" s="161"/>
      <c r="N25" s="161"/>
      <c r="O25" s="161"/>
      <c r="P25" s="24"/>
      <c r="Q25" s="24"/>
      <c r="R25" s="24"/>
      <c r="S25" s="24"/>
      <c r="T25" s="24"/>
      <c r="U25" s="24"/>
      <c r="V25" s="24"/>
      <c r="W25" s="160" t="s">
        <v>37</v>
      </c>
      <c r="X25" s="161"/>
      <c r="Y25" s="161"/>
      <c r="Z25" s="161"/>
      <c r="AA25" s="161"/>
      <c r="AB25" s="161"/>
      <c r="AC25" s="161"/>
      <c r="AD25" s="161"/>
      <c r="AE25" s="161"/>
      <c r="AF25" s="24"/>
      <c r="AG25" s="24"/>
      <c r="AH25" s="24"/>
      <c r="AI25" s="24"/>
      <c r="AJ25" s="24"/>
      <c r="AK25" s="160" t="s">
        <v>38</v>
      </c>
      <c r="AL25" s="161"/>
      <c r="AM25" s="161"/>
      <c r="AN25" s="161"/>
      <c r="AO25" s="161"/>
      <c r="AP25" s="24"/>
      <c r="AQ25" s="27"/>
      <c r="BE25" s="151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162">
        <v>0.21</v>
      </c>
      <c r="M26" s="163"/>
      <c r="N26" s="163"/>
      <c r="O26" s="163"/>
      <c r="P26" s="30"/>
      <c r="Q26" s="30"/>
      <c r="R26" s="30"/>
      <c r="S26" s="30"/>
      <c r="T26" s="30"/>
      <c r="U26" s="30"/>
      <c r="V26" s="30"/>
      <c r="W26" s="164">
        <f>ROUND($AZ$51,2)</f>
        <v>0</v>
      </c>
      <c r="X26" s="163"/>
      <c r="Y26" s="163"/>
      <c r="Z26" s="163"/>
      <c r="AA26" s="163"/>
      <c r="AB26" s="163"/>
      <c r="AC26" s="163"/>
      <c r="AD26" s="163"/>
      <c r="AE26" s="163"/>
      <c r="AF26" s="30"/>
      <c r="AG26" s="30"/>
      <c r="AH26" s="30"/>
      <c r="AI26" s="30"/>
      <c r="AJ26" s="30"/>
      <c r="AK26" s="164">
        <f>ROUND($AV$51,2)</f>
        <v>0</v>
      </c>
      <c r="AL26" s="163"/>
      <c r="AM26" s="163"/>
      <c r="AN26" s="163"/>
      <c r="AO26" s="163"/>
      <c r="AP26" s="30"/>
      <c r="AQ26" s="31"/>
      <c r="BE26" s="152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162">
        <v>0.15</v>
      </c>
      <c r="M27" s="163"/>
      <c r="N27" s="163"/>
      <c r="O27" s="163"/>
      <c r="P27" s="30"/>
      <c r="Q27" s="30"/>
      <c r="R27" s="30"/>
      <c r="S27" s="30"/>
      <c r="T27" s="30"/>
      <c r="U27" s="30"/>
      <c r="V27" s="30"/>
      <c r="W27" s="164">
        <f>ROUND($BA$51,2)</f>
        <v>0</v>
      </c>
      <c r="X27" s="163"/>
      <c r="Y27" s="163"/>
      <c r="Z27" s="163"/>
      <c r="AA27" s="163"/>
      <c r="AB27" s="163"/>
      <c r="AC27" s="163"/>
      <c r="AD27" s="163"/>
      <c r="AE27" s="163"/>
      <c r="AF27" s="30"/>
      <c r="AG27" s="30"/>
      <c r="AH27" s="30"/>
      <c r="AI27" s="30"/>
      <c r="AJ27" s="30"/>
      <c r="AK27" s="164">
        <f>ROUND($AW$51,2)</f>
        <v>0</v>
      </c>
      <c r="AL27" s="163"/>
      <c r="AM27" s="163"/>
      <c r="AN27" s="163"/>
      <c r="AO27" s="163"/>
      <c r="AP27" s="30"/>
      <c r="AQ27" s="31"/>
      <c r="BE27" s="152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162">
        <v>0.21</v>
      </c>
      <c r="M28" s="163"/>
      <c r="N28" s="163"/>
      <c r="O28" s="163"/>
      <c r="P28" s="30"/>
      <c r="Q28" s="30"/>
      <c r="R28" s="30"/>
      <c r="S28" s="30"/>
      <c r="T28" s="30"/>
      <c r="U28" s="30"/>
      <c r="V28" s="30"/>
      <c r="W28" s="164">
        <f>ROUND($BB$51,2)</f>
        <v>0</v>
      </c>
      <c r="X28" s="163"/>
      <c r="Y28" s="163"/>
      <c r="Z28" s="163"/>
      <c r="AA28" s="163"/>
      <c r="AB28" s="163"/>
      <c r="AC28" s="163"/>
      <c r="AD28" s="163"/>
      <c r="AE28" s="163"/>
      <c r="AF28" s="30"/>
      <c r="AG28" s="30"/>
      <c r="AH28" s="30"/>
      <c r="AI28" s="30"/>
      <c r="AJ28" s="30"/>
      <c r="AK28" s="164">
        <v>0</v>
      </c>
      <c r="AL28" s="163"/>
      <c r="AM28" s="163"/>
      <c r="AN28" s="163"/>
      <c r="AO28" s="163"/>
      <c r="AP28" s="30"/>
      <c r="AQ28" s="31"/>
      <c r="BE28" s="152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162">
        <v>0.15</v>
      </c>
      <c r="M29" s="163"/>
      <c r="N29" s="163"/>
      <c r="O29" s="163"/>
      <c r="P29" s="30"/>
      <c r="Q29" s="30"/>
      <c r="R29" s="30"/>
      <c r="S29" s="30"/>
      <c r="T29" s="30"/>
      <c r="U29" s="30"/>
      <c r="V29" s="30"/>
      <c r="W29" s="164">
        <f>ROUND($BC$51,2)</f>
        <v>0</v>
      </c>
      <c r="X29" s="163"/>
      <c r="Y29" s="163"/>
      <c r="Z29" s="163"/>
      <c r="AA29" s="163"/>
      <c r="AB29" s="163"/>
      <c r="AC29" s="163"/>
      <c r="AD29" s="163"/>
      <c r="AE29" s="163"/>
      <c r="AF29" s="30"/>
      <c r="AG29" s="30"/>
      <c r="AH29" s="30"/>
      <c r="AI29" s="30"/>
      <c r="AJ29" s="30"/>
      <c r="AK29" s="164">
        <v>0</v>
      </c>
      <c r="AL29" s="163"/>
      <c r="AM29" s="163"/>
      <c r="AN29" s="163"/>
      <c r="AO29" s="163"/>
      <c r="AP29" s="30"/>
      <c r="AQ29" s="31"/>
      <c r="BE29" s="152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162">
        <v>0</v>
      </c>
      <c r="M30" s="163"/>
      <c r="N30" s="163"/>
      <c r="O30" s="163"/>
      <c r="P30" s="30"/>
      <c r="Q30" s="30"/>
      <c r="R30" s="30"/>
      <c r="S30" s="30"/>
      <c r="T30" s="30"/>
      <c r="U30" s="30"/>
      <c r="V30" s="30"/>
      <c r="W30" s="164">
        <f>ROUND($BD$51,2)</f>
        <v>0</v>
      </c>
      <c r="X30" s="163"/>
      <c r="Y30" s="163"/>
      <c r="Z30" s="163"/>
      <c r="AA30" s="163"/>
      <c r="AB30" s="163"/>
      <c r="AC30" s="163"/>
      <c r="AD30" s="163"/>
      <c r="AE30" s="163"/>
      <c r="AF30" s="30"/>
      <c r="AG30" s="30"/>
      <c r="AH30" s="30"/>
      <c r="AI30" s="30"/>
      <c r="AJ30" s="30"/>
      <c r="AK30" s="164">
        <v>0</v>
      </c>
      <c r="AL30" s="163"/>
      <c r="AM30" s="163"/>
      <c r="AN30" s="163"/>
      <c r="AO30" s="163"/>
      <c r="AP30" s="30"/>
      <c r="AQ30" s="31"/>
      <c r="BE30" s="15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51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165" t="s">
        <v>47</v>
      </c>
      <c r="Y32" s="166"/>
      <c r="Z32" s="166"/>
      <c r="AA32" s="166"/>
      <c r="AB32" s="166"/>
      <c r="AC32" s="34"/>
      <c r="AD32" s="34"/>
      <c r="AE32" s="34"/>
      <c r="AF32" s="34"/>
      <c r="AG32" s="34"/>
      <c r="AH32" s="34"/>
      <c r="AI32" s="34"/>
      <c r="AJ32" s="34"/>
      <c r="AK32" s="167">
        <f>ROUND(SUM($AK$23:$AK$30),2)</f>
        <v>0</v>
      </c>
      <c r="AL32" s="166"/>
      <c r="AM32" s="166"/>
      <c r="AN32" s="166"/>
      <c r="AO32" s="168"/>
      <c r="AP32" s="32"/>
      <c r="AQ32" s="37"/>
      <c r="BE32" s="151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S13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69" t="str">
        <f>$K$6</f>
        <v>ZŠ Školní - sanace</v>
      </c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71" t="str">
        <f>IF($AN$8="","",$AN$8)</f>
        <v>30.01.2014</v>
      </c>
      <c r="AN44" s="16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53" t="str">
        <f>IF($E$17="","",$E$17)</f>
        <v> </v>
      </c>
      <c r="AN46" s="161"/>
      <c r="AO46" s="161"/>
      <c r="AP46" s="161"/>
      <c r="AQ46" s="24"/>
      <c r="AR46" s="43"/>
      <c r="AS46" s="172" t="s">
        <v>49</v>
      </c>
      <c r="AT46" s="173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74"/>
      <c r="AT47" s="151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75"/>
      <c r="AT48" s="161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76" t="s">
        <v>50</v>
      </c>
      <c r="D49" s="166"/>
      <c r="E49" s="166"/>
      <c r="F49" s="166"/>
      <c r="G49" s="166"/>
      <c r="H49" s="34"/>
      <c r="I49" s="177" t="s">
        <v>51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78" t="s">
        <v>52</v>
      </c>
      <c r="AH49" s="166"/>
      <c r="AI49" s="166"/>
      <c r="AJ49" s="166"/>
      <c r="AK49" s="166"/>
      <c r="AL49" s="166"/>
      <c r="AM49" s="166"/>
      <c r="AN49" s="177" t="s">
        <v>53</v>
      </c>
      <c r="AO49" s="166"/>
      <c r="AP49" s="166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83">
        <f>ROUND($AG$52,2)</f>
        <v>0</v>
      </c>
      <c r="AH51" s="184"/>
      <c r="AI51" s="184"/>
      <c r="AJ51" s="184"/>
      <c r="AK51" s="184"/>
      <c r="AL51" s="184"/>
      <c r="AM51" s="184"/>
      <c r="AN51" s="183">
        <f>ROUND(SUM($AG$51,$AT$51),2)</f>
        <v>0</v>
      </c>
      <c r="AO51" s="184"/>
      <c r="AP51" s="184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68</v>
      </c>
      <c r="BT51" s="47" t="s">
        <v>69</v>
      </c>
      <c r="BU51" s="73" t="s">
        <v>70</v>
      </c>
      <c r="BV51" s="47" t="s">
        <v>71</v>
      </c>
      <c r="BW51" s="47" t="s">
        <v>4</v>
      </c>
      <c r="BX51" s="47" t="s">
        <v>72</v>
      </c>
    </row>
    <row r="52" spans="1:91" s="74" customFormat="1" ht="28.5" customHeight="1">
      <c r="A52" s="189" t="s">
        <v>405</v>
      </c>
      <c r="B52" s="75"/>
      <c r="C52" s="76"/>
      <c r="D52" s="181" t="s">
        <v>73</v>
      </c>
      <c r="E52" s="182"/>
      <c r="F52" s="182"/>
      <c r="G52" s="182"/>
      <c r="H52" s="182"/>
      <c r="I52" s="76"/>
      <c r="J52" s="181" t="s">
        <v>74</v>
      </c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79">
        <f>'SO 01 - sanace'!$J$27</f>
        <v>0</v>
      </c>
      <c r="AH52" s="180"/>
      <c r="AI52" s="180"/>
      <c r="AJ52" s="180"/>
      <c r="AK52" s="180"/>
      <c r="AL52" s="180"/>
      <c r="AM52" s="180"/>
      <c r="AN52" s="179">
        <f>ROUND(SUM($AG$52,$AT$52),2)</f>
        <v>0</v>
      </c>
      <c r="AO52" s="180"/>
      <c r="AP52" s="180"/>
      <c r="AQ52" s="77" t="s">
        <v>75</v>
      </c>
      <c r="AR52" s="78"/>
      <c r="AS52" s="79">
        <v>0</v>
      </c>
      <c r="AT52" s="80">
        <f>ROUND(SUM($AV$52:$AW$52),2)</f>
        <v>0</v>
      </c>
      <c r="AU52" s="81">
        <f>'SO 01 - sanace'!$P$106</f>
        <v>0</v>
      </c>
      <c r="AV52" s="80">
        <f>'SO 01 - sanace'!$J$30</f>
        <v>0</v>
      </c>
      <c r="AW52" s="80">
        <f>'SO 01 - sanace'!$J$31</f>
        <v>0</v>
      </c>
      <c r="AX52" s="80">
        <f>'SO 01 - sanace'!$J$32</f>
        <v>0</v>
      </c>
      <c r="AY52" s="80">
        <f>'SO 01 - sanace'!$J$33</f>
        <v>0</v>
      </c>
      <c r="AZ52" s="80">
        <f>'SO 01 - sanace'!$F$30</f>
        <v>0</v>
      </c>
      <c r="BA52" s="80">
        <f>'SO 01 - sanace'!$F$31</f>
        <v>0</v>
      </c>
      <c r="BB52" s="80">
        <f>'SO 01 - sanace'!$F$32</f>
        <v>0</v>
      </c>
      <c r="BC52" s="80">
        <f>'SO 01 - sanace'!$F$33</f>
        <v>0</v>
      </c>
      <c r="BD52" s="82">
        <f>'SO 01 - sanace'!$F$34</f>
        <v>0</v>
      </c>
      <c r="BT52" s="74" t="s">
        <v>20</v>
      </c>
      <c r="BV52" s="74" t="s">
        <v>71</v>
      </c>
      <c r="BW52" s="74" t="s">
        <v>76</v>
      </c>
      <c r="BX52" s="74" t="s">
        <v>4</v>
      </c>
      <c r="CM52" s="74" t="s">
        <v>77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sanace'!C2" tooltip="SO 01 - sana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406</v>
      </c>
      <c r="G1" s="197" t="s">
        <v>407</v>
      </c>
      <c r="H1" s="197"/>
      <c r="I1" s="191"/>
      <c r="J1" s="192" t="s">
        <v>408</v>
      </c>
      <c r="K1" s="190" t="s">
        <v>78</v>
      </c>
      <c r="L1" s="192" t="s">
        <v>409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85"/>
      <c r="M2" s="150"/>
      <c r="N2" s="150"/>
      <c r="O2" s="150"/>
      <c r="P2" s="150"/>
      <c r="Q2" s="150"/>
      <c r="R2" s="150"/>
      <c r="S2" s="150"/>
      <c r="T2" s="150"/>
      <c r="U2" s="150"/>
      <c r="V2" s="150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3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186" t="str">
        <f>'Rekapitulace stavby'!$K$6</f>
        <v>ZŠ Školní - sanace</v>
      </c>
      <c r="F7" s="154"/>
      <c r="G7" s="154"/>
      <c r="H7" s="154"/>
      <c r="J7" s="11"/>
      <c r="K7" s="13"/>
    </row>
    <row r="8" spans="2:11" s="6" customFormat="1" ht="15.75" customHeight="1">
      <c r="B8" s="23"/>
      <c r="C8" s="24"/>
      <c r="D8" s="19" t="s">
        <v>80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169" t="s">
        <v>81</v>
      </c>
      <c r="F9" s="161"/>
      <c r="G9" s="161"/>
      <c r="H9" s="161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4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4" t="s">
        <v>23</v>
      </c>
      <c r="J12" s="52" t="str">
        <f>'Rekapitulace stavby'!$AN$8</f>
        <v>30.01.2014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4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4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4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4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4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4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5" customFormat="1" ht="15.75" customHeight="1">
      <c r="B24" s="86"/>
      <c r="C24" s="87"/>
      <c r="D24" s="87"/>
      <c r="E24" s="157"/>
      <c r="F24" s="187"/>
      <c r="G24" s="187"/>
      <c r="H24" s="187"/>
      <c r="J24" s="87"/>
      <c r="K24" s="88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9"/>
    </row>
    <row r="27" spans="2:11" s="6" customFormat="1" ht="26.25" customHeight="1">
      <c r="B27" s="23"/>
      <c r="C27" s="24"/>
      <c r="D27" s="90" t="s">
        <v>35</v>
      </c>
      <c r="E27" s="24"/>
      <c r="F27" s="24"/>
      <c r="G27" s="24"/>
      <c r="H27" s="24"/>
      <c r="J27" s="67">
        <f>ROUND($J$106,2)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89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1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2">
        <f>ROUND(SUM($BE$106:$BE$280),2)</f>
        <v>0</v>
      </c>
      <c r="G30" s="24"/>
      <c r="H30" s="24"/>
      <c r="I30" s="93">
        <v>0.21</v>
      </c>
      <c r="J30" s="92">
        <f>ROUND(SUM($BE$106:$BE$280)*$I$30,2)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2">
        <f>ROUND(SUM($BF$106:$BF$280),2)</f>
        <v>0</v>
      </c>
      <c r="G31" s="24"/>
      <c r="H31" s="24"/>
      <c r="I31" s="93">
        <v>0.15</v>
      </c>
      <c r="J31" s="92">
        <f>ROUND(SUM($BF$106:$BF$280)*$I$31,2)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2">
        <f>ROUND(SUM($BG$106:$BG$280),2)</f>
        <v>0</v>
      </c>
      <c r="G32" s="24"/>
      <c r="H32" s="24"/>
      <c r="I32" s="93">
        <v>0.21</v>
      </c>
      <c r="J32" s="92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2">
        <f>ROUND(SUM($BH$106:$BH$280),2)</f>
        <v>0</v>
      </c>
      <c r="G33" s="24"/>
      <c r="H33" s="24"/>
      <c r="I33" s="93">
        <v>0.15</v>
      </c>
      <c r="J33" s="92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2">
        <f>ROUND(SUM($BI$106:$BI$280),2)</f>
        <v>0</v>
      </c>
      <c r="G34" s="24"/>
      <c r="H34" s="24"/>
      <c r="I34" s="93">
        <v>0</v>
      </c>
      <c r="J34" s="92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4" t="s">
        <v>46</v>
      </c>
      <c r="H36" s="35" t="s">
        <v>47</v>
      </c>
      <c r="I36" s="95"/>
      <c r="J36" s="36">
        <f>ROUND(SUM($J$27:$J$34),2)</f>
        <v>0</v>
      </c>
      <c r="K36" s="96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7"/>
      <c r="J37" s="39"/>
      <c r="K37" s="40"/>
    </row>
    <row r="41" spans="2:11" s="6" customFormat="1" ht="7.5" customHeight="1">
      <c r="B41" s="98"/>
      <c r="C41" s="99"/>
      <c r="D41" s="99"/>
      <c r="E41" s="99"/>
      <c r="F41" s="99"/>
      <c r="G41" s="99"/>
      <c r="H41" s="99"/>
      <c r="I41" s="99"/>
      <c r="J41" s="99"/>
      <c r="K41" s="100"/>
    </row>
    <row r="42" spans="2:11" s="6" customFormat="1" ht="37.5" customHeight="1">
      <c r="B42" s="23"/>
      <c r="C42" s="12" t="s">
        <v>82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186" t="str">
        <f>$E$7</f>
        <v>ZŠ Školní - sanace</v>
      </c>
      <c r="F45" s="161"/>
      <c r="G45" s="161"/>
      <c r="H45" s="161"/>
      <c r="J45" s="24"/>
      <c r="K45" s="27"/>
    </row>
    <row r="46" spans="2:11" s="6" customFormat="1" ht="15" customHeight="1">
      <c r="B46" s="23"/>
      <c r="C46" s="19" t="s">
        <v>80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169" t="str">
        <f>$E$9</f>
        <v>SO 01 - sanace</v>
      </c>
      <c r="F47" s="161"/>
      <c r="G47" s="161"/>
      <c r="H47" s="161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4" t="s">
        <v>23</v>
      </c>
      <c r="J49" s="52" t="str">
        <f>IF($J$12="","",$J$12)</f>
        <v>30.01.2014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4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1" t="s">
        <v>83</v>
      </c>
      <c r="D54" s="32"/>
      <c r="E54" s="32"/>
      <c r="F54" s="32"/>
      <c r="G54" s="32"/>
      <c r="H54" s="32"/>
      <c r="I54" s="102"/>
      <c r="J54" s="103" t="s">
        <v>84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85</v>
      </c>
      <c r="D56" s="24"/>
      <c r="E56" s="24"/>
      <c r="F56" s="24"/>
      <c r="G56" s="24"/>
      <c r="H56" s="24"/>
      <c r="J56" s="67">
        <f>ROUND($J$106,2)</f>
        <v>0</v>
      </c>
      <c r="K56" s="27"/>
      <c r="AU56" s="6" t="s">
        <v>86</v>
      </c>
    </row>
    <row r="57" spans="2:11" s="73" customFormat="1" ht="25.5" customHeight="1">
      <c r="B57" s="104"/>
      <c r="C57" s="105"/>
      <c r="D57" s="106" t="s">
        <v>87</v>
      </c>
      <c r="E57" s="106"/>
      <c r="F57" s="106"/>
      <c r="G57" s="106"/>
      <c r="H57" s="106"/>
      <c r="I57" s="107"/>
      <c r="J57" s="108">
        <f>ROUND($J$107,2)</f>
        <v>0</v>
      </c>
      <c r="K57" s="109"/>
    </row>
    <row r="58" spans="2:11" s="73" customFormat="1" ht="25.5" customHeight="1">
      <c r="B58" s="104"/>
      <c r="C58" s="105"/>
      <c r="D58" s="106" t="s">
        <v>88</v>
      </c>
      <c r="E58" s="106"/>
      <c r="F58" s="106"/>
      <c r="G58" s="106"/>
      <c r="H58" s="106"/>
      <c r="I58" s="107"/>
      <c r="J58" s="108">
        <f>ROUND($J$112,2)</f>
        <v>0</v>
      </c>
      <c r="K58" s="109"/>
    </row>
    <row r="59" spans="2:11" s="73" customFormat="1" ht="25.5" customHeight="1">
      <c r="B59" s="104"/>
      <c r="C59" s="105"/>
      <c r="D59" s="106" t="s">
        <v>89</v>
      </c>
      <c r="E59" s="106"/>
      <c r="F59" s="106"/>
      <c r="G59" s="106"/>
      <c r="H59" s="106"/>
      <c r="I59" s="107"/>
      <c r="J59" s="108">
        <f>ROUND($J$115,2)</f>
        <v>0</v>
      </c>
      <c r="K59" s="109"/>
    </row>
    <row r="60" spans="2:11" s="73" customFormat="1" ht="25.5" customHeight="1">
      <c r="B60" s="104"/>
      <c r="C60" s="105"/>
      <c r="D60" s="106" t="s">
        <v>90</v>
      </c>
      <c r="E60" s="106"/>
      <c r="F60" s="106"/>
      <c r="G60" s="106"/>
      <c r="H60" s="106"/>
      <c r="I60" s="107"/>
      <c r="J60" s="108">
        <f>ROUND($J$120,2)</f>
        <v>0</v>
      </c>
      <c r="K60" s="109"/>
    </row>
    <row r="61" spans="2:11" s="73" customFormat="1" ht="25.5" customHeight="1">
      <c r="B61" s="104"/>
      <c r="C61" s="105"/>
      <c r="D61" s="106" t="s">
        <v>91</v>
      </c>
      <c r="E61" s="106"/>
      <c r="F61" s="106"/>
      <c r="G61" s="106"/>
      <c r="H61" s="106"/>
      <c r="I61" s="107"/>
      <c r="J61" s="108">
        <f>ROUND($J$127,2)</f>
        <v>0</v>
      </c>
      <c r="K61" s="109"/>
    </row>
    <row r="62" spans="2:11" s="73" customFormat="1" ht="25.5" customHeight="1">
      <c r="B62" s="104"/>
      <c r="C62" s="105"/>
      <c r="D62" s="106" t="s">
        <v>92</v>
      </c>
      <c r="E62" s="106"/>
      <c r="F62" s="106"/>
      <c r="G62" s="106"/>
      <c r="H62" s="106"/>
      <c r="I62" s="107"/>
      <c r="J62" s="108">
        <f>ROUND($J$136,2)</f>
        <v>0</v>
      </c>
      <c r="K62" s="109"/>
    </row>
    <row r="63" spans="2:11" s="73" customFormat="1" ht="25.5" customHeight="1">
      <c r="B63" s="104"/>
      <c r="C63" s="105"/>
      <c r="D63" s="106" t="s">
        <v>93</v>
      </c>
      <c r="E63" s="106"/>
      <c r="F63" s="106"/>
      <c r="G63" s="106"/>
      <c r="H63" s="106"/>
      <c r="I63" s="107"/>
      <c r="J63" s="108">
        <f>ROUND($J$139,2)</f>
        <v>0</v>
      </c>
      <c r="K63" s="109"/>
    </row>
    <row r="64" spans="2:11" s="73" customFormat="1" ht="25.5" customHeight="1">
      <c r="B64" s="104"/>
      <c r="C64" s="105"/>
      <c r="D64" s="106" t="s">
        <v>94</v>
      </c>
      <c r="E64" s="106"/>
      <c r="F64" s="106"/>
      <c r="G64" s="106"/>
      <c r="H64" s="106"/>
      <c r="I64" s="107"/>
      <c r="J64" s="108">
        <f>ROUND($J$154,2)</f>
        <v>0</v>
      </c>
      <c r="K64" s="109"/>
    </row>
    <row r="65" spans="2:11" s="73" customFormat="1" ht="25.5" customHeight="1">
      <c r="B65" s="104"/>
      <c r="C65" s="105"/>
      <c r="D65" s="106" t="s">
        <v>95</v>
      </c>
      <c r="E65" s="106"/>
      <c r="F65" s="106"/>
      <c r="G65" s="106"/>
      <c r="H65" s="106"/>
      <c r="I65" s="107"/>
      <c r="J65" s="108">
        <f>ROUND($J$159,2)</f>
        <v>0</v>
      </c>
      <c r="K65" s="109"/>
    </row>
    <row r="66" spans="2:11" s="73" customFormat="1" ht="25.5" customHeight="1">
      <c r="B66" s="104"/>
      <c r="C66" s="105"/>
      <c r="D66" s="106" t="s">
        <v>96</v>
      </c>
      <c r="E66" s="106"/>
      <c r="F66" s="106"/>
      <c r="G66" s="106"/>
      <c r="H66" s="106"/>
      <c r="I66" s="107"/>
      <c r="J66" s="108">
        <f>ROUND($J$162,2)</f>
        <v>0</v>
      </c>
      <c r="K66" s="109"/>
    </row>
    <row r="67" spans="2:11" s="73" customFormat="1" ht="25.5" customHeight="1">
      <c r="B67" s="104"/>
      <c r="C67" s="105"/>
      <c r="D67" s="106" t="s">
        <v>97</v>
      </c>
      <c r="E67" s="106"/>
      <c r="F67" s="106"/>
      <c r="G67" s="106"/>
      <c r="H67" s="106"/>
      <c r="I67" s="107"/>
      <c r="J67" s="108">
        <f>ROUND($J$167,2)</f>
        <v>0</v>
      </c>
      <c r="K67" s="109"/>
    </row>
    <row r="68" spans="2:11" s="73" customFormat="1" ht="25.5" customHeight="1">
      <c r="B68" s="104"/>
      <c r="C68" s="105"/>
      <c r="D68" s="106" t="s">
        <v>98</v>
      </c>
      <c r="E68" s="106"/>
      <c r="F68" s="106"/>
      <c r="G68" s="106"/>
      <c r="H68" s="106"/>
      <c r="I68" s="107"/>
      <c r="J68" s="108">
        <f>ROUND($J$170,2)</f>
        <v>0</v>
      </c>
      <c r="K68" s="109"/>
    </row>
    <row r="69" spans="2:11" s="73" customFormat="1" ht="25.5" customHeight="1">
      <c r="B69" s="104"/>
      <c r="C69" s="105"/>
      <c r="D69" s="106" t="s">
        <v>99</v>
      </c>
      <c r="E69" s="106"/>
      <c r="F69" s="106"/>
      <c r="G69" s="106"/>
      <c r="H69" s="106"/>
      <c r="I69" s="107"/>
      <c r="J69" s="108">
        <f>ROUND($J$175,2)</f>
        <v>0</v>
      </c>
      <c r="K69" s="109"/>
    </row>
    <row r="70" spans="2:11" s="73" customFormat="1" ht="25.5" customHeight="1">
      <c r="B70" s="104"/>
      <c r="C70" s="105"/>
      <c r="D70" s="106" t="s">
        <v>100</v>
      </c>
      <c r="E70" s="106"/>
      <c r="F70" s="106"/>
      <c r="G70" s="106"/>
      <c r="H70" s="106"/>
      <c r="I70" s="107"/>
      <c r="J70" s="108">
        <f>ROUND($J$186,2)</f>
        <v>0</v>
      </c>
      <c r="K70" s="109"/>
    </row>
    <row r="71" spans="2:11" s="73" customFormat="1" ht="25.5" customHeight="1">
      <c r="B71" s="104"/>
      <c r="C71" s="105"/>
      <c r="D71" s="106" t="s">
        <v>101</v>
      </c>
      <c r="E71" s="106"/>
      <c r="F71" s="106"/>
      <c r="G71" s="106"/>
      <c r="H71" s="106"/>
      <c r="I71" s="107"/>
      <c r="J71" s="108">
        <f>ROUND($J$189,2)</f>
        <v>0</v>
      </c>
      <c r="K71" s="109"/>
    </row>
    <row r="72" spans="2:11" s="73" customFormat="1" ht="25.5" customHeight="1">
      <c r="B72" s="104"/>
      <c r="C72" s="105"/>
      <c r="D72" s="106" t="s">
        <v>102</v>
      </c>
      <c r="E72" s="106"/>
      <c r="F72" s="106"/>
      <c r="G72" s="106"/>
      <c r="H72" s="106"/>
      <c r="I72" s="107"/>
      <c r="J72" s="108">
        <f>ROUND($J$194,2)</f>
        <v>0</v>
      </c>
      <c r="K72" s="109"/>
    </row>
    <row r="73" spans="2:11" s="73" customFormat="1" ht="25.5" customHeight="1">
      <c r="B73" s="104"/>
      <c r="C73" s="105"/>
      <c r="D73" s="106" t="s">
        <v>103</v>
      </c>
      <c r="E73" s="106"/>
      <c r="F73" s="106"/>
      <c r="G73" s="106"/>
      <c r="H73" s="106"/>
      <c r="I73" s="107"/>
      <c r="J73" s="108">
        <f>ROUND($J$199,2)</f>
        <v>0</v>
      </c>
      <c r="K73" s="109"/>
    </row>
    <row r="74" spans="2:11" s="73" customFormat="1" ht="25.5" customHeight="1">
      <c r="B74" s="104"/>
      <c r="C74" s="105"/>
      <c r="D74" s="106" t="s">
        <v>104</v>
      </c>
      <c r="E74" s="106"/>
      <c r="F74" s="106"/>
      <c r="G74" s="106"/>
      <c r="H74" s="106"/>
      <c r="I74" s="107"/>
      <c r="J74" s="108">
        <f>ROUND($J$202,2)</f>
        <v>0</v>
      </c>
      <c r="K74" s="109"/>
    </row>
    <row r="75" spans="2:11" s="73" customFormat="1" ht="25.5" customHeight="1">
      <c r="B75" s="104"/>
      <c r="C75" s="105"/>
      <c r="D75" s="106" t="s">
        <v>105</v>
      </c>
      <c r="E75" s="106"/>
      <c r="F75" s="106"/>
      <c r="G75" s="106"/>
      <c r="H75" s="106"/>
      <c r="I75" s="107"/>
      <c r="J75" s="108">
        <f>ROUND($J$205,2)</f>
        <v>0</v>
      </c>
      <c r="K75" s="109"/>
    </row>
    <row r="76" spans="2:11" s="73" customFormat="1" ht="25.5" customHeight="1">
      <c r="B76" s="104"/>
      <c r="C76" s="105"/>
      <c r="D76" s="106" t="s">
        <v>106</v>
      </c>
      <c r="E76" s="106"/>
      <c r="F76" s="106"/>
      <c r="G76" s="106"/>
      <c r="H76" s="106"/>
      <c r="I76" s="107"/>
      <c r="J76" s="108">
        <f>ROUND($J$208,2)</f>
        <v>0</v>
      </c>
      <c r="K76" s="109"/>
    </row>
    <row r="77" spans="2:11" s="73" customFormat="1" ht="25.5" customHeight="1">
      <c r="B77" s="104"/>
      <c r="C77" s="105"/>
      <c r="D77" s="106" t="s">
        <v>107</v>
      </c>
      <c r="E77" s="106"/>
      <c r="F77" s="106"/>
      <c r="G77" s="106"/>
      <c r="H77" s="106"/>
      <c r="I77" s="107"/>
      <c r="J77" s="108">
        <f>ROUND($J$211,2)</f>
        <v>0</v>
      </c>
      <c r="K77" s="109"/>
    </row>
    <row r="78" spans="2:11" s="73" customFormat="1" ht="25.5" customHeight="1">
      <c r="B78" s="104"/>
      <c r="C78" s="105"/>
      <c r="D78" s="106" t="s">
        <v>108</v>
      </c>
      <c r="E78" s="106"/>
      <c r="F78" s="106"/>
      <c r="G78" s="106"/>
      <c r="H78" s="106"/>
      <c r="I78" s="107"/>
      <c r="J78" s="108">
        <f>ROUND($J$216,2)</f>
        <v>0</v>
      </c>
      <c r="K78" s="109"/>
    </row>
    <row r="79" spans="2:11" s="73" customFormat="1" ht="25.5" customHeight="1">
      <c r="B79" s="104"/>
      <c r="C79" s="105"/>
      <c r="D79" s="106" t="s">
        <v>109</v>
      </c>
      <c r="E79" s="106"/>
      <c r="F79" s="106"/>
      <c r="G79" s="106"/>
      <c r="H79" s="106"/>
      <c r="I79" s="107"/>
      <c r="J79" s="108">
        <f>ROUND($J$219,2)</f>
        <v>0</v>
      </c>
      <c r="K79" s="109"/>
    </row>
    <row r="80" spans="2:11" s="73" customFormat="1" ht="25.5" customHeight="1">
      <c r="B80" s="104"/>
      <c r="C80" s="105"/>
      <c r="D80" s="106" t="s">
        <v>110</v>
      </c>
      <c r="E80" s="106"/>
      <c r="F80" s="106"/>
      <c r="G80" s="106"/>
      <c r="H80" s="106"/>
      <c r="I80" s="107"/>
      <c r="J80" s="108">
        <f>ROUND($J$224,2)</f>
        <v>0</v>
      </c>
      <c r="K80" s="109"/>
    </row>
    <row r="81" spans="2:11" s="73" customFormat="1" ht="25.5" customHeight="1">
      <c r="B81" s="104"/>
      <c r="C81" s="105"/>
      <c r="D81" s="106" t="s">
        <v>111</v>
      </c>
      <c r="E81" s="106"/>
      <c r="F81" s="106"/>
      <c r="G81" s="106"/>
      <c r="H81" s="106"/>
      <c r="I81" s="107"/>
      <c r="J81" s="108">
        <f>ROUND($J$231,2)</f>
        <v>0</v>
      </c>
      <c r="K81" s="109"/>
    </row>
    <row r="82" spans="2:11" s="73" customFormat="1" ht="25.5" customHeight="1">
      <c r="B82" s="104"/>
      <c r="C82" s="105"/>
      <c r="D82" s="106" t="s">
        <v>112</v>
      </c>
      <c r="E82" s="106"/>
      <c r="F82" s="106"/>
      <c r="G82" s="106"/>
      <c r="H82" s="106"/>
      <c r="I82" s="107"/>
      <c r="J82" s="108">
        <f>ROUND($J$236,2)</f>
        <v>0</v>
      </c>
      <c r="K82" s="109"/>
    </row>
    <row r="83" spans="2:11" s="73" customFormat="1" ht="25.5" customHeight="1">
      <c r="B83" s="104"/>
      <c r="C83" s="105"/>
      <c r="D83" s="106" t="s">
        <v>113</v>
      </c>
      <c r="E83" s="106"/>
      <c r="F83" s="106"/>
      <c r="G83" s="106"/>
      <c r="H83" s="106"/>
      <c r="I83" s="107"/>
      <c r="J83" s="108">
        <f>ROUND($J$239,2)</f>
        <v>0</v>
      </c>
      <c r="K83" s="109"/>
    </row>
    <row r="84" spans="2:11" s="73" customFormat="1" ht="25.5" customHeight="1">
      <c r="B84" s="104"/>
      <c r="C84" s="105"/>
      <c r="D84" s="106" t="s">
        <v>114</v>
      </c>
      <c r="E84" s="106"/>
      <c r="F84" s="106"/>
      <c r="G84" s="106"/>
      <c r="H84" s="106"/>
      <c r="I84" s="107"/>
      <c r="J84" s="108">
        <f>ROUND($J$242,2)</f>
        <v>0</v>
      </c>
      <c r="K84" s="109"/>
    </row>
    <row r="85" spans="2:11" s="73" customFormat="1" ht="25.5" customHeight="1">
      <c r="B85" s="104"/>
      <c r="C85" s="105"/>
      <c r="D85" s="106" t="s">
        <v>115</v>
      </c>
      <c r="E85" s="106"/>
      <c r="F85" s="106"/>
      <c r="G85" s="106"/>
      <c r="H85" s="106"/>
      <c r="I85" s="107"/>
      <c r="J85" s="108">
        <f>ROUND($J$253,2)</f>
        <v>0</v>
      </c>
      <c r="K85" s="109"/>
    </row>
    <row r="86" spans="2:11" s="73" customFormat="1" ht="25.5" customHeight="1">
      <c r="B86" s="104"/>
      <c r="C86" s="105"/>
      <c r="D86" s="106" t="s">
        <v>116</v>
      </c>
      <c r="E86" s="106"/>
      <c r="F86" s="106"/>
      <c r="G86" s="106"/>
      <c r="H86" s="106"/>
      <c r="I86" s="107"/>
      <c r="J86" s="108">
        <f>ROUND($J$260,2)</f>
        <v>0</v>
      </c>
      <c r="K86" s="109"/>
    </row>
    <row r="87" spans="2:11" s="6" customFormat="1" ht="22.5" customHeight="1">
      <c r="B87" s="23"/>
      <c r="C87" s="24"/>
      <c r="D87" s="24"/>
      <c r="E87" s="24"/>
      <c r="F87" s="24"/>
      <c r="G87" s="24"/>
      <c r="H87" s="24"/>
      <c r="J87" s="24"/>
      <c r="K87" s="27"/>
    </row>
    <row r="88" spans="2:11" s="6" customFormat="1" ht="7.5" customHeight="1">
      <c r="B88" s="38"/>
      <c r="C88" s="39"/>
      <c r="D88" s="39"/>
      <c r="E88" s="39"/>
      <c r="F88" s="39"/>
      <c r="G88" s="39"/>
      <c r="H88" s="39"/>
      <c r="I88" s="97"/>
      <c r="J88" s="39"/>
      <c r="K88" s="40"/>
    </row>
    <row r="92" spans="2:12" s="6" customFormat="1" ht="7.5" customHeight="1">
      <c r="B92" s="41"/>
      <c r="C92" s="42"/>
      <c r="D92" s="42"/>
      <c r="E92" s="42"/>
      <c r="F92" s="42"/>
      <c r="G92" s="42"/>
      <c r="H92" s="42"/>
      <c r="I92" s="99"/>
      <c r="J92" s="42"/>
      <c r="K92" s="42"/>
      <c r="L92" s="43"/>
    </row>
    <row r="93" spans="2:12" s="6" customFormat="1" ht="37.5" customHeight="1">
      <c r="B93" s="23"/>
      <c r="C93" s="12" t="s">
        <v>117</v>
      </c>
      <c r="D93" s="24"/>
      <c r="E93" s="24"/>
      <c r="F93" s="24"/>
      <c r="G93" s="24"/>
      <c r="H93" s="24"/>
      <c r="J93" s="24"/>
      <c r="K93" s="24"/>
      <c r="L93" s="43"/>
    </row>
    <row r="94" spans="2:12" s="6" customFormat="1" ht="7.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12" s="6" customFormat="1" ht="15" customHeight="1">
      <c r="B95" s="23"/>
      <c r="C95" s="19" t="s">
        <v>15</v>
      </c>
      <c r="D95" s="24"/>
      <c r="E95" s="24"/>
      <c r="F95" s="24"/>
      <c r="G95" s="24"/>
      <c r="H95" s="24"/>
      <c r="J95" s="24"/>
      <c r="K95" s="24"/>
      <c r="L95" s="43"/>
    </row>
    <row r="96" spans="2:12" s="6" customFormat="1" ht="16.5" customHeight="1">
      <c r="B96" s="23"/>
      <c r="C96" s="24"/>
      <c r="D96" s="24"/>
      <c r="E96" s="186" t="str">
        <f>$E$7</f>
        <v>ZŠ Školní - sanace</v>
      </c>
      <c r="F96" s="161"/>
      <c r="G96" s="161"/>
      <c r="H96" s="161"/>
      <c r="J96" s="24"/>
      <c r="K96" s="24"/>
      <c r="L96" s="43"/>
    </row>
    <row r="97" spans="2:12" s="6" customFormat="1" ht="15" customHeight="1">
      <c r="B97" s="23"/>
      <c r="C97" s="19" t="s">
        <v>80</v>
      </c>
      <c r="D97" s="24"/>
      <c r="E97" s="24"/>
      <c r="F97" s="24"/>
      <c r="G97" s="24"/>
      <c r="H97" s="24"/>
      <c r="J97" s="24"/>
      <c r="K97" s="24"/>
      <c r="L97" s="43"/>
    </row>
    <row r="98" spans="2:12" s="6" customFormat="1" ht="19.5" customHeight="1">
      <c r="B98" s="23"/>
      <c r="C98" s="24"/>
      <c r="D98" s="24"/>
      <c r="E98" s="169" t="str">
        <f>$E$9</f>
        <v>SO 01 - sanace</v>
      </c>
      <c r="F98" s="161"/>
      <c r="G98" s="161"/>
      <c r="H98" s="161"/>
      <c r="J98" s="24"/>
      <c r="K98" s="24"/>
      <c r="L98" s="43"/>
    </row>
    <row r="99" spans="2:12" s="6" customFormat="1" ht="7.5" customHeight="1">
      <c r="B99" s="23"/>
      <c r="C99" s="24"/>
      <c r="D99" s="24"/>
      <c r="E99" s="24"/>
      <c r="F99" s="24"/>
      <c r="G99" s="24"/>
      <c r="H99" s="24"/>
      <c r="J99" s="24"/>
      <c r="K99" s="24"/>
      <c r="L99" s="43"/>
    </row>
    <row r="100" spans="2:12" s="6" customFormat="1" ht="18.75" customHeight="1">
      <c r="B100" s="23"/>
      <c r="C100" s="19" t="s">
        <v>21</v>
      </c>
      <c r="D100" s="24"/>
      <c r="E100" s="24"/>
      <c r="F100" s="17" t="str">
        <f>$F$12</f>
        <v> </v>
      </c>
      <c r="G100" s="24"/>
      <c r="H100" s="24"/>
      <c r="I100" s="84" t="s">
        <v>23</v>
      </c>
      <c r="J100" s="52" t="str">
        <f>IF($J$12="","",$J$12)</f>
        <v>30.01.2014</v>
      </c>
      <c r="K100" s="24"/>
      <c r="L100" s="43"/>
    </row>
    <row r="101" spans="2:12" s="6" customFormat="1" ht="7.5" customHeight="1">
      <c r="B101" s="23"/>
      <c r="C101" s="24"/>
      <c r="D101" s="24"/>
      <c r="E101" s="24"/>
      <c r="F101" s="24"/>
      <c r="G101" s="24"/>
      <c r="H101" s="24"/>
      <c r="J101" s="24"/>
      <c r="K101" s="24"/>
      <c r="L101" s="43"/>
    </row>
    <row r="102" spans="2:12" s="6" customFormat="1" ht="15.75" customHeight="1">
      <c r="B102" s="23"/>
      <c r="C102" s="19" t="s">
        <v>27</v>
      </c>
      <c r="D102" s="24"/>
      <c r="E102" s="24"/>
      <c r="F102" s="17" t="str">
        <f>$E$15</f>
        <v> </v>
      </c>
      <c r="G102" s="24"/>
      <c r="H102" s="24"/>
      <c r="I102" s="84" t="s">
        <v>32</v>
      </c>
      <c r="J102" s="17" t="str">
        <f>$E$21</f>
        <v> </v>
      </c>
      <c r="K102" s="24"/>
      <c r="L102" s="43"/>
    </row>
    <row r="103" spans="2:12" s="6" customFormat="1" ht="15" customHeight="1">
      <c r="B103" s="23"/>
      <c r="C103" s="19" t="s">
        <v>30</v>
      </c>
      <c r="D103" s="24"/>
      <c r="E103" s="24"/>
      <c r="F103" s="17">
        <f>IF($E$18="","",$E$18)</f>
      </c>
      <c r="G103" s="24"/>
      <c r="H103" s="24"/>
      <c r="J103" s="24"/>
      <c r="K103" s="24"/>
      <c r="L103" s="43"/>
    </row>
    <row r="104" spans="2:12" s="6" customFormat="1" ht="11.25" customHeight="1">
      <c r="B104" s="23"/>
      <c r="C104" s="24"/>
      <c r="D104" s="24"/>
      <c r="E104" s="24"/>
      <c r="F104" s="24"/>
      <c r="G104" s="24"/>
      <c r="H104" s="24"/>
      <c r="J104" s="24"/>
      <c r="K104" s="24"/>
      <c r="L104" s="43"/>
    </row>
    <row r="105" spans="2:20" s="110" customFormat="1" ht="30" customHeight="1">
      <c r="B105" s="111"/>
      <c r="C105" s="112" t="s">
        <v>118</v>
      </c>
      <c r="D105" s="113" t="s">
        <v>54</v>
      </c>
      <c r="E105" s="113" t="s">
        <v>50</v>
      </c>
      <c r="F105" s="113" t="s">
        <v>119</v>
      </c>
      <c r="G105" s="113" t="s">
        <v>120</v>
      </c>
      <c r="H105" s="113" t="s">
        <v>121</v>
      </c>
      <c r="I105" s="114" t="s">
        <v>122</v>
      </c>
      <c r="J105" s="113" t="s">
        <v>123</v>
      </c>
      <c r="K105" s="115" t="s">
        <v>124</v>
      </c>
      <c r="L105" s="116"/>
      <c r="M105" s="59" t="s">
        <v>125</v>
      </c>
      <c r="N105" s="60" t="s">
        <v>39</v>
      </c>
      <c r="O105" s="60" t="s">
        <v>126</v>
      </c>
      <c r="P105" s="60" t="s">
        <v>127</v>
      </c>
      <c r="Q105" s="60" t="s">
        <v>128</v>
      </c>
      <c r="R105" s="60" t="s">
        <v>129</v>
      </c>
      <c r="S105" s="60" t="s">
        <v>130</v>
      </c>
      <c r="T105" s="61" t="s">
        <v>131</v>
      </c>
    </row>
    <row r="106" spans="2:63" s="6" customFormat="1" ht="30" customHeight="1">
      <c r="B106" s="23"/>
      <c r="C106" s="66" t="s">
        <v>85</v>
      </c>
      <c r="D106" s="24"/>
      <c r="E106" s="24"/>
      <c r="F106" s="24"/>
      <c r="G106" s="24"/>
      <c r="H106" s="24"/>
      <c r="J106" s="117">
        <f>$BK$106</f>
        <v>0</v>
      </c>
      <c r="K106" s="24"/>
      <c r="L106" s="43"/>
      <c r="M106" s="63"/>
      <c r="N106" s="64"/>
      <c r="O106" s="64"/>
      <c r="P106" s="118">
        <f>$P$107+$P$112+$P$115+$P$120+$P$127+$P$136+$P$139+$P$154+$P$159+$P$162+$P$167+$P$170+$P$175+$P$186+$P$189+$P$194+$P$199+$P$202+$P$205+$P$208+$P$211+$P$216+$P$219+$P$224+$P$231+$P$236+$P$239+$P$242+$P$253+$P$260</f>
        <v>0</v>
      </c>
      <c r="Q106" s="64"/>
      <c r="R106" s="118">
        <f>$R$107+$R$112+$R$115+$R$120+$R$127+$R$136+$R$139+$R$154+$R$159+$R$162+$R$167+$R$170+$R$175+$R$186+$R$189+$R$194+$R$199+$R$202+$R$205+$R$208+$R$211+$R$216+$R$219+$R$224+$R$231+$R$236+$R$239+$R$242+$R$253+$R$260</f>
        <v>0</v>
      </c>
      <c r="S106" s="64"/>
      <c r="T106" s="119">
        <f>$T$107+$T$112+$T$115+$T$120+$T$127+$T$136+$T$139+$T$154+$T$159+$T$162+$T$167+$T$170+$T$175+$T$186+$T$189+$T$194+$T$199+$T$202+$T$205+$T$208+$T$211+$T$216+$T$219+$T$224+$T$231+$T$236+$T$239+$T$242+$T$253+$T$260</f>
        <v>0</v>
      </c>
      <c r="AT106" s="6" t="s">
        <v>68</v>
      </c>
      <c r="AU106" s="6" t="s">
        <v>86</v>
      </c>
      <c r="BK106" s="120">
        <f>$BK$107+$BK$112+$BK$115+$BK$120+$BK$127+$BK$136+$BK$139+$BK$154+$BK$159+$BK$162+$BK$167+$BK$170+$BK$175+$BK$186+$BK$189+$BK$194+$BK$199+$BK$202+$BK$205+$BK$208+$BK$211+$BK$216+$BK$219+$BK$224+$BK$231+$BK$236+$BK$239+$BK$242+$BK$253+$BK$260</f>
        <v>0</v>
      </c>
    </row>
    <row r="107" spans="2:63" s="121" customFormat="1" ht="37.5" customHeight="1">
      <c r="B107" s="122"/>
      <c r="C107" s="123"/>
      <c r="D107" s="123" t="s">
        <v>68</v>
      </c>
      <c r="E107" s="124" t="s">
        <v>132</v>
      </c>
      <c r="F107" s="124" t="s">
        <v>133</v>
      </c>
      <c r="G107" s="123"/>
      <c r="H107" s="123"/>
      <c r="J107" s="125">
        <f>$BK$107</f>
        <v>0</v>
      </c>
      <c r="K107" s="123"/>
      <c r="L107" s="126"/>
      <c r="M107" s="127"/>
      <c r="N107" s="123"/>
      <c r="O107" s="123"/>
      <c r="P107" s="128">
        <f>SUM($P$108:$P$111)</f>
        <v>0</v>
      </c>
      <c r="Q107" s="123"/>
      <c r="R107" s="128">
        <f>SUM($R$108:$R$111)</f>
        <v>0</v>
      </c>
      <c r="S107" s="123"/>
      <c r="T107" s="129">
        <f>SUM($T$108:$T$111)</f>
        <v>0</v>
      </c>
      <c r="AR107" s="130" t="s">
        <v>20</v>
      </c>
      <c r="AT107" s="130" t="s">
        <v>68</v>
      </c>
      <c r="AU107" s="130" t="s">
        <v>69</v>
      </c>
      <c r="AY107" s="130" t="s">
        <v>134</v>
      </c>
      <c r="BK107" s="131">
        <f>SUM($BK$108:$BK$111)</f>
        <v>0</v>
      </c>
    </row>
    <row r="108" spans="2:65" s="6" customFormat="1" ht="15.75" customHeight="1">
      <c r="B108" s="23"/>
      <c r="C108" s="132" t="s">
        <v>20</v>
      </c>
      <c r="D108" s="132" t="s">
        <v>135</v>
      </c>
      <c r="E108" s="133" t="s">
        <v>136</v>
      </c>
      <c r="F108" s="134" t="s">
        <v>137</v>
      </c>
      <c r="G108" s="135" t="s">
        <v>138</v>
      </c>
      <c r="H108" s="136">
        <v>54.8</v>
      </c>
      <c r="I108" s="137"/>
      <c r="J108" s="138">
        <f>ROUND($I$108*$H$108,2)</f>
        <v>0</v>
      </c>
      <c r="K108" s="134"/>
      <c r="L108" s="43"/>
      <c r="M108" s="139"/>
      <c r="N108" s="140" t="s">
        <v>40</v>
      </c>
      <c r="O108" s="24"/>
      <c r="P108" s="24"/>
      <c r="Q108" s="141">
        <v>0</v>
      </c>
      <c r="R108" s="141">
        <f>$Q$108*$H$108</f>
        <v>0</v>
      </c>
      <c r="S108" s="141">
        <v>0</v>
      </c>
      <c r="T108" s="142">
        <f>$S$108*$H$108</f>
        <v>0</v>
      </c>
      <c r="AR108" s="85" t="s">
        <v>139</v>
      </c>
      <c r="AT108" s="85" t="s">
        <v>135</v>
      </c>
      <c r="AU108" s="85" t="s">
        <v>20</v>
      </c>
      <c r="AY108" s="6" t="s">
        <v>134</v>
      </c>
      <c r="BE108" s="143">
        <f>IF($N$108="základní",$J$108,0)</f>
        <v>0</v>
      </c>
      <c r="BF108" s="143">
        <f>IF($N$108="snížená",$J$108,0)</f>
        <v>0</v>
      </c>
      <c r="BG108" s="143">
        <f>IF($N$108="zákl. přenesená",$J$108,0)</f>
        <v>0</v>
      </c>
      <c r="BH108" s="143">
        <f>IF($N$108="sníž. přenesená",$J$108,0)</f>
        <v>0</v>
      </c>
      <c r="BI108" s="143">
        <f>IF($N$108="nulová",$J$108,0)</f>
        <v>0</v>
      </c>
      <c r="BJ108" s="85" t="s">
        <v>20</v>
      </c>
      <c r="BK108" s="143">
        <f>ROUND($I$108*$H$108,2)</f>
        <v>0</v>
      </c>
      <c r="BL108" s="85" t="s">
        <v>139</v>
      </c>
      <c r="BM108" s="85" t="s">
        <v>20</v>
      </c>
    </row>
    <row r="109" spans="2:47" s="6" customFormat="1" ht="16.5" customHeight="1">
      <c r="B109" s="23"/>
      <c r="C109" s="24"/>
      <c r="D109" s="144" t="s">
        <v>140</v>
      </c>
      <c r="E109" s="24"/>
      <c r="F109" s="145" t="s">
        <v>137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140</v>
      </c>
      <c r="AU109" s="6" t="s">
        <v>20</v>
      </c>
    </row>
    <row r="110" spans="2:65" s="6" customFormat="1" ht="15.75" customHeight="1">
      <c r="B110" s="23"/>
      <c r="C110" s="132" t="s">
        <v>77</v>
      </c>
      <c r="D110" s="132" t="s">
        <v>135</v>
      </c>
      <c r="E110" s="133" t="s">
        <v>141</v>
      </c>
      <c r="F110" s="134" t="s">
        <v>142</v>
      </c>
      <c r="G110" s="135" t="s">
        <v>138</v>
      </c>
      <c r="H110" s="136">
        <v>20</v>
      </c>
      <c r="I110" s="137"/>
      <c r="J110" s="138">
        <f>ROUND($I$110*$H$110,2)</f>
        <v>0</v>
      </c>
      <c r="K110" s="134"/>
      <c r="L110" s="43"/>
      <c r="M110" s="139"/>
      <c r="N110" s="140" t="s">
        <v>40</v>
      </c>
      <c r="O110" s="24"/>
      <c r="P110" s="24"/>
      <c r="Q110" s="141">
        <v>0</v>
      </c>
      <c r="R110" s="141">
        <f>$Q$110*$H$110</f>
        <v>0</v>
      </c>
      <c r="S110" s="141">
        <v>0</v>
      </c>
      <c r="T110" s="142">
        <f>$S$110*$H$110</f>
        <v>0</v>
      </c>
      <c r="AR110" s="85" t="s">
        <v>139</v>
      </c>
      <c r="AT110" s="85" t="s">
        <v>135</v>
      </c>
      <c r="AU110" s="85" t="s">
        <v>20</v>
      </c>
      <c r="AY110" s="6" t="s">
        <v>134</v>
      </c>
      <c r="BE110" s="143">
        <f>IF($N$110="základní",$J$110,0)</f>
        <v>0</v>
      </c>
      <c r="BF110" s="143">
        <f>IF($N$110="snížená",$J$110,0)</f>
        <v>0</v>
      </c>
      <c r="BG110" s="143">
        <f>IF($N$110="zákl. přenesená",$J$110,0)</f>
        <v>0</v>
      </c>
      <c r="BH110" s="143">
        <f>IF($N$110="sníž. přenesená",$J$110,0)</f>
        <v>0</v>
      </c>
      <c r="BI110" s="143">
        <f>IF($N$110="nulová",$J$110,0)</f>
        <v>0</v>
      </c>
      <c r="BJ110" s="85" t="s">
        <v>20</v>
      </c>
      <c r="BK110" s="143">
        <f>ROUND($I$110*$H$110,2)</f>
        <v>0</v>
      </c>
      <c r="BL110" s="85" t="s">
        <v>139</v>
      </c>
      <c r="BM110" s="85" t="s">
        <v>77</v>
      </c>
    </row>
    <row r="111" spans="2:47" s="6" customFormat="1" ht="16.5" customHeight="1">
      <c r="B111" s="23"/>
      <c r="C111" s="24"/>
      <c r="D111" s="144" t="s">
        <v>140</v>
      </c>
      <c r="E111" s="24"/>
      <c r="F111" s="145" t="s">
        <v>142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140</v>
      </c>
      <c r="AU111" s="6" t="s">
        <v>20</v>
      </c>
    </row>
    <row r="112" spans="2:63" s="121" customFormat="1" ht="37.5" customHeight="1">
      <c r="B112" s="122"/>
      <c r="C112" s="123"/>
      <c r="D112" s="123" t="s">
        <v>68</v>
      </c>
      <c r="E112" s="124" t="s">
        <v>143</v>
      </c>
      <c r="F112" s="124" t="s">
        <v>144</v>
      </c>
      <c r="G112" s="123"/>
      <c r="H112" s="123"/>
      <c r="J112" s="125">
        <f>$BK$112</f>
        <v>0</v>
      </c>
      <c r="K112" s="123"/>
      <c r="L112" s="126"/>
      <c r="M112" s="127"/>
      <c r="N112" s="123"/>
      <c r="O112" s="123"/>
      <c r="P112" s="128">
        <f>SUM($P$113:$P$114)</f>
        <v>0</v>
      </c>
      <c r="Q112" s="123"/>
      <c r="R112" s="128">
        <f>SUM($R$113:$R$114)</f>
        <v>0</v>
      </c>
      <c r="S112" s="123"/>
      <c r="T112" s="129">
        <f>SUM($T$113:$T$114)</f>
        <v>0</v>
      </c>
      <c r="AR112" s="130" t="s">
        <v>20</v>
      </c>
      <c r="AT112" s="130" t="s">
        <v>68</v>
      </c>
      <c r="AU112" s="130" t="s">
        <v>69</v>
      </c>
      <c r="AY112" s="130" t="s">
        <v>134</v>
      </c>
      <c r="BK112" s="131">
        <f>SUM($BK$113:$BK$114)</f>
        <v>0</v>
      </c>
    </row>
    <row r="113" spans="2:65" s="6" customFormat="1" ht="15.75" customHeight="1">
      <c r="B113" s="23"/>
      <c r="C113" s="132" t="s">
        <v>145</v>
      </c>
      <c r="D113" s="132" t="s">
        <v>135</v>
      </c>
      <c r="E113" s="133" t="s">
        <v>146</v>
      </c>
      <c r="F113" s="134" t="s">
        <v>147</v>
      </c>
      <c r="G113" s="135" t="s">
        <v>148</v>
      </c>
      <c r="H113" s="136">
        <v>645.84</v>
      </c>
      <c r="I113" s="137"/>
      <c r="J113" s="138">
        <f>ROUND($I$113*$H$113,2)</f>
        <v>0</v>
      </c>
      <c r="K113" s="134"/>
      <c r="L113" s="43"/>
      <c r="M113" s="139"/>
      <c r="N113" s="140" t="s">
        <v>40</v>
      </c>
      <c r="O113" s="24"/>
      <c r="P113" s="24"/>
      <c r="Q113" s="141">
        <v>0</v>
      </c>
      <c r="R113" s="141">
        <f>$Q$113*$H$113</f>
        <v>0</v>
      </c>
      <c r="S113" s="141">
        <v>0</v>
      </c>
      <c r="T113" s="142">
        <f>$S$113*$H$113</f>
        <v>0</v>
      </c>
      <c r="AR113" s="85" t="s">
        <v>139</v>
      </c>
      <c r="AT113" s="85" t="s">
        <v>135</v>
      </c>
      <c r="AU113" s="85" t="s">
        <v>20</v>
      </c>
      <c r="AY113" s="6" t="s">
        <v>134</v>
      </c>
      <c r="BE113" s="143">
        <f>IF($N$113="základní",$J$113,0)</f>
        <v>0</v>
      </c>
      <c r="BF113" s="143">
        <f>IF($N$113="snížená",$J$113,0)</f>
        <v>0</v>
      </c>
      <c r="BG113" s="143">
        <f>IF($N$113="zákl. přenesená",$J$113,0)</f>
        <v>0</v>
      </c>
      <c r="BH113" s="143">
        <f>IF($N$113="sníž. přenesená",$J$113,0)</f>
        <v>0</v>
      </c>
      <c r="BI113" s="143">
        <f>IF($N$113="nulová",$J$113,0)</f>
        <v>0</v>
      </c>
      <c r="BJ113" s="85" t="s">
        <v>20</v>
      </c>
      <c r="BK113" s="143">
        <f>ROUND($I$113*$H$113,2)</f>
        <v>0</v>
      </c>
      <c r="BL113" s="85" t="s">
        <v>139</v>
      </c>
      <c r="BM113" s="85" t="s">
        <v>145</v>
      </c>
    </row>
    <row r="114" spans="2:47" s="6" customFormat="1" ht="16.5" customHeight="1">
      <c r="B114" s="23"/>
      <c r="C114" s="24"/>
      <c r="D114" s="144" t="s">
        <v>140</v>
      </c>
      <c r="E114" s="24"/>
      <c r="F114" s="145" t="s">
        <v>147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140</v>
      </c>
      <c r="AU114" s="6" t="s">
        <v>20</v>
      </c>
    </row>
    <row r="115" spans="2:63" s="121" customFormat="1" ht="37.5" customHeight="1">
      <c r="B115" s="122"/>
      <c r="C115" s="123"/>
      <c r="D115" s="123" t="s">
        <v>68</v>
      </c>
      <c r="E115" s="124" t="s">
        <v>7</v>
      </c>
      <c r="F115" s="124" t="s">
        <v>149</v>
      </c>
      <c r="G115" s="123"/>
      <c r="H115" s="123"/>
      <c r="J115" s="125">
        <f>$BK$115</f>
        <v>0</v>
      </c>
      <c r="K115" s="123"/>
      <c r="L115" s="126"/>
      <c r="M115" s="127"/>
      <c r="N115" s="123"/>
      <c r="O115" s="123"/>
      <c r="P115" s="128">
        <f>SUM($P$116:$P$119)</f>
        <v>0</v>
      </c>
      <c r="Q115" s="123"/>
      <c r="R115" s="128">
        <f>SUM($R$116:$R$119)</f>
        <v>0</v>
      </c>
      <c r="S115" s="123"/>
      <c r="T115" s="129">
        <f>SUM($T$116:$T$119)</f>
        <v>0</v>
      </c>
      <c r="AR115" s="130" t="s">
        <v>20</v>
      </c>
      <c r="AT115" s="130" t="s">
        <v>68</v>
      </c>
      <c r="AU115" s="130" t="s">
        <v>69</v>
      </c>
      <c r="AY115" s="130" t="s">
        <v>134</v>
      </c>
      <c r="BK115" s="131">
        <f>SUM($BK$116:$BK$119)</f>
        <v>0</v>
      </c>
    </row>
    <row r="116" spans="2:65" s="6" customFormat="1" ht="15.75" customHeight="1">
      <c r="B116" s="23"/>
      <c r="C116" s="132" t="s">
        <v>139</v>
      </c>
      <c r="D116" s="132" t="s">
        <v>135</v>
      </c>
      <c r="E116" s="133" t="s">
        <v>150</v>
      </c>
      <c r="F116" s="134" t="s">
        <v>151</v>
      </c>
      <c r="G116" s="135" t="s">
        <v>138</v>
      </c>
      <c r="H116" s="136">
        <v>430.56</v>
      </c>
      <c r="I116" s="137"/>
      <c r="J116" s="138">
        <f>ROUND($I$116*$H$116,2)</f>
        <v>0</v>
      </c>
      <c r="K116" s="134"/>
      <c r="L116" s="43"/>
      <c r="M116" s="139"/>
      <c r="N116" s="140" t="s">
        <v>40</v>
      </c>
      <c r="O116" s="24"/>
      <c r="P116" s="24"/>
      <c r="Q116" s="141">
        <v>0</v>
      </c>
      <c r="R116" s="141">
        <f>$Q$116*$H$116</f>
        <v>0</v>
      </c>
      <c r="S116" s="141">
        <v>0</v>
      </c>
      <c r="T116" s="142">
        <f>$S$116*$H$116</f>
        <v>0</v>
      </c>
      <c r="AR116" s="85" t="s">
        <v>139</v>
      </c>
      <c r="AT116" s="85" t="s">
        <v>135</v>
      </c>
      <c r="AU116" s="85" t="s">
        <v>20</v>
      </c>
      <c r="AY116" s="6" t="s">
        <v>134</v>
      </c>
      <c r="BE116" s="143">
        <f>IF($N$116="základní",$J$116,0)</f>
        <v>0</v>
      </c>
      <c r="BF116" s="143">
        <f>IF($N$116="snížená",$J$116,0)</f>
        <v>0</v>
      </c>
      <c r="BG116" s="143">
        <f>IF($N$116="zákl. přenesená",$J$116,0)</f>
        <v>0</v>
      </c>
      <c r="BH116" s="143">
        <f>IF($N$116="sníž. přenesená",$J$116,0)</f>
        <v>0</v>
      </c>
      <c r="BI116" s="143">
        <f>IF($N$116="nulová",$J$116,0)</f>
        <v>0</v>
      </c>
      <c r="BJ116" s="85" t="s">
        <v>20</v>
      </c>
      <c r="BK116" s="143">
        <f>ROUND($I$116*$H$116,2)</f>
        <v>0</v>
      </c>
      <c r="BL116" s="85" t="s">
        <v>139</v>
      </c>
      <c r="BM116" s="85" t="s">
        <v>139</v>
      </c>
    </row>
    <row r="117" spans="2:47" s="6" customFormat="1" ht="16.5" customHeight="1">
      <c r="B117" s="23"/>
      <c r="C117" s="24"/>
      <c r="D117" s="144" t="s">
        <v>140</v>
      </c>
      <c r="E117" s="24"/>
      <c r="F117" s="145" t="s">
        <v>151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140</v>
      </c>
      <c r="AU117" s="6" t="s">
        <v>20</v>
      </c>
    </row>
    <row r="118" spans="2:65" s="6" customFormat="1" ht="15.75" customHeight="1">
      <c r="B118" s="23"/>
      <c r="C118" s="132" t="s">
        <v>152</v>
      </c>
      <c r="D118" s="132" t="s">
        <v>135</v>
      </c>
      <c r="E118" s="133" t="s">
        <v>153</v>
      </c>
      <c r="F118" s="134" t="s">
        <v>154</v>
      </c>
      <c r="G118" s="135" t="s">
        <v>138</v>
      </c>
      <c r="H118" s="136">
        <v>430.56</v>
      </c>
      <c r="I118" s="137"/>
      <c r="J118" s="138">
        <f>ROUND($I$118*$H$118,2)</f>
        <v>0</v>
      </c>
      <c r="K118" s="134"/>
      <c r="L118" s="43"/>
      <c r="M118" s="139"/>
      <c r="N118" s="140" t="s">
        <v>40</v>
      </c>
      <c r="O118" s="24"/>
      <c r="P118" s="24"/>
      <c r="Q118" s="141">
        <v>0</v>
      </c>
      <c r="R118" s="141">
        <f>$Q$118*$H$118</f>
        <v>0</v>
      </c>
      <c r="S118" s="141">
        <v>0</v>
      </c>
      <c r="T118" s="142">
        <f>$S$118*$H$118</f>
        <v>0</v>
      </c>
      <c r="AR118" s="85" t="s">
        <v>139</v>
      </c>
      <c r="AT118" s="85" t="s">
        <v>135</v>
      </c>
      <c r="AU118" s="85" t="s">
        <v>20</v>
      </c>
      <c r="AY118" s="6" t="s">
        <v>134</v>
      </c>
      <c r="BE118" s="143">
        <f>IF($N$118="základní",$J$118,0)</f>
        <v>0</v>
      </c>
      <c r="BF118" s="143">
        <f>IF($N$118="snížená",$J$118,0)</f>
        <v>0</v>
      </c>
      <c r="BG118" s="143">
        <f>IF($N$118="zákl. přenesená",$J$118,0)</f>
        <v>0</v>
      </c>
      <c r="BH118" s="143">
        <f>IF($N$118="sníž. přenesená",$J$118,0)</f>
        <v>0</v>
      </c>
      <c r="BI118" s="143">
        <f>IF($N$118="nulová",$J$118,0)</f>
        <v>0</v>
      </c>
      <c r="BJ118" s="85" t="s">
        <v>20</v>
      </c>
      <c r="BK118" s="143">
        <f>ROUND($I$118*$H$118,2)</f>
        <v>0</v>
      </c>
      <c r="BL118" s="85" t="s">
        <v>139</v>
      </c>
      <c r="BM118" s="85" t="s">
        <v>152</v>
      </c>
    </row>
    <row r="119" spans="2:47" s="6" customFormat="1" ht="16.5" customHeight="1">
      <c r="B119" s="23"/>
      <c r="C119" s="24"/>
      <c r="D119" s="144" t="s">
        <v>140</v>
      </c>
      <c r="E119" s="24"/>
      <c r="F119" s="145" t="s">
        <v>154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140</v>
      </c>
      <c r="AU119" s="6" t="s">
        <v>20</v>
      </c>
    </row>
    <row r="120" spans="2:63" s="121" customFormat="1" ht="37.5" customHeight="1">
      <c r="B120" s="122"/>
      <c r="C120" s="123"/>
      <c r="D120" s="123" t="s">
        <v>68</v>
      </c>
      <c r="E120" s="124" t="s">
        <v>155</v>
      </c>
      <c r="F120" s="124" t="s">
        <v>156</v>
      </c>
      <c r="G120" s="123"/>
      <c r="H120" s="123"/>
      <c r="J120" s="125">
        <f>$BK$120</f>
        <v>0</v>
      </c>
      <c r="K120" s="123"/>
      <c r="L120" s="126"/>
      <c r="M120" s="127"/>
      <c r="N120" s="123"/>
      <c r="O120" s="123"/>
      <c r="P120" s="128">
        <f>SUM($P$121:$P$126)</f>
        <v>0</v>
      </c>
      <c r="Q120" s="123"/>
      <c r="R120" s="128">
        <f>SUM($R$121:$R$126)</f>
        <v>0</v>
      </c>
      <c r="S120" s="123"/>
      <c r="T120" s="129">
        <f>SUM($T$121:$T$126)</f>
        <v>0</v>
      </c>
      <c r="AR120" s="130" t="s">
        <v>20</v>
      </c>
      <c r="AT120" s="130" t="s">
        <v>68</v>
      </c>
      <c r="AU120" s="130" t="s">
        <v>69</v>
      </c>
      <c r="AY120" s="130" t="s">
        <v>134</v>
      </c>
      <c r="BK120" s="131">
        <f>SUM($BK$121:$BK$126)</f>
        <v>0</v>
      </c>
    </row>
    <row r="121" spans="2:65" s="6" customFormat="1" ht="15.75" customHeight="1">
      <c r="B121" s="23"/>
      <c r="C121" s="132" t="s">
        <v>157</v>
      </c>
      <c r="D121" s="132" t="s">
        <v>135</v>
      </c>
      <c r="E121" s="133" t="s">
        <v>158</v>
      </c>
      <c r="F121" s="134" t="s">
        <v>159</v>
      </c>
      <c r="G121" s="135" t="s">
        <v>148</v>
      </c>
      <c r="H121" s="136">
        <v>151.32</v>
      </c>
      <c r="I121" s="137"/>
      <c r="J121" s="138">
        <f>ROUND($I$121*$H$121,2)</f>
        <v>0</v>
      </c>
      <c r="K121" s="134"/>
      <c r="L121" s="43"/>
      <c r="M121" s="139"/>
      <c r="N121" s="140" t="s">
        <v>40</v>
      </c>
      <c r="O121" s="24"/>
      <c r="P121" s="24"/>
      <c r="Q121" s="141">
        <v>0</v>
      </c>
      <c r="R121" s="141">
        <f>$Q$121*$H$121</f>
        <v>0</v>
      </c>
      <c r="S121" s="141">
        <v>0</v>
      </c>
      <c r="T121" s="142">
        <f>$S$121*$H$121</f>
        <v>0</v>
      </c>
      <c r="AR121" s="85" t="s">
        <v>139</v>
      </c>
      <c r="AT121" s="85" t="s">
        <v>135</v>
      </c>
      <c r="AU121" s="85" t="s">
        <v>20</v>
      </c>
      <c r="AY121" s="6" t="s">
        <v>134</v>
      </c>
      <c r="BE121" s="143">
        <f>IF($N$121="základní",$J$121,0)</f>
        <v>0</v>
      </c>
      <c r="BF121" s="143">
        <f>IF($N$121="snížená",$J$121,0)</f>
        <v>0</v>
      </c>
      <c r="BG121" s="143">
        <f>IF($N$121="zákl. přenesená",$J$121,0)</f>
        <v>0</v>
      </c>
      <c r="BH121" s="143">
        <f>IF($N$121="sníž. přenesená",$J$121,0)</f>
        <v>0</v>
      </c>
      <c r="BI121" s="143">
        <f>IF($N$121="nulová",$J$121,0)</f>
        <v>0</v>
      </c>
      <c r="BJ121" s="85" t="s">
        <v>20</v>
      </c>
      <c r="BK121" s="143">
        <f>ROUND($I$121*$H$121,2)</f>
        <v>0</v>
      </c>
      <c r="BL121" s="85" t="s">
        <v>139</v>
      </c>
      <c r="BM121" s="85" t="s">
        <v>157</v>
      </c>
    </row>
    <row r="122" spans="2:47" s="6" customFormat="1" ht="16.5" customHeight="1">
      <c r="B122" s="23"/>
      <c r="C122" s="24"/>
      <c r="D122" s="144" t="s">
        <v>140</v>
      </c>
      <c r="E122" s="24"/>
      <c r="F122" s="145" t="s">
        <v>159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140</v>
      </c>
      <c r="AU122" s="6" t="s">
        <v>20</v>
      </c>
    </row>
    <row r="123" spans="2:65" s="6" customFormat="1" ht="15.75" customHeight="1">
      <c r="B123" s="23"/>
      <c r="C123" s="132" t="s">
        <v>160</v>
      </c>
      <c r="D123" s="132" t="s">
        <v>135</v>
      </c>
      <c r="E123" s="133" t="s">
        <v>161</v>
      </c>
      <c r="F123" s="134" t="s">
        <v>162</v>
      </c>
      <c r="G123" s="135" t="s">
        <v>148</v>
      </c>
      <c r="H123" s="136">
        <v>151.32</v>
      </c>
      <c r="I123" s="137"/>
      <c r="J123" s="138">
        <f>ROUND($I$123*$H$123,2)</f>
        <v>0</v>
      </c>
      <c r="K123" s="134"/>
      <c r="L123" s="43"/>
      <c r="M123" s="139"/>
      <c r="N123" s="140" t="s">
        <v>40</v>
      </c>
      <c r="O123" s="24"/>
      <c r="P123" s="24"/>
      <c r="Q123" s="141">
        <v>0</v>
      </c>
      <c r="R123" s="141">
        <f>$Q$123*$H$123</f>
        <v>0</v>
      </c>
      <c r="S123" s="141">
        <v>0</v>
      </c>
      <c r="T123" s="142">
        <f>$S$123*$H$123</f>
        <v>0</v>
      </c>
      <c r="AR123" s="85" t="s">
        <v>139</v>
      </c>
      <c r="AT123" s="85" t="s">
        <v>135</v>
      </c>
      <c r="AU123" s="85" t="s">
        <v>20</v>
      </c>
      <c r="AY123" s="6" t="s">
        <v>134</v>
      </c>
      <c r="BE123" s="143">
        <f>IF($N$123="základní",$J$123,0)</f>
        <v>0</v>
      </c>
      <c r="BF123" s="143">
        <f>IF($N$123="snížená",$J$123,0)</f>
        <v>0</v>
      </c>
      <c r="BG123" s="143">
        <f>IF($N$123="zákl. přenesená",$J$123,0)</f>
        <v>0</v>
      </c>
      <c r="BH123" s="143">
        <f>IF($N$123="sníž. přenesená",$J$123,0)</f>
        <v>0</v>
      </c>
      <c r="BI123" s="143">
        <f>IF($N$123="nulová",$J$123,0)</f>
        <v>0</v>
      </c>
      <c r="BJ123" s="85" t="s">
        <v>20</v>
      </c>
      <c r="BK123" s="143">
        <f>ROUND($I$123*$H$123,2)</f>
        <v>0</v>
      </c>
      <c r="BL123" s="85" t="s">
        <v>139</v>
      </c>
      <c r="BM123" s="85" t="s">
        <v>160</v>
      </c>
    </row>
    <row r="124" spans="2:47" s="6" customFormat="1" ht="16.5" customHeight="1">
      <c r="B124" s="23"/>
      <c r="C124" s="24"/>
      <c r="D124" s="144" t="s">
        <v>140</v>
      </c>
      <c r="E124" s="24"/>
      <c r="F124" s="145" t="s">
        <v>162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140</v>
      </c>
      <c r="AU124" s="6" t="s">
        <v>20</v>
      </c>
    </row>
    <row r="125" spans="2:65" s="6" customFormat="1" ht="15.75" customHeight="1">
      <c r="B125" s="23"/>
      <c r="C125" s="132" t="s">
        <v>163</v>
      </c>
      <c r="D125" s="132" t="s">
        <v>135</v>
      </c>
      <c r="E125" s="133" t="s">
        <v>164</v>
      </c>
      <c r="F125" s="134" t="s">
        <v>165</v>
      </c>
      <c r="G125" s="135" t="s">
        <v>148</v>
      </c>
      <c r="H125" s="136">
        <v>756.6</v>
      </c>
      <c r="I125" s="137"/>
      <c r="J125" s="138">
        <f>ROUND($I$125*$H$125,2)</f>
        <v>0</v>
      </c>
      <c r="K125" s="134"/>
      <c r="L125" s="43"/>
      <c r="M125" s="139"/>
      <c r="N125" s="140" t="s">
        <v>40</v>
      </c>
      <c r="O125" s="24"/>
      <c r="P125" s="24"/>
      <c r="Q125" s="141">
        <v>0</v>
      </c>
      <c r="R125" s="141">
        <f>$Q$125*$H$125</f>
        <v>0</v>
      </c>
      <c r="S125" s="141">
        <v>0</v>
      </c>
      <c r="T125" s="142">
        <f>$S$125*$H$125</f>
        <v>0</v>
      </c>
      <c r="AR125" s="85" t="s">
        <v>139</v>
      </c>
      <c r="AT125" s="85" t="s">
        <v>135</v>
      </c>
      <c r="AU125" s="85" t="s">
        <v>20</v>
      </c>
      <c r="AY125" s="6" t="s">
        <v>134</v>
      </c>
      <c r="BE125" s="143">
        <f>IF($N$125="základní",$J$125,0)</f>
        <v>0</v>
      </c>
      <c r="BF125" s="143">
        <f>IF($N$125="snížená",$J$125,0)</f>
        <v>0</v>
      </c>
      <c r="BG125" s="143">
        <f>IF($N$125="zákl. přenesená",$J$125,0)</f>
        <v>0</v>
      </c>
      <c r="BH125" s="143">
        <f>IF($N$125="sníž. přenesená",$J$125,0)</f>
        <v>0</v>
      </c>
      <c r="BI125" s="143">
        <f>IF($N$125="nulová",$J$125,0)</f>
        <v>0</v>
      </c>
      <c r="BJ125" s="85" t="s">
        <v>20</v>
      </c>
      <c r="BK125" s="143">
        <f>ROUND($I$125*$H$125,2)</f>
        <v>0</v>
      </c>
      <c r="BL125" s="85" t="s">
        <v>139</v>
      </c>
      <c r="BM125" s="85" t="s">
        <v>163</v>
      </c>
    </row>
    <row r="126" spans="2:47" s="6" customFormat="1" ht="16.5" customHeight="1">
      <c r="B126" s="23"/>
      <c r="C126" s="24"/>
      <c r="D126" s="144" t="s">
        <v>140</v>
      </c>
      <c r="E126" s="24"/>
      <c r="F126" s="145" t="s">
        <v>165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140</v>
      </c>
      <c r="AU126" s="6" t="s">
        <v>20</v>
      </c>
    </row>
    <row r="127" spans="2:63" s="121" customFormat="1" ht="37.5" customHeight="1">
      <c r="B127" s="122"/>
      <c r="C127" s="123"/>
      <c r="D127" s="123" t="s">
        <v>68</v>
      </c>
      <c r="E127" s="124" t="s">
        <v>166</v>
      </c>
      <c r="F127" s="124" t="s">
        <v>167</v>
      </c>
      <c r="G127" s="123"/>
      <c r="H127" s="123"/>
      <c r="J127" s="125">
        <f>$BK$127</f>
        <v>0</v>
      </c>
      <c r="K127" s="123"/>
      <c r="L127" s="126"/>
      <c r="M127" s="127"/>
      <c r="N127" s="123"/>
      <c r="O127" s="123"/>
      <c r="P127" s="128">
        <f>SUM($P$128:$P$135)</f>
        <v>0</v>
      </c>
      <c r="Q127" s="123"/>
      <c r="R127" s="128">
        <f>SUM($R$128:$R$135)</f>
        <v>0</v>
      </c>
      <c r="S127" s="123"/>
      <c r="T127" s="129">
        <f>SUM($T$128:$T$135)</f>
        <v>0</v>
      </c>
      <c r="AR127" s="130" t="s">
        <v>20</v>
      </c>
      <c r="AT127" s="130" t="s">
        <v>68</v>
      </c>
      <c r="AU127" s="130" t="s">
        <v>69</v>
      </c>
      <c r="AY127" s="130" t="s">
        <v>134</v>
      </c>
      <c r="BK127" s="131">
        <f>SUM($BK$128:$BK$135)</f>
        <v>0</v>
      </c>
    </row>
    <row r="128" spans="2:65" s="6" customFormat="1" ht="15.75" customHeight="1">
      <c r="B128" s="23"/>
      <c r="C128" s="132" t="s">
        <v>168</v>
      </c>
      <c r="D128" s="132" t="s">
        <v>135</v>
      </c>
      <c r="E128" s="133" t="s">
        <v>169</v>
      </c>
      <c r="F128" s="134" t="s">
        <v>170</v>
      </c>
      <c r="G128" s="135" t="s">
        <v>148</v>
      </c>
      <c r="H128" s="136">
        <v>494.52</v>
      </c>
      <c r="I128" s="137"/>
      <c r="J128" s="138">
        <f>ROUND($I$128*$H$128,2)</f>
        <v>0</v>
      </c>
      <c r="K128" s="134"/>
      <c r="L128" s="43"/>
      <c r="M128" s="139"/>
      <c r="N128" s="140" t="s">
        <v>40</v>
      </c>
      <c r="O128" s="24"/>
      <c r="P128" s="24"/>
      <c r="Q128" s="141">
        <v>0</v>
      </c>
      <c r="R128" s="141">
        <f>$Q$128*$H$128</f>
        <v>0</v>
      </c>
      <c r="S128" s="141">
        <v>0</v>
      </c>
      <c r="T128" s="142">
        <f>$S$128*$H$128</f>
        <v>0</v>
      </c>
      <c r="AR128" s="85" t="s">
        <v>139</v>
      </c>
      <c r="AT128" s="85" t="s">
        <v>135</v>
      </c>
      <c r="AU128" s="85" t="s">
        <v>20</v>
      </c>
      <c r="AY128" s="6" t="s">
        <v>134</v>
      </c>
      <c r="BE128" s="143">
        <f>IF($N$128="základní",$J$128,0)</f>
        <v>0</v>
      </c>
      <c r="BF128" s="143">
        <f>IF($N$128="snížená",$J$128,0)</f>
        <v>0</v>
      </c>
      <c r="BG128" s="143">
        <f>IF($N$128="zákl. přenesená",$J$128,0)</f>
        <v>0</v>
      </c>
      <c r="BH128" s="143">
        <f>IF($N$128="sníž. přenesená",$J$128,0)</f>
        <v>0</v>
      </c>
      <c r="BI128" s="143">
        <f>IF($N$128="nulová",$J$128,0)</f>
        <v>0</v>
      </c>
      <c r="BJ128" s="85" t="s">
        <v>20</v>
      </c>
      <c r="BK128" s="143">
        <f>ROUND($I$128*$H$128,2)</f>
        <v>0</v>
      </c>
      <c r="BL128" s="85" t="s">
        <v>139</v>
      </c>
      <c r="BM128" s="85" t="s">
        <v>168</v>
      </c>
    </row>
    <row r="129" spans="2:47" s="6" customFormat="1" ht="16.5" customHeight="1">
      <c r="B129" s="23"/>
      <c r="C129" s="24"/>
      <c r="D129" s="144" t="s">
        <v>140</v>
      </c>
      <c r="E129" s="24"/>
      <c r="F129" s="145" t="s">
        <v>170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140</v>
      </c>
      <c r="AU129" s="6" t="s">
        <v>20</v>
      </c>
    </row>
    <row r="130" spans="2:65" s="6" customFormat="1" ht="15.75" customHeight="1">
      <c r="B130" s="23"/>
      <c r="C130" s="132" t="s">
        <v>25</v>
      </c>
      <c r="D130" s="132" t="s">
        <v>135</v>
      </c>
      <c r="E130" s="133" t="s">
        <v>171</v>
      </c>
      <c r="F130" s="134" t="s">
        <v>172</v>
      </c>
      <c r="G130" s="135" t="s">
        <v>148</v>
      </c>
      <c r="H130" s="136">
        <v>151.3</v>
      </c>
      <c r="I130" s="137"/>
      <c r="J130" s="138">
        <f>ROUND($I$130*$H$130,2)</f>
        <v>0</v>
      </c>
      <c r="K130" s="134"/>
      <c r="L130" s="43"/>
      <c r="M130" s="139"/>
      <c r="N130" s="140" t="s">
        <v>40</v>
      </c>
      <c r="O130" s="24"/>
      <c r="P130" s="24"/>
      <c r="Q130" s="141">
        <v>0</v>
      </c>
      <c r="R130" s="141">
        <f>$Q$130*$H$130</f>
        <v>0</v>
      </c>
      <c r="S130" s="141">
        <v>0</v>
      </c>
      <c r="T130" s="142">
        <f>$S$130*$H$130</f>
        <v>0</v>
      </c>
      <c r="AR130" s="85" t="s">
        <v>139</v>
      </c>
      <c r="AT130" s="85" t="s">
        <v>135</v>
      </c>
      <c r="AU130" s="85" t="s">
        <v>20</v>
      </c>
      <c r="AY130" s="6" t="s">
        <v>134</v>
      </c>
      <c r="BE130" s="143">
        <f>IF($N$130="základní",$J$130,0)</f>
        <v>0</v>
      </c>
      <c r="BF130" s="143">
        <f>IF($N$130="snížená",$J$130,0)</f>
        <v>0</v>
      </c>
      <c r="BG130" s="143">
        <f>IF($N$130="zákl. přenesená",$J$130,0)</f>
        <v>0</v>
      </c>
      <c r="BH130" s="143">
        <f>IF($N$130="sníž. přenesená",$J$130,0)</f>
        <v>0</v>
      </c>
      <c r="BI130" s="143">
        <f>IF($N$130="nulová",$J$130,0)</f>
        <v>0</v>
      </c>
      <c r="BJ130" s="85" t="s">
        <v>20</v>
      </c>
      <c r="BK130" s="143">
        <f>ROUND($I$130*$H$130,2)</f>
        <v>0</v>
      </c>
      <c r="BL130" s="85" t="s">
        <v>139</v>
      </c>
      <c r="BM130" s="85" t="s">
        <v>25</v>
      </c>
    </row>
    <row r="131" spans="2:47" s="6" customFormat="1" ht="16.5" customHeight="1">
      <c r="B131" s="23"/>
      <c r="C131" s="24"/>
      <c r="D131" s="144" t="s">
        <v>140</v>
      </c>
      <c r="E131" s="24"/>
      <c r="F131" s="145" t="s">
        <v>172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140</v>
      </c>
      <c r="AU131" s="6" t="s">
        <v>20</v>
      </c>
    </row>
    <row r="132" spans="2:65" s="6" customFormat="1" ht="15.75" customHeight="1">
      <c r="B132" s="23"/>
      <c r="C132" s="132" t="s">
        <v>132</v>
      </c>
      <c r="D132" s="132" t="s">
        <v>135</v>
      </c>
      <c r="E132" s="133" t="s">
        <v>173</v>
      </c>
      <c r="F132" s="134" t="s">
        <v>174</v>
      </c>
      <c r="G132" s="135" t="s">
        <v>148</v>
      </c>
      <c r="H132" s="136">
        <v>151.3</v>
      </c>
      <c r="I132" s="137"/>
      <c r="J132" s="138">
        <f>ROUND($I$132*$H$132,2)</f>
        <v>0</v>
      </c>
      <c r="K132" s="134"/>
      <c r="L132" s="43"/>
      <c r="M132" s="139"/>
      <c r="N132" s="140" t="s">
        <v>40</v>
      </c>
      <c r="O132" s="24"/>
      <c r="P132" s="24"/>
      <c r="Q132" s="141">
        <v>0</v>
      </c>
      <c r="R132" s="141">
        <f>$Q$132*$H$132</f>
        <v>0</v>
      </c>
      <c r="S132" s="141">
        <v>0</v>
      </c>
      <c r="T132" s="142">
        <f>$S$132*$H$132</f>
        <v>0</v>
      </c>
      <c r="AR132" s="85" t="s">
        <v>139</v>
      </c>
      <c r="AT132" s="85" t="s">
        <v>135</v>
      </c>
      <c r="AU132" s="85" t="s">
        <v>20</v>
      </c>
      <c r="AY132" s="6" t="s">
        <v>134</v>
      </c>
      <c r="BE132" s="143">
        <f>IF($N$132="základní",$J$132,0)</f>
        <v>0</v>
      </c>
      <c r="BF132" s="143">
        <f>IF($N$132="snížená",$J$132,0)</f>
        <v>0</v>
      </c>
      <c r="BG132" s="143">
        <f>IF($N$132="zákl. přenesená",$J$132,0)</f>
        <v>0</v>
      </c>
      <c r="BH132" s="143">
        <f>IF($N$132="sníž. přenesená",$J$132,0)</f>
        <v>0</v>
      </c>
      <c r="BI132" s="143">
        <f>IF($N$132="nulová",$J$132,0)</f>
        <v>0</v>
      </c>
      <c r="BJ132" s="85" t="s">
        <v>20</v>
      </c>
      <c r="BK132" s="143">
        <f>ROUND($I$132*$H$132,2)</f>
        <v>0</v>
      </c>
      <c r="BL132" s="85" t="s">
        <v>139</v>
      </c>
      <c r="BM132" s="85" t="s">
        <v>132</v>
      </c>
    </row>
    <row r="133" spans="2:47" s="6" customFormat="1" ht="16.5" customHeight="1">
      <c r="B133" s="23"/>
      <c r="C133" s="24"/>
      <c r="D133" s="144" t="s">
        <v>140</v>
      </c>
      <c r="E133" s="24"/>
      <c r="F133" s="145" t="s">
        <v>174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140</v>
      </c>
      <c r="AU133" s="6" t="s">
        <v>20</v>
      </c>
    </row>
    <row r="134" spans="2:65" s="6" customFormat="1" ht="15.75" customHeight="1">
      <c r="B134" s="23"/>
      <c r="C134" s="132" t="s">
        <v>175</v>
      </c>
      <c r="D134" s="132" t="s">
        <v>135</v>
      </c>
      <c r="E134" s="133" t="s">
        <v>176</v>
      </c>
      <c r="F134" s="134" t="s">
        <v>177</v>
      </c>
      <c r="G134" s="135" t="s">
        <v>148</v>
      </c>
      <c r="H134" s="136">
        <v>151.3</v>
      </c>
      <c r="I134" s="137"/>
      <c r="J134" s="138">
        <f>ROUND($I$134*$H$134,2)</f>
        <v>0</v>
      </c>
      <c r="K134" s="134"/>
      <c r="L134" s="43"/>
      <c r="M134" s="139"/>
      <c r="N134" s="140" t="s">
        <v>40</v>
      </c>
      <c r="O134" s="24"/>
      <c r="P134" s="24"/>
      <c r="Q134" s="141">
        <v>0</v>
      </c>
      <c r="R134" s="141">
        <f>$Q$134*$H$134</f>
        <v>0</v>
      </c>
      <c r="S134" s="141">
        <v>0</v>
      </c>
      <c r="T134" s="142">
        <f>$S$134*$H$134</f>
        <v>0</v>
      </c>
      <c r="AR134" s="85" t="s">
        <v>139</v>
      </c>
      <c r="AT134" s="85" t="s">
        <v>135</v>
      </c>
      <c r="AU134" s="85" t="s">
        <v>20</v>
      </c>
      <c r="AY134" s="6" t="s">
        <v>134</v>
      </c>
      <c r="BE134" s="143">
        <f>IF($N$134="základní",$J$134,0)</f>
        <v>0</v>
      </c>
      <c r="BF134" s="143">
        <f>IF($N$134="snížená",$J$134,0)</f>
        <v>0</v>
      </c>
      <c r="BG134" s="143">
        <f>IF($N$134="zákl. přenesená",$J$134,0)</f>
        <v>0</v>
      </c>
      <c r="BH134" s="143">
        <f>IF($N$134="sníž. přenesená",$J$134,0)</f>
        <v>0</v>
      </c>
      <c r="BI134" s="143">
        <f>IF($N$134="nulová",$J$134,0)</f>
        <v>0</v>
      </c>
      <c r="BJ134" s="85" t="s">
        <v>20</v>
      </c>
      <c r="BK134" s="143">
        <f>ROUND($I$134*$H$134,2)</f>
        <v>0</v>
      </c>
      <c r="BL134" s="85" t="s">
        <v>139</v>
      </c>
      <c r="BM134" s="85" t="s">
        <v>175</v>
      </c>
    </row>
    <row r="135" spans="2:47" s="6" customFormat="1" ht="16.5" customHeight="1">
      <c r="B135" s="23"/>
      <c r="C135" s="24"/>
      <c r="D135" s="144" t="s">
        <v>140</v>
      </c>
      <c r="E135" s="24"/>
      <c r="F135" s="145" t="s">
        <v>177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140</v>
      </c>
      <c r="AU135" s="6" t="s">
        <v>20</v>
      </c>
    </row>
    <row r="136" spans="2:63" s="121" customFormat="1" ht="37.5" customHeight="1">
      <c r="B136" s="122"/>
      <c r="C136" s="123"/>
      <c r="D136" s="123" t="s">
        <v>68</v>
      </c>
      <c r="E136" s="124" t="s">
        <v>6</v>
      </c>
      <c r="F136" s="124" t="s">
        <v>178</v>
      </c>
      <c r="G136" s="123"/>
      <c r="H136" s="123"/>
      <c r="J136" s="125">
        <f>$BK$136</f>
        <v>0</v>
      </c>
      <c r="K136" s="123"/>
      <c r="L136" s="126"/>
      <c r="M136" s="127"/>
      <c r="N136" s="123"/>
      <c r="O136" s="123"/>
      <c r="P136" s="128">
        <f>SUM($P$137:$P$138)</f>
        <v>0</v>
      </c>
      <c r="Q136" s="123"/>
      <c r="R136" s="128">
        <f>SUM($R$137:$R$138)</f>
        <v>0</v>
      </c>
      <c r="S136" s="123"/>
      <c r="T136" s="129">
        <f>SUM($T$137:$T$138)</f>
        <v>0</v>
      </c>
      <c r="AR136" s="130" t="s">
        <v>20</v>
      </c>
      <c r="AT136" s="130" t="s">
        <v>68</v>
      </c>
      <c r="AU136" s="130" t="s">
        <v>69</v>
      </c>
      <c r="AY136" s="130" t="s">
        <v>134</v>
      </c>
      <c r="BK136" s="131">
        <f>SUM($BK$137:$BK$138)</f>
        <v>0</v>
      </c>
    </row>
    <row r="137" spans="2:65" s="6" customFormat="1" ht="15.75" customHeight="1">
      <c r="B137" s="23"/>
      <c r="C137" s="132" t="s">
        <v>143</v>
      </c>
      <c r="D137" s="132" t="s">
        <v>135</v>
      </c>
      <c r="E137" s="133" t="s">
        <v>179</v>
      </c>
      <c r="F137" s="134" t="s">
        <v>180</v>
      </c>
      <c r="G137" s="135" t="s">
        <v>181</v>
      </c>
      <c r="H137" s="136">
        <v>189.2</v>
      </c>
      <c r="I137" s="137"/>
      <c r="J137" s="138">
        <f>ROUND($I$137*$H$137,2)</f>
        <v>0</v>
      </c>
      <c r="K137" s="134"/>
      <c r="L137" s="43"/>
      <c r="M137" s="139"/>
      <c r="N137" s="140" t="s">
        <v>40</v>
      </c>
      <c r="O137" s="24"/>
      <c r="P137" s="24"/>
      <c r="Q137" s="141">
        <v>0</v>
      </c>
      <c r="R137" s="141">
        <f>$Q$137*$H$137</f>
        <v>0</v>
      </c>
      <c r="S137" s="141">
        <v>0</v>
      </c>
      <c r="T137" s="142">
        <f>$S$137*$H$137</f>
        <v>0</v>
      </c>
      <c r="AR137" s="85" t="s">
        <v>139</v>
      </c>
      <c r="AT137" s="85" t="s">
        <v>135</v>
      </c>
      <c r="AU137" s="85" t="s">
        <v>20</v>
      </c>
      <c r="AY137" s="6" t="s">
        <v>134</v>
      </c>
      <c r="BE137" s="143">
        <f>IF($N$137="základní",$J$137,0)</f>
        <v>0</v>
      </c>
      <c r="BF137" s="143">
        <f>IF($N$137="snížená",$J$137,0)</f>
        <v>0</v>
      </c>
      <c r="BG137" s="143">
        <f>IF($N$137="zákl. přenesená",$J$137,0)</f>
        <v>0</v>
      </c>
      <c r="BH137" s="143">
        <f>IF($N$137="sníž. přenesená",$J$137,0)</f>
        <v>0</v>
      </c>
      <c r="BI137" s="143">
        <f>IF($N$137="nulová",$J$137,0)</f>
        <v>0</v>
      </c>
      <c r="BJ137" s="85" t="s">
        <v>20</v>
      </c>
      <c r="BK137" s="143">
        <f>ROUND($I$137*$H$137,2)</f>
        <v>0</v>
      </c>
      <c r="BL137" s="85" t="s">
        <v>139</v>
      </c>
      <c r="BM137" s="85" t="s">
        <v>143</v>
      </c>
    </row>
    <row r="138" spans="2:47" s="6" customFormat="1" ht="16.5" customHeight="1">
      <c r="B138" s="23"/>
      <c r="C138" s="24"/>
      <c r="D138" s="144" t="s">
        <v>140</v>
      </c>
      <c r="E138" s="24"/>
      <c r="F138" s="145" t="s">
        <v>180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140</v>
      </c>
      <c r="AU138" s="6" t="s">
        <v>20</v>
      </c>
    </row>
    <row r="139" spans="2:63" s="121" customFormat="1" ht="37.5" customHeight="1">
      <c r="B139" s="122"/>
      <c r="C139" s="123"/>
      <c r="D139" s="123" t="s">
        <v>68</v>
      </c>
      <c r="E139" s="124" t="s">
        <v>182</v>
      </c>
      <c r="F139" s="124" t="s">
        <v>183</v>
      </c>
      <c r="G139" s="123"/>
      <c r="H139" s="123"/>
      <c r="J139" s="125">
        <f>$BK$139</f>
        <v>0</v>
      </c>
      <c r="K139" s="123"/>
      <c r="L139" s="126"/>
      <c r="M139" s="127"/>
      <c r="N139" s="123"/>
      <c r="O139" s="123"/>
      <c r="P139" s="128">
        <f>SUM($P$140:$P$153)</f>
        <v>0</v>
      </c>
      <c r="Q139" s="123"/>
      <c r="R139" s="128">
        <f>SUM($R$140:$R$153)</f>
        <v>0</v>
      </c>
      <c r="S139" s="123"/>
      <c r="T139" s="129">
        <f>SUM($T$140:$T$153)</f>
        <v>0</v>
      </c>
      <c r="AR139" s="130" t="s">
        <v>20</v>
      </c>
      <c r="AT139" s="130" t="s">
        <v>68</v>
      </c>
      <c r="AU139" s="130" t="s">
        <v>69</v>
      </c>
      <c r="AY139" s="130" t="s">
        <v>134</v>
      </c>
      <c r="BK139" s="131">
        <f>SUM($BK$140:$BK$153)</f>
        <v>0</v>
      </c>
    </row>
    <row r="140" spans="2:65" s="6" customFormat="1" ht="15.75" customHeight="1">
      <c r="B140" s="23"/>
      <c r="C140" s="132" t="s">
        <v>184</v>
      </c>
      <c r="D140" s="132" t="s">
        <v>135</v>
      </c>
      <c r="E140" s="133" t="s">
        <v>185</v>
      </c>
      <c r="F140" s="134" t="s">
        <v>186</v>
      </c>
      <c r="G140" s="135" t="s">
        <v>148</v>
      </c>
      <c r="H140" s="136">
        <v>6.77</v>
      </c>
      <c r="I140" s="137"/>
      <c r="J140" s="138">
        <f>ROUND($I$140*$H$140,2)</f>
        <v>0</v>
      </c>
      <c r="K140" s="134"/>
      <c r="L140" s="43"/>
      <c r="M140" s="139"/>
      <c r="N140" s="140" t="s">
        <v>40</v>
      </c>
      <c r="O140" s="24"/>
      <c r="P140" s="24"/>
      <c r="Q140" s="141">
        <v>0</v>
      </c>
      <c r="R140" s="141">
        <f>$Q$140*$H$140</f>
        <v>0</v>
      </c>
      <c r="S140" s="141">
        <v>0</v>
      </c>
      <c r="T140" s="142">
        <f>$S$140*$H$140</f>
        <v>0</v>
      </c>
      <c r="AR140" s="85" t="s">
        <v>139</v>
      </c>
      <c r="AT140" s="85" t="s">
        <v>135</v>
      </c>
      <c r="AU140" s="85" t="s">
        <v>20</v>
      </c>
      <c r="AY140" s="6" t="s">
        <v>134</v>
      </c>
      <c r="BE140" s="143">
        <f>IF($N$140="základní",$J$140,0)</f>
        <v>0</v>
      </c>
      <c r="BF140" s="143">
        <f>IF($N$140="snížená",$J$140,0)</f>
        <v>0</v>
      </c>
      <c r="BG140" s="143">
        <f>IF($N$140="zákl. přenesená",$J$140,0)</f>
        <v>0</v>
      </c>
      <c r="BH140" s="143">
        <f>IF($N$140="sníž. přenesená",$J$140,0)</f>
        <v>0</v>
      </c>
      <c r="BI140" s="143">
        <f>IF($N$140="nulová",$J$140,0)</f>
        <v>0</v>
      </c>
      <c r="BJ140" s="85" t="s">
        <v>20</v>
      </c>
      <c r="BK140" s="143">
        <f>ROUND($I$140*$H$140,2)</f>
        <v>0</v>
      </c>
      <c r="BL140" s="85" t="s">
        <v>139</v>
      </c>
      <c r="BM140" s="85" t="s">
        <v>184</v>
      </c>
    </row>
    <row r="141" spans="2:47" s="6" customFormat="1" ht="16.5" customHeight="1">
      <c r="B141" s="23"/>
      <c r="C141" s="24"/>
      <c r="D141" s="144" t="s">
        <v>140</v>
      </c>
      <c r="E141" s="24"/>
      <c r="F141" s="145" t="s">
        <v>186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140</v>
      </c>
      <c r="AU141" s="6" t="s">
        <v>20</v>
      </c>
    </row>
    <row r="142" spans="2:65" s="6" customFormat="1" ht="15.75" customHeight="1">
      <c r="B142" s="23"/>
      <c r="C142" s="132" t="s">
        <v>7</v>
      </c>
      <c r="D142" s="132" t="s">
        <v>135</v>
      </c>
      <c r="E142" s="133" t="s">
        <v>187</v>
      </c>
      <c r="F142" s="134" t="s">
        <v>188</v>
      </c>
      <c r="G142" s="135" t="s">
        <v>138</v>
      </c>
      <c r="H142" s="136">
        <v>17.6</v>
      </c>
      <c r="I142" s="137"/>
      <c r="J142" s="138">
        <f>ROUND($I$142*$H$142,2)</f>
        <v>0</v>
      </c>
      <c r="K142" s="134"/>
      <c r="L142" s="43"/>
      <c r="M142" s="139"/>
      <c r="N142" s="140" t="s">
        <v>40</v>
      </c>
      <c r="O142" s="24"/>
      <c r="P142" s="24"/>
      <c r="Q142" s="141">
        <v>0</v>
      </c>
      <c r="R142" s="141">
        <f>$Q$142*$H$142</f>
        <v>0</v>
      </c>
      <c r="S142" s="141">
        <v>0</v>
      </c>
      <c r="T142" s="142">
        <f>$S$142*$H$142</f>
        <v>0</v>
      </c>
      <c r="AR142" s="85" t="s">
        <v>139</v>
      </c>
      <c r="AT142" s="85" t="s">
        <v>135</v>
      </c>
      <c r="AU142" s="85" t="s">
        <v>20</v>
      </c>
      <c r="AY142" s="6" t="s">
        <v>134</v>
      </c>
      <c r="BE142" s="143">
        <f>IF($N$142="základní",$J$142,0)</f>
        <v>0</v>
      </c>
      <c r="BF142" s="143">
        <f>IF($N$142="snížená",$J$142,0)</f>
        <v>0</v>
      </c>
      <c r="BG142" s="143">
        <f>IF($N$142="zákl. přenesená",$J$142,0)</f>
        <v>0</v>
      </c>
      <c r="BH142" s="143">
        <f>IF($N$142="sníž. přenesená",$J$142,0)</f>
        <v>0</v>
      </c>
      <c r="BI142" s="143">
        <f>IF($N$142="nulová",$J$142,0)</f>
        <v>0</v>
      </c>
      <c r="BJ142" s="85" t="s">
        <v>20</v>
      </c>
      <c r="BK142" s="143">
        <f>ROUND($I$142*$H$142,2)</f>
        <v>0</v>
      </c>
      <c r="BL142" s="85" t="s">
        <v>139</v>
      </c>
      <c r="BM142" s="85" t="s">
        <v>7</v>
      </c>
    </row>
    <row r="143" spans="2:47" s="6" customFormat="1" ht="16.5" customHeight="1">
      <c r="B143" s="23"/>
      <c r="C143" s="24"/>
      <c r="D143" s="144" t="s">
        <v>140</v>
      </c>
      <c r="E143" s="24"/>
      <c r="F143" s="145" t="s">
        <v>188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140</v>
      </c>
      <c r="AU143" s="6" t="s">
        <v>20</v>
      </c>
    </row>
    <row r="144" spans="2:65" s="6" customFormat="1" ht="15.75" customHeight="1">
      <c r="B144" s="23"/>
      <c r="C144" s="132" t="s">
        <v>155</v>
      </c>
      <c r="D144" s="132" t="s">
        <v>135</v>
      </c>
      <c r="E144" s="133" t="s">
        <v>189</v>
      </c>
      <c r="F144" s="134" t="s">
        <v>190</v>
      </c>
      <c r="G144" s="135" t="s">
        <v>138</v>
      </c>
      <c r="H144" s="136">
        <v>17.6</v>
      </c>
      <c r="I144" s="137"/>
      <c r="J144" s="138">
        <f>ROUND($I$144*$H$144,2)</f>
        <v>0</v>
      </c>
      <c r="K144" s="134"/>
      <c r="L144" s="43"/>
      <c r="M144" s="139"/>
      <c r="N144" s="140" t="s">
        <v>40</v>
      </c>
      <c r="O144" s="24"/>
      <c r="P144" s="24"/>
      <c r="Q144" s="141">
        <v>0</v>
      </c>
      <c r="R144" s="141">
        <f>$Q$144*$H$144</f>
        <v>0</v>
      </c>
      <c r="S144" s="141">
        <v>0</v>
      </c>
      <c r="T144" s="142">
        <f>$S$144*$H$144</f>
        <v>0</v>
      </c>
      <c r="AR144" s="85" t="s">
        <v>139</v>
      </c>
      <c r="AT144" s="85" t="s">
        <v>135</v>
      </c>
      <c r="AU144" s="85" t="s">
        <v>20</v>
      </c>
      <c r="AY144" s="6" t="s">
        <v>134</v>
      </c>
      <c r="BE144" s="143">
        <f>IF($N$144="základní",$J$144,0)</f>
        <v>0</v>
      </c>
      <c r="BF144" s="143">
        <f>IF($N$144="snížená",$J$144,0)</f>
        <v>0</v>
      </c>
      <c r="BG144" s="143">
        <f>IF($N$144="zákl. přenesená",$J$144,0)</f>
        <v>0</v>
      </c>
      <c r="BH144" s="143">
        <f>IF($N$144="sníž. přenesená",$J$144,0)</f>
        <v>0</v>
      </c>
      <c r="BI144" s="143">
        <f>IF($N$144="nulová",$J$144,0)</f>
        <v>0</v>
      </c>
      <c r="BJ144" s="85" t="s">
        <v>20</v>
      </c>
      <c r="BK144" s="143">
        <f>ROUND($I$144*$H$144,2)</f>
        <v>0</v>
      </c>
      <c r="BL144" s="85" t="s">
        <v>139</v>
      </c>
      <c r="BM144" s="85" t="s">
        <v>155</v>
      </c>
    </row>
    <row r="145" spans="2:47" s="6" customFormat="1" ht="16.5" customHeight="1">
      <c r="B145" s="23"/>
      <c r="C145" s="24"/>
      <c r="D145" s="144" t="s">
        <v>140</v>
      </c>
      <c r="E145" s="24"/>
      <c r="F145" s="145" t="s">
        <v>190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140</v>
      </c>
      <c r="AU145" s="6" t="s">
        <v>20</v>
      </c>
    </row>
    <row r="146" spans="2:65" s="6" customFormat="1" ht="15.75" customHeight="1">
      <c r="B146" s="23"/>
      <c r="C146" s="132" t="s">
        <v>166</v>
      </c>
      <c r="D146" s="132" t="s">
        <v>135</v>
      </c>
      <c r="E146" s="133" t="s">
        <v>191</v>
      </c>
      <c r="F146" s="134" t="s">
        <v>192</v>
      </c>
      <c r="G146" s="135" t="s">
        <v>148</v>
      </c>
      <c r="H146" s="136">
        <v>13.9</v>
      </c>
      <c r="I146" s="137"/>
      <c r="J146" s="138">
        <f>ROUND($I$146*$H$146,2)</f>
        <v>0</v>
      </c>
      <c r="K146" s="134"/>
      <c r="L146" s="43"/>
      <c r="M146" s="139"/>
      <c r="N146" s="140" t="s">
        <v>40</v>
      </c>
      <c r="O146" s="24"/>
      <c r="P146" s="24"/>
      <c r="Q146" s="141">
        <v>0</v>
      </c>
      <c r="R146" s="141">
        <f>$Q$146*$H$146</f>
        <v>0</v>
      </c>
      <c r="S146" s="141">
        <v>0</v>
      </c>
      <c r="T146" s="142">
        <f>$S$146*$H$146</f>
        <v>0</v>
      </c>
      <c r="AR146" s="85" t="s">
        <v>139</v>
      </c>
      <c r="AT146" s="85" t="s">
        <v>135</v>
      </c>
      <c r="AU146" s="85" t="s">
        <v>20</v>
      </c>
      <c r="AY146" s="6" t="s">
        <v>134</v>
      </c>
      <c r="BE146" s="143">
        <f>IF($N$146="základní",$J$146,0)</f>
        <v>0</v>
      </c>
      <c r="BF146" s="143">
        <f>IF($N$146="snížená",$J$146,0)</f>
        <v>0</v>
      </c>
      <c r="BG146" s="143">
        <f>IF($N$146="zákl. přenesená",$J$146,0)</f>
        <v>0</v>
      </c>
      <c r="BH146" s="143">
        <f>IF($N$146="sníž. přenesená",$J$146,0)</f>
        <v>0</v>
      </c>
      <c r="BI146" s="143">
        <f>IF($N$146="nulová",$J$146,0)</f>
        <v>0</v>
      </c>
      <c r="BJ146" s="85" t="s">
        <v>20</v>
      </c>
      <c r="BK146" s="143">
        <f>ROUND($I$146*$H$146,2)</f>
        <v>0</v>
      </c>
      <c r="BL146" s="85" t="s">
        <v>139</v>
      </c>
      <c r="BM146" s="85" t="s">
        <v>166</v>
      </c>
    </row>
    <row r="147" spans="2:47" s="6" customFormat="1" ht="16.5" customHeight="1">
      <c r="B147" s="23"/>
      <c r="C147" s="24"/>
      <c r="D147" s="144" t="s">
        <v>140</v>
      </c>
      <c r="E147" s="24"/>
      <c r="F147" s="145" t="s">
        <v>192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140</v>
      </c>
      <c r="AU147" s="6" t="s">
        <v>20</v>
      </c>
    </row>
    <row r="148" spans="2:65" s="6" customFormat="1" ht="15.75" customHeight="1">
      <c r="B148" s="23"/>
      <c r="C148" s="132" t="s">
        <v>193</v>
      </c>
      <c r="D148" s="132" t="s">
        <v>135</v>
      </c>
      <c r="E148" s="133" t="s">
        <v>194</v>
      </c>
      <c r="F148" s="134" t="s">
        <v>195</v>
      </c>
      <c r="G148" s="135" t="s">
        <v>138</v>
      </c>
      <c r="H148" s="136">
        <v>67.1</v>
      </c>
      <c r="I148" s="137"/>
      <c r="J148" s="138">
        <f>ROUND($I$148*$H$148,2)</f>
        <v>0</v>
      </c>
      <c r="K148" s="134"/>
      <c r="L148" s="43"/>
      <c r="M148" s="139"/>
      <c r="N148" s="140" t="s">
        <v>40</v>
      </c>
      <c r="O148" s="24"/>
      <c r="P148" s="24"/>
      <c r="Q148" s="141">
        <v>0</v>
      </c>
      <c r="R148" s="141">
        <f>$Q$148*$H$148</f>
        <v>0</v>
      </c>
      <c r="S148" s="141">
        <v>0</v>
      </c>
      <c r="T148" s="142">
        <f>$S$148*$H$148</f>
        <v>0</v>
      </c>
      <c r="AR148" s="85" t="s">
        <v>139</v>
      </c>
      <c r="AT148" s="85" t="s">
        <v>135</v>
      </c>
      <c r="AU148" s="85" t="s">
        <v>20</v>
      </c>
      <c r="AY148" s="6" t="s">
        <v>134</v>
      </c>
      <c r="BE148" s="143">
        <f>IF($N$148="základní",$J$148,0)</f>
        <v>0</v>
      </c>
      <c r="BF148" s="143">
        <f>IF($N$148="snížená",$J$148,0)</f>
        <v>0</v>
      </c>
      <c r="BG148" s="143">
        <f>IF($N$148="zákl. přenesená",$J$148,0)</f>
        <v>0</v>
      </c>
      <c r="BH148" s="143">
        <f>IF($N$148="sníž. přenesená",$J$148,0)</f>
        <v>0</v>
      </c>
      <c r="BI148" s="143">
        <f>IF($N$148="nulová",$J$148,0)</f>
        <v>0</v>
      </c>
      <c r="BJ148" s="85" t="s">
        <v>20</v>
      </c>
      <c r="BK148" s="143">
        <f>ROUND($I$148*$H$148,2)</f>
        <v>0</v>
      </c>
      <c r="BL148" s="85" t="s">
        <v>139</v>
      </c>
      <c r="BM148" s="85" t="s">
        <v>193</v>
      </c>
    </row>
    <row r="149" spans="2:47" s="6" customFormat="1" ht="16.5" customHeight="1">
      <c r="B149" s="23"/>
      <c r="C149" s="24"/>
      <c r="D149" s="144" t="s">
        <v>140</v>
      </c>
      <c r="E149" s="24"/>
      <c r="F149" s="145" t="s">
        <v>195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140</v>
      </c>
      <c r="AU149" s="6" t="s">
        <v>20</v>
      </c>
    </row>
    <row r="150" spans="2:65" s="6" customFormat="1" ht="15.75" customHeight="1">
      <c r="B150" s="23"/>
      <c r="C150" s="132" t="s">
        <v>196</v>
      </c>
      <c r="D150" s="132" t="s">
        <v>135</v>
      </c>
      <c r="E150" s="133" t="s">
        <v>197</v>
      </c>
      <c r="F150" s="134" t="s">
        <v>198</v>
      </c>
      <c r="G150" s="135" t="s">
        <v>138</v>
      </c>
      <c r="H150" s="136">
        <v>67.1</v>
      </c>
      <c r="I150" s="137"/>
      <c r="J150" s="138">
        <f>ROUND($I$150*$H$150,2)</f>
        <v>0</v>
      </c>
      <c r="K150" s="134"/>
      <c r="L150" s="43"/>
      <c r="M150" s="139"/>
      <c r="N150" s="140" t="s">
        <v>40</v>
      </c>
      <c r="O150" s="24"/>
      <c r="P150" s="24"/>
      <c r="Q150" s="141">
        <v>0</v>
      </c>
      <c r="R150" s="141">
        <f>$Q$150*$H$150</f>
        <v>0</v>
      </c>
      <c r="S150" s="141">
        <v>0</v>
      </c>
      <c r="T150" s="142">
        <f>$S$150*$H$150</f>
        <v>0</v>
      </c>
      <c r="AR150" s="85" t="s">
        <v>139</v>
      </c>
      <c r="AT150" s="85" t="s">
        <v>135</v>
      </c>
      <c r="AU150" s="85" t="s">
        <v>20</v>
      </c>
      <c r="AY150" s="6" t="s">
        <v>134</v>
      </c>
      <c r="BE150" s="143">
        <f>IF($N$150="základní",$J$150,0)</f>
        <v>0</v>
      </c>
      <c r="BF150" s="143">
        <f>IF($N$150="snížená",$J$150,0)</f>
        <v>0</v>
      </c>
      <c r="BG150" s="143">
        <f>IF($N$150="zákl. přenesená",$J$150,0)</f>
        <v>0</v>
      </c>
      <c r="BH150" s="143">
        <f>IF($N$150="sníž. přenesená",$J$150,0)</f>
        <v>0</v>
      </c>
      <c r="BI150" s="143">
        <f>IF($N$150="nulová",$J$150,0)</f>
        <v>0</v>
      </c>
      <c r="BJ150" s="85" t="s">
        <v>20</v>
      </c>
      <c r="BK150" s="143">
        <f>ROUND($I$150*$H$150,2)</f>
        <v>0</v>
      </c>
      <c r="BL150" s="85" t="s">
        <v>139</v>
      </c>
      <c r="BM150" s="85" t="s">
        <v>196</v>
      </c>
    </row>
    <row r="151" spans="2:47" s="6" customFormat="1" ht="16.5" customHeight="1">
      <c r="B151" s="23"/>
      <c r="C151" s="24"/>
      <c r="D151" s="144" t="s">
        <v>140</v>
      </c>
      <c r="E151" s="24"/>
      <c r="F151" s="145" t="s">
        <v>198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140</v>
      </c>
      <c r="AU151" s="6" t="s">
        <v>20</v>
      </c>
    </row>
    <row r="152" spans="2:65" s="6" customFormat="1" ht="15.75" customHeight="1">
      <c r="B152" s="23"/>
      <c r="C152" s="132" t="s">
        <v>199</v>
      </c>
      <c r="D152" s="132" t="s">
        <v>135</v>
      </c>
      <c r="E152" s="133" t="s">
        <v>200</v>
      </c>
      <c r="F152" s="134" t="s">
        <v>201</v>
      </c>
      <c r="G152" s="135" t="s">
        <v>202</v>
      </c>
      <c r="H152" s="136">
        <v>1.08</v>
      </c>
      <c r="I152" s="137"/>
      <c r="J152" s="138">
        <f>ROUND($I$152*$H$152,2)</f>
        <v>0</v>
      </c>
      <c r="K152" s="134"/>
      <c r="L152" s="43"/>
      <c r="M152" s="139"/>
      <c r="N152" s="140" t="s">
        <v>40</v>
      </c>
      <c r="O152" s="24"/>
      <c r="P152" s="24"/>
      <c r="Q152" s="141">
        <v>0</v>
      </c>
      <c r="R152" s="141">
        <f>$Q$152*$H$152</f>
        <v>0</v>
      </c>
      <c r="S152" s="141">
        <v>0</v>
      </c>
      <c r="T152" s="142">
        <f>$S$152*$H$152</f>
        <v>0</v>
      </c>
      <c r="AR152" s="85" t="s">
        <v>139</v>
      </c>
      <c r="AT152" s="85" t="s">
        <v>135</v>
      </c>
      <c r="AU152" s="85" t="s">
        <v>20</v>
      </c>
      <c r="AY152" s="6" t="s">
        <v>134</v>
      </c>
      <c r="BE152" s="143">
        <f>IF($N$152="základní",$J$152,0)</f>
        <v>0</v>
      </c>
      <c r="BF152" s="143">
        <f>IF($N$152="snížená",$J$152,0)</f>
        <v>0</v>
      </c>
      <c r="BG152" s="143">
        <f>IF($N$152="zákl. přenesená",$J$152,0)</f>
        <v>0</v>
      </c>
      <c r="BH152" s="143">
        <f>IF($N$152="sníž. přenesená",$J$152,0)</f>
        <v>0</v>
      </c>
      <c r="BI152" s="143">
        <f>IF($N$152="nulová",$J$152,0)</f>
        <v>0</v>
      </c>
      <c r="BJ152" s="85" t="s">
        <v>20</v>
      </c>
      <c r="BK152" s="143">
        <f>ROUND($I$152*$H$152,2)</f>
        <v>0</v>
      </c>
      <c r="BL152" s="85" t="s">
        <v>139</v>
      </c>
      <c r="BM152" s="85" t="s">
        <v>199</v>
      </c>
    </row>
    <row r="153" spans="2:47" s="6" customFormat="1" ht="16.5" customHeight="1">
      <c r="B153" s="23"/>
      <c r="C153" s="24"/>
      <c r="D153" s="144" t="s">
        <v>140</v>
      </c>
      <c r="E153" s="24"/>
      <c r="F153" s="145" t="s">
        <v>201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140</v>
      </c>
      <c r="AU153" s="6" t="s">
        <v>20</v>
      </c>
    </row>
    <row r="154" spans="2:63" s="121" customFormat="1" ht="37.5" customHeight="1">
      <c r="B154" s="122"/>
      <c r="C154" s="123"/>
      <c r="D154" s="123" t="s">
        <v>68</v>
      </c>
      <c r="E154" s="124" t="s">
        <v>203</v>
      </c>
      <c r="F154" s="124" t="s">
        <v>204</v>
      </c>
      <c r="G154" s="123"/>
      <c r="H154" s="123"/>
      <c r="J154" s="125">
        <f>$BK$154</f>
        <v>0</v>
      </c>
      <c r="K154" s="123"/>
      <c r="L154" s="126"/>
      <c r="M154" s="127"/>
      <c r="N154" s="123"/>
      <c r="O154" s="123"/>
      <c r="P154" s="128">
        <f>SUM($P$155:$P$158)</f>
        <v>0</v>
      </c>
      <c r="Q154" s="123"/>
      <c r="R154" s="128">
        <f>SUM($R$155:$R$158)</f>
        <v>0</v>
      </c>
      <c r="S154" s="123"/>
      <c r="T154" s="129">
        <f>SUM($T$155:$T$158)</f>
        <v>0</v>
      </c>
      <c r="AR154" s="130" t="s">
        <v>20</v>
      </c>
      <c r="AT154" s="130" t="s">
        <v>68</v>
      </c>
      <c r="AU154" s="130" t="s">
        <v>69</v>
      </c>
      <c r="AY154" s="130" t="s">
        <v>134</v>
      </c>
      <c r="BK154" s="131">
        <f>SUM($BK$155:$BK$158)</f>
        <v>0</v>
      </c>
    </row>
    <row r="155" spans="2:65" s="6" customFormat="1" ht="15.75" customHeight="1">
      <c r="B155" s="23"/>
      <c r="C155" s="132" t="s">
        <v>6</v>
      </c>
      <c r="D155" s="132" t="s">
        <v>135</v>
      </c>
      <c r="E155" s="133" t="s">
        <v>205</v>
      </c>
      <c r="F155" s="134" t="s">
        <v>206</v>
      </c>
      <c r="G155" s="135" t="s">
        <v>138</v>
      </c>
      <c r="H155" s="136">
        <v>312.38</v>
      </c>
      <c r="I155" s="137"/>
      <c r="J155" s="138">
        <f>ROUND($I$155*$H$155,2)</f>
        <v>0</v>
      </c>
      <c r="K155" s="134"/>
      <c r="L155" s="43"/>
      <c r="M155" s="139"/>
      <c r="N155" s="140" t="s">
        <v>40</v>
      </c>
      <c r="O155" s="24"/>
      <c r="P155" s="24"/>
      <c r="Q155" s="141">
        <v>0</v>
      </c>
      <c r="R155" s="141">
        <f>$Q$155*$H$155</f>
        <v>0</v>
      </c>
      <c r="S155" s="141">
        <v>0</v>
      </c>
      <c r="T155" s="142">
        <f>$S$155*$H$155</f>
        <v>0</v>
      </c>
      <c r="AR155" s="85" t="s">
        <v>139</v>
      </c>
      <c r="AT155" s="85" t="s">
        <v>135</v>
      </c>
      <c r="AU155" s="85" t="s">
        <v>20</v>
      </c>
      <c r="AY155" s="6" t="s">
        <v>134</v>
      </c>
      <c r="BE155" s="143">
        <f>IF($N$155="základní",$J$155,0)</f>
        <v>0</v>
      </c>
      <c r="BF155" s="143">
        <f>IF($N$155="snížená",$J$155,0)</f>
        <v>0</v>
      </c>
      <c r="BG155" s="143">
        <f>IF($N$155="zákl. přenesená",$J$155,0)</f>
        <v>0</v>
      </c>
      <c r="BH155" s="143">
        <f>IF($N$155="sníž. přenesená",$J$155,0)</f>
        <v>0</v>
      </c>
      <c r="BI155" s="143">
        <f>IF($N$155="nulová",$J$155,0)</f>
        <v>0</v>
      </c>
      <c r="BJ155" s="85" t="s">
        <v>20</v>
      </c>
      <c r="BK155" s="143">
        <f>ROUND($I$155*$H$155,2)</f>
        <v>0</v>
      </c>
      <c r="BL155" s="85" t="s">
        <v>139</v>
      </c>
      <c r="BM155" s="85" t="s">
        <v>6</v>
      </c>
    </row>
    <row r="156" spans="2:47" s="6" customFormat="1" ht="16.5" customHeight="1">
      <c r="B156" s="23"/>
      <c r="C156" s="24"/>
      <c r="D156" s="144" t="s">
        <v>140</v>
      </c>
      <c r="E156" s="24"/>
      <c r="F156" s="145" t="s">
        <v>206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140</v>
      </c>
      <c r="AU156" s="6" t="s">
        <v>20</v>
      </c>
    </row>
    <row r="157" spans="2:65" s="6" customFormat="1" ht="15.75" customHeight="1">
      <c r="B157" s="23"/>
      <c r="C157" s="132" t="s">
        <v>207</v>
      </c>
      <c r="D157" s="132" t="s">
        <v>135</v>
      </c>
      <c r="E157" s="133" t="s">
        <v>208</v>
      </c>
      <c r="F157" s="134" t="s">
        <v>209</v>
      </c>
      <c r="G157" s="135" t="s">
        <v>138</v>
      </c>
      <c r="H157" s="136">
        <v>2.64</v>
      </c>
      <c r="I157" s="137"/>
      <c r="J157" s="138">
        <f>ROUND($I$157*$H$157,2)</f>
        <v>0</v>
      </c>
      <c r="K157" s="134"/>
      <c r="L157" s="43"/>
      <c r="M157" s="139"/>
      <c r="N157" s="140" t="s">
        <v>40</v>
      </c>
      <c r="O157" s="24"/>
      <c r="P157" s="24"/>
      <c r="Q157" s="141">
        <v>0</v>
      </c>
      <c r="R157" s="141">
        <f>$Q$157*$H$157</f>
        <v>0</v>
      </c>
      <c r="S157" s="141">
        <v>0</v>
      </c>
      <c r="T157" s="142">
        <f>$S$157*$H$157</f>
        <v>0</v>
      </c>
      <c r="AR157" s="85" t="s">
        <v>139</v>
      </c>
      <c r="AT157" s="85" t="s">
        <v>135</v>
      </c>
      <c r="AU157" s="85" t="s">
        <v>20</v>
      </c>
      <c r="AY157" s="6" t="s">
        <v>134</v>
      </c>
      <c r="BE157" s="143">
        <f>IF($N$157="základní",$J$157,0)</f>
        <v>0</v>
      </c>
      <c r="BF157" s="143">
        <f>IF($N$157="snížená",$J$157,0)</f>
        <v>0</v>
      </c>
      <c r="BG157" s="143">
        <f>IF($N$157="zákl. přenesená",$J$157,0)</f>
        <v>0</v>
      </c>
      <c r="BH157" s="143">
        <f>IF($N$157="sníž. přenesená",$J$157,0)</f>
        <v>0</v>
      </c>
      <c r="BI157" s="143">
        <f>IF($N$157="nulová",$J$157,0)</f>
        <v>0</v>
      </c>
      <c r="BJ157" s="85" t="s">
        <v>20</v>
      </c>
      <c r="BK157" s="143">
        <f>ROUND($I$157*$H$157,2)</f>
        <v>0</v>
      </c>
      <c r="BL157" s="85" t="s">
        <v>139</v>
      </c>
      <c r="BM157" s="85" t="s">
        <v>207</v>
      </c>
    </row>
    <row r="158" spans="2:47" s="6" customFormat="1" ht="16.5" customHeight="1">
      <c r="B158" s="23"/>
      <c r="C158" s="24"/>
      <c r="D158" s="144" t="s">
        <v>140</v>
      </c>
      <c r="E158" s="24"/>
      <c r="F158" s="145" t="s">
        <v>209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140</v>
      </c>
      <c r="AU158" s="6" t="s">
        <v>20</v>
      </c>
    </row>
    <row r="159" spans="2:63" s="121" customFormat="1" ht="37.5" customHeight="1">
      <c r="B159" s="122"/>
      <c r="C159" s="123"/>
      <c r="D159" s="123" t="s">
        <v>68</v>
      </c>
      <c r="E159" s="124" t="s">
        <v>210</v>
      </c>
      <c r="F159" s="124" t="s">
        <v>211</v>
      </c>
      <c r="G159" s="123"/>
      <c r="H159" s="123"/>
      <c r="J159" s="125">
        <f>$BK$159</f>
        <v>0</v>
      </c>
      <c r="K159" s="123"/>
      <c r="L159" s="126"/>
      <c r="M159" s="127"/>
      <c r="N159" s="123"/>
      <c r="O159" s="123"/>
      <c r="P159" s="128">
        <f>SUM($P$160:$P$161)</f>
        <v>0</v>
      </c>
      <c r="Q159" s="123"/>
      <c r="R159" s="128">
        <f>SUM($R$160:$R$161)</f>
        <v>0</v>
      </c>
      <c r="S159" s="123"/>
      <c r="T159" s="129">
        <f>SUM($T$160:$T$161)</f>
        <v>0</v>
      </c>
      <c r="AR159" s="130" t="s">
        <v>20</v>
      </c>
      <c r="AT159" s="130" t="s">
        <v>68</v>
      </c>
      <c r="AU159" s="130" t="s">
        <v>69</v>
      </c>
      <c r="AY159" s="130" t="s">
        <v>134</v>
      </c>
      <c r="BK159" s="131">
        <f>SUM($BK$160:$BK$161)</f>
        <v>0</v>
      </c>
    </row>
    <row r="160" spans="2:65" s="6" customFormat="1" ht="15.75" customHeight="1">
      <c r="B160" s="23"/>
      <c r="C160" s="132" t="s">
        <v>212</v>
      </c>
      <c r="D160" s="132" t="s">
        <v>135</v>
      </c>
      <c r="E160" s="133" t="s">
        <v>213</v>
      </c>
      <c r="F160" s="134" t="s">
        <v>214</v>
      </c>
      <c r="G160" s="135" t="s">
        <v>181</v>
      </c>
      <c r="H160" s="136">
        <v>45</v>
      </c>
      <c r="I160" s="137"/>
      <c r="J160" s="138">
        <f>ROUND($I$160*$H$160,2)</f>
        <v>0</v>
      </c>
      <c r="K160" s="134"/>
      <c r="L160" s="43"/>
      <c r="M160" s="139"/>
      <c r="N160" s="140" t="s">
        <v>40</v>
      </c>
      <c r="O160" s="24"/>
      <c r="P160" s="24"/>
      <c r="Q160" s="141">
        <v>0</v>
      </c>
      <c r="R160" s="141">
        <f>$Q$160*$H$160</f>
        <v>0</v>
      </c>
      <c r="S160" s="141">
        <v>0</v>
      </c>
      <c r="T160" s="142">
        <f>$S$160*$H$160</f>
        <v>0</v>
      </c>
      <c r="AR160" s="85" t="s">
        <v>139</v>
      </c>
      <c r="AT160" s="85" t="s">
        <v>135</v>
      </c>
      <c r="AU160" s="85" t="s">
        <v>20</v>
      </c>
      <c r="AY160" s="6" t="s">
        <v>134</v>
      </c>
      <c r="BE160" s="143">
        <f>IF($N$160="základní",$J$160,0)</f>
        <v>0</v>
      </c>
      <c r="BF160" s="143">
        <f>IF($N$160="snížená",$J$160,0)</f>
        <v>0</v>
      </c>
      <c r="BG160" s="143">
        <f>IF($N$160="zákl. přenesená",$J$160,0)</f>
        <v>0</v>
      </c>
      <c r="BH160" s="143">
        <f>IF($N$160="sníž. přenesená",$J$160,0)</f>
        <v>0</v>
      </c>
      <c r="BI160" s="143">
        <f>IF($N$160="nulová",$J$160,0)</f>
        <v>0</v>
      </c>
      <c r="BJ160" s="85" t="s">
        <v>20</v>
      </c>
      <c r="BK160" s="143">
        <f>ROUND($I$160*$H$160,2)</f>
        <v>0</v>
      </c>
      <c r="BL160" s="85" t="s">
        <v>139</v>
      </c>
      <c r="BM160" s="85" t="s">
        <v>212</v>
      </c>
    </row>
    <row r="161" spans="2:47" s="6" customFormat="1" ht="16.5" customHeight="1">
      <c r="B161" s="23"/>
      <c r="C161" s="24"/>
      <c r="D161" s="144" t="s">
        <v>140</v>
      </c>
      <c r="E161" s="24"/>
      <c r="F161" s="145" t="s">
        <v>214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140</v>
      </c>
      <c r="AU161" s="6" t="s">
        <v>20</v>
      </c>
    </row>
    <row r="162" spans="2:63" s="121" customFormat="1" ht="37.5" customHeight="1">
      <c r="B162" s="122"/>
      <c r="C162" s="123"/>
      <c r="D162" s="123" t="s">
        <v>68</v>
      </c>
      <c r="E162" s="124" t="s">
        <v>215</v>
      </c>
      <c r="F162" s="124" t="s">
        <v>216</v>
      </c>
      <c r="G162" s="123"/>
      <c r="H162" s="123"/>
      <c r="J162" s="125">
        <f>$BK$162</f>
        <v>0</v>
      </c>
      <c r="K162" s="123"/>
      <c r="L162" s="126"/>
      <c r="M162" s="127"/>
      <c r="N162" s="123"/>
      <c r="O162" s="123"/>
      <c r="P162" s="128">
        <f>SUM($P$163:$P$166)</f>
        <v>0</v>
      </c>
      <c r="Q162" s="123"/>
      <c r="R162" s="128">
        <f>SUM($R$163:$R$166)</f>
        <v>0</v>
      </c>
      <c r="S162" s="123"/>
      <c r="T162" s="129">
        <f>SUM($T$163:$T$166)</f>
        <v>0</v>
      </c>
      <c r="AR162" s="130" t="s">
        <v>20</v>
      </c>
      <c r="AT162" s="130" t="s">
        <v>68</v>
      </c>
      <c r="AU162" s="130" t="s">
        <v>69</v>
      </c>
      <c r="AY162" s="130" t="s">
        <v>134</v>
      </c>
      <c r="BK162" s="131">
        <f>SUM($BK$163:$BK$166)</f>
        <v>0</v>
      </c>
    </row>
    <row r="163" spans="2:65" s="6" customFormat="1" ht="15.75" customHeight="1">
      <c r="B163" s="23"/>
      <c r="C163" s="132" t="s">
        <v>217</v>
      </c>
      <c r="D163" s="132" t="s">
        <v>135</v>
      </c>
      <c r="E163" s="133" t="s">
        <v>218</v>
      </c>
      <c r="F163" s="134" t="s">
        <v>219</v>
      </c>
      <c r="G163" s="135" t="s">
        <v>138</v>
      </c>
      <c r="H163" s="136">
        <v>54.8</v>
      </c>
      <c r="I163" s="137"/>
      <c r="J163" s="138">
        <f>ROUND($I$163*$H$163,2)</f>
        <v>0</v>
      </c>
      <c r="K163" s="134"/>
      <c r="L163" s="43"/>
      <c r="M163" s="139"/>
      <c r="N163" s="140" t="s">
        <v>40</v>
      </c>
      <c r="O163" s="24"/>
      <c r="P163" s="24"/>
      <c r="Q163" s="141">
        <v>0</v>
      </c>
      <c r="R163" s="141">
        <f>$Q$163*$H$163</f>
        <v>0</v>
      </c>
      <c r="S163" s="141">
        <v>0</v>
      </c>
      <c r="T163" s="142">
        <f>$S$163*$H$163</f>
        <v>0</v>
      </c>
      <c r="AR163" s="85" t="s">
        <v>139</v>
      </c>
      <c r="AT163" s="85" t="s">
        <v>135</v>
      </c>
      <c r="AU163" s="85" t="s">
        <v>20</v>
      </c>
      <c r="AY163" s="6" t="s">
        <v>134</v>
      </c>
      <c r="BE163" s="143">
        <f>IF($N$163="základní",$J$163,0)</f>
        <v>0</v>
      </c>
      <c r="BF163" s="143">
        <f>IF($N$163="snížená",$J$163,0)</f>
        <v>0</v>
      </c>
      <c r="BG163" s="143">
        <f>IF($N$163="zákl. přenesená",$J$163,0)</f>
        <v>0</v>
      </c>
      <c r="BH163" s="143">
        <f>IF($N$163="sníž. přenesená",$J$163,0)</f>
        <v>0</v>
      </c>
      <c r="BI163" s="143">
        <f>IF($N$163="nulová",$J$163,0)</f>
        <v>0</v>
      </c>
      <c r="BJ163" s="85" t="s">
        <v>20</v>
      </c>
      <c r="BK163" s="143">
        <f>ROUND($I$163*$H$163,2)</f>
        <v>0</v>
      </c>
      <c r="BL163" s="85" t="s">
        <v>139</v>
      </c>
      <c r="BM163" s="85" t="s">
        <v>217</v>
      </c>
    </row>
    <row r="164" spans="2:47" s="6" customFormat="1" ht="16.5" customHeight="1">
      <c r="B164" s="23"/>
      <c r="C164" s="24"/>
      <c r="D164" s="144" t="s">
        <v>140</v>
      </c>
      <c r="E164" s="24"/>
      <c r="F164" s="145" t="s">
        <v>219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140</v>
      </c>
      <c r="AU164" s="6" t="s">
        <v>20</v>
      </c>
    </row>
    <row r="165" spans="2:65" s="6" customFormat="1" ht="15.75" customHeight="1">
      <c r="B165" s="23"/>
      <c r="C165" s="132" t="s">
        <v>220</v>
      </c>
      <c r="D165" s="132" t="s">
        <v>135</v>
      </c>
      <c r="E165" s="133" t="s">
        <v>221</v>
      </c>
      <c r="F165" s="134" t="s">
        <v>222</v>
      </c>
      <c r="G165" s="135" t="s">
        <v>138</v>
      </c>
      <c r="H165" s="136">
        <v>54.8</v>
      </c>
      <c r="I165" s="137"/>
      <c r="J165" s="138">
        <f>ROUND($I$165*$H$165,2)</f>
        <v>0</v>
      </c>
      <c r="K165" s="134"/>
      <c r="L165" s="43"/>
      <c r="M165" s="139"/>
      <c r="N165" s="140" t="s">
        <v>40</v>
      </c>
      <c r="O165" s="24"/>
      <c r="P165" s="24"/>
      <c r="Q165" s="141">
        <v>0</v>
      </c>
      <c r="R165" s="141">
        <f>$Q$165*$H$165</f>
        <v>0</v>
      </c>
      <c r="S165" s="141">
        <v>0</v>
      </c>
      <c r="T165" s="142">
        <f>$S$165*$H$165</f>
        <v>0</v>
      </c>
      <c r="AR165" s="85" t="s">
        <v>139</v>
      </c>
      <c r="AT165" s="85" t="s">
        <v>135</v>
      </c>
      <c r="AU165" s="85" t="s">
        <v>20</v>
      </c>
      <c r="AY165" s="6" t="s">
        <v>134</v>
      </c>
      <c r="BE165" s="143">
        <f>IF($N$165="základní",$J$165,0)</f>
        <v>0</v>
      </c>
      <c r="BF165" s="143">
        <f>IF($N$165="snížená",$J$165,0)</f>
        <v>0</v>
      </c>
      <c r="BG165" s="143">
        <f>IF($N$165="zákl. přenesená",$J$165,0)</f>
        <v>0</v>
      </c>
      <c r="BH165" s="143">
        <f>IF($N$165="sníž. přenesená",$J$165,0)</f>
        <v>0</v>
      </c>
      <c r="BI165" s="143">
        <f>IF($N$165="nulová",$J$165,0)</f>
        <v>0</v>
      </c>
      <c r="BJ165" s="85" t="s">
        <v>20</v>
      </c>
      <c r="BK165" s="143">
        <f>ROUND($I$165*$H$165,2)</f>
        <v>0</v>
      </c>
      <c r="BL165" s="85" t="s">
        <v>139</v>
      </c>
      <c r="BM165" s="85" t="s">
        <v>220</v>
      </c>
    </row>
    <row r="166" spans="2:47" s="6" customFormat="1" ht="16.5" customHeight="1">
      <c r="B166" s="23"/>
      <c r="C166" s="24"/>
      <c r="D166" s="144" t="s">
        <v>140</v>
      </c>
      <c r="E166" s="24"/>
      <c r="F166" s="145" t="s">
        <v>222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140</v>
      </c>
      <c r="AU166" s="6" t="s">
        <v>20</v>
      </c>
    </row>
    <row r="167" spans="2:63" s="121" customFormat="1" ht="37.5" customHeight="1">
      <c r="B167" s="122"/>
      <c r="C167" s="123"/>
      <c r="D167" s="123" t="s">
        <v>68</v>
      </c>
      <c r="E167" s="124" t="s">
        <v>223</v>
      </c>
      <c r="F167" s="124" t="s">
        <v>224</v>
      </c>
      <c r="G167" s="123"/>
      <c r="H167" s="123"/>
      <c r="J167" s="125">
        <f>$BK$167</f>
        <v>0</v>
      </c>
      <c r="K167" s="123"/>
      <c r="L167" s="126"/>
      <c r="M167" s="127"/>
      <c r="N167" s="123"/>
      <c r="O167" s="123"/>
      <c r="P167" s="128">
        <f>SUM($P$168:$P$169)</f>
        <v>0</v>
      </c>
      <c r="Q167" s="123"/>
      <c r="R167" s="128">
        <f>SUM($R$168:$R$169)</f>
        <v>0</v>
      </c>
      <c r="S167" s="123"/>
      <c r="T167" s="129">
        <f>SUM($T$168:$T$169)</f>
        <v>0</v>
      </c>
      <c r="AR167" s="130" t="s">
        <v>20</v>
      </c>
      <c r="AT167" s="130" t="s">
        <v>68</v>
      </c>
      <c r="AU167" s="130" t="s">
        <v>69</v>
      </c>
      <c r="AY167" s="130" t="s">
        <v>134</v>
      </c>
      <c r="BK167" s="131">
        <f>SUM($BK$168:$BK$169)</f>
        <v>0</v>
      </c>
    </row>
    <row r="168" spans="2:65" s="6" customFormat="1" ht="15.75" customHeight="1">
      <c r="B168" s="23"/>
      <c r="C168" s="132" t="s">
        <v>225</v>
      </c>
      <c r="D168" s="132" t="s">
        <v>135</v>
      </c>
      <c r="E168" s="133" t="s">
        <v>226</v>
      </c>
      <c r="F168" s="134" t="s">
        <v>227</v>
      </c>
      <c r="G168" s="135" t="s">
        <v>138</v>
      </c>
      <c r="H168" s="136">
        <v>20</v>
      </c>
      <c r="I168" s="137"/>
      <c r="J168" s="138">
        <f>ROUND($I$168*$H$168,2)</f>
        <v>0</v>
      </c>
      <c r="K168" s="134"/>
      <c r="L168" s="43"/>
      <c r="M168" s="139"/>
      <c r="N168" s="140" t="s">
        <v>40</v>
      </c>
      <c r="O168" s="24"/>
      <c r="P168" s="24"/>
      <c r="Q168" s="141">
        <v>0</v>
      </c>
      <c r="R168" s="141">
        <f>$Q$168*$H$168</f>
        <v>0</v>
      </c>
      <c r="S168" s="141">
        <v>0</v>
      </c>
      <c r="T168" s="142">
        <f>$S$168*$H$168</f>
        <v>0</v>
      </c>
      <c r="AR168" s="85" t="s">
        <v>139</v>
      </c>
      <c r="AT168" s="85" t="s">
        <v>135</v>
      </c>
      <c r="AU168" s="85" t="s">
        <v>20</v>
      </c>
      <c r="AY168" s="6" t="s">
        <v>134</v>
      </c>
      <c r="BE168" s="143">
        <f>IF($N$168="základní",$J$168,0)</f>
        <v>0</v>
      </c>
      <c r="BF168" s="143">
        <f>IF($N$168="snížená",$J$168,0)</f>
        <v>0</v>
      </c>
      <c r="BG168" s="143">
        <f>IF($N$168="zákl. přenesená",$J$168,0)</f>
        <v>0</v>
      </c>
      <c r="BH168" s="143">
        <f>IF($N$168="sníž. přenesená",$J$168,0)</f>
        <v>0</v>
      </c>
      <c r="BI168" s="143">
        <f>IF($N$168="nulová",$J$168,0)</f>
        <v>0</v>
      </c>
      <c r="BJ168" s="85" t="s">
        <v>20</v>
      </c>
      <c r="BK168" s="143">
        <f>ROUND($I$168*$H$168,2)</f>
        <v>0</v>
      </c>
      <c r="BL168" s="85" t="s">
        <v>139</v>
      </c>
      <c r="BM168" s="85" t="s">
        <v>225</v>
      </c>
    </row>
    <row r="169" spans="2:47" s="6" customFormat="1" ht="16.5" customHeight="1">
      <c r="B169" s="23"/>
      <c r="C169" s="24"/>
      <c r="D169" s="144" t="s">
        <v>140</v>
      </c>
      <c r="E169" s="24"/>
      <c r="F169" s="145" t="s">
        <v>227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140</v>
      </c>
      <c r="AU169" s="6" t="s">
        <v>20</v>
      </c>
    </row>
    <row r="170" spans="2:63" s="121" customFormat="1" ht="37.5" customHeight="1">
      <c r="B170" s="122"/>
      <c r="C170" s="123"/>
      <c r="D170" s="123" t="s">
        <v>68</v>
      </c>
      <c r="E170" s="124" t="s">
        <v>228</v>
      </c>
      <c r="F170" s="124" t="s">
        <v>229</v>
      </c>
      <c r="G170" s="123"/>
      <c r="H170" s="123"/>
      <c r="J170" s="125">
        <f>$BK$170</f>
        <v>0</v>
      </c>
      <c r="K170" s="123"/>
      <c r="L170" s="126"/>
      <c r="M170" s="127"/>
      <c r="N170" s="123"/>
      <c r="O170" s="123"/>
      <c r="P170" s="128">
        <f>SUM($P$171:$P$174)</f>
        <v>0</v>
      </c>
      <c r="Q170" s="123"/>
      <c r="R170" s="128">
        <f>SUM($R$171:$R$174)</f>
        <v>0</v>
      </c>
      <c r="S170" s="123"/>
      <c r="T170" s="129">
        <f>SUM($T$171:$T$174)</f>
        <v>0</v>
      </c>
      <c r="AR170" s="130" t="s">
        <v>20</v>
      </c>
      <c r="AT170" s="130" t="s">
        <v>68</v>
      </c>
      <c r="AU170" s="130" t="s">
        <v>69</v>
      </c>
      <c r="AY170" s="130" t="s">
        <v>134</v>
      </c>
      <c r="BK170" s="131">
        <f>SUM($BK$171:$BK$174)</f>
        <v>0</v>
      </c>
    </row>
    <row r="171" spans="2:65" s="6" customFormat="1" ht="15.75" customHeight="1">
      <c r="B171" s="23"/>
      <c r="C171" s="132" t="s">
        <v>182</v>
      </c>
      <c r="D171" s="132" t="s">
        <v>135</v>
      </c>
      <c r="E171" s="133" t="s">
        <v>230</v>
      </c>
      <c r="F171" s="134" t="s">
        <v>231</v>
      </c>
      <c r="G171" s="135" t="s">
        <v>138</v>
      </c>
      <c r="H171" s="136">
        <v>899.4</v>
      </c>
      <c r="I171" s="137"/>
      <c r="J171" s="138">
        <f>ROUND($I$171*$H$171,2)</f>
        <v>0</v>
      </c>
      <c r="K171" s="134"/>
      <c r="L171" s="43"/>
      <c r="M171" s="139"/>
      <c r="N171" s="140" t="s">
        <v>40</v>
      </c>
      <c r="O171" s="24"/>
      <c r="P171" s="24"/>
      <c r="Q171" s="141">
        <v>0</v>
      </c>
      <c r="R171" s="141">
        <f>$Q$171*$H$171</f>
        <v>0</v>
      </c>
      <c r="S171" s="141">
        <v>0</v>
      </c>
      <c r="T171" s="142">
        <f>$S$171*$H$171</f>
        <v>0</v>
      </c>
      <c r="AR171" s="85" t="s">
        <v>139</v>
      </c>
      <c r="AT171" s="85" t="s">
        <v>135</v>
      </c>
      <c r="AU171" s="85" t="s">
        <v>20</v>
      </c>
      <c r="AY171" s="6" t="s">
        <v>134</v>
      </c>
      <c r="BE171" s="143">
        <f>IF($N$171="základní",$J$171,0)</f>
        <v>0</v>
      </c>
      <c r="BF171" s="143">
        <f>IF($N$171="snížená",$J$171,0)</f>
        <v>0</v>
      </c>
      <c r="BG171" s="143">
        <f>IF($N$171="zákl. přenesená",$J$171,0)</f>
        <v>0</v>
      </c>
      <c r="BH171" s="143">
        <f>IF($N$171="sníž. přenesená",$J$171,0)</f>
        <v>0</v>
      </c>
      <c r="BI171" s="143">
        <f>IF($N$171="nulová",$J$171,0)</f>
        <v>0</v>
      </c>
      <c r="BJ171" s="85" t="s">
        <v>20</v>
      </c>
      <c r="BK171" s="143">
        <f>ROUND($I$171*$H$171,2)</f>
        <v>0</v>
      </c>
      <c r="BL171" s="85" t="s">
        <v>139</v>
      </c>
      <c r="BM171" s="85" t="s">
        <v>182</v>
      </c>
    </row>
    <row r="172" spans="2:47" s="6" customFormat="1" ht="16.5" customHeight="1">
      <c r="B172" s="23"/>
      <c r="C172" s="24"/>
      <c r="D172" s="144" t="s">
        <v>140</v>
      </c>
      <c r="E172" s="24"/>
      <c r="F172" s="145" t="s">
        <v>231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140</v>
      </c>
      <c r="AU172" s="6" t="s">
        <v>20</v>
      </c>
    </row>
    <row r="173" spans="2:65" s="6" customFormat="1" ht="15.75" customHeight="1">
      <c r="B173" s="23"/>
      <c r="C173" s="132" t="s">
        <v>232</v>
      </c>
      <c r="D173" s="132" t="s">
        <v>135</v>
      </c>
      <c r="E173" s="133" t="s">
        <v>233</v>
      </c>
      <c r="F173" s="134" t="s">
        <v>234</v>
      </c>
      <c r="G173" s="135" t="s">
        <v>138</v>
      </c>
      <c r="H173" s="136">
        <v>610.2</v>
      </c>
      <c r="I173" s="137"/>
      <c r="J173" s="138">
        <f>ROUND($I$173*$H$173,2)</f>
        <v>0</v>
      </c>
      <c r="K173" s="134"/>
      <c r="L173" s="43"/>
      <c r="M173" s="139"/>
      <c r="N173" s="140" t="s">
        <v>40</v>
      </c>
      <c r="O173" s="24"/>
      <c r="P173" s="24"/>
      <c r="Q173" s="141">
        <v>0</v>
      </c>
      <c r="R173" s="141">
        <f>$Q$173*$H$173</f>
        <v>0</v>
      </c>
      <c r="S173" s="141">
        <v>0</v>
      </c>
      <c r="T173" s="142">
        <f>$S$173*$H$173</f>
        <v>0</v>
      </c>
      <c r="AR173" s="85" t="s">
        <v>139</v>
      </c>
      <c r="AT173" s="85" t="s">
        <v>135</v>
      </c>
      <c r="AU173" s="85" t="s">
        <v>20</v>
      </c>
      <c r="AY173" s="6" t="s">
        <v>134</v>
      </c>
      <c r="BE173" s="143">
        <f>IF($N$173="základní",$J$173,0)</f>
        <v>0</v>
      </c>
      <c r="BF173" s="143">
        <f>IF($N$173="snížená",$J$173,0)</f>
        <v>0</v>
      </c>
      <c r="BG173" s="143">
        <f>IF($N$173="zákl. přenesená",$J$173,0)</f>
        <v>0</v>
      </c>
      <c r="BH173" s="143">
        <f>IF($N$173="sníž. přenesená",$J$173,0)</f>
        <v>0</v>
      </c>
      <c r="BI173" s="143">
        <f>IF($N$173="nulová",$J$173,0)</f>
        <v>0</v>
      </c>
      <c r="BJ173" s="85" t="s">
        <v>20</v>
      </c>
      <c r="BK173" s="143">
        <f>ROUND($I$173*$H$173,2)</f>
        <v>0</v>
      </c>
      <c r="BL173" s="85" t="s">
        <v>139</v>
      </c>
      <c r="BM173" s="85" t="s">
        <v>232</v>
      </c>
    </row>
    <row r="174" spans="2:47" s="6" customFormat="1" ht="16.5" customHeight="1">
      <c r="B174" s="23"/>
      <c r="C174" s="24"/>
      <c r="D174" s="144" t="s">
        <v>140</v>
      </c>
      <c r="E174" s="24"/>
      <c r="F174" s="145" t="s">
        <v>234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140</v>
      </c>
      <c r="AU174" s="6" t="s">
        <v>20</v>
      </c>
    </row>
    <row r="175" spans="2:63" s="121" customFormat="1" ht="37.5" customHeight="1">
      <c r="B175" s="122"/>
      <c r="C175" s="123"/>
      <c r="D175" s="123" t="s">
        <v>68</v>
      </c>
      <c r="E175" s="124" t="s">
        <v>235</v>
      </c>
      <c r="F175" s="124" t="s">
        <v>236</v>
      </c>
      <c r="G175" s="123"/>
      <c r="H175" s="123"/>
      <c r="J175" s="125">
        <f>$BK$175</f>
        <v>0</v>
      </c>
      <c r="K175" s="123"/>
      <c r="L175" s="126"/>
      <c r="M175" s="127"/>
      <c r="N175" s="123"/>
      <c r="O175" s="123"/>
      <c r="P175" s="128">
        <f>SUM($P$176:$P$185)</f>
        <v>0</v>
      </c>
      <c r="Q175" s="123"/>
      <c r="R175" s="128">
        <f>SUM($R$176:$R$185)</f>
        <v>0</v>
      </c>
      <c r="S175" s="123"/>
      <c r="T175" s="129">
        <f>SUM($T$176:$T$185)</f>
        <v>0</v>
      </c>
      <c r="AR175" s="130" t="s">
        <v>20</v>
      </c>
      <c r="AT175" s="130" t="s">
        <v>68</v>
      </c>
      <c r="AU175" s="130" t="s">
        <v>69</v>
      </c>
      <c r="AY175" s="130" t="s">
        <v>134</v>
      </c>
      <c r="BK175" s="131">
        <f>SUM($BK$176:$BK$185)</f>
        <v>0</v>
      </c>
    </row>
    <row r="176" spans="2:65" s="6" customFormat="1" ht="15.75" customHeight="1">
      <c r="B176" s="23"/>
      <c r="C176" s="132" t="s">
        <v>237</v>
      </c>
      <c r="D176" s="132" t="s">
        <v>135</v>
      </c>
      <c r="E176" s="133" t="s">
        <v>238</v>
      </c>
      <c r="F176" s="134" t="s">
        <v>239</v>
      </c>
      <c r="G176" s="135" t="s">
        <v>138</v>
      </c>
      <c r="H176" s="136">
        <v>11.3</v>
      </c>
      <c r="I176" s="137"/>
      <c r="J176" s="138">
        <f>ROUND($I$176*$H$176,2)</f>
        <v>0</v>
      </c>
      <c r="K176" s="134"/>
      <c r="L176" s="43"/>
      <c r="M176" s="139"/>
      <c r="N176" s="140" t="s">
        <v>40</v>
      </c>
      <c r="O176" s="24"/>
      <c r="P176" s="24"/>
      <c r="Q176" s="141">
        <v>0</v>
      </c>
      <c r="R176" s="141">
        <f>$Q$176*$H$176</f>
        <v>0</v>
      </c>
      <c r="S176" s="141">
        <v>0</v>
      </c>
      <c r="T176" s="142">
        <f>$S$176*$H$176</f>
        <v>0</v>
      </c>
      <c r="AR176" s="85" t="s">
        <v>139</v>
      </c>
      <c r="AT176" s="85" t="s">
        <v>135</v>
      </c>
      <c r="AU176" s="85" t="s">
        <v>20</v>
      </c>
      <c r="AY176" s="6" t="s">
        <v>134</v>
      </c>
      <c r="BE176" s="143">
        <f>IF($N$176="základní",$J$176,0)</f>
        <v>0</v>
      </c>
      <c r="BF176" s="143">
        <f>IF($N$176="snížená",$J$176,0)</f>
        <v>0</v>
      </c>
      <c r="BG176" s="143">
        <f>IF($N$176="zákl. přenesená",$J$176,0)</f>
        <v>0</v>
      </c>
      <c r="BH176" s="143">
        <f>IF($N$176="sníž. přenesená",$J$176,0)</f>
        <v>0</v>
      </c>
      <c r="BI176" s="143">
        <f>IF($N$176="nulová",$J$176,0)</f>
        <v>0</v>
      </c>
      <c r="BJ176" s="85" t="s">
        <v>20</v>
      </c>
      <c r="BK176" s="143">
        <f>ROUND($I$176*$H$176,2)</f>
        <v>0</v>
      </c>
      <c r="BL176" s="85" t="s">
        <v>139</v>
      </c>
      <c r="BM176" s="85" t="s">
        <v>237</v>
      </c>
    </row>
    <row r="177" spans="2:47" s="6" customFormat="1" ht="16.5" customHeight="1">
      <c r="B177" s="23"/>
      <c r="C177" s="24"/>
      <c r="D177" s="144" t="s">
        <v>140</v>
      </c>
      <c r="E177" s="24"/>
      <c r="F177" s="145" t="s">
        <v>239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140</v>
      </c>
      <c r="AU177" s="6" t="s">
        <v>20</v>
      </c>
    </row>
    <row r="178" spans="2:65" s="6" customFormat="1" ht="15.75" customHeight="1">
      <c r="B178" s="23"/>
      <c r="C178" s="132" t="s">
        <v>240</v>
      </c>
      <c r="D178" s="132" t="s">
        <v>135</v>
      </c>
      <c r="E178" s="133" t="s">
        <v>241</v>
      </c>
      <c r="F178" s="134" t="s">
        <v>242</v>
      </c>
      <c r="G178" s="135" t="s">
        <v>138</v>
      </c>
      <c r="H178" s="136">
        <v>0.69</v>
      </c>
      <c r="I178" s="137"/>
      <c r="J178" s="138">
        <f>ROUND($I$178*$H$178,2)</f>
        <v>0</v>
      </c>
      <c r="K178" s="134"/>
      <c r="L178" s="43"/>
      <c r="M178" s="139"/>
      <c r="N178" s="140" t="s">
        <v>40</v>
      </c>
      <c r="O178" s="24"/>
      <c r="P178" s="24"/>
      <c r="Q178" s="141">
        <v>0</v>
      </c>
      <c r="R178" s="141">
        <f>$Q$178*$H$178</f>
        <v>0</v>
      </c>
      <c r="S178" s="141">
        <v>0</v>
      </c>
      <c r="T178" s="142">
        <f>$S$178*$H$178</f>
        <v>0</v>
      </c>
      <c r="AR178" s="85" t="s">
        <v>139</v>
      </c>
      <c r="AT178" s="85" t="s">
        <v>135</v>
      </c>
      <c r="AU178" s="85" t="s">
        <v>20</v>
      </c>
      <c r="AY178" s="6" t="s">
        <v>134</v>
      </c>
      <c r="BE178" s="143">
        <f>IF($N$178="základní",$J$178,0)</f>
        <v>0</v>
      </c>
      <c r="BF178" s="143">
        <f>IF($N$178="snížená",$J$178,0)</f>
        <v>0</v>
      </c>
      <c r="BG178" s="143">
        <f>IF($N$178="zákl. přenesená",$J$178,0)</f>
        <v>0</v>
      </c>
      <c r="BH178" s="143">
        <f>IF($N$178="sníž. přenesená",$J$178,0)</f>
        <v>0</v>
      </c>
      <c r="BI178" s="143">
        <f>IF($N$178="nulová",$J$178,0)</f>
        <v>0</v>
      </c>
      <c r="BJ178" s="85" t="s">
        <v>20</v>
      </c>
      <c r="BK178" s="143">
        <f>ROUND($I$178*$H$178,2)</f>
        <v>0</v>
      </c>
      <c r="BL178" s="85" t="s">
        <v>139</v>
      </c>
      <c r="BM178" s="85" t="s">
        <v>240</v>
      </c>
    </row>
    <row r="179" spans="2:47" s="6" customFormat="1" ht="16.5" customHeight="1">
      <c r="B179" s="23"/>
      <c r="C179" s="24"/>
      <c r="D179" s="144" t="s">
        <v>140</v>
      </c>
      <c r="E179" s="24"/>
      <c r="F179" s="145" t="s">
        <v>242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140</v>
      </c>
      <c r="AU179" s="6" t="s">
        <v>20</v>
      </c>
    </row>
    <row r="180" spans="2:65" s="6" customFormat="1" ht="15.75" customHeight="1">
      <c r="B180" s="23"/>
      <c r="C180" s="132" t="s">
        <v>203</v>
      </c>
      <c r="D180" s="132" t="s">
        <v>135</v>
      </c>
      <c r="E180" s="133" t="s">
        <v>243</v>
      </c>
      <c r="F180" s="134" t="s">
        <v>244</v>
      </c>
      <c r="G180" s="135" t="s">
        <v>138</v>
      </c>
      <c r="H180" s="136">
        <v>430.6</v>
      </c>
      <c r="I180" s="137"/>
      <c r="J180" s="138">
        <f>ROUND($I$180*$H$180,2)</f>
        <v>0</v>
      </c>
      <c r="K180" s="134"/>
      <c r="L180" s="43"/>
      <c r="M180" s="139"/>
      <c r="N180" s="140" t="s">
        <v>40</v>
      </c>
      <c r="O180" s="24"/>
      <c r="P180" s="24"/>
      <c r="Q180" s="141">
        <v>0</v>
      </c>
      <c r="R180" s="141">
        <f>$Q$180*$H$180</f>
        <v>0</v>
      </c>
      <c r="S180" s="141">
        <v>0</v>
      </c>
      <c r="T180" s="142">
        <f>$S$180*$H$180</f>
        <v>0</v>
      </c>
      <c r="AR180" s="85" t="s">
        <v>139</v>
      </c>
      <c r="AT180" s="85" t="s">
        <v>135</v>
      </c>
      <c r="AU180" s="85" t="s">
        <v>20</v>
      </c>
      <c r="AY180" s="6" t="s">
        <v>134</v>
      </c>
      <c r="BE180" s="143">
        <f>IF($N$180="základní",$J$180,0)</f>
        <v>0</v>
      </c>
      <c r="BF180" s="143">
        <f>IF($N$180="snížená",$J$180,0)</f>
        <v>0</v>
      </c>
      <c r="BG180" s="143">
        <f>IF($N$180="zákl. přenesená",$J$180,0)</f>
        <v>0</v>
      </c>
      <c r="BH180" s="143">
        <f>IF($N$180="sníž. přenesená",$J$180,0)</f>
        <v>0</v>
      </c>
      <c r="BI180" s="143">
        <f>IF($N$180="nulová",$J$180,0)</f>
        <v>0</v>
      </c>
      <c r="BJ180" s="85" t="s">
        <v>20</v>
      </c>
      <c r="BK180" s="143">
        <f>ROUND($I$180*$H$180,2)</f>
        <v>0</v>
      </c>
      <c r="BL180" s="85" t="s">
        <v>139</v>
      </c>
      <c r="BM180" s="85" t="s">
        <v>203</v>
      </c>
    </row>
    <row r="181" spans="2:47" s="6" customFormat="1" ht="16.5" customHeight="1">
      <c r="B181" s="23"/>
      <c r="C181" s="24"/>
      <c r="D181" s="144" t="s">
        <v>140</v>
      </c>
      <c r="E181" s="24"/>
      <c r="F181" s="145" t="s">
        <v>244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140</v>
      </c>
      <c r="AU181" s="6" t="s">
        <v>20</v>
      </c>
    </row>
    <row r="182" spans="2:65" s="6" customFormat="1" ht="15.75" customHeight="1">
      <c r="B182" s="23"/>
      <c r="C182" s="132" t="s">
        <v>245</v>
      </c>
      <c r="D182" s="132" t="s">
        <v>135</v>
      </c>
      <c r="E182" s="133" t="s">
        <v>246</v>
      </c>
      <c r="F182" s="134" t="s">
        <v>247</v>
      </c>
      <c r="G182" s="135" t="s">
        <v>138</v>
      </c>
      <c r="H182" s="136">
        <v>430.6</v>
      </c>
      <c r="I182" s="137"/>
      <c r="J182" s="138">
        <f>ROUND($I$182*$H$182,2)</f>
        <v>0</v>
      </c>
      <c r="K182" s="134"/>
      <c r="L182" s="43"/>
      <c r="M182" s="139"/>
      <c r="N182" s="140" t="s">
        <v>40</v>
      </c>
      <c r="O182" s="24"/>
      <c r="P182" s="24"/>
      <c r="Q182" s="141">
        <v>0</v>
      </c>
      <c r="R182" s="141">
        <f>$Q$182*$H$182</f>
        <v>0</v>
      </c>
      <c r="S182" s="141">
        <v>0</v>
      </c>
      <c r="T182" s="142">
        <f>$S$182*$H$182</f>
        <v>0</v>
      </c>
      <c r="AR182" s="85" t="s">
        <v>139</v>
      </c>
      <c r="AT182" s="85" t="s">
        <v>135</v>
      </c>
      <c r="AU182" s="85" t="s">
        <v>20</v>
      </c>
      <c r="AY182" s="6" t="s">
        <v>134</v>
      </c>
      <c r="BE182" s="143">
        <f>IF($N$182="základní",$J$182,0)</f>
        <v>0</v>
      </c>
      <c r="BF182" s="143">
        <f>IF($N$182="snížená",$J$182,0)</f>
        <v>0</v>
      </c>
      <c r="BG182" s="143">
        <f>IF($N$182="zákl. přenesená",$J$182,0)</f>
        <v>0</v>
      </c>
      <c r="BH182" s="143">
        <f>IF($N$182="sníž. přenesená",$J$182,0)</f>
        <v>0</v>
      </c>
      <c r="BI182" s="143">
        <f>IF($N$182="nulová",$J$182,0)</f>
        <v>0</v>
      </c>
      <c r="BJ182" s="85" t="s">
        <v>20</v>
      </c>
      <c r="BK182" s="143">
        <f>ROUND($I$182*$H$182,2)</f>
        <v>0</v>
      </c>
      <c r="BL182" s="85" t="s">
        <v>139</v>
      </c>
      <c r="BM182" s="85" t="s">
        <v>245</v>
      </c>
    </row>
    <row r="183" spans="2:47" s="6" customFormat="1" ht="16.5" customHeight="1">
      <c r="B183" s="23"/>
      <c r="C183" s="24"/>
      <c r="D183" s="144" t="s">
        <v>140</v>
      </c>
      <c r="E183" s="24"/>
      <c r="F183" s="145" t="s">
        <v>247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140</v>
      </c>
      <c r="AU183" s="6" t="s">
        <v>20</v>
      </c>
    </row>
    <row r="184" spans="2:65" s="6" customFormat="1" ht="15.75" customHeight="1">
      <c r="B184" s="23"/>
      <c r="C184" s="132" t="s">
        <v>248</v>
      </c>
      <c r="D184" s="132" t="s">
        <v>135</v>
      </c>
      <c r="E184" s="133" t="s">
        <v>249</v>
      </c>
      <c r="F184" s="134" t="s">
        <v>250</v>
      </c>
      <c r="G184" s="135" t="s">
        <v>138</v>
      </c>
      <c r="H184" s="136">
        <v>189.2</v>
      </c>
      <c r="I184" s="137"/>
      <c r="J184" s="138">
        <f>ROUND($I$184*$H$184,2)</f>
        <v>0</v>
      </c>
      <c r="K184" s="134"/>
      <c r="L184" s="43"/>
      <c r="M184" s="139"/>
      <c r="N184" s="140" t="s">
        <v>40</v>
      </c>
      <c r="O184" s="24"/>
      <c r="P184" s="24"/>
      <c r="Q184" s="141">
        <v>0</v>
      </c>
      <c r="R184" s="141">
        <f>$Q$184*$H$184</f>
        <v>0</v>
      </c>
      <c r="S184" s="141">
        <v>0</v>
      </c>
      <c r="T184" s="142">
        <f>$S$184*$H$184</f>
        <v>0</v>
      </c>
      <c r="AR184" s="85" t="s">
        <v>139</v>
      </c>
      <c r="AT184" s="85" t="s">
        <v>135</v>
      </c>
      <c r="AU184" s="85" t="s">
        <v>20</v>
      </c>
      <c r="AY184" s="6" t="s">
        <v>134</v>
      </c>
      <c r="BE184" s="143">
        <f>IF($N$184="základní",$J$184,0)</f>
        <v>0</v>
      </c>
      <c r="BF184" s="143">
        <f>IF($N$184="snížená",$J$184,0)</f>
        <v>0</v>
      </c>
      <c r="BG184" s="143">
        <f>IF($N$184="zákl. přenesená",$J$184,0)</f>
        <v>0</v>
      </c>
      <c r="BH184" s="143">
        <f>IF($N$184="sníž. přenesená",$J$184,0)</f>
        <v>0</v>
      </c>
      <c r="BI184" s="143">
        <f>IF($N$184="nulová",$J$184,0)</f>
        <v>0</v>
      </c>
      <c r="BJ184" s="85" t="s">
        <v>20</v>
      </c>
      <c r="BK184" s="143">
        <f>ROUND($I$184*$H$184,2)</f>
        <v>0</v>
      </c>
      <c r="BL184" s="85" t="s">
        <v>139</v>
      </c>
      <c r="BM184" s="85" t="s">
        <v>248</v>
      </c>
    </row>
    <row r="185" spans="2:47" s="6" customFormat="1" ht="16.5" customHeight="1">
      <c r="B185" s="23"/>
      <c r="C185" s="24"/>
      <c r="D185" s="144" t="s">
        <v>140</v>
      </c>
      <c r="E185" s="24"/>
      <c r="F185" s="145" t="s">
        <v>250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140</v>
      </c>
      <c r="AU185" s="6" t="s">
        <v>20</v>
      </c>
    </row>
    <row r="186" spans="2:63" s="121" customFormat="1" ht="37.5" customHeight="1">
      <c r="B186" s="122"/>
      <c r="C186" s="123"/>
      <c r="D186" s="123" t="s">
        <v>68</v>
      </c>
      <c r="E186" s="124" t="s">
        <v>251</v>
      </c>
      <c r="F186" s="124" t="s">
        <v>252</v>
      </c>
      <c r="G186" s="123"/>
      <c r="H186" s="123"/>
      <c r="J186" s="125">
        <f>$BK$186</f>
        <v>0</v>
      </c>
      <c r="K186" s="123"/>
      <c r="L186" s="126"/>
      <c r="M186" s="127"/>
      <c r="N186" s="123"/>
      <c r="O186" s="123"/>
      <c r="P186" s="128">
        <f>SUM($P$187:$P$188)</f>
        <v>0</v>
      </c>
      <c r="Q186" s="123"/>
      <c r="R186" s="128">
        <f>SUM($R$187:$R$188)</f>
        <v>0</v>
      </c>
      <c r="S186" s="123"/>
      <c r="T186" s="129">
        <f>SUM($T$187:$T$188)</f>
        <v>0</v>
      </c>
      <c r="AR186" s="130" t="s">
        <v>20</v>
      </c>
      <c r="AT186" s="130" t="s">
        <v>68</v>
      </c>
      <c r="AU186" s="130" t="s">
        <v>69</v>
      </c>
      <c r="AY186" s="130" t="s">
        <v>134</v>
      </c>
      <c r="BK186" s="131">
        <f>SUM($BK$187:$BK$188)</f>
        <v>0</v>
      </c>
    </row>
    <row r="187" spans="2:65" s="6" customFormat="1" ht="15.75" customHeight="1">
      <c r="B187" s="23"/>
      <c r="C187" s="132" t="s">
        <v>253</v>
      </c>
      <c r="D187" s="132" t="s">
        <v>135</v>
      </c>
      <c r="E187" s="133" t="s">
        <v>254</v>
      </c>
      <c r="F187" s="134" t="s">
        <v>255</v>
      </c>
      <c r="G187" s="135" t="s">
        <v>181</v>
      </c>
      <c r="H187" s="136">
        <v>169.2</v>
      </c>
      <c r="I187" s="137"/>
      <c r="J187" s="138">
        <f>ROUND($I$187*$H$187,2)</f>
        <v>0</v>
      </c>
      <c r="K187" s="134"/>
      <c r="L187" s="43"/>
      <c r="M187" s="139"/>
      <c r="N187" s="140" t="s">
        <v>40</v>
      </c>
      <c r="O187" s="24"/>
      <c r="P187" s="24"/>
      <c r="Q187" s="141">
        <v>0</v>
      </c>
      <c r="R187" s="141">
        <f>$Q$187*$H$187</f>
        <v>0</v>
      </c>
      <c r="S187" s="141">
        <v>0</v>
      </c>
      <c r="T187" s="142">
        <f>$S$187*$H$187</f>
        <v>0</v>
      </c>
      <c r="AR187" s="85" t="s">
        <v>139</v>
      </c>
      <c r="AT187" s="85" t="s">
        <v>135</v>
      </c>
      <c r="AU187" s="85" t="s">
        <v>20</v>
      </c>
      <c r="AY187" s="6" t="s">
        <v>134</v>
      </c>
      <c r="BE187" s="143">
        <f>IF($N$187="základní",$J$187,0)</f>
        <v>0</v>
      </c>
      <c r="BF187" s="143">
        <f>IF($N$187="snížená",$J$187,0)</f>
        <v>0</v>
      </c>
      <c r="BG187" s="143">
        <f>IF($N$187="zákl. přenesená",$J$187,0)</f>
        <v>0</v>
      </c>
      <c r="BH187" s="143">
        <f>IF($N$187="sníž. přenesená",$J$187,0)</f>
        <v>0</v>
      </c>
      <c r="BI187" s="143">
        <f>IF($N$187="nulová",$J$187,0)</f>
        <v>0</v>
      </c>
      <c r="BJ187" s="85" t="s">
        <v>20</v>
      </c>
      <c r="BK187" s="143">
        <f>ROUND($I$187*$H$187,2)</f>
        <v>0</v>
      </c>
      <c r="BL187" s="85" t="s">
        <v>139</v>
      </c>
      <c r="BM187" s="85" t="s">
        <v>253</v>
      </c>
    </row>
    <row r="188" spans="2:47" s="6" customFormat="1" ht="16.5" customHeight="1">
      <c r="B188" s="23"/>
      <c r="C188" s="24"/>
      <c r="D188" s="144" t="s">
        <v>140</v>
      </c>
      <c r="E188" s="24"/>
      <c r="F188" s="145" t="s">
        <v>255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140</v>
      </c>
      <c r="AU188" s="6" t="s">
        <v>20</v>
      </c>
    </row>
    <row r="189" spans="2:63" s="121" customFormat="1" ht="37.5" customHeight="1">
      <c r="B189" s="122"/>
      <c r="C189" s="123"/>
      <c r="D189" s="123" t="s">
        <v>68</v>
      </c>
      <c r="E189" s="124" t="s">
        <v>256</v>
      </c>
      <c r="F189" s="124" t="s">
        <v>257</v>
      </c>
      <c r="G189" s="123"/>
      <c r="H189" s="123"/>
      <c r="J189" s="125">
        <f>$BK$189</f>
        <v>0</v>
      </c>
      <c r="K189" s="123"/>
      <c r="L189" s="126"/>
      <c r="M189" s="127"/>
      <c r="N189" s="123"/>
      <c r="O189" s="123"/>
      <c r="P189" s="128">
        <f>SUM($P$190:$P$193)</f>
        <v>0</v>
      </c>
      <c r="Q189" s="123"/>
      <c r="R189" s="128">
        <f>SUM($R$190:$R$193)</f>
        <v>0</v>
      </c>
      <c r="S189" s="123"/>
      <c r="T189" s="129">
        <f>SUM($T$190:$T$193)</f>
        <v>0</v>
      </c>
      <c r="AR189" s="130" t="s">
        <v>20</v>
      </c>
      <c r="AT189" s="130" t="s">
        <v>68</v>
      </c>
      <c r="AU189" s="130" t="s">
        <v>69</v>
      </c>
      <c r="AY189" s="130" t="s">
        <v>134</v>
      </c>
      <c r="BK189" s="131">
        <f>SUM($BK$190:$BK$193)</f>
        <v>0</v>
      </c>
    </row>
    <row r="190" spans="2:65" s="6" customFormat="1" ht="15.75" customHeight="1">
      <c r="B190" s="23"/>
      <c r="C190" s="132" t="s">
        <v>258</v>
      </c>
      <c r="D190" s="132" t="s">
        <v>135</v>
      </c>
      <c r="E190" s="133" t="s">
        <v>259</v>
      </c>
      <c r="F190" s="134" t="s">
        <v>260</v>
      </c>
      <c r="G190" s="135" t="s">
        <v>138</v>
      </c>
      <c r="H190" s="136">
        <v>130.7</v>
      </c>
      <c r="I190" s="137"/>
      <c r="J190" s="138">
        <f>ROUND($I$190*$H$190,2)</f>
        <v>0</v>
      </c>
      <c r="K190" s="134"/>
      <c r="L190" s="43"/>
      <c r="M190" s="139"/>
      <c r="N190" s="140" t="s">
        <v>40</v>
      </c>
      <c r="O190" s="24"/>
      <c r="P190" s="24"/>
      <c r="Q190" s="141">
        <v>0</v>
      </c>
      <c r="R190" s="141">
        <f>$Q$190*$H$190</f>
        <v>0</v>
      </c>
      <c r="S190" s="141">
        <v>0</v>
      </c>
      <c r="T190" s="142">
        <f>$S$190*$H$190</f>
        <v>0</v>
      </c>
      <c r="AR190" s="85" t="s">
        <v>139</v>
      </c>
      <c r="AT190" s="85" t="s">
        <v>135</v>
      </c>
      <c r="AU190" s="85" t="s">
        <v>20</v>
      </c>
      <c r="AY190" s="6" t="s">
        <v>134</v>
      </c>
      <c r="BE190" s="143">
        <f>IF($N$190="základní",$J$190,0)</f>
        <v>0</v>
      </c>
      <c r="BF190" s="143">
        <f>IF($N$190="snížená",$J$190,0)</f>
        <v>0</v>
      </c>
      <c r="BG190" s="143">
        <f>IF($N$190="zákl. přenesená",$J$190,0)</f>
        <v>0</v>
      </c>
      <c r="BH190" s="143">
        <f>IF($N$190="sníž. přenesená",$J$190,0)</f>
        <v>0</v>
      </c>
      <c r="BI190" s="143">
        <f>IF($N$190="nulová",$J$190,0)</f>
        <v>0</v>
      </c>
      <c r="BJ190" s="85" t="s">
        <v>20</v>
      </c>
      <c r="BK190" s="143">
        <f>ROUND($I$190*$H$190,2)</f>
        <v>0</v>
      </c>
      <c r="BL190" s="85" t="s">
        <v>139</v>
      </c>
      <c r="BM190" s="85" t="s">
        <v>258</v>
      </c>
    </row>
    <row r="191" spans="2:47" s="6" customFormat="1" ht="16.5" customHeight="1">
      <c r="B191" s="23"/>
      <c r="C191" s="24"/>
      <c r="D191" s="144" t="s">
        <v>140</v>
      </c>
      <c r="E191" s="24"/>
      <c r="F191" s="145" t="s">
        <v>260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140</v>
      </c>
      <c r="AU191" s="6" t="s">
        <v>20</v>
      </c>
    </row>
    <row r="192" spans="2:65" s="6" customFormat="1" ht="15.75" customHeight="1">
      <c r="B192" s="23"/>
      <c r="C192" s="132" t="s">
        <v>261</v>
      </c>
      <c r="D192" s="132" t="s">
        <v>135</v>
      </c>
      <c r="E192" s="133" t="s">
        <v>262</v>
      </c>
      <c r="F192" s="134" t="s">
        <v>263</v>
      </c>
      <c r="G192" s="135" t="s">
        <v>138</v>
      </c>
      <c r="H192" s="136">
        <v>150</v>
      </c>
      <c r="I192" s="137"/>
      <c r="J192" s="138">
        <f>ROUND($I$192*$H$192,2)</f>
        <v>0</v>
      </c>
      <c r="K192" s="134"/>
      <c r="L192" s="43"/>
      <c r="M192" s="139"/>
      <c r="N192" s="140" t="s">
        <v>40</v>
      </c>
      <c r="O192" s="24"/>
      <c r="P192" s="24"/>
      <c r="Q192" s="141">
        <v>0</v>
      </c>
      <c r="R192" s="141">
        <f>$Q$192*$H$192</f>
        <v>0</v>
      </c>
      <c r="S192" s="141">
        <v>0</v>
      </c>
      <c r="T192" s="142">
        <f>$S$192*$H$192</f>
        <v>0</v>
      </c>
      <c r="AR192" s="85" t="s">
        <v>139</v>
      </c>
      <c r="AT192" s="85" t="s">
        <v>135</v>
      </c>
      <c r="AU192" s="85" t="s">
        <v>20</v>
      </c>
      <c r="AY192" s="6" t="s">
        <v>134</v>
      </c>
      <c r="BE192" s="143">
        <f>IF($N$192="základní",$J$192,0)</f>
        <v>0</v>
      </c>
      <c r="BF192" s="143">
        <f>IF($N$192="snížená",$J$192,0)</f>
        <v>0</v>
      </c>
      <c r="BG192" s="143">
        <f>IF($N$192="zákl. přenesená",$J$192,0)</f>
        <v>0</v>
      </c>
      <c r="BH192" s="143">
        <f>IF($N$192="sníž. přenesená",$J$192,0)</f>
        <v>0</v>
      </c>
      <c r="BI192" s="143">
        <f>IF($N$192="nulová",$J$192,0)</f>
        <v>0</v>
      </c>
      <c r="BJ192" s="85" t="s">
        <v>20</v>
      </c>
      <c r="BK192" s="143">
        <f>ROUND($I$192*$H$192,2)</f>
        <v>0</v>
      </c>
      <c r="BL192" s="85" t="s">
        <v>139</v>
      </c>
      <c r="BM192" s="85" t="s">
        <v>261</v>
      </c>
    </row>
    <row r="193" spans="2:47" s="6" customFormat="1" ht="16.5" customHeight="1">
      <c r="B193" s="23"/>
      <c r="C193" s="24"/>
      <c r="D193" s="144" t="s">
        <v>140</v>
      </c>
      <c r="E193" s="24"/>
      <c r="F193" s="145" t="s">
        <v>263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140</v>
      </c>
      <c r="AU193" s="6" t="s">
        <v>20</v>
      </c>
    </row>
    <row r="194" spans="2:63" s="121" customFormat="1" ht="37.5" customHeight="1">
      <c r="B194" s="122"/>
      <c r="C194" s="123"/>
      <c r="D194" s="123" t="s">
        <v>68</v>
      </c>
      <c r="E194" s="124" t="s">
        <v>264</v>
      </c>
      <c r="F194" s="124" t="s">
        <v>265</v>
      </c>
      <c r="G194" s="123"/>
      <c r="H194" s="123"/>
      <c r="J194" s="125">
        <f>$BK$194</f>
        <v>0</v>
      </c>
      <c r="K194" s="123"/>
      <c r="L194" s="126"/>
      <c r="M194" s="127"/>
      <c r="N194" s="123"/>
      <c r="O194" s="123"/>
      <c r="P194" s="128">
        <f>SUM($P$195:$P$198)</f>
        <v>0</v>
      </c>
      <c r="Q194" s="123"/>
      <c r="R194" s="128">
        <f>SUM($R$195:$R$198)</f>
        <v>0</v>
      </c>
      <c r="S194" s="123"/>
      <c r="T194" s="129">
        <f>SUM($T$195:$T$198)</f>
        <v>0</v>
      </c>
      <c r="AR194" s="130" t="s">
        <v>20</v>
      </c>
      <c r="AT194" s="130" t="s">
        <v>68</v>
      </c>
      <c r="AU194" s="130" t="s">
        <v>69</v>
      </c>
      <c r="AY194" s="130" t="s">
        <v>134</v>
      </c>
      <c r="BK194" s="131">
        <f>SUM($BK$195:$BK$198)</f>
        <v>0</v>
      </c>
    </row>
    <row r="195" spans="2:65" s="6" customFormat="1" ht="15.75" customHeight="1">
      <c r="B195" s="23"/>
      <c r="C195" s="132" t="s">
        <v>266</v>
      </c>
      <c r="D195" s="132" t="s">
        <v>135</v>
      </c>
      <c r="E195" s="133" t="s">
        <v>267</v>
      </c>
      <c r="F195" s="134" t="s">
        <v>268</v>
      </c>
      <c r="G195" s="135" t="s">
        <v>138</v>
      </c>
      <c r="H195" s="136">
        <v>184</v>
      </c>
      <c r="I195" s="137"/>
      <c r="J195" s="138">
        <f>ROUND($I$195*$H$195,2)</f>
        <v>0</v>
      </c>
      <c r="K195" s="134"/>
      <c r="L195" s="43"/>
      <c r="M195" s="139"/>
      <c r="N195" s="140" t="s">
        <v>40</v>
      </c>
      <c r="O195" s="24"/>
      <c r="P195" s="24"/>
      <c r="Q195" s="141">
        <v>0</v>
      </c>
      <c r="R195" s="141">
        <f>$Q$195*$H$195</f>
        <v>0</v>
      </c>
      <c r="S195" s="141">
        <v>0</v>
      </c>
      <c r="T195" s="142">
        <f>$S$195*$H$195</f>
        <v>0</v>
      </c>
      <c r="AR195" s="85" t="s">
        <v>139</v>
      </c>
      <c r="AT195" s="85" t="s">
        <v>135</v>
      </c>
      <c r="AU195" s="85" t="s">
        <v>20</v>
      </c>
      <c r="AY195" s="6" t="s">
        <v>134</v>
      </c>
      <c r="BE195" s="143">
        <f>IF($N$195="základní",$J$195,0)</f>
        <v>0</v>
      </c>
      <c r="BF195" s="143">
        <f>IF($N$195="snížená",$J$195,0)</f>
        <v>0</v>
      </c>
      <c r="BG195" s="143">
        <f>IF($N$195="zákl. přenesená",$J$195,0)</f>
        <v>0</v>
      </c>
      <c r="BH195" s="143">
        <f>IF($N$195="sníž. přenesená",$J$195,0)</f>
        <v>0</v>
      </c>
      <c r="BI195" s="143">
        <f>IF($N$195="nulová",$J$195,0)</f>
        <v>0</v>
      </c>
      <c r="BJ195" s="85" t="s">
        <v>20</v>
      </c>
      <c r="BK195" s="143">
        <f>ROUND($I$195*$H$195,2)</f>
        <v>0</v>
      </c>
      <c r="BL195" s="85" t="s">
        <v>139</v>
      </c>
      <c r="BM195" s="85" t="s">
        <v>266</v>
      </c>
    </row>
    <row r="196" spans="2:47" s="6" customFormat="1" ht="16.5" customHeight="1">
      <c r="B196" s="23"/>
      <c r="C196" s="24"/>
      <c r="D196" s="144" t="s">
        <v>140</v>
      </c>
      <c r="E196" s="24"/>
      <c r="F196" s="145" t="s">
        <v>268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140</v>
      </c>
      <c r="AU196" s="6" t="s">
        <v>20</v>
      </c>
    </row>
    <row r="197" spans="2:65" s="6" customFormat="1" ht="15.75" customHeight="1">
      <c r="B197" s="23"/>
      <c r="C197" s="132" t="s">
        <v>269</v>
      </c>
      <c r="D197" s="132" t="s">
        <v>135</v>
      </c>
      <c r="E197" s="133" t="s">
        <v>270</v>
      </c>
      <c r="F197" s="134" t="s">
        <v>271</v>
      </c>
      <c r="G197" s="135" t="s">
        <v>138</v>
      </c>
      <c r="H197" s="136">
        <v>184</v>
      </c>
      <c r="I197" s="137"/>
      <c r="J197" s="138">
        <f>ROUND($I$197*$H$197,2)</f>
        <v>0</v>
      </c>
      <c r="K197" s="134"/>
      <c r="L197" s="43"/>
      <c r="M197" s="139"/>
      <c r="N197" s="140" t="s">
        <v>40</v>
      </c>
      <c r="O197" s="24"/>
      <c r="P197" s="24"/>
      <c r="Q197" s="141">
        <v>0</v>
      </c>
      <c r="R197" s="141">
        <f>$Q$197*$H$197</f>
        <v>0</v>
      </c>
      <c r="S197" s="141">
        <v>0</v>
      </c>
      <c r="T197" s="142">
        <f>$S$197*$H$197</f>
        <v>0</v>
      </c>
      <c r="AR197" s="85" t="s">
        <v>139</v>
      </c>
      <c r="AT197" s="85" t="s">
        <v>135</v>
      </c>
      <c r="AU197" s="85" t="s">
        <v>20</v>
      </c>
      <c r="AY197" s="6" t="s">
        <v>134</v>
      </c>
      <c r="BE197" s="143">
        <f>IF($N$197="základní",$J$197,0)</f>
        <v>0</v>
      </c>
      <c r="BF197" s="143">
        <f>IF($N$197="snížená",$J$197,0)</f>
        <v>0</v>
      </c>
      <c r="BG197" s="143">
        <f>IF($N$197="zákl. přenesená",$J$197,0)</f>
        <v>0</v>
      </c>
      <c r="BH197" s="143">
        <f>IF($N$197="sníž. přenesená",$J$197,0)</f>
        <v>0</v>
      </c>
      <c r="BI197" s="143">
        <f>IF($N$197="nulová",$J$197,0)</f>
        <v>0</v>
      </c>
      <c r="BJ197" s="85" t="s">
        <v>20</v>
      </c>
      <c r="BK197" s="143">
        <f>ROUND($I$197*$H$197,2)</f>
        <v>0</v>
      </c>
      <c r="BL197" s="85" t="s">
        <v>139</v>
      </c>
      <c r="BM197" s="85" t="s">
        <v>269</v>
      </c>
    </row>
    <row r="198" spans="2:47" s="6" customFormat="1" ht="16.5" customHeight="1">
      <c r="B198" s="23"/>
      <c r="C198" s="24"/>
      <c r="D198" s="144" t="s">
        <v>140</v>
      </c>
      <c r="E198" s="24"/>
      <c r="F198" s="145" t="s">
        <v>271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140</v>
      </c>
      <c r="AU198" s="6" t="s">
        <v>20</v>
      </c>
    </row>
    <row r="199" spans="2:63" s="121" customFormat="1" ht="37.5" customHeight="1">
      <c r="B199" s="122"/>
      <c r="C199" s="123"/>
      <c r="D199" s="123" t="s">
        <v>68</v>
      </c>
      <c r="E199" s="124" t="s">
        <v>272</v>
      </c>
      <c r="F199" s="124" t="s">
        <v>273</v>
      </c>
      <c r="G199" s="123"/>
      <c r="H199" s="123"/>
      <c r="J199" s="125">
        <f>$BK$199</f>
        <v>0</v>
      </c>
      <c r="K199" s="123"/>
      <c r="L199" s="126"/>
      <c r="M199" s="127"/>
      <c r="N199" s="123"/>
      <c r="O199" s="123"/>
      <c r="P199" s="128">
        <f>SUM($P$200:$P$201)</f>
        <v>0</v>
      </c>
      <c r="Q199" s="123"/>
      <c r="R199" s="128">
        <f>SUM($R$200:$R$201)</f>
        <v>0</v>
      </c>
      <c r="S199" s="123"/>
      <c r="T199" s="129">
        <f>SUM($T$200:$T$201)</f>
        <v>0</v>
      </c>
      <c r="AR199" s="130" t="s">
        <v>20</v>
      </c>
      <c r="AT199" s="130" t="s">
        <v>68</v>
      </c>
      <c r="AU199" s="130" t="s">
        <v>69</v>
      </c>
      <c r="AY199" s="130" t="s">
        <v>134</v>
      </c>
      <c r="BK199" s="131">
        <f>SUM($BK$200:$BK$201)</f>
        <v>0</v>
      </c>
    </row>
    <row r="200" spans="2:65" s="6" customFormat="1" ht="15.75" customHeight="1">
      <c r="B200" s="23"/>
      <c r="C200" s="132" t="s">
        <v>274</v>
      </c>
      <c r="D200" s="132" t="s">
        <v>135</v>
      </c>
      <c r="E200" s="133" t="s">
        <v>275</v>
      </c>
      <c r="F200" s="134" t="s">
        <v>276</v>
      </c>
      <c r="G200" s="135" t="s">
        <v>138</v>
      </c>
      <c r="H200" s="136">
        <v>50</v>
      </c>
      <c r="I200" s="137"/>
      <c r="J200" s="138">
        <f>ROUND($I$200*$H$200,2)</f>
        <v>0</v>
      </c>
      <c r="K200" s="134"/>
      <c r="L200" s="43"/>
      <c r="M200" s="139"/>
      <c r="N200" s="140" t="s">
        <v>40</v>
      </c>
      <c r="O200" s="24"/>
      <c r="P200" s="24"/>
      <c r="Q200" s="141">
        <v>0</v>
      </c>
      <c r="R200" s="141">
        <f>$Q$200*$H$200</f>
        <v>0</v>
      </c>
      <c r="S200" s="141">
        <v>0</v>
      </c>
      <c r="T200" s="142">
        <f>$S$200*$H$200</f>
        <v>0</v>
      </c>
      <c r="AR200" s="85" t="s">
        <v>139</v>
      </c>
      <c r="AT200" s="85" t="s">
        <v>135</v>
      </c>
      <c r="AU200" s="85" t="s">
        <v>20</v>
      </c>
      <c r="AY200" s="6" t="s">
        <v>134</v>
      </c>
      <c r="BE200" s="143">
        <f>IF($N$200="základní",$J$200,0)</f>
        <v>0</v>
      </c>
      <c r="BF200" s="143">
        <f>IF($N$200="snížená",$J$200,0)</f>
        <v>0</v>
      </c>
      <c r="BG200" s="143">
        <f>IF($N$200="zákl. přenesená",$J$200,0)</f>
        <v>0</v>
      </c>
      <c r="BH200" s="143">
        <f>IF($N$200="sníž. přenesená",$J$200,0)</f>
        <v>0</v>
      </c>
      <c r="BI200" s="143">
        <f>IF($N$200="nulová",$J$200,0)</f>
        <v>0</v>
      </c>
      <c r="BJ200" s="85" t="s">
        <v>20</v>
      </c>
      <c r="BK200" s="143">
        <f>ROUND($I$200*$H$200,2)</f>
        <v>0</v>
      </c>
      <c r="BL200" s="85" t="s">
        <v>139</v>
      </c>
      <c r="BM200" s="85" t="s">
        <v>274</v>
      </c>
    </row>
    <row r="201" spans="2:47" s="6" customFormat="1" ht="16.5" customHeight="1">
      <c r="B201" s="23"/>
      <c r="C201" s="24"/>
      <c r="D201" s="144" t="s">
        <v>140</v>
      </c>
      <c r="E201" s="24"/>
      <c r="F201" s="145" t="s">
        <v>276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140</v>
      </c>
      <c r="AU201" s="6" t="s">
        <v>20</v>
      </c>
    </row>
    <row r="202" spans="2:63" s="121" customFormat="1" ht="37.5" customHeight="1">
      <c r="B202" s="122"/>
      <c r="C202" s="123"/>
      <c r="D202" s="123" t="s">
        <v>68</v>
      </c>
      <c r="E202" s="124" t="s">
        <v>277</v>
      </c>
      <c r="F202" s="124" t="s">
        <v>278</v>
      </c>
      <c r="G202" s="123"/>
      <c r="H202" s="123"/>
      <c r="J202" s="125">
        <f>$BK$202</f>
        <v>0</v>
      </c>
      <c r="K202" s="123"/>
      <c r="L202" s="126"/>
      <c r="M202" s="127"/>
      <c r="N202" s="123"/>
      <c r="O202" s="123"/>
      <c r="P202" s="128">
        <f>SUM($P$203:$P$204)</f>
        <v>0</v>
      </c>
      <c r="Q202" s="123"/>
      <c r="R202" s="128">
        <f>SUM($R$203:$R$204)</f>
        <v>0</v>
      </c>
      <c r="S202" s="123"/>
      <c r="T202" s="129">
        <f>SUM($T$203:$T$204)</f>
        <v>0</v>
      </c>
      <c r="AR202" s="130" t="s">
        <v>20</v>
      </c>
      <c r="AT202" s="130" t="s">
        <v>68</v>
      </c>
      <c r="AU202" s="130" t="s">
        <v>69</v>
      </c>
      <c r="AY202" s="130" t="s">
        <v>134</v>
      </c>
      <c r="BK202" s="131">
        <f>SUM($BK$203:$BK$204)</f>
        <v>0</v>
      </c>
    </row>
    <row r="203" spans="2:65" s="6" customFormat="1" ht="15.75" customHeight="1">
      <c r="B203" s="23"/>
      <c r="C203" s="132" t="s">
        <v>279</v>
      </c>
      <c r="D203" s="132" t="s">
        <v>135</v>
      </c>
      <c r="E203" s="133" t="s">
        <v>280</v>
      </c>
      <c r="F203" s="134" t="s">
        <v>281</v>
      </c>
      <c r="G203" s="135" t="s">
        <v>138</v>
      </c>
      <c r="H203" s="136">
        <v>150</v>
      </c>
      <c r="I203" s="137"/>
      <c r="J203" s="138">
        <f>ROUND($I$203*$H$203,2)</f>
        <v>0</v>
      </c>
      <c r="K203" s="134"/>
      <c r="L203" s="43"/>
      <c r="M203" s="139"/>
      <c r="N203" s="140" t="s">
        <v>40</v>
      </c>
      <c r="O203" s="24"/>
      <c r="P203" s="24"/>
      <c r="Q203" s="141">
        <v>0</v>
      </c>
      <c r="R203" s="141">
        <f>$Q$203*$H$203</f>
        <v>0</v>
      </c>
      <c r="S203" s="141">
        <v>0</v>
      </c>
      <c r="T203" s="142">
        <f>$S$203*$H$203</f>
        <v>0</v>
      </c>
      <c r="AR203" s="85" t="s">
        <v>139</v>
      </c>
      <c r="AT203" s="85" t="s">
        <v>135</v>
      </c>
      <c r="AU203" s="85" t="s">
        <v>20</v>
      </c>
      <c r="AY203" s="6" t="s">
        <v>134</v>
      </c>
      <c r="BE203" s="143">
        <f>IF($N$203="základní",$J$203,0)</f>
        <v>0</v>
      </c>
      <c r="BF203" s="143">
        <f>IF($N$203="snížená",$J$203,0)</f>
        <v>0</v>
      </c>
      <c r="BG203" s="143">
        <f>IF($N$203="zákl. přenesená",$J$203,0)</f>
        <v>0</v>
      </c>
      <c r="BH203" s="143">
        <f>IF($N$203="sníž. přenesená",$J$203,0)</f>
        <v>0</v>
      </c>
      <c r="BI203" s="143">
        <f>IF($N$203="nulová",$J$203,0)</f>
        <v>0</v>
      </c>
      <c r="BJ203" s="85" t="s">
        <v>20</v>
      </c>
      <c r="BK203" s="143">
        <f>ROUND($I$203*$H$203,2)</f>
        <v>0</v>
      </c>
      <c r="BL203" s="85" t="s">
        <v>139</v>
      </c>
      <c r="BM203" s="85" t="s">
        <v>279</v>
      </c>
    </row>
    <row r="204" spans="2:47" s="6" customFormat="1" ht="16.5" customHeight="1">
      <c r="B204" s="23"/>
      <c r="C204" s="24"/>
      <c r="D204" s="144" t="s">
        <v>140</v>
      </c>
      <c r="E204" s="24"/>
      <c r="F204" s="145" t="s">
        <v>281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140</v>
      </c>
      <c r="AU204" s="6" t="s">
        <v>20</v>
      </c>
    </row>
    <row r="205" spans="2:63" s="121" customFormat="1" ht="37.5" customHeight="1">
      <c r="B205" s="122"/>
      <c r="C205" s="123"/>
      <c r="D205" s="123" t="s">
        <v>68</v>
      </c>
      <c r="E205" s="124" t="s">
        <v>282</v>
      </c>
      <c r="F205" s="124" t="s">
        <v>283</v>
      </c>
      <c r="G205" s="123"/>
      <c r="H205" s="123"/>
      <c r="J205" s="125">
        <f>$BK$205</f>
        <v>0</v>
      </c>
      <c r="K205" s="123"/>
      <c r="L205" s="126"/>
      <c r="M205" s="127"/>
      <c r="N205" s="123"/>
      <c r="O205" s="123"/>
      <c r="P205" s="128">
        <f>SUM($P$206:$P$207)</f>
        <v>0</v>
      </c>
      <c r="Q205" s="123"/>
      <c r="R205" s="128">
        <f>SUM($R$206:$R$207)</f>
        <v>0</v>
      </c>
      <c r="S205" s="123"/>
      <c r="T205" s="129">
        <f>SUM($T$206:$T$207)</f>
        <v>0</v>
      </c>
      <c r="AR205" s="130" t="s">
        <v>20</v>
      </c>
      <c r="AT205" s="130" t="s">
        <v>68</v>
      </c>
      <c r="AU205" s="130" t="s">
        <v>69</v>
      </c>
      <c r="AY205" s="130" t="s">
        <v>134</v>
      </c>
      <c r="BK205" s="131">
        <f>SUM($BK$206:$BK$207)</f>
        <v>0</v>
      </c>
    </row>
    <row r="206" spans="2:65" s="6" customFormat="1" ht="15.75" customHeight="1">
      <c r="B206" s="23"/>
      <c r="C206" s="132" t="s">
        <v>284</v>
      </c>
      <c r="D206" s="132" t="s">
        <v>135</v>
      </c>
      <c r="E206" s="133" t="s">
        <v>285</v>
      </c>
      <c r="F206" s="134" t="s">
        <v>286</v>
      </c>
      <c r="G206" s="135" t="s">
        <v>138</v>
      </c>
      <c r="H206" s="136">
        <v>2918</v>
      </c>
      <c r="I206" s="137"/>
      <c r="J206" s="138">
        <f>ROUND($I$206*$H$206,2)</f>
        <v>0</v>
      </c>
      <c r="K206" s="134"/>
      <c r="L206" s="43"/>
      <c r="M206" s="139"/>
      <c r="N206" s="140" t="s">
        <v>40</v>
      </c>
      <c r="O206" s="24"/>
      <c r="P206" s="24"/>
      <c r="Q206" s="141">
        <v>0</v>
      </c>
      <c r="R206" s="141">
        <f>$Q$206*$H$206</f>
        <v>0</v>
      </c>
      <c r="S206" s="141">
        <v>0</v>
      </c>
      <c r="T206" s="142">
        <f>$S$206*$H$206</f>
        <v>0</v>
      </c>
      <c r="AR206" s="85" t="s">
        <v>139</v>
      </c>
      <c r="AT206" s="85" t="s">
        <v>135</v>
      </c>
      <c r="AU206" s="85" t="s">
        <v>20</v>
      </c>
      <c r="AY206" s="6" t="s">
        <v>134</v>
      </c>
      <c r="BE206" s="143">
        <f>IF($N$206="základní",$J$206,0)</f>
        <v>0</v>
      </c>
      <c r="BF206" s="143">
        <f>IF($N$206="snížená",$J$206,0)</f>
        <v>0</v>
      </c>
      <c r="BG206" s="143">
        <f>IF($N$206="zákl. přenesená",$J$206,0)</f>
        <v>0</v>
      </c>
      <c r="BH206" s="143">
        <f>IF($N$206="sníž. přenesená",$J$206,0)</f>
        <v>0</v>
      </c>
      <c r="BI206" s="143">
        <f>IF($N$206="nulová",$J$206,0)</f>
        <v>0</v>
      </c>
      <c r="BJ206" s="85" t="s">
        <v>20</v>
      </c>
      <c r="BK206" s="143">
        <f>ROUND($I$206*$H$206,2)</f>
        <v>0</v>
      </c>
      <c r="BL206" s="85" t="s">
        <v>139</v>
      </c>
      <c r="BM206" s="85" t="s">
        <v>284</v>
      </c>
    </row>
    <row r="207" spans="2:47" s="6" customFormat="1" ht="16.5" customHeight="1">
      <c r="B207" s="23"/>
      <c r="C207" s="24"/>
      <c r="D207" s="144" t="s">
        <v>140</v>
      </c>
      <c r="E207" s="24"/>
      <c r="F207" s="145" t="s">
        <v>286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140</v>
      </c>
      <c r="AU207" s="6" t="s">
        <v>20</v>
      </c>
    </row>
    <row r="208" spans="2:63" s="121" customFormat="1" ht="37.5" customHeight="1">
      <c r="B208" s="122"/>
      <c r="C208" s="123"/>
      <c r="D208" s="123" t="s">
        <v>68</v>
      </c>
      <c r="E208" s="124" t="s">
        <v>287</v>
      </c>
      <c r="F208" s="124" t="s">
        <v>288</v>
      </c>
      <c r="G208" s="123"/>
      <c r="H208" s="123"/>
      <c r="J208" s="125">
        <f>$BK$208</f>
        <v>0</v>
      </c>
      <c r="K208" s="123"/>
      <c r="L208" s="126"/>
      <c r="M208" s="127"/>
      <c r="N208" s="123"/>
      <c r="O208" s="123"/>
      <c r="P208" s="128">
        <f>SUM($P$209:$P$210)</f>
        <v>0</v>
      </c>
      <c r="Q208" s="123"/>
      <c r="R208" s="128">
        <f>SUM($R$209:$R$210)</f>
        <v>0</v>
      </c>
      <c r="S208" s="123"/>
      <c r="T208" s="129">
        <f>SUM($T$209:$T$210)</f>
        <v>0</v>
      </c>
      <c r="AR208" s="130" t="s">
        <v>20</v>
      </c>
      <c r="AT208" s="130" t="s">
        <v>68</v>
      </c>
      <c r="AU208" s="130" t="s">
        <v>69</v>
      </c>
      <c r="AY208" s="130" t="s">
        <v>134</v>
      </c>
      <c r="BK208" s="131">
        <f>SUM($BK$209:$BK$210)</f>
        <v>0</v>
      </c>
    </row>
    <row r="209" spans="2:65" s="6" customFormat="1" ht="15.75" customHeight="1">
      <c r="B209" s="23"/>
      <c r="C209" s="132" t="s">
        <v>289</v>
      </c>
      <c r="D209" s="132" t="s">
        <v>135</v>
      </c>
      <c r="E209" s="133" t="s">
        <v>290</v>
      </c>
      <c r="F209" s="134" t="s">
        <v>291</v>
      </c>
      <c r="G209" s="135" t="s">
        <v>292</v>
      </c>
      <c r="H209" s="136">
        <v>17</v>
      </c>
      <c r="I209" s="137"/>
      <c r="J209" s="138">
        <f>ROUND($I$209*$H$209,2)</f>
        <v>0</v>
      </c>
      <c r="K209" s="134"/>
      <c r="L209" s="43"/>
      <c r="M209" s="139"/>
      <c r="N209" s="140" t="s">
        <v>40</v>
      </c>
      <c r="O209" s="24"/>
      <c r="P209" s="24"/>
      <c r="Q209" s="141">
        <v>0</v>
      </c>
      <c r="R209" s="141">
        <f>$Q$209*$H$209</f>
        <v>0</v>
      </c>
      <c r="S209" s="141">
        <v>0</v>
      </c>
      <c r="T209" s="142">
        <f>$S$209*$H$209</f>
        <v>0</v>
      </c>
      <c r="AR209" s="85" t="s">
        <v>139</v>
      </c>
      <c r="AT209" s="85" t="s">
        <v>135</v>
      </c>
      <c r="AU209" s="85" t="s">
        <v>20</v>
      </c>
      <c r="AY209" s="6" t="s">
        <v>134</v>
      </c>
      <c r="BE209" s="143">
        <f>IF($N$209="základní",$J$209,0)</f>
        <v>0</v>
      </c>
      <c r="BF209" s="143">
        <f>IF($N$209="snížená",$J$209,0)</f>
        <v>0</v>
      </c>
      <c r="BG209" s="143">
        <f>IF($N$209="zákl. přenesená",$J$209,0)</f>
        <v>0</v>
      </c>
      <c r="BH209" s="143">
        <f>IF($N$209="sníž. přenesená",$J$209,0)</f>
        <v>0</v>
      </c>
      <c r="BI209" s="143">
        <f>IF($N$209="nulová",$J$209,0)</f>
        <v>0</v>
      </c>
      <c r="BJ209" s="85" t="s">
        <v>20</v>
      </c>
      <c r="BK209" s="143">
        <f>ROUND($I$209*$H$209,2)</f>
        <v>0</v>
      </c>
      <c r="BL209" s="85" t="s">
        <v>139</v>
      </c>
      <c r="BM209" s="85" t="s">
        <v>289</v>
      </c>
    </row>
    <row r="210" spans="2:47" s="6" customFormat="1" ht="16.5" customHeight="1">
      <c r="B210" s="23"/>
      <c r="C210" s="24"/>
      <c r="D210" s="144" t="s">
        <v>140</v>
      </c>
      <c r="E210" s="24"/>
      <c r="F210" s="145" t="s">
        <v>291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140</v>
      </c>
      <c r="AU210" s="6" t="s">
        <v>20</v>
      </c>
    </row>
    <row r="211" spans="2:63" s="121" customFormat="1" ht="37.5" customHeight="1">
      <c r="B211" s="122"/>
      <c r="C211" s="123"/>
      <c r="D211" s="123" t="s">
        <v>68</v>
      </c>
      <c r="E211" s="124" t="s">
        <v>293</v>
      </c>
      <c r="F211" s="124" t="s">
        <v>294</v>
      </c>
      <c r="G211" s="123"/>
      <c r="H211" s="123"/>
      <c r="J211" s="125">
        <f>$BK$211</f>
        <v>0</v>
      </c>
      <c r="K211" s="123"/>
      <c r="L211" s="126"/>
      <c r="M211" s="127"/>
      <c r="N211" s="123"/>
      <c r="O211" s="123"/>
      <c r="P211" s="128">
        <f>SUM($P$212:$P$215)</f>
        <v>0</v>
      </c>
      <c r="Q211" s="123"/>
      <c r="R211" s="128">
        <f>SUM($R$212:$R$215)</f>
        <v>0</v>
      </c>
      <c r="S211" s="123"/>
      <c r="T211" s="129">
        <f>SUM($T$212:$T$215)</f>
        <v>0</v>
      </c>
      <c r="AR211" s="130" t="s">
        <v>20</v>
      </c>
      <c r="AT211" s="130" t="s">
        <v>68</v>
      </c>
      <c r="AU211" s="130" t="s">
        <v>69</v>
      </c>
      <c r="AY211" s="130" t="s">
        <v>134</v>
      </c>
      <c r="BK211" s="131">
        <f>SUM($BK$212:$BK$215)</f>
        <v>0</v>
      </c>
    </row>
    <row r="212" spans="2:65" s="6" customFormat="1" ht="15.75" customHeight="1">
      <c r="B212" s="23"/>
      <c r="C212" s="132" t="s">
        <v>295</v>
      </c>
      <c r="D212" s="132" t="s">
        <v>135</v>
      </c>
      <c r="E212" s="133" t="s">
        <v>296</v>
      </c>
      <c r="F212" s="134" t="s">
        <v>297</v>
      </c>
      <c r="G212" s="135" t="s">
        <v>298</v>
      </c>
      <c r="H212" s="136">
        <v>80</v>
      </c>
      <c r="I212" s="137"/>
      <c r="J212" s="138">
        <f>ROUND($I$212*$H$212,2)</f>
        <v>0</v>
      </c>
      <c r="K212" s="134"/>
      <c r="L212" s="43"/>
      <c r="M212" s="139"/>
      <c r="N212" s="140" t="s">
        <v>40</v>
      </c>
      <c r="O212" s="24"/>
      <c r="P212" s="24"/>
      <c r="Q212" s="141">
        <v>0</v>
      </c>
      <c r="R212" s="141">
        <f>$Q$212*$H$212</f>
        <v>0</v>
      </c>
      <c r="S212" s="141">
        <v>0</v>
      </c>
      <c r="T212" s="142">
        <f>$S$212*$H$212</f>
        <v>0</v>
      </c>
      <c r="AR212" s="85" t="s">
        <v>139</v>
      </c>
      <c r="AT212" s="85" t="s">
        <v>135</v>
      </c>
      <c r="AU212" s="85" t="s">
        <v>20</v>
      </c>
      <c r="AY212" s="6" t="s">
        <v>134</v>
      </c>
      <c r="BE212" s="143">
        <f>IF($N$212="základní",$J$212,0)</f>
        <v>0</v>
      </c>
      <c r="BF212" s="143">
        <f>IF($N$212="snížená",$J$212,0)</f>
        <v>0</v>
      </c>
      <c r="BG212" s="143">
        <f>IF($N$212="zákl. přenesená",$J$212,0)</f>
        <v>0</v>
      </c>
      <c r="BH212" s="143">
        <f>IF($N$212="sníž. přenesená",$J$212,0)</f>
        <v>0</v>
      </c>
      <c r="BI212" s="143">
        <f>IF($N$212="nulová",$J$212,0)</f>
        <v>0</v>
      </c>
      <c r="BJ212" s="85" t="s">
        <v>20</v>
      </c>
      <c r="BK212" s="143">
        <f>ROUND($I$212*$H$212,2)</f>
        <v>0</v>
      </c>
      <c r="BL212" s="85" t="s">
        <v>139</v>
      </c>
      <c r="BM212" s="85" t="s">
        <v>295</v>
      </c>
    </row>
    <row r="213" spans="2:47" s="6" customFormat="1" ht="16.5" customHeight="1">
      <c r="B213" s="23"/>
      <c r="C213" s="24"/>
      <c r="D213" s="144" t="s">
        <v>140</v>
      </c>
      <c r="E213" s="24"/>
      <c r="F213" s="145" t="s">
        <v>297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140</v>
      </c>
      <c r="AU213" s="6" t="s">
        <v>20</v>
      </c>
    </row>
    <row r="214" spans="2:65" s="6" customFormat="1" ht="15.75" customHeight="1">
      <c r="B214" s="23"/>
      <c r="C214" s="132" t="s">
        <v>299</v>
      </c>
      <c r="D214" s="132" t="s">
        <v>135</v>
      </c>
      <c r="E214" s="133" t="s">
        <v>300</v>
      </c>
      <c r="F214" s="134" t="s">
        <v>301</v>
      </c>
      <c r="G214" s="135" t="s">
        <v>298</v>
      </c>
      <c r="H214" s="136">
        <v>40</v>
      </c>
      <c r="I214" s="137"/>
      <c r="J214" s="138">
        <f>ROUND($I$214*$H$214,2)</f>
        <v>0</v>
      </c>
      <c r="K214" s="134"/>
      <c r="L214" s="43"/>
      <c r="M214" s="139"/>
      <c r="N214" s="140" t="s">
        <v>40</v>
      </c>
      <c r="O214" s="24"/>
      <c r="P214" s="24"/>
      <c r="Q214" s="141">
        <v>0</v>
      </c>
      <c r="R214" s="141">
        <f>$Q$214*$H$214</f>
        <v>0</v>
      </c>
      <c r="S214" s="141">
        <v>0</v>
      </c>
      <c r="T214" s="142">
        <f>$S$214*$H$214</f>
        <v>0</v>
      </c>
      <c r="AR214" s="85" t="s">
        <v>139</v>
      </c>
      <c r="AT214" s="85" t="s">
        <v>135</v>
      </c>
      <c r="AU214" s="85" t="s">
        <v>20</v>
      </c>
      <c r="AY214" s="6" t="s">
        <v>134</v>
      </c>
      <c r="BE214" s="143">
        <f>IF($N$214="základní",$J$214,0)</f>
        <v>0</v>
      </c>
      <c r="BF214" s="143">
        <f>IF($N$214="snížená",$J$214,0)</f>
        <v>0</v>
      </c>
      <c r="BG214" s="143">
        <f>IF($N$214="zákl. přenesená",$J$214,0)</f>
        <v>0</v>
      </c>
      <c r="BH214" s="143">
        <f>IF($N$214="sníž. přenesená",$J$214,0)</f>
        <v>0</v>
      </c>
      <c r="BI214" s="143">
        <f>IF($N$214="nulová",$J$214,0)</f>
        <v>0</v>
      </c>
      <c r="BJ214" s="85" t="s">
        <v>20</v>
      </c>
      <c r="BK214" s="143">
        <f>ROUND($I$214*$H$214,2)</f>
        <v>0</v>
      </c>
      <c r="BL214" s="85" t="s">
        <v>139</v>
      </c>
      <c r="BM214" s="85" t="s">
        <v>299</v>
      </c>
    </row>
    <row r="215" spans="2:47" s="6" customFormat="1" ht="16.5" customHeight="1">
      <c r="B215" s="23"/>
      <c r="C215" s="24"/>
      <c r="D215" s="144" t="s">
        <v>140</v>
      </c>
      <c r="E215" s="24"/>
      <c r="F215" s="145" t="s">
        <v>301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140</v>
      </c>
      <c r="AU215" s="6" t="s">
        <v>20</v>
      </c>
    </row>
    <row r="216" spans="2:63" s="121" customFormat="1" ht="37.5" customHeight="1">
      <c r="B216" s="122"/>
      <c r="C216" s="123"/>
      <c r="D216" s="123" t="s">
        <v>68</v>
      </c>
      <c r="E216" s="124" t="s">
        <v>302</v>
      </c>
      <c r="F216" s="124" t="s">
        <v>303</v>
      </c>
      <c r="G216" s="123"/>
      <c r="H216" s="123"/>
      <c r="J216" s="125">
        <f>$BK$216</f>
        <v>0</v>
      </c>
      <c r="K216" s="123"/>
      <c r="L216" s="126"/>
      <c r="M216" s="127"/>
      <c r="N216" s="123"/>
      <c r="O216" s="123"/>
      <c r="P216" s="128">
        <f>SUM($P$217:$P$218)</f>
        <v>0</v>
      </c>
      <c r="Q216" s="123"/>
      <c r="R216" s="128">
        <f>SUM($R$217:$R$218)</f>
        <v>0</v>
      </c>
      <c r="S216" s="123"/>
      <c r="T216" s="129">
        <f>SUM($T$217:$T$218)</f>
        <v>0</v>
      </c>
      <c r="AR216" s="130" t="s">
        <v>20</v>
      </c>
      <c r="AT216" s="130" t="s">
        <v>68</v>
      </c>
      <c r="AU216" s="130" t="s">
        <v>69</v>
      </c>
      <c r="AY216" s="130" t="s">
        <v>134</v>
      </c>
      <c r="BK216" s="131">
        <f>SUM($BK$217:$BK$218)</f>
        <v>0</v>
      </c>
    </row>
    <row r="217" spans="2:65" s="6" customFormat="1" ht="15.75" customHeight="1">
      <c r="B217" s="23"/>
      <c r="C217" s="132" t="s">
        <v>210</v>
      </c>
      <c r="D217" s="132" t="s">
        <v>135</v>
      </c>
      <c r="E217" s="133" t="s">
        <v>304</v>
      </c>
      <c r="F217" s="134" t="s">
        <v>305</v>
      </c>
      <c r="G217" s="135" t="s">
        <v>138</v>
      </c>
      <c r="H217" s="136">
        <v>900</v>
      </c>
      <c r="I217" s="137"/>
      <c r="J217" s="138">
        <f>ROUND($I$217*$H$217,2)</f>
        <v>0</v>
      </c>
      <c r="K217" s="134"/>
      <c r="L217" s="43"/>
      <c r="M217" s="139"/>
      <c r="N217" s="140" t="s">
        <v>40</v>
      </c>
      <c r="O217" s="24"/>
      <c r="P217" s="24"/>
      <c r="Q217" s="141">
        <v>0</v>
      </c>
      <c r="R217" s="141">
        <f>$Q$217*$H$217</f>
        <v>0</v>
      </c>
      <c r="S217" s="141">
        <v>0</v>
      </c>
      <c r="T217" s="142">
        <f>$S$217*$H$217</f>
        <v>0</v>
      </c>
      <c r="AR217" s="85" t="s">
        <v>139</v>
      </c>
      <c r="AT217" s="85" t="s">
        <v>135</v>
      </c>
      <c r="AU217" s="85" t="s">
        <v>20</v>
      </c>
      <c r="AY217" s="6" t="s">
        <v>134</v>
      </c>
      <c r="BE217" s="143">
        <f>IF($N$217="základní",$J$217,0)</f>
        <v>0</v>
      </c>
      <c r="BF217" s="143">
        <f>IF($N$217="snížená",$J$217,0)</f>
        <v>0</v>
      </c>
      <c r="BG217" s="143">
        <f>IF($N$217="zákl. přenesená",$J$217,0)</f>
        <v>0</v>
      </c>
      <c r="BH217" s="143">
        <f>IF($N$217="sníž. přenesená",$J$217,0)</f>
        <v>0</v>
      </c>
      <c r="BI217" s="143">
        <f>IF($N$217="nulová",$J$217,0)</f>
        <v>0</v>
      </c>
      <c r="BJ217" s="85" t="s">
        <v>20</v>
      </c>
      <c r="BK217" s="143">
        <f>ROUND($I$217*$H$217,2)</f>
        <v>0</v>
      </c>
      <c r="BL217" s="85" t="s">
        <v>139</v>
      </c>
      <c r="BM217" s="85" t="s">
        <v>210</v>
      </c>
    </row>
    <row r="218" spans="2:47" s="6" customFormat="1" ht="16.5" customHeight="1">
      <c r="B218" s="23"/>
      <c r="C218" s="24"/>
      <c r="D218" s="144" t="s">
        <v>140</v>
      </c>
      <c r="E218" s="24"/>
      <c r="F218" s="145" t="s">
        <v>305</v>
      </c>
      <c r="G218" s="24"/>
      <c r="H218" s="24"/>
      <c r="J218" s="24"/>
      <c r="K218" s="24"/>
      <c r="L218" s="43"/>
      <c r="M218" s="56"/>
      <c r="N218" s="24"/>
      <c r="O218" s="24"/>
      <c r="P218" s="24"/>
      <c r="Q218" s="24"/>
      <c r="R218" s="24"/>
      <c r="S218" s="24"/>
      <c r="T218" s="57"/>
      <c r="AT218" s="6" t="s">
        <v>140</v>
      </c>
      <c r="AU218" s="6" t="s">
        <v>20</v>
      </c>
    </row>
    <row r="219" spans="2:63" s="121" customFormat="1" ht="37.5" customHeight="1">
      <c r="B219" s="122"/>
      <c r="C219" s="123"/>
      <c r="D219" s="123" t="s">
        <v>68</v>
      </c>
      <c r="E219" s="124" t="s">
        <v>306</v>
      </c>
      <c r="F219" s="124" t="s">
        <v>307</v>
      </c>
      <c r="G219" s="123"/>
      <c r="H219" s="123"/>
      <c r="J219" s="125">
        <f>$BK$219</f>
        <v>0</v>
      </c>
      <c r="K219" s="123"/>
      <c r="L219" s="126"/>
      <c r="M219" s="127"/>
      <c r="N219" s="123"/>
      <c r="O219" s="123"/>
      <c r="P219" s="128">
        <f>SUM($P$220:$P$223)</f>
        <v>0</v>
      </c>
      <c r="Q219" s="123"/>
      <c r="R219" s="128">
        <f>SUM($R$220:$R$223)</f>
        <v>0</v>
      </c>
      <c r="S219" s="123"/>
      <c r="T219" s="129">
        <f>SUM($T$220:$T$223)</f>
        <v>0</v>
      </c>
      <c r="AR219" s="130" t="s">
        <v>20</v>
      </c>
      <c r="AT219" s="130" t="s">
        <v>68</v>
      </c>
      <c r="AU219" s="130" t="s">
        <v>69</v>
      </c>
      <c r="AY219" s="130" t="s">
        <v>134</v>
      </c>
      <c r="BK219" s="131">
        <f>SUM($BK$220:$BK$223)</f>
        <v>0</v>
      </c>
    </row>
    <row r="220" spans="2:65" s="6" customFormat="1" ht="15.75" customHeight="1">
      <c r="B220" s="23"/>
      <c r="C220" s="132" t="s">
        <v>308</v>
      </c>
      <c r="D220" s="132" t="s">
        <v>135</v>
      </c>
      <c r="E220" s="133" t="s">
        <v>309</v>
      </c>
      <c r="F220" s="134" t="s">
        <v>310</v>
      </c>
      <c r="G220" s="135" t="s">
        <v>138</v>
      </c>
      <c r="H220" s="136">
        <v>990</v>
      </c>
      <c r="I220" s="137"/>
      <c r="J220" s="138">
        <f>ROUND($I$220*$H$220,2)</f>
        <v>0</v>
      </c>
      <c r="K220" s="134"/>
      <c r="L220" s="43"/>
      <c r="M220" s="139"/>
      <c r="N220" s="140" t="s">
        <v>40</v>
      </c>
      <c r="O220" s="24"/>
      <c r="P220" s="24"/>
      <c r="Q220" s="141">
        <v>0</v>
      </c>
      <c r="R220" s="141">
        <f>$Q$220*$H$220</f>
        <v>0</v>
      </c>
      <c r="S220" s="141">
        <v>0</v>
      </c>
      <c r="T220" s="142">
        <f>$S$220*$H$220</f>
        <v>0</v>
      </c>
      <c r="AR220" s="85" t="s">
        <v>139</v>
      </c>
      <c r="AT220" s="85" t="s">
        <v>135</v>
      </c>
      <c r="AU220" s="85" t="s">
        <v>20</v>
      </c>
      <c r="AY220" s="6" t="s">
        <v>134</v>
      </c>
      <c r="BE220" s="143">
        <f>IF($N$220="základní",$J$220,0)</f>
        <v>0</v>
      </c>
      <c r="BF220" s="143">
        <f>IF($N$220="snížená",$J$220,0)</f>
        <v>0</v>
      </c>
      <c r="BG220" s="143">
        <f>IF($N$220="zákl. přenesená",$J$220,0)</f>
        <v>0</v>
      </c>
      <c r="BH220" s="143">
        <f>IF($N$220="sníž. přenesená",$J$220,0)</f>
        <v>0</v>
      </c>
      <c r="BI220" s="143">
        <f>IF($N$220="nulová",$J$220,0)</f>
        <v>0</v>
      </c>
      <c r="BJ220" s="85" t="s">
        <v>20</v>
      </c>
      <c r="BK220" s="143">
        <f>ROUND($I$220*$H$220,2)</f>
        <v>0</v>
      </c>
      <c r="BL220" s="85" t="s">
        <v>139</v>
      </c>
      <c r="BM220" s="85" t="s">
        <v>308</v>
      </c>
    </row>
    <row r="221" spans="2:47" s="6" customFormat="1" ht="16.5" customHeight="1">
      <c r="B221" s="23"/>
      <c r="C221" s="24"/>
      <c r="D221" s="144" t="s">
        <v>140</v>
      </c>
      <c r="E221" s="24"/>
      <c r="F221" s="145" t="s">
        <v>310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140</v>
      </c>
      <c r="AU221" s="6" t="s">
        <v>20</v>
      </c>
    </row>
    <row r="222" spans="2:65" s="6" customFormat="1" ht="15.75" customHeight="1">
      <c r="B222" s="23"/>
      <c r="C222" s="132" t="s">
        <v>311</v>
      </c>
      <c r="D222" s="132" t="s">
        <v>135</v>
      </c>
      <c r="E222" s="133" t="s">
        <v>312</v>
      </c>
      <c r="F222" s="134" t="s">
        <v>313</v>
      </c>
      <c r="G222" s="135" t="s">
        <v>292</v>
      </c>
      <c r="H222" s="136">
        <v>16</v>
      </c>
      <c r="I222" s="137"/>
      <c r="J222" s="138">
        <f>ROUND($I$222*$H$222,2)</f>
        <v>0</v>
      </c>
      <c r="K222" s="134"/>
      <c r="L222" s="43"/>
      <c r="M222" s="139"/>
      <c r="N222" s="140" t="s">
        <v>40</v>
      </c>
      <c r="O222" s="24"/>
      <c r="P222" s="24"/>
      <c r="Q222" s="141">
        <v>0</v>
      </c>
      <c r="R222" s="141">
        <f>$Q$222*$H$222</f>
        <v>0</v>
      </c>
      <c r="S222" s="141">
        <v>0</v>
      </c>
      <c r="T222" s="142">
        <f>$S$222*$H$222</f>
        <v>0</v>
      </c>
      <c r="AR222" s="85" t="s">
        <v>139</v>
      </c>
      <c r="AT222" s="85" t="s">
        <v>135</v>
      </c>
      <c r="AU222" s="85" t="s">
        <v>20</v>
      </c>
      <c r="AY222" s="6" t="s">
        <v>134</v>
      </c>
      <c r="BE222" s="143">
        <f>IF($N$222="základní",$J$222,0)</f>
        <v>0</v>
      </c>
      <c r="BF222" s="143">
        <f>IF($N$222="snížená",$J$222,0)</f>
        <v>0</v>
      </c>
      <c r="BG222" s="143">
        <f>IF($N$222="zákl. přenesená",$J$222,0)</f>
        <v>0</v>
      </c>
      <c r="BH222" s="143">
        <f>IF($N$222="sníž. přenesená",$J$222,0)</f>
        <v>0</v>
      </c>
      <c r="BI222" s="143">
        <f>IF($N$222="nulová",$J$222,0)</f>
        <v>0</v>
      </c>
      <c r="BJ222" s="85" t="s">
        <v>20</v>
      </c>
      <c r="BK222" s="143">
        <f>ROUND($I$222*$H$222,2)</f>
        <v>0</v>
      </c>
      <c r="BL222" s="85" t="s">
        <v>139</v>
      </c>
      <c r="BM222" s="85" t="s">
        <v>311</v>
      </c>
    </row>
    <row r="223" spans="2:47" s="6" customFormat="1" ht="16.5" customHeight="1">
      <c r="B223" s="23"/>
      <c r="C223" s="24"/>
      <c r="D223" s="144" t="s">
        <v>140</v>
      </c>
      <c r="E223" s="24"/>
      <c r="F223" s="145" t="s">
        <v>313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140</v>
      </c>
      <c r="AU223" s="6" t="s">
        <v>20</v>
      </c>
    </row>
    <row r="224" spans="2:63" s="121" customFormat="1" ht="37.5" customHeight="1">
      <c r="B224" s="122"/>
      <c r="C224" s="123"/>
      <c r="D224" s="123" t="s">
        <v>68</v>
      </c>
      <c r="E224" s="124" t="s">
        <v>314</v>
      </c>
      <c r="F224" s="124" t="s">
        <v>315</v>
      </c>
      <c r="G224" s="123"/>
      <c r="H224" s="123"/>
      <c r="J224" s="125">
        <f>$BK$224</f>
        <v>0</v>
      </c>
      <c r="K224" s="123"/>
      <c r="L224" s="126"/>
      <c r="M224" s="127"/>
      <c r="N224" s="123"/>
      <c r="O224" s="123"/>
      <c r="P224" s="128">
        <f>SUM($P$225:$P$230)</f>
        <v>0</v>
      </c>
      <c r="Q224" s="123"/>
      <c r="R224" s="128">
        <f>SUM($R$225:$R$230)</f>
        <v>0</v>
      </c>
      <c r="S224" s="123"/>
      <c r="T224" s="129">
        <f>SUM($T$225:$T$230)</f>
        <v>0</v>
      </c>
      <c r="AR224" s="130" t="s">
        <v>20</v>
      </c>
      <c r="AT224" s="130" t="s">
        <v>68</v>
      </c>
      <c r="AU224" s="130" t="s">
        <v>69</v>
      </c>
      <c r="AY224" s="130" t="s">
        <v>134</v>
      </c>
      <c r="BK224" s="131">
        <f>SUM($BK$225:$BK$230)</f>
        <v>0</v>
      </c>
    </row>
    <row r="225" spans="2:65" s="6" customFormat="1" ht="15.75" customHeight="1">
      <c r="B225" s="23"/>
      <c r="C225" s="132" t="s">
        <v>316</v>
      </c>
      <c r="D225" s="132" t="s">
        <v>135</v>
      </c>
      <c r="E225" s="133" t="s">
        <v>317</v>
      </c>
      <c r="F225" s="134" t="s">
        <v>318</v>
      </c>
      <c r="G225" s="135" t="s">
        <v>148</v>
      </c>
      <c r="H225" s="136">
        <v>13.9</v>
      </c>
      <c r="I225" s="137"/>
      <c r="J225" s="138">
        <f>ROUND($I$225*$H$225,2)</f>
        <v>0</v>
      </c>
      <c r="K225" s="134"/>
      <c r="L225" s="43"/>
      <c r="M225" s="139"/>
      <c r="N225" s="140" t="s">
        <v>40</v>
      </c>
      <c r="O225" s="24"/>
      <c r="P225" s="24"/>
      <c r="Q225" s="141">
        <v>0</v>
      </c>
      <c r="R225" s="141">
        <f>$Q$225*$H$225</f>
        <v>0</v>
      </c>
      <c r="S225" s="141">
        <v>0</v>
      </c>
      <c r="T225" s="142">
        <f>$S$225*$H$225</f>
        <v>0</v>
      </c>
      <c r="AR225" s="85" t="s">
        <v>139</v>
      </c>
      <c r="AT225" s="85" t="s">
        <v>135</v>
      </c>
      <c r="AU225" s="85" t="s">
        <v>20</v>
      </c>
      <c r="AY225" s="6" t="s">
        <v>134</v>
      </c>
      <c r="BE225" s="143">
        <f>IF($N$225="základní",$J$225,0)</f>
        <v>0</v>
      </c>
      <c r="BF225" s="143">
        <f>IF($N$225="snížená",$J$225,0)</f>
        <v>0</v>
      </c>
      <c r="BG225" s="143">
        <f>IF($N$225="zákl. přenesená",$J$225,0)</f>
        <v>0</v>
      </c>
      <c r="BH225" s="143">
        <f>IF($N$225="sníž. přenesená",$J$225,0)</f>
        <v>0</v>
      </c>
      <c r="BI225" s="143">
        <f>IF($N$225="nulová",$J$225,0)</f>
        <v>0</v>
      </c>
      <c r="BJ225" s="85" t="s">
        <v>20</v>
      </c>
      <c r="BK225" s="143">
        <f>ROUND($I$225*$H$225,2)</f>
        <v>0</v>
      </c>
      <c r="BL225" s="85" t="s">
        <v>139</v>
      </c>
      <c r="BM225" s="85" t="s">
        <v>316</v>
      </c>
    </row>
    <row r="226" spans="2:47" s="6" customFormat="1" ht="16.5" customHeight="1">
      <c r="B226" s="23"/>
      <c r="C226" s="24"/>
      <c r="D226" s="144" t="s">
        <v>140</v>
      </c>
      <c r="E226" s="24"/>
      <c r="F226" s="145" t="s">
        <v>318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140</v>
      </c>
      <c r="AU226" s="6" t="s">
        <v>20</v>
      </c>
    </row>
    <row r="227" spans="2:65" s="6" customFormat="1" ht="15.75" customHeight="1">
      <c r="B227" s="23"/>
      <c r="C227" s="132" t="s">
        <v>319</v>
      </c>
      <c r="D227" s="132" t="s">
        <v>135</v>
      </c>
      <c r="E227" s="133" t="s">
        <v>320</v>
      </c>
      <c r="F227" s="134" t="s">
        <v>321</v>
      </c>
      <c r="G227" s="135" t="s">
        <v>148</v>
      </c>
      <c r="H227" s="136">
        <v>1.5</v>
      </c>
      <c r="I227" s="137"/>
      <c r="J227" s="138">
        <f>ROUND($I$227*$H$227,2)</f>
        <v>0</v>
      </c>
      <c r="K227" s="134"/>
      <c r="L227" s="43"/>
      <c r="M227" s="139"/>
      <c r="N227" s="140" t="s">
        <v>40</v>
      </c>
      <c r="O227" s="24"/>
      <c r="P227" s="24"/>
      <c r="Q227" s="141">
        <v>0</v>
      </c>
      <c r="R227" s="141">
        <f>$Q$227*$H$227</f>
        <v>0</v>
      </c>
      <c r="S227" s="141">
        <v>0</v>
      </c>
      <c r="T227" s="142">
        <f>$S$227*$H$227</f>
        <v>0</v>
      </c>
      <c r="AR227" s="85" t="s">
        <v>139</v>
      </c>
      <c r="AT227" s="85" t="s">
        <v>135</v>
      </c>
      <c r="AU227" s="85" t="s">
        <v>20</v>
      </c>
      <c r="AY227" s="6" t="s">
        <v>134</v>
      </c>
      <c r="BE227" s="143">
        <f>IF($N$227="základní",$J$227,0)</f>
        <v>0</v>
      </c>
      <c r="BF227" s="143">
        <f>IF($N$227="snížená",$J$227,0)</f>
        <v>0</v>
      </c>
      <c r="BG227" s="143">
        <f>IF($N$227="zákl. přenesená",$J$227,0)</f>
        <v>0</v>
      </c>
      <c r="BH227" s="143">
        <f>IF($N$227="sníž. přenesená",$J$227,0)</f>
        <v>0</v>
      </c>
      <c r="BI227" s="143">
        <f>IF($N$227="nulová",$J$227,0)</f>
        <v>0</v>
      </c>
      <c r="BJ227" s="85" t="s">
        <v>20</v>
      </c>
      <c r="BK227" s="143">
        <f>ROUND($I$227*$H$227,2)</f>
        <v>0</v>
      </c>
      <c r="BL227" s="85" t="s">
        <v>139</v>
      </c>
      <c r="BM227" s="85" t="s">
        <v>319</v>
      </c>
    </row>
    <row r="228" spans="2:47" s="6" customFormat="1" ht="16.5" customHeight="1">
      <c r="B228" s="23"/>
      <c r="C228" s="24"/>
      <c r="D228" s="144" t="s">
        <v>140</v>
      </c>
      <c r="E228" s="24"/>
      <c r="F228" s="145" t="s">
        <v>321</v>
      </c>
      <c r="G228" s="24"/>
      <c r="H228" s="24"/>
      <c r="J228" s="24"/>
      <c r="K228" s="24"/>
      <c r="L228" s="43"/>
      <c r="M228" s="56"/>
      <c r="N228" s="24"/>
      <c r="O228" s="24"/>
      <c r="P228" s="24"/>
      <c r="Q228" s="24"/>
      <c r="R228" s="24"/>
      <c r="S228" s="24"/>
      <c r="T228" s="57"/>
      <c r="AT228" s="6" t="s">
        <v>140</v>
      </c>
      <c r="AU228" s="6" t="s">
        <v>20</v>
      </c>
    </row>
    <row r="229" spans="2:65" s="6" customFormat="1" ht="15.75" customHeight="1">
      <c r="B229" s="23"/>
      <c r="C229" s="132" t="s">
        <v>322</v>
      </c>
      <c r="D229" s="132" t="s">
        <v>135</v>
      </c>
      <c r="E229" s="133" t="s">
        <v>323</v>
      </c>
      <c r="F229" s="134" t="s">
        <v>324</v>
      </c>
      <c r="G229" s="135" t="s">
        <v>325</v>
      </c>
      <c r="H229" s="136">
        <v>1</v>
      </c>
      <c r="I229" s="137"/>
      <c r="J229" s="138">
        <f>ROUND($I$229*$H$229,2)</f>
        <v>0</v>
      </c>
      <c r="K229" s="134"/>
      <c r="L229" s="43"/>
      <c r="M229" s="139"/>
      <c r="N229" s="140" t="s">
        <v>40</v>
      </c>
      <c r="O229" s="24"/>
      <c r="P229" s="24"/>
      <c r="Q229" s="141">
        <v>0</v>
      </c>
      <c r="R229" s="141">
        <f>$Q$229*$H$229</f>
        <v>0</v>
      </c>
      <c r="S229" s="141">
        <v>0</v>
      </c>
      <c r="T229" s="142">
        <f>$S$229*$H$229</f>
        <v>0</v>
      </c>
      <c r="AR229" s="85" t="s">
        <v>139</v>
      </c>
      <c r="AT229" s="85" t="s">
        <v>135</v>
      </c>
      <c r="AU229" s="85" t="s">
        <v>20</v>
      </c>
      <c r="AY229" s="6" t="s">
        <v>134</v>
      </c>
      <c r="BE229" s="143">
        <f>IF($N$229="základní",$J$229,0)</f>
        <v>0</v>
      </c>
      <c r="BF229" s="143">
        <f>IF($N$229="snížená",$J$229,0)</f>
        <v>0</v>
      </c>
      <c r="BG229" s="143">
        <f>IF($N$229="zákl. přenesená",$J$229,0)</f>
        <v>0</v>
      </c>
      <c r="BH229" s="143">
        <f>IF($N$229="sníž. přenesená",$J$229,0)</f>
        <v>0</v>
      </c>
      <c r="BI229" s="143">
        <f>IF($N$229="nulová",$J$229,0)</f>
        <v>0</v>
      </c>
      <c r="BJ229" s="85" t="s">
        <v>20</v>
      </c>
      <c r="BK229" s="143">
        <f>ROUND($I$229*$H$229,2)</f>
        <v>0</v>
      </c>
      <c r="BL229" s="85" t="s">
        <v>139</v>
      </c>
      <c r="BM229" s="85" t="s">
        <v>322</v>
      </c>
    </row>
    <row r="230" spans="2:47" s="6" customFormat="1" ht="16.5" customHeight="1">
      <c r="B230" s="23"/>
      <c r="C230" s="24"/>
      <c r="D230" s="144" t="s">
        <v>140</v>
      </c>
      <c r="E230" s="24"/>
      <c r="F230" s="145" t="s">
        <v>324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140</v>
      </c>
      <c r="AU230" s="6" t="s">
        <v>20</v>
      </c>
    </row>
    <row r="231" spans="2:63" s="121" customFormat="1" ht="37.5" customHeight="1">
      <c r="B231" s="122"/>
      <c r="C231" s="123"/>
      <c r="D231" s="123" t="s">
        <v>68</v>
      </c>
      <c r="E231" s="124" t="s">
        <v>326</v>
      </c>
      <c r="F231" s="124" t="s">
        <v>327</v>
      </c>
      <c r="G231" s="123"/>
      <c r="H231" s="123"/>
      <c r="J231" s="125">
        <f>$BK$231</f>
        <v>0</v>
      </c>
      <c r="K231" s="123"/>
      <c r="L231" s="126"/>
      <c r="M231" s="127"/>
      <c r="N231" s="123"/>
      <c r="O231" s="123"/>
      <c r="P231" s="128">
        <f>SUM($P$232:$P$235)</f>
        <v>0</v>
      </c>
      <c r="Q231" s="123"/>
      <c r="R231" s="128">
        <f>SUM($R$232:$R$235)</f>
        <v>0</v>
      </c>
      <c r="S231" s="123"/>
      <c r="T231" s="129">
        <f>SUM($T$232:$T$235)</f>
        <v>0</v>
      </c>
      <c r="AR231" s="130" t="s">
        <v>20</v>
      </c>
      <c r="AT231" s="130" t="s">
        <v>68</v>
      </c>
      <c r="AU231" s="130" t="s">
        <v>69</v>
      </c>
      <c r="AY231" s="130" t="s">
        <v>134</v>
      </c>
      <c r="BK231" s="131">
        <f>SUM($BK$232:$BK$235)</f>
        <v>0</v>
      </c>
    </row>
    <row r="232" spans="2:65" s="6" customFormat="1" ht="15.75" customHeight="1">
      <c r="B232" s="23"/>
      <c r="C232" s="132" t="s">
        <v>328</v>
      </c>
      <c r="D232" s="132" t="s">
        <v>135</v>
      </c>
      <c r="E232" s="133" t="s">
        <v>329</v>
      </c>
      <c r="F232" s="134" t="s">
        <v>330</v>
      </c>
      <c r="G232" s="135" t="s">
        <v>138</v>
      </c>
      <c r="H232" s="136">
        <v>1510</v>
      </c>
      <c r="I232" s="137"/>
      <c r="J232" s="138">
        <f>ROUND($I$232*$H$232,2)</f>
        <v>0</v>
      </c>
      <c r="K232" s="134"/>
      <c r="L232" s="43"/>
      <c r="M232" s="139"/>
      <c r="N232" s="140" t="s">
        <v>40</v>
      </c>
      <c r="O232" s="24"/>
      <c r="P232" s="24"/>
      <c r="Q232" s="141">
        <v>0</v>
      </c>
      <c r="R232" s="141">
        <f>$Q$232*$H$232</f>
        <v>0</v>
      </c>
      <c r="S232" s="141">
        <v>0</v>
      </c>
      <c r="T232" s="142">
        <f>$S$232*$H$232</f>
        <v>0</v>
      </c>
      <c r="AR232" s="85" t="s">
        <v>139</v>
      </c>
      <c r="AT232" s="85" t="s">
        <v>135</v>
      </c>
      <c r="AU232" s="85" t="s">
        <v>20</v>
      </c>
      <c r="AY232" s="6" t="s">
        <v>134</v>
      </c>
      <c r="BE232" s="143">
        <f>IF($N$232="základní",$J$232,0)</f>
        <v>0</v>
      </c>
      <c r="BF232" s="143">
        <f>IF($N$232="snížená",$J$232,0)</f>
        <v>0</v>
      </c>
      <c r="BG232" s="143">
        <f>IF($N$232="zákl. přenesená",$J$232,0)</f>
        <v>0</v>
      </c>
      <c r="BH232" s="143">
        <f>IF($N$232="sníž. přenesená",$J$232,0)</f>
        <v>0</v>
      </c>
      <c r="BI232" s="143">
        <f>IF($N$232="nulová",$J$232,0)</f>
        <v>0</v>
      </c>
      <c r="BJ232" s="85" t="s">
        <v>20</v>
      </c>
      <c r="BK232" s="143">
        <f>ROUND($I$232*$H$232,2)</f>
        <v>0</v>
      </c>
      <c r="BL232" s="85" t="s">
        <v>139</v>
      </c>
      <c r="BM232" s="85" t="s">
        <v>328</v>
      </c>
    </row>
    <row r="233" spans="2:47" s="6" customFormat="1" ht="16.5" customHeight="1">
      <c r="B233" s="23"/>
      <c r="C233" s="24"/>
      <c r="D233" s="144" t="s">
        <v>140</v>
      </c>
      <c r="E233" s="24"/>
      <c r="F233" s="145" t="s">
        <v>330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140</v>
      </c>
      <c r="AU233" s="6" t="s">
        <v>20</v>
      </c>
    </row>
    <row r="234" spans="2:65" s="6" customFormat="1" ht="15.75" customHeight="1">
      <c r="B234" s="23"/>
      <c r="C234" s="132" t="s">
        <v>331</v>
      </c>
      <c r="D234" s="132" t="s">
        <v>135</v>
      </c>
      <c r="E234" s="133" t="s">
        <v>332</v>
      </c>
      <c r="F234" s="134" t="s">
        <v>333</v>
      </c>
      <c r="G234" s="135" t="s">
        <v>138</v>
      </c>
      <c r="H234" s="136">
        <v>40</v>
      </c>
      <c r="I234" s="137"/>
      <c r="J234" s="138">
        <f>ROUND($I$234*$H$234,2)</f>
        <v>0</v>
      </c>
      <c r="K234" s="134"/>
      <c r="L234" s="43"/>
      <c r="M234" s="139"/>
      <c r="N234" s="140" t="s">
        <v>40</v>
      </c>
      <c r="O234" s="24"/>
      <c r="P234" s="24"/>
      <c r="Q234" s="141">
        <v>0</v>
      </c>
      <c r="R234" s="141">
        <f>$Q$234*$H$234</f>
        <v>0</v>
      </c>
      <c r="S234" s="141">
        <v>0</v>
      </c>
      <c r="T234" s="142">
        <f>$S$234*$H$234</f>
        <v>0</v>
      </c>
      <c r="AR234" s="85" t="s">
        <v>139</v>
      </c>
      <c r="AT234" s="85" t="s">
        <v>135</v>
      </c>
      <c r="AU234" s="85" t="s">
        <v>20</v>
      </c>
      <c r="AY234" s="6" t="s">
        <v>134</v>
      </c>
      <c r="BE234" s="143">
        <f>IF($N$234="základní",$J$234,0)</f>
        <v>0</v>
      </c>
      <c r="BF234" s="143">
        <f>IF($N$234="snížená",$J$234,0)</f>
        <v>0</v>
      </c>
      <c r="BG234" s="143">
        <f>IF($N$234="zákl. přenesená",$J$234,0)</f>
        <v>0</v>
      </c>
      <c r="BH234" s="143">
        <f>IF($N$234="sníž. přenesená",$J$234,0)</f>
        <v>0</v>
      </c>
      <c r="BI234" s="143">
        <f>IF($N$234="nulová",$J$234,0)</f>
        <v>0</v>
      </c>
      <c r="BJ234" s="85" t="s">
        <v>20</v>
      </c>
      <c r="BK234" s="143">
        <f>ROUND($I$234*$H$234,2)</f>
        <v>0</v>
      </c>
      <c r="BL234" s="85" t="s">
        <v>139</v>
      </c>
      <c r="BM234" s="85" t="s">
        <v>331</v>
      </c>
    </row>
    <row r="235" spans="2:47" s="6" customFormat="1" ht="16.5" customHeight="1">
      <c r="B235" s="23"/>
      <c r="C235" s="24"/>
      <c r="D235" s="144" t="s">
        <v>140</v>
      </c>
      <c r="E235" s="24"/>
      <c r="F235" s="145" t="s">
        <v>333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140</v>
      </c>
      <c r="AU235" s="6" t="s">
        <v>20</v>
      </c>
    </row>
    <row r="236" spans="2:63" s="121" customFormat="1" ht="37.5" customHeight="1">
      <c r="B236" s="122"/>
      <c r="C236" s="123"/>
      <c r="D236" s="123" t="s">
        <v>68</v>
      </c>
      <c r="E236" s="124" t="s">
        <v>334</v>
      </c>
      <c r="F236" s="124" t="s">
        <v>335</v>
      </c>
      <c r="G236" s="123"/>
      <c r="H236" s="123"/>
      <c r="J236" s="125">
        <f>$BK$236</f>
        <v>0</v>
      </c>
      <c r="K236" s="123"/>
      <c r="L236" s="126"/>
      <c r="M236" s="127"/>
      <c r="N236" s="123"/>
      <c r="O236" s="123"/>
      <c r="P236" s="128">
        <f>SUM($P$237:$P$238)</f>
        <v>0</v>
      </c>
      <c r="Q236" s="123"/>
      <c r="R236" s="128">
        <f>SUM($R$237:$R$238)</f>
        <v>0</v>
      </c>
      <c r="S236" s="123"/>
      <c r="T236" s="129">
        <f>SUM($T$237:$T$238)</f>
        <v>0</v>
      </c>
      <c r="AR236" s="130" t="s">
        <v>20</v>
      </c>
      <c r="AT236" s="130" t="s">
        <v>68</v>
      </c>
      <c r="AU236" s="130" t="s">
        <v>69</v>
      </c>
      <c r="AY236" s="130" t="s">
        <v>134</v>
      </c>
      <c r="BK236" s="131">
        <f>SUM($BK$237:$BK$238)</f>
        <v>0</v>
      </c>
    </row>
    <row r="237" spans="2:65" s="6" customFormat="1" ht="15.75" customHeight="1">
      <c r="B237" s="23"/>
      <c r="C237" s="132" t="s">
        <v>336</v>
      </c>
      <c r="D237" s="132" t="s">
        <v>135</v>
      </c>
      <c r="E237" s="133" t="s">
        <v>337</v>
      </c>
      <c r="F237" s="134" t="s">
        <v>338</v>
      </c>
      <c r="G237" s="135" t="s">
        <v>202</v>
      </c>
      <c r="H237" s="136">
        <v>834.24</v>
      </c>
      <c r="I237" s="137"/>
      <c r="J237" s="138">
        <f>ROUND($I$237*$H$237,2)</f>
        <v>0</v>
      </c>
      <c r="K237" s="134"/>
      <c r="L237" s="43"/>
      <c r="M237" s="139"/>
      <c r="N237" s="140" t="s">
        <v>40</v>
      </c>
      <c r="O237" s="24"/>
      <c r="P237" s="24"/>
      <c r="Q237" s="141">
        <v>0</v>
      </c>
      <c r="R237" s="141">
        <f>$Q$237*$H$237</f>
        <v>0</v>
      </c>
      <c r="S237" s="141">
        <v>0</v>
      </c>
      <c r="T237" s="142">
        <f>$S$237*$H$237</f>
        <v>0</v>
      </c>
      <c r="AR237" s="85" t="s">
        <v>139</v>
      </c>
      <c r="AT237" s="85" t="s">
        <v>135</v>
      </c>
      <c r="AU237" s="85" t="s">
        <v>20</v>
      </c>
      <c r="AY237" s="6" t="s">
        <v>134</v>
      </c>
      <c r="BE237" s="143">
        <f>IF($N$237="základní",$J$237,0)</f>
        <v>0</v>
      </c>
      <c r="BF237" s="143">
        <f>IF($N$237="snížená",$J$237,0)</f>
        <v>0</v>
      </c>
      <c r="BG237" s="143">
        <f>IF($N$237="zákl. přenesená",$J$237,0)</f>
        <v>0</v>
      </c>
      <c r="BH237" s="143">
        <f>IF($N$237="sníž. přenesená",$J$237,0)</f>
        <v>0</v>
      </c>
      <c r="BI237" s="143">
        <f>IF($N$237="nulová",$J$237,0)</f>
        <v>0</v>
      </c>
      <c r="BJ237" s="85" t="s">
        <v>20</v>
      </c>
      <c r="BK237" s="143">
        <f>ROUND($I$237*$H$237,2)</f>
        <v>0</v>
      </c>
      <c r="BL237" s="85" t="s">
        <v>139</v>
      </c>
      <c r="BM237" s="85" t="s">
        <v>336</v>
      </c>
    </row>
    <row r="238" spans="2:47" s="6" customFormat="1" ht="16.5" customHeight="1">
      <c r="B238" s="23"/>
      <c r="C238" s="24"/>
      <c r="D238" s="144" t="s">
        <v>140</v>
      </c>
      <c r="E238" s="24"/>
      <c r="F238" s="145" t="s">
        <v>338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140</v>
      </c>
      <c r="AU238" s="6" t="s">
        <v>20</v>
      </c>
    </row>
    <row r="239" spans="2:63" s="121" customFormat="1" ht="37.5" customHeight="1">
      <c r="B239" s="122"/>
      <c r="C239" s="123"/>
      <c r="D239" s="123" t="s">
        <v>68</v>
      </c>
      <c r="E239" s="124" t="s">
        <v>339</v>
      </c>
      <c r="F239" s="124" t="s">
        <v>340</v>
      </c>
      <c r="G239" s="123"/>
      <c r="H239" s="123"/>
      <c r="J239" s="125">
        <f>$BK$239</f>
        <v>0</v>
      </c>
      <c r="K239" s="123"/>
      <c r="L239" s="126"/>
      <c r="M239" s="127"/>
      <c r="N239" s="123"/>
      <c r="O239" s="123"/>
      <c r="P239" s="128">
        <f>SUM($P$240:$P$241)</f>
        <v>0</v>
      </c>
      <c r="Q239" s="123"/>
      <c r="R239" s="128">
        <f>SUM($R$240:$R$241)</f>
        <v>0</v>
      </c>
      <c r="S239" s="123"/>
      <c r="T239" s="129">
        <f>SUM($T$240:$T$241)</f>
        <v>0</v>
      </c>
      <c r="AR239" s="130" t="s">
        <v>20</v>
      </c>
      <c r="AT239" s="130" t="s">
        <v>68</v>
      </c>
      <c r="AU239" s="130" t="s">
        <v>69</v>
      </c>
      <c r="AY239" s="130" t="s">
        <v>134</v>
      </c>
      <c r="BK239" s="131">
        <f>SUM($BK$240:$BK$241)</f>
        <v>0</v>
      </c>
    </row>
    <row r="240" spans="2:65" s="6" customFormat="1" ht="15.75" customHeight="1">
      <c r="B240" s="23"/>
      <c r="C240" s="132" t="s">
        <v>341</v>
      </c>
      <c r="D240" s="132" t="s">
        <v>135</v>
      </c>
      <c r="E240" s="133" t="s">
        <v>342</v>
      </c>
      <c r="F240" s="134" t="s">
        <v>343</v>
      </c>
      <c r="G240" s="135" t="s">
        <v>138</v>
      </c>
      <c r="H240" s="136">
        <v>7.5</v>
      </c>
      <c r="I240" s="137"/>
      <c r="J240" s="138">
        <f>ROUND($I$240*$H$240,2)</f>
        <v>0</v>
      </c>
      <c r="K240" s="134"/>
      <c r="L240" s="43"/>
      <c r="M240" s="139"/>
      <c r="N240" s="140" t="s">
        <v>40</v>
      </c>
      <c r="O240" s="24"/>
      <c r="P240" s="24"/>
      <c r="Q240" s="141">
        <v>0</v>
      </c>
      <c r="R240" s="141">
        <f>$Q$240*$H$240</f>
        <v>0</v>
      </c>
      <c r="S240" s="141">
        <v>0</v>
      </c>
      <c r="T240" s="142">
        <f>$S$240*$H$240</f>
        <v>0</v>
      </c>
      <c r="AR240" s="85" t="s">
        <v>139</v>
      </c>
      <c r="AT240" s="85" t="s">
        <v>135</v>
      </c>
      <c r="AU240" s="85" t="s">
        <v>20</v>
      </c>
      <c r="AY240" s="6" t="s">
        <v>134</v>
      </c>
      <c r="BE240" s="143">
        <f>IF($N$240="základní",$J$240,0)</f>
        <v>0</v>
      </c>
      <c r="BF240" s="143">
        <f>IF($N$240="snížená",$J$240,0)</f>
        <v>0</v>
      </c>
      <c r="BG240" s="143">
        <f>IF($N$240="zákl. přenesená",$J$240,0)</f>
        <v>0</v>
      </c>
      <c r="BH240" s="143">
        <f>IF($N$240="sníž. přenesená",$J$240,0)</f>
        <v>0</v>
      </c>
      <c r="BI240" s="143">
        <f>IF($N$240="nulová",$J$240,0)</f>
        <v>0</v>
      </c>
      <c r="BJ240" s="85" t="s">
        <v>20</v>
      </c>
      <c r="BK240" s="143">
        <f>ROUND($I$240*$H$240,2)</f>
        <v>0</v>
      </c>
      <c r="BL240" s="85" t="s">
        <v>139</v>
      </c>
      <c r="BM240" s="85" t="s">
        <v>341</v>
      </c>
    </row>
    <row r="241" spans="2:47" s="6" customFormat="1" ht="16.5" customHeight="1">
      <c r="B241" s="23"/>
      <c r="C241" s="24"/>
      <c r="D241" s="144" t="s">
        <v>140</v>
      </c>
      <c r="E241" s="24"/>
      <c r="F241" s="145" t="s">
        <v>343</v>
      </c>
      <c r="G241" s="24"/>
      <c r="H241" s="24"/>
      <c r="J241" s="24"/>
      <c r="K241" s="24"/>
      <c r="L241" s="43"/>
      <c r="M241" s="56"/>
      <c r="N241" s="24"/>
      <c r="O241" s="24"/>
      <c r="P241" s="24"/>
      <c r="Q241" s="24"/>
      <c r="R241" s="24"/>
      <c r="S241" s="24"/>
      <c r="T241" s="57"/>
      <c r="AT241" s="6" t="s">
        <v>140</v>
      </c>
      <c r="AU241" s="6" t="s">
        <v>20</v>
      </c>
    </row>
    <row r="242" spans="2:63" s="121" customFormat="1" ht="37.5" customHeight="1">
      <c r="B242" s="122"/>
      <c r="C242" s="123"/>
      <c r="D242" s="123" t="s">
        <v>68</v>
      </c>
      <c r="E242" s="124" t="s">
        <v>344</v>
      </c>
      <c r="F242" s="124" t="s">
        <v>345</v>
      </c>
      <c r="G242" s="123"/>
      <c r="H242" s="123"/>
      <c r="J242" s="125">
        <f>$BK$242</f>
        <v>0</v>
      </c>
      <c r="K242" s="123"/>
      <c r="L242" s="126"/>
      <c r="M242" s="127"/>
      <c r="N242" s="123"/>
      <c r="O242" s="123"/>
      <c r="P242" s="128">
        <f>SUM($P$243:$P$252)</f>
        <v>0</v>
      </c>
      <c r="Q242" s="123"/>
      <c r="R242" s="128">
        <f>SUM($R$243:$R$252)</f>
        <v>0</v>
      </c>
      <c r="S242" s="123"/>
      <c r="T242" s="129">
        <f>SUM($T$243:$T$252)</f>
        <v>0</v>
      </c>
      <c r="AR242" s="130" t="s">
        <v>20</v>
      </c>
      <c r="AT242" s="130" t="s">
        <v>68</v>
      </c>
      <c r="AU242" s="130" t="s">
        <v>69</v>
      </c>
      <c r="AY242" s="130" t="s">
        <v>134</v>
      </c>
      <c r="BK242" s="131">
        <f>SUM($BK$243:$BK$252)</f>
        <v>0</v>
      </c>
    </row>
    <row r="243" spans="2:65" s="6" customFormat="1" ht="15.75" customHeight="1">
      <c r="B243" s="23"/>
      <c r="C243" s="132" t="s">
        <v>346</v>
      </c>
      <c r="D243" s="132" t="s">
        <v>135</v>
      </c>
      <c r="E243" s="133" t="s">
        <v>347</v>
      </c>
      <c r="F243" s="134" t="s">
        <v>348</v>
      </c>
      <c r="G243" s="135" t="s">
        <v>202</v>
      </c>
      <c r="H243" s="136">
        <v>117.78</v>
      </c>
      <c r="I243" s="137"/>
      <c r="J243" s="138">
        <f>ROUND($I$243*$H$243,2)</f>
        <v>0</v>
      </c>
      <c r="K243" s="134"/>
      <c r="L243" s="43"/>
      <c r="M243" s="139"/>
      <c r="N243" s="140" t="s">
        <v>40</v>
      </c>
      <c r="O243" s="24"/>
      <c r="P243" s="24"/>
      <c r="Q243" s="141">
        <v>0</v>
      </c>
      <c r="R243" s="141">
        <f>$Q$243*$H$243</f>
        <v>0</v>
      </c>
      <c r="S243" s="141">
        <v>0</v>
      </c>
      <c r="T243" s="142">
        <f>$S$243*$H$243</f>
        <v>0</v>
      </c>
      <c r="AR243" s="85" t="s">
        <v>139</v>
      </c>
      <c r="AT243" s="85" t="s">
        <v>135</v>
      </c>
      <c r="AU243" s="85" t="s">
        <v>20</v>
      </c>
      <c r="AY243" s="6" t="s">
        <v>134</v>
      </c>
      <c r="BE243" s="143">
        <f>IF($N$243="základní",$J$243,0)</f>
        <v>0</v>
      </c>
      <c r="BF243" s="143">
        <f>IF($N$243="snížená",$J$243,0)</f>
        <v>0</v>
      </c>
      <c r="BG243" s="143">
        <f>IF($N$243="zákl. přenesená",$J$243,0)</f>
        <v>0</v>
      </c>
      <c r="BH243" s="143">
        <f>IF($N$243="sníž. přenesená",$J$243,0)</f>
        <v>0</v>
      </c>
      <c r="BI243" s="143">
        <f>IF($N$243="nulová",$J$243,0)</f>
        <v>0</v>
      </c>
      <c r="BJ243" s="85" t="s">
        <v>20</v>
      </c>
      <c r="BK243" s="143">
        <f>ROUND($I$243*$H$243,2)</f>
        <v>0</v>
      </c>
      <c r="BL243" s="85" t="s">
        <v>139</v>
      </c>
      <c r="BM243" s="85" t="s">
        <v>346</v>
      </c>
    </row>
    <row r="244" spans="2:47" s="6" customFormat="1" ht="16.5" customHeight="1">
      <c r="B244" s="23"/>
      <c r="C244" s="24"/>
      <c r="D244" s="144" t="s">
        <v>140</v>
      </c>
      <c r="E244" s="24"/>
      <c r="F244" s="145" t="s">
        <v>348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140</v>
      </c>
      <c r="AU244" s="6" t="s">
        <v>20</v>
      </c>
    </row>
    <row r="245" spans="2:65" s="6" customFormat="1" ht="15.75" customHeight="1">
      <c r="B245" s="23"/>
      <c r="C245" s="132" t="s">
        <v>349</v>
      </c>
      <c r="D245" s="132" t="s">
        <v>135</v>
      </c>
      <c r="E245" s="133" t="s">
        <v>350</v>
      </c>
      <c r="F245" s="134" t="s">
        <v>351</v>
      </c>
      <c r="G245" s="135" t="s">
        <v>202</v>
      </c>
      <c r="H245" s="136">
        <v>117.78</v>
      </c>
      <c r="I245" s="137"/>
      <c r="J245" s="138">
        <f>ROUND($I$245*$H$245,2)</f>
        <v>0</v>
      </c>
      <c r="K245" s="134"/>
      <c r="L245" s="43"/>
      <c r="M245" s="139"/>
      <c r="N245" s="140" t="s">
        <v>40</v>
      </c>
      <c r="O245" s="24"/>
      <c r="P245" s="24"/>
      <c r="Q245" s="141">
        <v>0</v>
      </c>
      <c r="R245" s="141">
        <f>$Q$245*$H$245</f>
        <v>0</v>
      </c>
      <c r="S245" s="141">
        <v>0</v>
      </c>
      <c r="T245" s="142">
        <f>$S$245*$H$245</f>
        <v>0</v>
      </c>
      <c r="AR245" s="85" t="s">
        <v>139</v>
      </c>
      <c r="AT245" s="85" t="s">
        <v>135</v>
      </c>
      <c r="AU245" s="85" t="s">
        <v>20</v>
      </c>
      <c r="AY245" s="6" t="s">
        <v>134</v>
      </c>
      <c r="BE245" s="143">
        <f>IF($N$245="základní",$J$245,0)</f>
        <v>0</v>
      </c>
      <c r="BF245" s="143">
        <f>IF($N$245="snížená",$J$245,0)</f>
        <v>0</v>
      </c>
      <c r="BG245" s="143">
        <f>IF($N$245="zákl. přenesená",$J$245,0)</f>
        <v>0</v>
      </c>
      <c r="BH245" s="143">
        <f>IF($N$245="sníž. přenesená",$J$245,0)</f>
        <v>0</v>
      </c>
      <c r="BI245" s="143">
        <f>IF($N$245="nulová",$J$245,0)</f>
        <v>0</v>
      </c>
      <c r="BJ245" s="85" t="s">
        <v>20</v>
      </c>
      <c r="BK245" s="143">
        <f>ROUND($I$245*$H$245,2)</f>
        <v>0</v>
      </c>
      <c r="BL245" s="85" t="s">
        <v>139</v>
      </c>
      <c r="BM245" s="85" t="s">
        <v>349</v>
      </c>
    </row>
    <row r="246" spans="2:47" s="6" customFormat="1" ht="16.5" customHeight="1">
      <c r="B246" s="23"/>
      <c r="C246" s="24"/>
      <c r="D246" s="144" t="s">
        <v>140</v>
      </c>
      <c r="E246" s="24"/>
      <c r="F246" s="145" t="s">
        <v>351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140</v>
      </c>
      <c r="AU246" s="6" t="s">
        <v>20</v>
      </c>
    </row>
    <row r="247" spans="2:65" s="6" customFormat="1" ht="15.75" customHeight="1">
      <c r="B247" s="23"/>
      <c r="C247" s="132" t="s">
        <v>215</v>
      </c>
      <c r="D247" s="132" t="s">
        <v>135</v>
      </c>
      <c r="E247" s="133" t="s">
        <v>352</v>
      </c>
      <c r="F247" s="134" t="s">
        <v>353</v>
      </c>
      <c r="G247" s="135" t="s">
        <v>202</v>
      </c>
      <c r="H247" s="136">
        <v>117.78</v>
      </c>
      <c r="I247" s="137"/>
      <c r="J247" s="138">
        <f>ROUND($I$247*$H$247,2)</f>
        <v>0</v>
      </c>
      <c r="K247" s="134"/>
      <c r="L247" s="43"/>
      <c r="M247" s="139"/>
      <c r="N247" s="140" t="s">
        <v>40</v>
      </c>
      <c r="O247" s="24"/>
      <c r="P247" s="24"/>
      <c r="Q247" s="141">
        <v>0</v>
      </c>
      <c r="R247" s="141">
        <f>$Q$247*$H$247</f>
        <v>0</v>
      </c>
      <c r="S247" s="141">
        <v>0</v>
      </c>
      <c r="T247" s="142">
        <f>$S$247*$H$247</f>
        <v>0</v>
      </c>
      <c r="AR247" s="85" t="s">
        <v>139</v>
      </c>
      <c r="AT247" s="85" t="s">
        <v>135</v>
      </c>
      <c r="AU247" s="85" t="s">
        <v>20</v>
      </c>
      <c r="AY247" s="6" t="s">
        <v>134</v>
      </c>
      <c r="BE247" s="143">
        <f>IF($N$247="základní",$J$247,0)</f>
        <v>0</v>
      </c>
      <c r="BF247" s="143">
        <f>IF($N$247="snížená",$J$247,0)</f>
        <v>0</v>
      </c>
      <c r="BG247" s="143">
        <f>IF($N$247="zákl. přenesená",$J$247,0)</f>
        <v>0</v>
      </c>
      <c r="BH247" s="143">
        <f>IF($N$247="sníž. přenesená",$J$247,0)</f>
        <v>0</v>
      </c>
      <c r="BI247" s="143">
        <f>IF($N$247="nulová",$J$247,0)</f>
        <v>0</v>
      </c>
      <c r="BJ247" s="85" t="s">
        <v>20</v>
      </c>
      <c r="BK247" s="143">
        <f>ROUND($I$247*$H$247,2)</f>
        <v>0</v>
      </c>
      <c r="BL247" s="85" t="s">
        <v>139</v>
      </c>
      <c r="BM247" s="85" t="s">
        <v>215</v>
      </c>
    </row>
    <row r="248" spans="2:47" s="6" customFormat="1" ht="16.5" customHeight="1">
      <c r="B248" s="23"/>
      <c r="C248" s="24"/>
      <c r="D248" s="144" t="s">
        <v>140</v>
      </c>
      <c r="E248" s="24"/>
      <c r="F248" s="145" t="s">
        <v>353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140</v>
      </c>
      <c r="AU248" s="6" t="s">
        <v>20</v>
      </c>
    </row>
    <row r="249" spans="2:65" s="6" customFormat="1" ht="15.75" customHeight="1">
      <c r="B249" s="23"/>
      <c r="C249" s="132" t="s">
        <v>354</v>
      </c>
      <c r="D249" s="132" t="s">
        <v>135</v>
      </c>
      <c r="E249" s="133" t="s">
        <v>355</v>
      </c>
      <c r="F249" s="134" t="s">
        <v>356</v>
      </c>
      <c r="G249" s="135" t="s">
        <v>202</v>
      </c>
      <c r="H249" s="136">
        <v>1766.7</v>
      </c>
      <c r="I249" s="137"/>
      <c r="J249" s="138">
        <f>ROUND($I$249*$H$249,2)</f>
        <v>0</v>
      </c>
      <c r="K249" s="134"/>
      <c r="L249" s="43"/>
      <c r="M249" s="139"/>
      <c r="N249" s="140" t="s">
        <v>40</v>
      </c>
      <c r="O249" s="24"/>
      <c r="P249" s="24"/>
      <c r="Q249" s="141">
        <v>0</v>
      </c>
      <c r="R249" s="141">
        <f>$Q$249*$H$249</f>
        <v>0</v>
      </c>
      <c r="S249" s="141">
        <v>0</v>
      </c>
      <c r="T249" s="142">
        <f>$S$249*$H$249</f>
        <v>0</v>
      </c>
      <c r="AR249" s="85" t="s">
        <v>139</v>
      </c>
      <c r="AT249" s="85" t="s">
        <v>135</v>
      </c>
      <c r="AU249" s="85" t="s">
        <v>20</v>
      </c>
      <c r="AY249" s="6" t="s">
        <v>134</v>
      </c>
      <c r="BE249" s="143">
        <f>IF($N$249="základní",$J$249,0)</f>
        <v>0</v>
      </c>
      <c r="BF249" s="143">
        <f>IF($N$249="snížená",$J$249,0)</f>
        <v>0</v>
      </c>
      <c r="BG249" s="143">
        <f>IF($N$249="zákl. přenesená",$J$249,0)</f>
        <v>0</v>
      </c>
      <c r="BH249" s="143">
        <f>IF($N$249="sníž. přenesená",$J$249,0)</f>
        <v>0</v>
      </c>
      <c r="BI249" s="143">
        <f>IF($N$249="nulová",$J$249,0)</f>
        <v>0</v>
      </c>
      <c r="BJ249" s="85" t="s">
        <v>20</v>
      </c>
      <c r="BK249" s="143">
        <f>ROUND($I$249*$H$249,2)</f>
        <v>0</v>
      </c>
      <c r="BL249" s="85" t="s">
        <v>139</v>
      </c>
      <c r="BM249" s="85" t="s">
        <v>354</v>
      </c>
    </row>
    <row r="250" spans="2:47" s="6" customFormat="1" ht="16.5" customHeight="1">
      <c r="B250" s="23"/>
      <c r="C250" s="24"/>
      <c r="D250" s="144" t="s">
        <v>140</v>
      </c>
      <c r="E250" s="24"/>
      <c r="F250" s="145" t="s">
        <v>356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140</v>
      </c>
      <c r="AU250" s="6" t="s">
        <v>20</v>
      </c>
    </row>
    <row r="251" spans="2:65" s="6" customFormat="1" ht="15.75" customHeight="1">
      <c r="B251" s="23"/>
      <c r="C251" s="132" t="s">
        <v>223</v>
      </c>
      <c r="D251" s="132" t="s">
        <v>135</v>
      </c>
      <c r="E251" s="133" t="s">
        <v>357</v>
      </c>
      <c r="F251" s="134" t="s">
        <v>358</v>
      </c>
      <c r="G251" s="135" t="s">
        <v>202</v>
      </c>
      <c r="H251" s="136">
        <v>117.78</v>
      </c>
      <c r="I251" s="137"/>
      <c r="J251" s="138">
        <f>ROUND($I$251*$H$251,2)</f>
        <v>0</v>
      </c>
      <c r="K251" s="134"/>
      <c r="L251" s="43"/>
      <c r="M251" s="139"/>
      <c r="N251" s="140" t="s">
        <v>40</v>
      </c>
      <c r="O251" s="24"/>
      <c r="P251" s="24"/>
      <c r="Q251" s="141">
        <v>0</v>
      </c>
      <c r="R251" s="141">
        <f>$Q$251*$H$251</f>
        <v>0</v>
      </c>
      <c r="S251" s="141">
        <v>0</v>
      </c>
      <c r="T251" s="142">
        <f>$S$251*$H$251</f>
        <v>0</v>
      </c>
      <c r="AR251" s="85" t="s">
        <v>139</v>
      </c>
      <c r="AT251" s="85" t="s">
        <v>135</v>
      </c>
      <c r="AU251" s="85" t="s">
        <v>20</v>
      </c>
      <c r="AY251" s="6" t="s">
        <v>134</v>
      </c>
      <c r="BE251" s="143">
        <f>IF($N$251="základní",$J$251,0)</f>
        <v>0</v>
      </c>
      <c r="BF251" s="143">
        <f>IF($N$251="snížená",$J$251,0)</f>
        <v>0</v>
      </c>
      <c r="BG251" s="143">
        <f>IF($N$251="zákl. přenesená",$J$251,0)</f>
        <v>0</v>
      </c>
      <c r="BH251" s="143">
        <f>IF($N$251="sníž. přenesená",$J$251,0)</f>
        <v>0</v>
      </c>
      <c r="BI251" s="143">
        <f>IF($N$251="nulová",$J$251,0)</f>
        <v>0</v>
      </c>
      <c r="BJ251" s="85" t="s">
        <v>20</v>
      </c>
      <c r="BK251" s="143">
        <f>ROUND($I$251*$H$251,2)</f>
        <v>0</v>
      </c>
      <c r="BL251" s="85" t="s">
        <v>139</v>
      </c>
      <c r="BM251" s="85" t="s">
        <v>223</v>
      </c>
    </row>
    <row r="252" spans="2:47" s="6" customFormat="1" ht="16.5" customHeight="1">
      <c r="B252" s="23"/>
      <c r="C252" s="24"/>
      <c r="D252" s="144" t="s">
        <v>140</v>
      </c>
      <c r="E252" s="24"/>
      <c r="F252" s="145" t="s">
        <v>358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140</v>
      </c>
      <c r="AU252" s="6" t="s">
        <v>20</v>
      </c>
    </row>
    <row r="253" spans="2:63" s="121" customFormat="1" ht="37.5" customHeight="1">
      <c r="B253" s="122"/>
      <c r="C253" s="123"/>
      <c r="D253" s="123" t="s">
        <v>68</v>
      </c>
      <c r="E253" s="124" t="s">
        <v>359</v>
      </c>
      <c r="F253" s="124" t="s">
        <v>360</v>
      </c>
      <c r="G253" s="123"/>
      <c r="H253" s="123"/>
      <c r="J253" s="125">
        <f>$BK$253</f>
        <v>0</v>
      </c>
      <c r="K253" s="123"/>
      <c r="L253" s="126"/>
      <c r="M253" s="127"/>
      <c r="N253" s="123"/>
      <c r="O253" s="123"/>
      <c r="P253" s="128">
        <f>SUM($P$254:$P$259)</f>
        <v>0</v>
      </c>
      <c r="Q253" s="123"/>
      <c r="R253" s="128">
        <f>SUM($R$254:$R$259)</f>
        <v>0</v>
      </c>
      <c r="S253" s="123"/>
      <c r="T253" s="129">
        <f>SUM($T$254:$T$259)</f>
        <v>0</v>
      </c>
      <c r="AR253" s="130" t="s">
        <v>20</v>
      </c>
      <c r="AT253" s="130" t="s">
        <v>68</v>
      </c>
      <c r="AU253" s="130" t="s">
        <v>69</v>
      </c>
      <c r="AY253" s="130" t="s">
        <v>134</v>
      </c>
      <c r="BK253" s="131">
        <f>SUM($BK$254:$BK$259)</f>
        <v>0</v>
      </c>
    </row>
    <row r="254" spans="2:65" s="6" customFormat="1" ht="15.75" customHeight="1">
      <c r="B254" s="23"/>
      <c r="C254" s="132" t="s">
        <v>361</v>
      </c>
      <c r="D254" s="132" t="s">
        <v>135</v>
      </c>
      <c r="E254" s="133" t="s">
        <v>362</v>
      </c>
      <c r="F254" s="134" t="s">
        <v>363</v>
      </c>
      <c r="G254" s="135" t="s">
        <v>325</v>
      </c>
      <c r="H254" s="136">
        <v>1</v>
      </c>
      <c r="I254" s="137"/>
      <c r="J254" s="138">
        <f>ROUND($I$254*$H$254,2)</f>
        <v>0</v>
      </c>
      <c r="K254" s="134"/>
      <c r="L254" s="43"/>
      <c r="M254" s="139"/>
      <c r="N254" s="140" t="s">
        <v>40</v>
      </c>
      <c r="O254" s="24"/>
      <c r="P254" s="24"/>
      <c r="Q254" s="141">
        <v>0</v>
      </c>
      <c r="R254" s="141">
        <f>$Q$254*$H$254</f>
        <v>0</v>
      </c>
      <c r="S254" s="141">
        <v>0</v>
      </c>
      <c r="T254" s="142">
        <f>$S$254*$H$254</f>
        <v>0</v>
      </c>
      <c r="AR254" s="85" t="s">
        <v>139</v>
      </c>
      <c r="AT254" s="85" t="s">
        <v>135</v>
      </c>
      <c r="AU254" s="85" t="s">
        <v>20</v>
      </c>
      <c r="AY254" s="6" t="s">
        <v>134</v>
      </c>
      <c r="BE254" s="143">
        <f>IF($N$254="základní",$J$254,0)</f>
        <v>0</v>
      </c>
      <c r="BF254" s="143">
        <f>IF($N$254="snížená",$J$254,0)</f>
        <v>0</v>
      </c>
      <c r="BG254" s="143">
        <f>IF($N$254="zákl. přenesená",$J$254,0)</f>
        <v>0</v>
      </c>
      <c r="BH254" s="143">
        <f>IF($N$254="sníž. přenesená",$J$254,0)</f>
        <v>0</v>
      </c>
      <c r="BI254" s="143">
        <f>IF($N$254="nulová",$J$254,0)</f>
        <v>0</v>
      </c>
      <c r="BJ254" s="85" t="s">
        <v>20</v>
      </c>
      <c r="BK254" s="143">
        <f>ROUND($I$254*$H$254,2)</f>
        <v>0</v>
      </c>
      <c r="BL254" s="85" t="s">
        <v>139</v>
      </c>
      <c r="BM254" s="85" t="s">
        <v>361</v>
      </c>
    </row>
    <row r="255" spans="2:47" s="6" customFormat="1" ht="16.5" customHeight="1">
      <c r="B255" s="23"/>
      <c r="C255" s="24"/>
      <c r="D255" s="144" t="s">
        <v>140</v>
      </c>
      <c r="E255" s="24"/>
      <c r="F255" s="145" t="s">
        <v>363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140</v>
      </c>
      <c r="AU255" s="6" t="s">
        <v>20</v>
      </c>
    </row>
    <row r="256" spans="2:65" s="6" customFormat="1" ht="15.75" customHeight="1">
      <c r="B256" s="23"/>
      <c r="C256" s="132" t="s">
        <v>228</v>
      </c>
      <c r="D256" s="132" t="s">
        <v>135</v>
      </c>
      <c r="E256" s="133" t="s">
        <v>364</v>
      </c>
      <c r="F256" s="134" t="s">
        <v>365</v>
      </c>
      <c r="G256" s="135" t="s">
        <v>325</v>
      </c>
      <c r="H256" s="136">
        <v>1</v>
      </c>
      <c r="I256" s="137"/>
      <c r="J256" s="138">
        <f>ROUND($I$256*$H$256,2)</f>
        <v>0</v>
      </c>
      <c r="K256" s="134"/>
      <c r="L256" s="43"/>
      <c r="M256" s="139"/>
      <c r="N256" s="140" t="s">
        <v>40</v>
      </c>
      <c r="O256" s="24"/>
      <c r="P256" s="24"/>
      <c r="Q256" s="141">
        <v>0</v>
      </c>
      <c r="R256" s="141">
        <f>$Q$256*$H$256</f>
        <v>0</v>
      </c>
      <c r="S256" s="141">
        <v>0</v>
      </c>
      <c r="T256" s="142">
        <f>$S$256*$H$256</f>
        <v>0</v>
      </c>
      <c r="AR256" s="85" t="s">
        <v>139</v>
      </c>
      <c r="AT256" s="85" t="s">
        <v>135</v>
      </c>
      <c r="AU256" s="85" t="s">
        <v>20</v>
      </c>
      <c r="AY256" s="6" t="s">
        <v>134</v>
      </c>
      <c r="BE256" s="143">
        <f>IF($N$256="základní",$J$256,0)</f>
        <v>0</v>
      </c>
      <c r="BF256" s="143">
        <f>IF($N$256="snížená",$J$256,0)</f>
        <v>0</v>
      </c>
      <c r="BG256" s="143">
        <f>IF($N$256="zákl. přenesená",$J$256,0)</f>
        <v>0</v>
      </c>
      <c r="BH256" s="143">
        <f>IF($N$256="sníž. přenesená",$J$256,0)</f>
        <v>0</v>
      </c>
      <c r="BI256" s="143">
        <f>IF($N$256="nulová",$J$256,0)</f>
        <v>0</v>
      </c>
      <c r="BJ256" s="85" t="s">
        <v>20</v>
      </c>
      <c r="BK256" s="143">
        <f>ROUND($I$256*$H$256,2)</f>
        <v>0</v>
      </c>
      <c r="BL256" s="85" t="s">
        <v>139</v>
      </c>
      <c r="BM256" s="85" t="s">
        <v>228</v>
      </c>
    </row>
    <row r="257" spans="2:47" s="6" customFormat="1" ht="16.5" customHeight="1">
      <c r="B257" s="23"/>
      <c r="C257" s="24"/>
      <c r="D257" s="144" t="s">
        <v>140</v>
      </c>
      <c r="E257" s="24"/>
      <c r="F257" s="145" t="s">
        <v>365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140</v>
      </c>
      <c r="AU257" s="6" t="s">
        <v>20</v>
      </c>
    </row>
    <row r="258" spans="2:65" s="6" customFormat="1" ht="15.75" customHeight="1">
      <c r="B258" s="23"/>
      <c r="C258" s="132" t="s">
        <v>366</v>
      </c>
      <c r="D258" s="132" t="s">
        <v>135</v>
      </c>
      <c r="E258" s="133" t="s">
        <v>367</v>
      </c>
      <c r="F258" s="134" t="s">
        <v>368</v>
      </c>
      <c r="G258" s="135" t="s">
        <v>369</v>
      </c>
      <c r="H258" s="136">
        <v>1</v>
      </c>
      <c r="I258" s="137"/>
      <c r="J258" s="138">
        <f>ROUND($I$258*$H$258,2)</f>
        <v>0</v>
      </c>
      <c r="K258" s="134"/>
      <c r="L258" s="43"/>
      <c r="M258" s="139"/>
      <c r="N258" s="140" t="s">
        <v>40</v>
      </c>
      <c r="O258" s="24"/>
      <c r="P258" s="24"/>
      <c r="Q258" s="141">
        <v>0</v>
      </c>
      <c r="R258" s="141">
        <f>$Q$258*$H$258</f>
        <v>0</v>
      </c>
      <c r="S258" s="141">
        <v>0</v>
      </c>
      <c r="T258" s="142">
        <f>$S$258*$H$258</f>
        <v>0</v>
      </c>
      <c r="AR258" s="85" t="s">
        <v>139</v>
      </c>
      <c r="AT258" s="85" t="s">
        <v>135</v>
      </c>
      <c r="AU258" s="85" t="s">
        <v>20</v>
      </c>
      <c r="AY258" s="6" t="s">
        <v>134</v>
      </c>
      <c r="BE258" s="143">
        <f>IF($N$258="základní",$J$258,0)</f>
        <v>0</v>
      </c>
      <c r="BF258" s="143">
        <f>IF($N$258="snížená",$J$258,0)</f>
        <v>0</v>
      </c>
      <c r="BG258" s="143">
        <f>IF($N$258="zákl. přenesená",$J$258,0)</f>
        <v>0</v>
      </c>
      <c r="BH258" s="143">
        <f>IF($N$258="sníž. přenesená",$J$258,0)</f>
        <v>0</v>
      </c>
      <c r="BI258" s="143">
        <f>IF($N$258="nulová",$J$258,0)</f>
        <v>0</v>
      </c>
      <c r="BJ258" s="85" t="s">
        <v>20</v>
      </c>
      <c r="BK258" s="143">
        <f>ROUND($I$258*$H$258,2)</f>
        <v>0</v>
      </c>
      <c r="BL258" s="85" t="s">
        <v>139</v>
      </c>
      <c r="BM258" s="85" t="s">
        <v>366</v>
      </c>
    </row>
    <row r="259" spans="2:47" s="6" customFormat="1" ht="16.5" customHeight="1">
      <c r="B259" s="23"/>
      <c r="C259" s="24"/>
      <c r="D259" s="144" t="s">
        <v>140</v>
      </c>
      <c r="E259" s="24"/>
      <c r="F259" s="145" t="s">
        <v>368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140</v>
      </c>
      <c r="AU259" s="6" t="s">
        <v>20</v>
      </c>
    </row>
    <row r="260" spans="2:63" s="121" customFormat="1" ht="37.5" customHeight="1">
      <c r="B260" s="122"/>
      <c r="C260" s="123"/>
      <c r="D260" s="123" t="s">
        <v>68</v>
      </c>
      <c r="E260" s="124" t="s">
        <v>370</v>
      </c>
      <c r="F260" s="124" t="s">
        <v>371</v>
      </c>
      <c r="G260" s="123"/>
      <c r="H260" s="123"/>
      <c r="J260" s="125">
        <f>$BK$260</f>
        <v>0</v>
      </c>
      <c r="K260" s="123"/>
      <c r="L260" s="126"/>
      <c r="M260" s="127"/>
      <c r="N260" s="123"/>
      <c r="O260" s="123"/>
      <c r="P260" s="128">
        <f>SUM($P$261:$P$280)</f>
        <v>0</v>
      </c>
      <c r="Q260" s="123"/>
      <c r="R260" s="128">
        <f>SUM($R$261:$R$280)</f>
        <v>0</v>
      </c>
      <c r="S260" s="123"/>
      <c r="T260" s="129">
        <f>SUM($T$261:$T$280)</f>
        <v>0</v>
      </c>
      <c r="AR260" s="130" t="s">
        <v>20</v>
      </c>
      <c r="AT260" s="130" t="s">
        <v>68</v>
      </c>
      <c r="AU260" s="130" t="s">
        <v>69</v>
      </c>
      <c r="AY260" s="130" t="s">
        <v>134</v>
      </c>
      <c r="BK260" s="131">
        <f>SUM($BK$261:$BK$280)</f>
        <v>0</v>
      </c>
    </row>
    <row r="261" spans="2:65" s="6" customFormat="1" ht="15.75" customHeight="1">
      <c r="B261" s="23"/>
      <c r="C261" s="132" t="s">
        <v>372</v>
      </c>
      <c r="D261" s="132" t="s">
        <v>135</v>
      </c>
      <c r="E261" s="133" t="s">
        <v>373</v>
      </c>
      <c r="F261" s="134" t="s">
        <v>374</v>
      </c>
      <c r="G261" s="135" t="s">
        <v>138</v>
      </c>
      <c r="H261" s="136">
        <v>474</v>
      </c>
      <c r="I261" s="137"/>
      <c r="J261" s="138">
        <f>ROUND($I$261*$H$261,2)</f>
        <v>0</v>
      </c>
      <c r="K261" s="134"/>
      <c r="L261" s="43"/>
      <c r="M261" s="139"/>
      <c r="N261" s="140" t="s">
        <v>40</v>
      </c>
      <c r="O261" s="24"/>
      <c r="P261" s="24"/>
      <c r="Q261" s="141">
        <v>0</v>
      </c>
      <c r="R261" s="141">
        <f>$Q$261*$H$261</f>
        <v>0</v>
      </c>
      <c r="S261" s="141">
        <v>0</v>
      </c>
      <c r="T261" s="142">
        <f>$S$261*$H$261</f>
        <v>0</v>
      </c>
      <c r="AR261" s="85" t="s">
        <v>139</v>
      </c>
      <c r="AT261" s="85" t="s">
        <v>135</v>
      </c>
      <c r="AU261" s="85" t="s">
        <v>20</v>
      </c>
      <c r="AY261" s="6" t="s">
        <v>134</v>
      </c>
      <c r="BE261" s="143">
        <f>IF($N$261="základní",$J$261,0)</f>
        <v>0</v>
      </c>
      <c r="BF261" s="143">
        <f>IF($N$261="snížená",$J$261,0)</f>
        <v>0</v>
      </c>
      <c r="BG261" s="143">
        <f>IF($N$261="zákl. přenesená",$J$261,0)</f>
        <v>0</v>
      </c>
      <c r="BH261" s="143">
        <f>IF($N$261="sníž. přenesená",$J$261,0)</f>
        <v>0</v>
      </c>
      <c r="BI261" s="143">
        <f>IF($N$261="nulová",$J$261,0)</f>
        <v>0</v>
      </c>
      <c r="BJ261" s="85" t="s">
        <v>20</v>
      </c>
      <c r="BK261" s="143">
        <f>ROUND($I$261*$H$261,2)</f>
        <v>0</v>
      </c>
      <c r="BL261" s="85" t="s">
        <v>139</v>
      </c>
      <c r="BM261" s="85" t="s">
        <v>372</v>
      </c>
    </row>
    <row r="262" spans="2:47" s="6" customFormat="1" ht="16.5" customHeight="1">
      <c r="B262" s="23"/>
      <c r="C262" s="24"/>
      <c r="D262" s="144" t="s">
        <v>140</v>
      </c>
      <c r="E262" s="24"/>
      <c r="F262" s="145" t="s">
        <v>374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140</v>
      </c>
      <c r="AU262" s="6" t="s">
        <v>20</v>
      </c>
    </row>
    <row r="263" spans="2:65" s="6" customFormat="1" ht="15.75" customHeight="1">
      <c r="B263" s="23"/>
      <c r="C263" s="132" t="s">
        <v>375</v>
      </c>
      <c r="D263" s="132" t="s">
        <v>135</v>
      </c>
      <c r="E263" s="133" t="s">
        <v>376</v>
      </c>
      <c r="F263" s="134" t="s">
        <v>377</v>
      </c>
      <c r="G263" s="135" t="s">
        <v>181</v>
      </c>
      <c r="H263" s="136">
        <v>170</v>
      </c>
      <c r="I263" s="137"/>
      <c r="J263" s="138">
        <f>ROUND($I$263*$H$263,2)</f>
        <v>0</v>
      </c>
      <c r="K263" s="134"/>
      <c r="L263" s="43"/>
      <c r="M263" s="139"/>
      <c r="N263" s="140" t="s">
        <v>40</v>
      </c>
      <c r="O263" s="24"/>
      <c r="P263" s="24"/>
      <c r="Q263" s="141">
        <v>0</v>
      </c>
      <c r="R263" s="141">
        <f>$Q$263*$H$263</f>
        <v>0</v>
      </c>
      <c r="S263" s="141">
        <v>0</v>
      </c>
      <c r="T263" s="142">
        <f>$S$263*$H$263</f>
        <v>0</v>
      </c>
      <c r="AR263" s="85" t="s">
        <v>139</v>
      </c>
      <c r="AT263" s="85" t="s">
        <v>135</v>
      </c>
      <c r="AU263" s="85" t="s">
        <v>20</v>
      </c>
      <c r="AY263" s="6" t="s">
        <v>134</v>
      </c>
      <c r="BE263" s="143">
        <f>IF($N$263="základní",$J$263,0)</f>
        <v>0</v>
      </c>
      <c r="BF263" s="143">
        <f>IF($N$263="snížená",$J$263,0)</f>
        <v>0</v>
      </c>
      <c r="BG263" s="143">
        <f>IF($N$263="zákl. přenesená",$J$263,0)</f>
        <v>0</v>
      </c>
      <c r="BH263" s="143">
        <f>IF($N$263="sníž. přenesená",$J$263,0)</f>
        <v>0</v>
      </c>
      <c r="BI263" s="143">
        <f>IF($N$263="nulová",$J$263,0)</f>
        <v>0</v>
      </c>
      <c r="BJ263" s="85" t="s">
        <v>20</v>
      </c>
      <c r="BK263" s="143">
        <f>ROUND($I$263*$H$263,2)</f>
        <v>0</v>
      </c>
      <c r="BL263" s="85" t="s">
        <v>139</v>
      </c>
      <c r="BM263" s="85" t="s">
        <v>375</v>
      </c>
    </row>
    <row r="264" spans="2:47" s="6" customFormat="1" ht="16.5" customHeight="1">
      <c r="B264" s="23"/>
      <c r="C264" s="24"/>
      <c r="D264" s="144" t="s">
        <v>140</v>
      </c>
      <c r="E264" s="24"/>
      <c r="F264" s="145" t="s">
        <v>377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140</v>
      </c>
      <c r="AU264" s="6" t="s">
        <v>20</v>
      </c>
    </row>
    <row r="265" spans="2:65" s="6" customFormat="1" ht="15.75" customHeight="1">
      <c r="B265" s="23"/>
      <c r="C265" s="132" t="s">
        <v>378</v>
      </c>
      <c r="D265" s="132" t="s">
        <v>135</v>
      </c>
      <c r="E265" s="133" t="s">
        <v>379</v>
      </c>
      <c r="F265" s="134" t="s">
        <v>380</v>
      </c>
      <c r="G265" s="135" t="s">
        <v>181</v>
      </c>
      <c r="H265" s="136">
        <v>190</v>
      </c>
      <c r="I265" s="137"/>
      <c r="J265" s="138">
        <f>ROUND($I$265*$H$265,2)</f>
        <v>0</v>
      </c>
      <c r="K265" s="134"/>
      <c r="L265" s="43"/>
      <c r="M265" s="139"/>
      <c r="N265" s="140" t="s">
        <v>40</v>
      </c>
      <c r="O265" s="24"/>
      <c r="P265" s="24"/>
      <c r="Q265" s="141">
        <v>0</v>
      </c>
      <c r="R265" s="141">
        <f>$Q$265*$H$265</f>
        <v>0</v>
      </c>
      <c r="S265" s="141">
        <v>0</v>
      </c>
      <c r="T265" s="142">
        <f>$S$265*$H$265</f>
        <v>0</v>
      </c>
      <c r="AR265" s="85" t="s">
        <v>139</v>
      </c>
      <c r="AT265" s="85" t="s">
        <v>135</v>
      </c>
      <c r="AU265" s="85" t="s">
        <v>20</v>
      </c>
      <c r="AY265" s="6" t="s">
        <v>134</v>
      </c>
      <c r="BE265" s="143">
        <f>IF($N$265="základní",$J$265,0)</f>
        <v>0</v>
      </c>
      <c r="BF265" s="143">
        <f>IF($N$265="snížená",$J$265,0)</f>
        <v>0</v>
      </c>
      <c r="BG265" s="143">
        <f>IF($N$265="zákl. přenesená",$J$265,0)</f>
        <v>0</v>
      </c>
      <c r="BH265" s="143">
        <f>IF($N$265="sníž. přenesená",$J$265,0)</f>
        <v>0</v>
      </c>
      <c r="BI265" s="143">
        <f>IF($N$265="nulová",$J$265,0)</f>
        <v>0</v>
      </c>
      <c r="BJ265" s="85" t="s">
        <v>20</v>
      </c>
      <c r="BK265" s="143">
        <f>ROUND($I$265*$H$265,2)</f>
        <v>0</v>
      </c>
      <c r="BL265" s="85" t="s">
        <v>139</v>
      </c>
      <c r="BM265" s="85" t="s">
        <v>378</v>
      </c>
    </row>
    <row r="266" spans="2:47" s="6" customFormat="1" ht="16.5" customHeight="1">
      <c r="B266" s="23"/>
      <c r="C266" s="24"/>
      <c r="D266" s="144" t="s">
        <v>140</v>
      </c>
      <c r="E266" s="24"/>
      <c r="F266" s="145" t="s">
        <v>380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140</v>
      </c>
      <c r="AU266" s="6" t="s">
        <v>20</v>
      </c>
    </row>
    <row r="267" spans="2:65" s="6" customFormat="1" ht="15.75" customHeight="1">
      <c r="B267" s="23"/>
      <c r="C267" s="132" t="s">
        <v>381</v>
      </c>
      <c r="D267" s="132" t="s">
        <v>135</v>
      </c>
      <c r="E267" s="133" t="s">
        <v>382</v>
      </c>
      <c r="F267" s="134" t="s">
        <v>383</v>
      </c>
      <c r="G267" s="135" t="s">
        <v>384</v>
      </c>
      <c r="H267" s="136">
        <v>242.1</v>
      </c>
      <c r="I267" s="137"/>
      <c r="J267" s="138">
        <f>ROUND($I$267*$H$267,2)</f>
        <v>0</v>
      </c>
      <c r="K267" s="134"/>
      <c r="L267" s="43"/>
      <c r="M267" s="139"/>
      <c r="N267" s="140" t="s">
        <v>40</v>
      </c>
      <c r="O267" s="24"/>
      <c r="P267" s="24"/>
      <c r="Q267" s="141">
        <v>0</v>
      </c>
      <c r="R267" s="141">
        <f>$Q$267*$H$267</f>
        <v>0</v>
      </c>
      <c r="S267" s="141">
        <v>0</v>
      </c>
      <c r="T267" s="142">
        <f>$S$267*$H$267</f>
        <v>0</v>
      </c>
      <c r="AR267" s="85" t="s">
        <v>139</v>
      </c>
      <c r="AT267" s="85" t="s">
        <v>135</v>
      </c>
      <c r="AU267" s="85" t="s">
        <v>20</v>
      </c>
      <c r="AY267" s="6" t="s">
        <v>134</v>
      </c>
      <c r="BE267" s="143">
        <f>IF($N$267="základní",$J$267,0)</f>
        <v>0</v>
      </c>
      <c r="BF267" s="143">
        <f>IF($N$267="snížená",$J$267,0)</f>
        <v>0</v>
      </c>
      <c r="BG267" s="143">
        <f>IF($N$267="zákl. přenesená",$J$267,0)</f>
        <v>0</v>
      </c>
      <c r="BH267" s="143">
        <f>IF($N$267="sníž. přenesená",$J$267,0)</f>
        <v>0</v>
      </c>
      <c r="BI267" s="143">
        <f>IF($N$267="nulová",$J$267,0)</f>
        <v>0</v>
      </c>
      <c r="BJ267" s="85" t="s">
        <v>20</v>
      </c>
      <c r="BK267" s="143">
        <f>ROUND($I$267*$H$267,2)</f>
        <v>0</v>
      </c>
      <c r="BL267" s="85" t="s">
        <v>139</v>
      </c>
      <c r="BM267" s="85" t="s">
        <v>381</v>
      </c>
    </row>
    <row r="268" spans="2:47" s="6" customFormat="1" ht="16.5" customHeight="1">
      <c r="B268" s="23"/>
      <c r="C268" s="24"/>
      <c r="D268" s="144" t="s">
        <v>140</v>
      </c>
      <c r="E268" s="24"/>
      <c r="F268" s="145" t="s">
        <v>383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140</v>
      </c>
      <c r="AU268" s="6" t="s">
        <v>20</v>
      </c>
    </row>
    <row r="269" spans="2:65" s="6" customFormat="1" ht="15.75" customHeight="1">
      <c r="B269" s="23"/>
      <c r="C269" s="132" t="s">
        <v>385</v>
      </c>
      <c r="D269" s="132" t="s">
        <v>135</v>
      </c>
      <c r="E269" s="133" t="s">
        <v>386</v>
      </c>
      <c r="F269" s="134" t="s">
        <v>387</v>
      </c>
      <c r="G269" s="135" t="s">
        <v>138</v>
      </c>
      <c r="H269" s="136">
        <v>208</v>
      </c>
      <c r="I269" s="137"/>
      <c r="J269" s="138">
        <f>ROUND($I$269*$H$269,2)</f>
        <v>0</v>
      </c>
      <c r="K269" s="134"/>
      <c r="L269" s="43"/>
      <c r="M269" s="139"/>
      <c r="N269" s="140" t="s">
        <v>40</v>
      </c>
      <c r="O269" s="24"/>
      <c r="P269" s="24"/>
      <c r="Q269" s="141">
        <v>0</v>
      </c>
      <c r="R269" s="141">
        <f>$Q$269*$H$269</f>
        <v>0</v>
      </c>
      <c r="S269" s="141">
        <v>0</v>
      </c>
      <c r="T269" s="142">
        <f>$S$269*$H$269</f>
        <v>0</v>
      </c>
      <c r="AR269" s="85" t="s">
        <v>139</v>
      </c>
      <c r="AT269" s="85" t="s">
        <v>135</v>
      </c>
      <c r="AU269" s="85" t="s">
        <v>20</v>
      </c>
      <c r="AY269" s="6" t="s">
        <v>134</v>
      </c>
      <c r="BE269" s="143">
        <f>IF($N$269="základní",$J$269,0)</f>
        <v>0</v>
      </c>
      <c r="BF269" s="143">
        <f>IF($N$269="snížená",$J$269,0)</f>
        <v>0</v>
      </c>
      <c r="BG269" s="143">
        <f>IF($N$269="zákl. přenesená",$J$269,0)</f>
        <v>0</v>
      </c>
      <c r="BH269" s="143">
        <f>IF($N$269="sníž. přenesená",$J$269,0)</f>
        <v>0</v>
      </c>
      <c r="BI269" s="143">
        <f>IF($N$269="nulová",$J$269,0)</f>
        <v>0</v>
      </c>
      <c r="BJ269" s="85" t="s">
        <v>20</v>
      </c>
      <c r="BK269" s="143">
        <f>ROUND($I$269*$H$269,2)</f>
        <v>0</v>
      </c>
      <c r="BL269" s="85" t="s">
        <v>139</v>
      </c>
      <c r="BM269" s="85" t="s">
        <v>385</v>
      </c>
    </row>
    <row r="270" spans="2:47" s="6" customFormat="1" ht="16.5" customHeight="1">
      <c r="B270" s="23"/>
      <c r="C270" s="24"/>
      <c r="D270" s="144" t="s">
        <v>140</v>
      </c>
      <c r="E270" s="24"/>
      <c r="F270" s="145" t="s">
        <v>387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140</v>
      </c>
      <c r="AU270" s="6" t="s">
        <v>20</v>
      </c>
    </row>
    <row r="271" spans="2:65" s="6" customFormat="1" ht="15.75" customHeight="1">
      <c r="B271" s="23"/>
      <c r="C271" s="132" t="s">
        <v>388</v>
      </c>
      <c r="D271" s="132" t="s">
        <v>135</v>
      </c>
      <c r="E271" s="133" t="s">
        <v>389</v>
      </c>
      <c r="F271" s="134" t="s">
        <v>390</v>
      </c>
      <c r="G271" s="135" t="s">
        <v>292</v>
      </c>
      <c r="H271" s="136">
        <v>4</v>
      </c>
      <c r="I271" s="137"/>
      <c r="J271" s="138">
        <f>ROUND($I$271*$H$271,2)</f>
        <v>0</v>
      </c>
      <c r="K271" s="134"/>
      <c r="L271" s="43"/>
      <c r="M271" s="139"/>
      <c r="N271" s="140" t="s">
        <v>40</v>
      </c>
      <c r="O271" s="24"/>
      <c r="P271" s="24"/>
      <c r="Q271" s="141">
        <v>0</v>
      </c>
      <c r="R271" s="141">
        <f>$Q$271*$H$271</f>
        <v>0</v>
      </c>
      <c r="S271" s="141">
        <v>0</v>
      </c>
      <c r="T271" s="142">
        <f>$S$271*$H$271</f>
        <v>0</v>
      </c>
      <c r="AR271" s="85" t="s">
        <v>139</v>
      </c>
      <c r="AT271" s="85" t="s">
        <v>135</v>
      </c>
      <c r="AU271" s="85" t="s">
        <v>20</v>
      </c>
      <c r="AY271" s="6" t="s">
        <v>134</v>
      </c>
      <c r="BE271" s="143">
        <f>IF($N$271="základní",$J$271,0)</f>
        <v>0</v>
      </c>
      <c r="BF271" s="143">
        <f>IF($N$271="snížená",$J$271,0)</f>
        <v>0</v>
      </c>
      <c r="BG271" s="143">
        <f>IF($N$271="zákl. přenesená",$J$271,0)</f>
        <v>0</v>
      </c>
      <c r="BH271" s="143">
        <f>IF($N$271="sníž. přenesená",$J$271,0)</f>
        <v>0</v>
      </c>
      <c r="BI271" s="143">
        <f>IF($N$271="nulová",$J$271,0)</f>
        <v>0</v>
      </c>
      <c r="BJ271" s="85" t="s">
        <v>20</v>
      </c>
      <c r="BK271" s="143">
        <f>ROUND($I$271*$H$271,2)</f>
        <v>0</v>
      </c>
      <c r="BL271" s="85" t="s">
        <v>139</v>
      </c>
      <c r="BM271" s="85" t="s">
        <v>388</v>
      </c>
    </row>
    <row r="272" spans="2:47" s="6" customFormat="1" ht="16.5" customHeight="1">
      <c r="B272" s="23"/>
      <c r="C272" s="24"/>
      <c r="D272" s="144" t="s">
        <v>140</v>
      </c>
      <c r="E272" s="24"/>
      <c r="F272" s="145" t="s">
        <v>390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140</v>
      </c>
      <c r="AU272" s="6" t="s">
        <v>20</v>
      </c>
    </row>
    <row r="273" spans="2:65" s="6" customFormat="1" ht="15.75" customHeight="1">
      <c r="B273" s="23"/>
      <c r="C273" s="132" t="s">
        <v>391</v>
      </c>
      <c r="D273" s="132" t="s">
        <v>135</v>
      </c>
      <c r="E273" s="133" t="s">
        <v>392</v>
      </c>
      <c r="F273" s="134" t="s">
        <v>393</v>
      </c>
      <c r="G273" s="135" t="s">
        <v>292</v>
      </c>
      <c r="H273" s="136">
        <v>2</v>
      </c>
      <c r="I273" s="137"/>
      <c r="J273" s="138">
        <f>ROUND($I$273*$H$273,2)</f>
        <v>0</v>
      </c>
      <c r="K273" s="134"/>
      <c r="L273" s="43"/>
      <c r="M273" s="139"/>
      <c r="N273" s="140" t="s">
        <v>40</v>
      </c>
      <c r="O273" s="24"/>
      <c r="P273" s="24"/>
      <c r="Q273" s="141">
        <v>0</v>
      </c>
      <c r="R273" s="141">
        <f>$Q$273*$H$273</f>
        <v>0</v>
      </c>
      <c r="S273" s="141">
        <v>0</v>
      </c>
      <c r="T273" s="142">
        <f>$S$273*$H$273</f>
        <v>0</v>
      </c>
      <c r="AR273" s="85" t="s">
        <v>139</v>
      </c>
      <c r="AT273" s="85" t="s">
        <v>135</v>
      </c>
      <c r="AU273" s="85" t="s">
        <v>20</v>
      </c>
      <c r="AY273" s="6" t="s">
        <v>134</v>
      </c>
      <c r="BE273" s="143">
        <f>IF($N$273="základní",$J$273,0)</f>
        <v>0</v>
      </c>
      <c r="BF273" s="143">
        <f>IF($N$273="snížená",$J$273,0)</f>
        <v>0</v>
      </c>
      <c r="BG273" s="143">
        <f>IF($N$273="zákl. přenesená",$J$273,0)</f>
        <v>0</v>
      </c>
      <c r="BH273" s="143">
        <f>IF($N$273="sníž. přenesená",$J$273,0)</f>
        <v>0</v>
      </c>
      <c r="BI273" s="143">
        <f>IF($N$273="nulová",$J$273,0)</f>
        <v>0</v>
      </c>
      <c r="BJ273" s="85" t="s">
        <v>20</v>
      </c>
      <c r="BK273" s="143">
        <f>ROUND($I$273*$H$273,2)</f>
        <v>0</v>
      </c>
      <c r="BL273" s="85" t="s">
        <v>139</v>
      </c>
      <c r="BM273" s="85" t="s">
        <v>391</v>
      </c>
    </row>
    <row r="274" spans="2:47" s="6" customFormat="1" ht="16.5" customHeight="1">
      <c r="B274" s="23"/>
      <c r="C274" s="24"/>
      <c r="D274" s="144" t="s">
        <v>140</v>
      </c>
      <c r="E274" s="24"/>
      <c r="F274" s="145" t="s">
        <v>393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140</v>
      </c>
      <c r="AU274" s="6" t="s">
        <v>20</v>
      </c>
    </row>
    <row r="275" spans="2:65" s="6" customFormat="1" ht="15.75" customHeight="1">
      <c r="B275" s="23"/>
      <c r="C275" s="132" t="s">
        <v>394</v>
      </c>
      <c r="D275" s="132" t="s">
        <v>135</v>
      </c>
      <c r="E275" s="133" t="s">
        <v>395</v>
      </c>
      <c r="F275" s="134" t="s">
        <v>396</v>
      </c>
      <c r="G275" s="135" t="s">
        <v>138</v>
      </c>
      <c r="H275" s="136">
        <v>20</v>
      </c>
      <c r="I275" s="137"/>
      <c r="J275" s="138">
        <f>ROUND($I$275*$H$275,2)</f>
        <v>0</v>
      </c>
      <c r="K275" s="134"/>
      <c r="L275" s="43"/>
      <c r="M275" s="139"/>
      <c r="N275" s="140" t="s">
        <v>40</v>
      </c>
      <c r="O275" s="24"/>
      <c r="P275" s="24"/>
      <c r="Q275" s="141">
        <v>0</v>
      </c>
      <c r="R275" s="141">
        <f>$Q$275*$H$275</f>
        <v>0</v>
      </c>
      <c r="S275" s="141">
        <v>0</v>
      </c>
      <c r="T275" s="142">
        <f>$S$275*$H$275</f>
        <v>0</v>
      </c>
      <c r="AR275" s="85" t="s">
        <v>139</v>
      </c>
      <c r="AT275" s="85" t="s">
        <v>135</v>
      </c>
      <c r="AU275" s="85" t="s">
        <v>20</v>
      </c>
      <c r="AY275" s="6" t="s">
        <v>134</v>
      </c>
      <c r="BE275" s="143">
        <f>IF($N$275="základní",$J$275,0)</f>
        <v>0</v>
      </c>
      <c r="BF275" s="143">
        <f>IF($N$275="snížená",$J$275,0)</f>
        <v>0</v>
      </c>
      <c r="BG275" s="143">
        <f>IF($N$275="zákl. přenesená",$J$275,0)</f>
        <v>0</v>
      </c>
      <c r="BH275" s="143">
        <f>IF($N$275="sníž. přenesená",$J$275,0)</f>
        <v>0</v>
      </c>
      <c r="BI275" s="143">
        <f>IF($N$275="nulová",$J$275,0)</f>
        <v>0</v>
      </c>
      <c r="BJ275" s="85" t="s">
        <v>20</v>
      </c>
      <c r="BK275" s="143">
        <f>ROUND($I$275*$H$275,2)</f>
        <v>0</v>
      </c>
      <c r="BL275" s="85" t="s">
        <v>139</v>
      </c>
      <c r="BM275" s="85" t="s">
        <v>394</v>
      </c>
    </row>
    <row r="276" spans="2:47" s="6" customFormat="1" ht="16.5" customHeight="1">
      <c r="B276" s="23"/>
      <c r="C276" s="24"/>
      <c r="D276" s="144" t="s">
        <v>140</v>
      </c>
      <c r="E276" s="24"/>
      <c r="F276" s="145" t="s">
        <v>396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140</v>
      </c>
      <c r="AU276" s="6" t="s">
        <v>20</v>
      </c>
    </row>
    <row r="277" spans="2:65" s="6" customFormat="1" ht="15.75" customHeight="1">
      <c r="B277" s="23"/>
      <c r="C277" s="132" t="s">
        <v>397</v>
      </c>
      <c r="D277" s="132" t="s">
        <v>135</v>
      </c>
      <c r="E277" s="133" t="s">
        <v>398</v>
      </c>
      <c r="F277" s="134" t="s">
        <v>399</v>
      </c>
      <c r="G277" s="135" t="s">
        <v>325</v>
      </c>
      <c r="H277" s="136">
        <v>1</v>
      </c>
      <c r="I277" s="137"/>
      <c r="J277" s="138">
        <f>ROUND($I$277*$H$277,2)</f>
        <v>0</v>
      </c>
      <c r="K277" s="134"/>
      <c r="L277" s="43"/>
      <c r="M277" s="139"/>
      <c r="N277" s="140" t="s">
        <v>40</v>
      </c>
      <c r="O277" s="24"/>
      <c r="P277" s="24"/>
      <c r="Q277" s="141">
        <v>0</v>
      </c>
      <c r="R277" s="141">
        <f>$Q$277*$H$277</f>
        <v>0</v>
      </c>
      <c r="S277" s="141">
        <v>0</v>
      </c>
      <c r="T277" s="142">
        <f>$S$277*$H$277</f>
        <v>0</v>
      </c>
      <c r="AR277" s="85" t="s">
        <v>139</v>
      </c>
      <c r="AT277" s="85" t="s">
        <v>135</v>
      </c>
      <c r="AU277" s="85" t="s">
        <v>20</v>
      </c>
      <c r="AY277" s="6" t="s">
        <v>134</v>
      </c>
      <c r="BE277" s="143">
        <f>IF($N$277="základní",$J$277,0)</f>
        <v>0</v>
      </c>
      <c r="BF277" s="143">
        <f>IF($N$277="snížená",$J$277,0)</f>
        <v>0</v>
      </c>
      <c r="BG277" s="143">
        <f>IF($N$277="zákl. přenesená",$J$277,0)</f>
        <v>0</v>
      </c>
      <c r="BH277" s="143">
        <f>IF($N$277="sníž. přenesená",$J$277,0)</f>
        <v>0</v>
      </c>
      <c r="BI277" s="143">
        <f>IF($N$277="nulová",$J$277,0)</f>
        <v>0</v>
      </c>
      <c r="BJ277" s="85" t="s">
        <v>20</v>
      </c>
      <c r="BK277" s="143">
        <f>ROUND($I$277*$H$277,2)</f>
        <v>0</v>
      </c>
      <c r="BL277" s="85" t="s">
        <v>139</v>
      </c>
      <c r="BM277" s="85" t="s">
        <v>397</v>
      </c>
    </row>
    <row r="278" spans="2:47" s="6" customFormat="1" ht="16.5" customHeight="1">
      <c r="B278" s="23"/>
      <c r="C278" s="24"/>
      <c r="D278" s="144" t="s">
        <v>140</v>
      </c>
      <c r="E278" s="24"/>
      <c r="F278" s="145" t="s">
        <v>399</v>
      </c>
      <c r="G278" s="24"/>
      <c r="H278" s="24"/>
      <c r="J278" s="24"/>
      <c r="K278" s="24"/>
      <c r="L278" s="43"/>
      <c r="M278" s="56"/>
      <c r="N278" s="24"/>
      <c r="O278" s="24"/>
      <c r="P278" s="24"/>
      <c r="Q278" s="24"/>
      <c r="R278" s="24"/>
      <c r="S278" s="24"/>
      <c r="T278" s="57"/>
      <c r="AT278" s="6" t="s">
        <v>140</v>
      </c>
      <c r="AU278" s="6" t="s">
        <v>20</v>
      </c>
    </row>
    <row r="279" spans="2:65" s="6" customFormat="1" ht="15.75" customHeight="1">
      <c r="B279" s="23"/>
      <c r="C279" s="132" t="s">
        <v>400</v>
      </c>
      <c r="D279" s="132" t="s">
        <v>135</v>
      </c>
      <c r="E279" s="133" t="s">
        <v>401</v>
      </c>
      <c r="F279" s="134" t="s">
        <v>402</v>
      </c>
      <c r="G279" s="135" t="s">
        <v>138</v>
      </c>
      <c r="H279" s="136">
        <v>50</v>
      </c>
      <c r="I279" s="137"/>
      <c r="J279" s="138">
        <f>ROUND($I$279*$H$279,2)</f>
        <v>0</v>
      </c>
      <c r="K279" s="134"/>
      <c r="L279" s="43"/>
      <c r="M279" s="139"/>
      <c r="N279" s="140" t="s">
        <v>40</v>
      </c>
      <c r="O279" s="24"/>
      <c r="P279" s="24"/>
      <c r="Q279" s="141">
        <v>0</v>
      </c>
      <c r="R279" s="141">
        <f>$Q$279*$H$279</f>
        <v>0</v>
      </c>
      <c r="S279" s="141">
        <v>0</v>
      </c>
      <c r="T279" s="142">
        <f>$S$279*$H$279</f>
        <v>0</v>
      </c>
      <c r="AR279" s="85" t="s">
        <v>139</v>
      </c>
      <c r="AT279" s="85" t="s">
        <v>135</v>
      </c>
      <c r="AU279" s="85" t="s">
        <v>20</v>
      </c>
      <c r="AY279" s="6" t="s">
        <v>134</v>
      </c>
      <c r="BE279" s="143">
        <f>IF($N$279="základní",$J$279,0)</f>
        <v>0</v>
      </c>
      <c r="BF279" s="143">
        <f>IF($N$279="snížená",$J$279,0)</f>
        <v>0</v>
      </c>
      <c r="BG279" s="143">
        <f>IF($N$279="zákl. přenesená",$J$279,0)</f>
        <v>0</v>
      </c>
      <c r="BH279" s="143">
        <f>IF($N$279="sníž. přenesená",$J$279,0)</f>
        <v>0</v>
      </c>
      <c r="BI279" s="143">
        <f>IF($N$279="nulová",$J$279,0)</f>
        <v>0</v>
      </c>
      <c r="BJ279" s="85" t="s">
        <v>20</v>
      </c>
      <c r="BK279" s="143">
        <f>ROUND($I$279*$H$279,2)</f>
        <v>0</v>
      </c>
      <c r="BL279" s="85" t="s">
        <v>139</v>
      </c>
      <c r="BM279" s="85" t="s">
        <v>400</v>
      </c>
    </row>
    <row r="280" spans="2:47" s="6" customFormat="1" ht="16.5" customHeight="1">
      <c r="B280" s="23"/>
      <c r="C280" s="24"/>
      <c r="D280" s="144" t="s">
        <v>140</v>
      </c>
      <c r="E280" s="24"/>
      <c r="F280" s="145" t="s">
        <v>402</v>
      </c>
      <c r="G280" s="24"/>
      <c r="H280" s="24"/>
      <c r="J280" s="24"/>
      <c r="K280" s="24"/>
      <c r="L280" s="43"/>
      <c r="M280" s="146"/>
      <c r="N280" s="147"/>
      <c r="O280" s="147"/>
      <c r="P280" s="147"/>
      <c r="Q280" s="147"/>
      <c r="R280" s="147"/>
      <c r="S280" s="147"/>
      <c r="T280" s="148"/>
      <c r="AT280" s="6" t="s">
        <v>140</v>
      </c>
      <c r="AU280" s="6" t="s">
        <v>20</v>
      </c>
    </row>
    <row r="281" spans="2:12" s="6" customFormat="1" ht="7.5" customHeight="1">
      <c r="B281" s="38"/>
      <c r="C281" s="39"/>
      <c r="D281" s="39"/>
      <c r="E281" s="39"/>
      <c r="F281" s="39"/>
      <c r="G281" s="39"/>
      <c r="H281" s="39"/>
      <c r="I281" s="97"/>
      <c r="J281" s="39"/>
      <c r="K281" s="39"/>
      <c r="L281" s="43"/>
    </row>
    <row r="282" s="2" customFormat="1" ht="14.25" customHeight="1"/>
  </sheetData>
  <sheetProtection password="CC35" sheet="1" objects="1" scenarios="1" formatColumns="0" formatRows="0" sort="0" autoFilter="0"/>
  <autoFilter ref="C105:K105"/>
  <mergeCells count="9">
    <mergeCell ref="E98:H98"/>
    <mergeCell ref="G1:H1"/>
    <mergeCell ref="L2:V2"/>
    <mergeCell ref="E7:H7"/>
    <mergeCell ref="E9:H9"/>
    <mergeCell ref="E24:H24"/>
    <mergeCell ref="E45:H45"/>
    <mergeCell ref="E47:H47"/>
    <mergeCell ref="E96:H96"/>
  </mergeCells>
  <hyperlinks>
    <hyperlink ref="F1:G1" location="C2" tooltip="Krycí list soupisu" display="1) Krycí list soupisu"/>
    <hyperlink ref="G1:H1" location="C54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200"/>
    </row>
    <row r="3" spans="2:11" s="204" customFormat="1" ht="45" customHeight="1">
      <c r="B3" s="201"/>
      <c r="C3" s="202" t="s">
        <v>410</v>
      </c>
      <c r="D3" s="202"/>
      <c r="E3" s="202"/>
      <c r="F3" s="202"/>
      <c r="G3" s="202"/>
      <c r="H3" s="202"/>
      <c r="I3" s="202"/>
      <c r="J3" s="202"/>
      <c r="K3" s="203"/>
    </row>
    <row r="4" spans="2:11" ht="25.5" customHeight="1">
      <c r="B4" s="205"/>
      <c r="C4" s="206" t="s">
        <v>411</v>
      </c>
      <c r="D4" s="206"/>
      <c r="E4" s="206"/>
      <c r="F4" s="206"/>
      <c r="G4" s="206"/>
      <c r="H4" s="206"/>
      <c r="I4" s="206"/>
      <c r="J4" s="206"/>
      <c r="K4" s="207"/>
    </row>
    <row r="5" spans="2:11" ht="5.25" customHeight="1">
      <c r="B5" s="205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5"/>
      <c r="C6" s="209" t="s">
        <v>412</v>
      </c>
      <c r="D6" s="209"/>
      <c r="E6" s="209"/>
      <c r="F6" s="209"/>
      <c r="G6" s="209"/>
      <c r="H6" s="209"/>
      <c r="I6" s="209"/>
      <c r="J6" s="209"/>
      <c r="K6" s="207"/>
    </row>
    <row r="7" spans="2:11" ht="15" customHeight="1">
      <c r="B7" s="210"/>
      <c r="C7" s="209" t="s">
        <v>413</v>
      </c>
      <c r="D7" s="209"/>
      <c r="E7" s="209"/>
      <c r="F7" s="209"/>
      <c r="G7" s="209"/>
      <c r="H7" s="209"/>
      <c r="I7" s="209"/>
      <c r="J7" s="209"/>
      <c r="K7" s="207"/>
    </row>
    <row r="8" spans="2:11" ht="12.75" customHeight="1">
      <c r="B8" s="210"/>
      <c r="C8" s="211"/>
      <c r="D8" s="211"/>
      <c r="E8" s="211"/>
      <c r="F8" s="211"/>
      <c r="G8" s="211"/>
      <c r="H8" s="211"/>
      <c r="I8" s="211"/>
      <c r="J8" s="211"/>
      <c r="K8" s="207"/>
    </row>
    <row r="9" spans="2:11" ht="15" customHeight="1">
      <c r="B9" s="210"/>
      <c r="C9" s="209" t="s">
        <v>414</v>
      </c>
      <c r="D9" s="209"/>
      <c r="E9" s="209"/>
      <c r="F9" s="209"/>
      <c r="G9" s="209"/>
      <c r="H9" s="209"/>
      <c r="I9" s="209"/>
      <c r="J9" s="209"/>
      <c r="K9" s="207"/>
    </row>
    <row r="10" spans="2:11" ht="15" customHeight="1">
      <c r="B10" s="210"/>
      <c r="C10" s="211"/>
      <c r="D10" s="209" t="s">
        <v>415</v>
      </c>
      <c r="E10" s="209"/>
      <c r="F10" s="209"/>
      <c r="G10" s="209"/>
      <c r="H10" s="209"/>
      <c r="I10" s="209"/>
      <c r="J10" s="209"/>
      <c r="K10" s="207"/>
    </row>
    <row r="11" spans="2:11" ht="15" customHeight="1">
      <c r="B11" s="210"/>
      <c r="C11" s="212"/>
      <c r="D11" s="209" t="s">
        <v>416</v>
      </c>
      <c r="E11" s="209"/>
      <c r="F11" s="209"/>
      <c r="G11" s="209"/>
      <c r="H11" s="209"/>
      <c r="I11" s="209"/>
      <c r="J11" s="209"/>
      <c r="K11" s="207"/>
    </row>
    <row r="12" spans="2:11" ht="12.75" customHeight="1">
      <c r="B12" s="210"/>
      <c r="C12" s="212"/>
      <c r="D12" s="212"/>
      <c r="E12" s="212"/>
      <c r="F12" s="212"/>
      <c r="G12" s="212"/>
      <c r="H12" s="212"/>
      <c r="I12" s="212"/>
      <c r="J12" s="212"/>
      <c r="K12" s="207"/>
    </row>
    <row r="13" spans="2:11" ht="15" customHeight="1">
      <c r="B13" s="210"/>
      <c r="C13" s="212"/>
      <c r="D13" s="209" t="s">
        <v>417</v>
      </c>
      <c r="E13" s="209"/>
      <c r="F13" s="209"/>
      <c r="G13" s="209"/>
      <c r="H13" s="209"/>
      <c r="I13" s="209"/>
      <c r="J13" s="209"/>
      <c r="K13" s="207"/>
    </row>
    <row r="14" spans="2:11" ht="15" customHeight="1">
      <c r="B14" s="210"/>
      <c r="C14" s="212"/>
      <c r="D14" s="209" t="s">
        <v>418</v>
      </c>
      <c r="E14" s="209"/>
      <c r="F14" s="209"/>
      <c r="G14" s="209"/>
      <c r="H14" s="209"/>
      <c r="I14" s="209"/>
      <c r="J14" s="209"/>
      <c r="K14" s="207"/>
    </row>
    <row r="15" spans="2:11" ht="15" customHeight="1">
      <c r="B15" s="210"/>
      <c r="C15" s="212"/>
      <c r="D15" s="209" t="s">
        <v>419</v>
      </c>
      <c r="E15" s="209"/>
      <c r="F15" s="209"/>
      <c r="G15" s="209"/>
      <c r="H15" s="209"/>
      <c r="I15" s="209"/>
      <c r="J15" s="209"/>
      <c r="K15" s="207"/>
    </row>
    <row r="16" spans="2:11" ht="15" customHeight="1">
      <c r="B16" s="210"/>
      <c r="C16" s="212"/>
      <c r="D16" s="212"/>
      <c r="E16" s="213" t="s">
        <v>75</v>
      </c>
      <c r="F16" s="209" t="s">
        <v>420</v>
      </c>
      <c r="G16" s="209"/>
      <c r="H16" s="209"/>
      <c r="I16" s="209"/>
      <c r="J16" s="209"/>
      <c r="K16" s="207"/>
    </row>
    <row r="17" spans="2:11" ht="15" customHeight="1">
      <c r="B17" s="210"/>
      <c r="C17" s="212"/>
      <c r="D17" s="212"/>
      <c r="E17" s="213" t="s">
        <v>421</v>
      </c>
      <c r="F17" s="209" t="s">
        <v>422</v>
      </c>
      <c r="G17" s="209"/>
      <c r="H17" s="209"/>
      <c r="I17" s="209"/>
      <c r="J17" s="209"/>
      <c r="K17" s="207"/>
    </row>
    <row r="18" spans="2:11" ht="15" customHeight="1">
      <c r="B18" s="210"/>
      <c r="C18" s="212"/>
      <c r="D18" s="212"/>
      <c r="E18" s="213" t="s">
        <v>423</v>
      </c>
      <c r="F18" s="209" t="s">
        <v>424</v>
      </c>
      <c r="G18" s="209"/>
      <c r="H18" s="209"/>
      <c r="I18" s="209"/>
      <c r="J18" s="209"/>
      <c r="K18" s="207"/>
    </row>
    <row r="19" spans="2:11" ht="15" customHeight="1">
      <c r="B19" s="210"/>
      <c r="C19" s="212"/>
      <c r="D19" s="212"/>
      <c r="E19" s="213" t="s">
        <v>425</v>
      </c>
      <c r="F19" s="209" t="s">
        <v>426</v>
      </c>
      <c r="G19" s="209"/>
      <c r="H19" s="209"/>
      <c r="I19" s="209"/>
      <c r="J19" s="209"/>
      <c r="K19" s="207"/>
    </row>
    <row r="20" spans="2:11" ht="15" customHeight="1">
      <c r="B20" s="210"/>
      <c r="C20" s="212"/>
      <c r="D20" s="212"/>
      <c r="E20" s="213" t="s">
        <v>427</v>
      </c>
      <c r="F20" s="209" t="s">
        <v>428</v>
      </c>
      <c r="G20" s="209"/>
      <c r="H20" s="209"/>
      <c r="I20" s="209"/>
      <c r="J20" s="209"/>
      <c r="K20" s="207"/>
    </row>
    <row r="21" spans="2:11" ht="15" customHeight="1">
      <c r="B21" s="210"/>
      <c r="C21" s="212"/>
      <c r="D21" s="212"/>
      <c r="E21" s="213" t="s">
        <v>429</v>
      </c>
      <c r="F21" s="209" t="s">
        <v>430</v>
      </c>
      <c r="G21" s="209"/>
      <c r="H21" s="209"/>
      <c r="I21" s="209"/>
      <c r="J21" s="209"/>
      <c r="K21" s="207"/>
    </row>
    <row r="22" spans="2:11" ht="12.75" customHeight="1">
      <c r="B22" s="210"/>
      <c r="C22" s="212"/>
      <c r="D22" s="212"/>
      <c r="E22" s="212"/>
      <c r="F22" s="212"/>
      <c r="G22" s="212"/>
      <c r="H22" s="212"/>
      <c r="I22" s="212"/>
      <c r="J22" s="212"/>
      <c r="K22" s="207"/>
    </row>
    <row r="23" spans="2:11" ht="15" customHeight="1">
      <c r="B23" s="210"/>
      <c r="C23" s="209" t="s">
        <v>431</v>
      </c>
      <c r="D23" s="209"/>
      <c r="E23" s="209"/>
      <c r="F23" s="209"/>
      <c r="G23" s="209"/>
      <c r="H23" s="209"/>
      <c r="I23" s="209"/>
      <c r="J23" s="209"/>
      <c r="K23" s="207"/>
    </row>
    <row r="24" spans="2:11" ht="15" customHeight="1">
      <c r="B24" s="210"/>
      <c r="C24" s="209" t="s">
        <v>432</v>
      </c>
      <c r="D24" s="209"/>
      <c r="E24" s="209"/>
      <c r="F24" s="209"/>
      <c r="G24" s="209"/>
      <c r="H24" s="209"/>
      <c r="I24" s="209"/>
      <c r="J24" s="209"/>
      <c r="K24" s="207"/>
    </row>
    <row r="25" spans="2:11" ht="15" customHeight="1">
      <c r="B25" s="210"/>
      <c r="C25" s="211"/>
      <c r="D25" s="209" t="s">
        <v>433</v>
      </c>
      <c r="E25" s="209"/>
      <c r="F25" s="209"/>
      <c r="G25" s="209"/>
      <c r="H25" s="209"/>
      <c r="I25" s="209"/>
      <c r="J25" s="209"/>
      <c r="K25" s="207"/>
    </row>
    <row r="26" spans="2:11" ht="15" customHeight="1">
      <c r="B26" s="210"/>
      <c r="C26" s="212"/>
      <c r="D26" s="209" t="s">
        <v>434</v>
      </c>
      <c r="E26" s="209"/>
      <c r="F26" s="209"/>
      <c r="G26" s="209"/>
      <c r="H26" s="209"/>
      <c r="I26" s="209"/>
      <c r="J26" s="209"/>
      <c r="K26" s="207"/>
    </row>
    <row r="27" spans="2:11" ht="12.75" customHeight="1">
      <c r="B27" s="210"/>
      <c r="C27" s="212"/>
      <c r="D27" s="212"/>
      <c r="E27" s="212"/>
      <c r="F27" s="212"/>
      <c r="G27" s="212"/>
      <c r="H27" s="212"/>
      <c r="I27" s="212"/>
      <c r="J27" s="212"/>
      <c r="K27" s="207"/>
    </row>
    <row r="28" spans="2:11" ht="15" customHeight="1">
      <c r="B28" s="210"/>
      <c r="C28" s="212"/>
      <c r="D28" s="209" t="s">
        <v>435</v>
      </c>
      <c r="E28" s="209"/>
      <c r="F28" s="209"/>
      <c r="G28" s="209"/>
      <c r="H28" s="209"/>
      <c r="I28" s="209"/>
      <c r="J28" s="209"/>
      <c r="K28" s="207"/>
    </row>
    <row r="29" spans="2:11" ht="15" customHeight="1">
      <c r="B29" s="210"/>
      <c r="C29" s="212"/>
      <c r="D29" s="209" t="s">
        <v>436</v>
      </c>
      <c r="E29" s="209"/>
      <c r="F29" s="209"/>
      <c r="G29" s="209"/>
      <c r="H29" s="209"/>
      <c r="I29" s="209"/>
      <c r="J29" s="209"/>
      <c r="K29" s="207"/>
    </row>
    <row r="30" spans="2:11" ht="12.75" customHeight="1">
      <c r="B30" s="210"/>
      <c r="C30" s="212"/>
      <c r="D30" s="212"/>
      <c r="E30" s="212"/>
      <c r="F30" s="212"/>
      <c r="G30" s="212"/>
      <c r="H30" s="212"/>
      <c r="I30" s="212"/>
      <c r="J30" s="212"/>
      <c r="K30" s="207"/>
    </row>
    <row r="31" spans="2:11" ht="15" customHeight="1">
      <c r="B31" s="210"/>
      <c r="C31" s="212"/>
      <c r="D31" s="209" t="s">
        <v>437</v>
      </c>
      <c r="E31" s="209"/>
      <c r="F31" s="209"/>
      <c r="G31" s="209"/>
      <c r="H31" s="209"/>
      <c r="I31" s="209"/>
      <c r="J31" s="209"/>
      <c r="K31" s="207"/>
    </row>
    <row r="32" spans="2:11" ht="15" customHeight="1">
      <c r="B32" s="210"/>
      <c r="C32" s="212"/>
      <c r="D32" s="209" t="s">
        <v>438</v>
      </c>
      <c r="E32" s="209"/>
      <c r="F32" s="209"/>
      <c r="G32" s="209"/>
      <c r="H32" s="209"/>
      <c r="I32" s="209"/>
      <c r="J32" s="209"/>
      <c r="K32" s="207"/>
    </row>
    <row r="33" spans="2:11" ht="15" customHeight="1">
      <c r="B33" s="210"/>
      <c r="C33" s="212"/>
      <c r="D33" s="209" t="s">
        <v>439</v>
      </c>
      <c r="E33" s="209"/>
      <c r="F33" s="209"/>
      <c r="G33" s="209"/>
      <c r="H33" s="209"/>
      <c r="I33" s="209"/>
      <c r="J33" s="209"/>
      <c r="K33" s="207"/>
    </row>
    <row r="34" spans="2:11" ht="15" customHeight="1">
      <c r="B34" s="210"/>
      <c r="C34" s="212"/>
      <c r="D34" s="211"/>
      <c r="E34" s="214" t="s">
        <v>118</v>
      </c>
      <c r="F34" s="211"/>
      <c r="G34" s="209" t="s">
        <v>440</v>
      </c>
      <c r="H34" s="209"/>
      <c r="I34" s="209"/>
      <c r="J34" s="209"/>
      <c r="K34" s="207"/>
    </row>
    <row r="35" spans="2:11" ht="30.75" customHeight="1">
      <c r="B35" s="210"/>
      <c r="C35" s="212"/>
      <c r="D35" s="211"/>
      <c r="E35" s="214" t="s">
        <v>441</v>
      </c>
      <c r="F35" s="211"/>
      <c r="G35" s="209" t="s">
        <v>442</v>
      </c>
      <c r="H35" s="209"/>
      <c r="I35" s="209"/>
      <c r="J35" s="209"/>
      <c r="K35" s="207"/>
    </row>
    <row r="36" spans="2:11" ht="15" customHeight="1">
      <c r="B36" s="210"/>
      <c r="C36" s="212"/>
      <c r="D36" s="211"/>
      <c r="E36" s="214" t="s">
        <v>50</v>
      </c>
      <c r="F36" s="211"/>
      <c r="G36" s="209" t="s">
        <v>443</v>
      </c>
      <c r="H36" s="209"/>
      <c r="I36" s="209"/>
      <c r="J36" s="209"/>
      <c r="K36" s="207"/>
    </row>
    <row r="37" spans="2:11" ht="15" customHeight="1">
      <c r="B37" s="210"/>
      <c r="C37" s="212"/>
      <c r="D37" s="211"/>
      <c r="E37" s="214" t="s">
        <v>119</v>
      </c>
      <c r="F37" s="211"/>
      <c r="G37" s="209" t="s">
        <v>444</v>
      </c>
      <c r="H37" s="209"/>
      <c r="I37" s="209"/>
      <c r="J37" s="209"/>
      <c r="K37" s="207"/>
    </row>
    <row r="38" spans="2:11" ht="15" customHeight="1">
      <c r="B38" s="210"/>
      <c r="C38" s="212"/>
      <c r="D38" s="211"/>
      <c r="E38" s="214" t="s">
        <v>120</v>
      </c>
      <c r="F38" s="211"/>
      <c r="G38" s="209" t="s">
        <v>445</v>
      </c>
      <c r="H38" s="209"/>
      <c r="I38" s="209"/>
      <c r="J38" s="209"/>
      <c r="K38" s="207"/>
    </row>
    <row r="39" spans="2:11" ht="15" customHeight="1">
      <c r="B39" s="210"/>
      <c r="C39" s="212"/>
      <c r="D39" s="211"/>
      <c r="E39" s="214" t="s">
        <v>121</v>
      </c>
      <c r="F39" s="211"/>
      <c r="G39" s="209" t="s">
        <v>446</v>
      </c>
      <c r="H39" s="209"/>
      <c r="I39" s="209"/>
      <c r="J39" s="209"/>
      <c r="K39" s="207"/>
    </row>
    <row r="40" spans="2:11" ht="15" customHeight="1">
      <c r="B40" s="210"/>
      <c r="C40" s="212"/>
      <c r="D40" s="211"/>
      <c r="E40" s="214" t="s">
        <v>447</v>
      </c>
      <c r="F40" s="211"/>
      <c r="G40" s="209" t="s">
        <v>448</v>
      </c>
      <c r="H40" s="209"/>
      <c r="I40" s="209"/>
      <c r="J40" s="209"/>
      <c r="K40" s="207"/>
    </row>
    <row r="41" spans="2:11" ht="15" customHeight="1">
      <c r="B41" s="210"/>
      <c r="C41" s="212"/>
      <c r="D41" s="211"/>
      <c r="E41" s="214"/>
      <c r="F41" s="211"/>
      <c r="G41" s="209" t="s">
        <v>449</v>
      </c>
      <c r="H41" s="209"/>
      <c r="I41" s="209"/>
      <c r="J41" s="209"/>
      <c r="K41" s="207"/>
    </row>
    <row r="42" spans="2:11" ht="15" customHeight="1">
      <c r="B42" s="210"/>
      <c r="C42" s="212"/>
      <c r="D42" s="211"/>
      <c r="E42" s="214" t="s">
        <v>450</v>
      </c>
      <c r="F42" s="211"/>
      <c r="G42" s="209" t="s">
        <v>451</v>
      </c>
      <c r="H42" s="209"/>
      <c r="I42" s="209"/>
      <c r="J42" s="209"/>
      <c r="K42" s="207"/>
    </row>
    <row r="43" spans="2:11" ht="15" customHeight="1">
      <c r="B43" s="210"/>
      <c r="C43" s="212"/>
      <c r="D43" s="211"/>
      <c r="E43" s="214" t="s">
        <v>124</v>
      </c>
      <c r="F43" s="211"/>
      <c r="G43" s="209" t="s">
        <v>452</v>
      </c>
      <c r="H43" s="209"/>
      <c r="I43" s="209"/>
      <c r="J43" s="209"/>
      <c r="K43" s="207"/>
    </row>
    <row r="44" spans="2:11" ht="12.75" customHeight="1">
      <c r="B44" s="210"/>
      <c r="C44" s="212"/>
      <c r="D44" s="211"/>
      <c r="E44" s="211"/>
      <c r="F44" s="211"/>
      <c r="G44" s="211"/>
      <c r="H44" s="211"/>
      <c r="I44" s="211"/>
      <c r="J44" s="211"/>
      <c r="K44" s="207"/>
    </row>
    <row r="45" spans="2:11" ht="15" customHeight="1">
      <c r="B45" s="210"/>
      <c r="C45" s="212"/>
      <c r="D45" s="209" t="s">
        <v>453</v>
      </c>
      <c r="E45" s="209"/>
      <c r="F45" s="209"/>
      <c r="G45" s="209"/>
      <c r="H45" s="209"/>
      <c r="I45" s="209"/>
      <c r="J45" s="209"/>
      <c r="K45" s="207"/>
    </row>
    <row r="46" spans="2:11" ht="15" customHeight="1">
      <c r="B46" s="210"/>
      <c r="C46" s="212"/>
      <c r="D46" s="212"/>
      <c r="E46" s="209" t="s">
        <v>454</v>
      </c>
      <c r="F46" s="209"/>
      <c r="G46" s="209"/>
      <c r="H46" s="209"/>
      <c r="I46" s="209"/>
      <c r="J46" s="209"/>
      <c r="K46" s="207"/>
    </row>
    <row r="47" spans="2:11" ht="15" customHeight="1">
      <c r="B47" s="210"/>
      <c r="C47" s="212"/>
      <c r="D47" s="212"/>
      <c r="E47" s="209" t="s">
        <v>455</v>
      </c>
      <c r="F47" s="209"/>
      <c r="G47" s="209"/>
      <c r="H47" s="209"/>
      <c r="I47" s="209"/>
      <c r="J47" s="209"/>
      <c r="K47" s="207"/>
    </row>
    <row r="48" spans="2:11" ht="15" customHeight="1">
      <c r="B48" s="210"/>
      <c r="C48" s="212"/>
      <c r="D48" s="212"/>
      <c r="E48" s="209" t="s">
        <v>456</v>
      </c>
      <c r="F48" s="209"/>
      <c r="G48" s="209"/>
      <c r="H48" s="209"/>
      <c r="I48" s="209"/>
      <c r="J48" s="209"/>
      <c r="K48" s="207"/>
    </row>
    <row r="49" spans="2:11" ht="15" customHeight="1">
      <c r="B49" s="210"/>
      <c r="C49" s="212"/>
      <c r="D49" s="209" t="s">
        <v>457</v>
      </c>
      <c r="E49" s="209"/>
      <c r="F49" s="209"/>
      <c r="G49" s="209"/>
      <c r="H49" s="209"/>
      <c r="I49" s="209"/>
      <c r="J49" s="209"/>
      <c r="K49" s="207"/>
    </row>
    <row r="50" spans="2:11" ht="25.5" customHeight="1">
      <c r="B50" s="205"/>
      <c r="C50" s="206" t="s">
        <v>458</v>
      </c>
      <c r="D50" s="206"/>
      <c r="E50" s="206"/>
      <c r="F50" s="206"/>
      <c r="G50" s="206"/>
      <c r="H50" s="206"/>
      <c r="I50" s="206"/>
      <c r="J50" s="206"/>
      <c r="K50" s="207"/>
    </row>
    <row r="51" spans="2:11" ht="5.25" customHeight="1">
      <c r="B51" s="205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5"/>
      <c r="C52" s="209" t="s">
        <v>459</v>
      </c>
      <c r="D52" s="209"/>
      <c r="E52" s="209"/>
      <c r="F52" s="209"/>
      <c r="G52" s="209"/>
      <c r="H52" s="209"/>
      <c r="I52" s="209"/>
      <c r="J52" s="209"/>
      <c r="K52" s="207"/>
    </row>
    <row r="53" spans="2:11" ht="15" customHeight="1">
      <c r="B53" s="205"/>
      <c r="C53" s="209" t="s">
        <v>460</v>
      </c>
      <c r="D53" s="209"/>
      <c r="E53" s="209"/>
      <c r="F53" s="209"/>
      <c r="G53" s="209"/>
      <c r="H53" s="209"/>
      <c r="I53" s="209"/>
      <c r="J53" s="209"/>
      <c r="K53" s="207"/>
    </row>
    <row r="54" spans="2:11" ht="12.75" customHeight="1">
      <c r="B54" s="205"/>
      <c r="C54" s="211"/>
      <c r="D54" s="211"/>
      <c r="E54" s="211"/>
      <c r="F54" s="211"/>
      <c r="G54" s="211"/>
      <c r="H54" s="211"/>
      <c r="I54" s="211"/>
      <c r="J54" s="211"/>
      <c r="K54" s="207"/>
    </row>
    <row r="55" spans="2:11" ht="15" customHeight="1">
      <c r="B55" s="205"/>
      <c r="C55" s="209" t="s">
        <v>461</v>
      </c>
      <c r="D55" s="209"/>
      <c r="E55" s="209"/>
      <c r="F55" s="209"/>
      <c r="G55" s="209"/>
      <c r="H55" s="209"/>
      <c r="I55" s="209"/>
      <c r="J55" s="209"/>
      <c r="K55" s="207"/>
    </row>
    <row r="56" spans="2:11" ht="15" customHeight="1">
      <c r="B56" s="205"/>
      <c r="C56" s="212"/>
      <c r="D56" s="209" t="s">
        <v>462</v>
      </c>
      <c r="E56" s="209"/>
      <c r="F56" s="209"/>
      <c r="G56" s="209"/>
      <c r="H56" s="209"/>
      <c r="I56" s="209"/>
      <c r="J56" s="209"/>
      <c r="K56" s="207"/>
    </row>
    <row r="57" spans="2:11" ht="15" customHeight="1">
      <c r="B57" s="205"/>
      <c r="C57" s="212"/>
      <c r="D57" s="209" t="s">
        <v>463</v>
      </c>
      <c r="E57" s="209"/>
      <c r="F57" s="209"/>
      <c r="G57" s="209"/>
      <c r="H57" s="209"/>
      <c r="I57" s="209"/>
      <c r="J57" s="209"/>
      <c r="K57" s="207"/>
    </row>
    <row r="58" spans="2:11" ht="15" customHeight="1">
      <c r="B58" s="205"/>
      <c r="C58" s="212"/>
      <c r="D58" s="209" t="s">
        <v>464</v>
      </c>
      <c r="E58" s="209"/>
      <c r="F58" s="209"/>
      <c r="G58" s="209"/>
      <c r="H58" s="209"/>
      <c r="I58" s="209"/>
      <c r="J58" s="209"/>
      <c r="K58" s="207"/>
    </row>
    <row r="59" spans="2:11" ht="15" customHeight="1">
      <c r="B59" s="205"/>
      <c r="C59" s="212"/>
      <c r="D59" s="209" t="s">
        <v>465</v>
      </c>
      <c r="E59" s="209"/>
      <c r="F59" s="209"/>
      <c r="G59" s="209"/>
      <c r="H59" s="209"/>
      <c r="I59" s="209"/>
      <c r="J59" s="209"/>
      <c r="K59" s="207"/>
    </row>
    <row r="60" spans="2:11" ht="15" customHeight="1">
      <c r="B60" s="205"/>
      <c r="C60" s="212"/>
      <c r="D60" s="215" t="s">
        <v>466</v>
      </c>
      <c r="E60" s="215"/>
      <c r="F60" s="215"/>
      <c r="G60" s="215"/>
      <c r="H60" s="215"/>
      <c r="I60" s="215"/>
      <c r="J60" s="215"/>
      <c r="K60" s="207"/>
    </row>
    <row r="61" spans="2:11" ht="15" customHeight="1">
      <c r="B61" s="205"/>
      <c r="C61" s="212"/>
      <c r="D61" s="209" t="s">
        <v>467</v>
      </c>
      <c r="E61" s="209"/>
      <c r="F61" s="209"/>
      <c r="G61" s="209"/>
      <c r="H61" s="209"/>
      <c r="I61" s="209"/>
      <c r="J61" s="209"/>
      <c r="K61" s="207"/>
    </row>
    <row r="62" spans="2:11" ht="12.75" customHeight="1">
      <c r="B62" s="205"/>
      <c r="C62" s="212"/>
      <c r="D62" s="212"/>
      <c r="E62" s="216"/>
      <c r="F62" s="212"/>
      <c r="G62" s="212"/>
      <c r="H62" s="212"/>
      <c r="I62" s="212"/>
      <c r="J62" s="212"/>
      <c r="K62" s="207"/>
    </row>
    <row r="63" spans="2:11" ht="15" customHeight="1">
      <c r="B63" s="205"/>
      <c r="C63" s="212"/>
      <c r="D63" s="209" t="s">
        <v>468</v>
      </c>
      <c r="E63" s="209"/>
      <c r="F63" s="209"/>
      <c r="G63" s="209"/>
      <c r="H63" s="209"/>
      <c r="I63" s="209"/>
      <c r="J63" s="209"/>
      <c r="K63" s="207"/>
    </row>
    <row r="64" spans="2:11" ht="15" customHeight="1">
      <c r="B64" s="205"/>
      <c r="C64" s="212"/>
      <c r="D64" s="215" t="s">
        <v>469</v>
      </c>
      <c r="E64" s="215"/>
      <c r="F64" s="215"/>
      <c r="G64" s="215"/>
      <c r="H64" s="215"/>
      <c r="I64" s="215"/>
      <c r="J64" s="215"/>
      <c r="K64" s="207"/>
    </row>
    <row r="65" spans="2:11" ht="15" customHeight="1">
      <c r="B65" s="205"/>
      <c r="C65" s="212"/>
      <c r="D65" s="209" t="s">
        <v>470</v>
      </c>
      <c r="E65" s="209"/>
      <c r="F65" s="209"/>
      <c r="G65" s="209"/>
      <c r="H65" s="209"/>
      <c r="I65" s="209"/>
      <c r="J65" s="209"/>
      <c r="K65" s="207"/>
    </row>
    <row r="66" spans="2:11" ht="15" customHeight="1">
      <c r="B66" s="205"/>
      <c r="C66" s="212"/>
      <c r="D66" s="209" t="s">
        <v>471</v>
      </c>
      <c r="E66" s="209"/>
      <c r="F66" s="209"/>
      <c r="G66" s="209"/>
      <c r="H66" s="209"/>
      <c r="I66" s="209"/>
      <c r="J66" s="209"/>
      <c r="K66" s="207"/>
    </row>
    <row r="67" spans="2:11" ht="15" customHeight="1">
      <c r="B67" s="205"/>
      <c r="C67" s="212"/>
      <c r="D67" s="209" t="s">
        <v>472</v>
      </c>
      <c r="E67" s="209"/>
      <c r="F67" s="209"/>
      <c r="G67" s="209"/>
      <c r="H67" s="209"/>
      <c r="I67" s="209"/>
      <c r="J67" s="209"/>
      <c r="K67" s="207"/>
    </row>
    <row r="68" spans="2:11" ht="15" customHeight="1">
      <c r="B68" s="205"/>
      <c r="C68" s="212"/>
      <c r="D68" s="209" t="s">
        <v>473</v>
      </c>
      <c r="E68" s="209"/>
      <c r="F68" s="209"/>
      <c r="G68" s="209"/>
      <c r="H68" s="209"/>
      <c r="I68" s="209"/>
      <c r="J68" s="209"/>
      <c r="K68" s="207"/>
    </row>
    <row r="69" spans="2:11" ht="12.75" customHeight="1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ht="18.7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ht="18.75" customHeight="1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ht="7.5" customHeight="1">
      <c r="B72" s="222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45" customHeight="1">
      <c r="B73" s="225"/>
      <c r="C73" s="226" t="s">
        <v>409</v>
      </c>
      <c r="D73" s="226"/>
      <c r="E73" s="226"/>
      <c r="F73" s="226"/>
      <c r="G73" s="226"/>
      <c r="H73" s="226"/>
      <c r="I73" s="226"/>
      <c r="J73" s="226"/>
      <c r="K73" s="227"/>
    </row>
    <row r="74" spans="2:11" ht="17.25" customHeight="1">
      <c r="B74" s="225"/>
      <c r="C74" s="228" t="s">
        <v>474</v>
      </c>
      <c r="D74" s="228"/>
      <c r="E74" s="228"/>
      <c r="F74" s="228" t="s">
        <v>475</v>
      </c>
      <c r="G74" s="229"/>
      <c r="H74" s="228" t="s">
        <v>119</v>
      </c>
      <c r="I74" s="228" t="s">
        <v>54</v>
      </c>
      <c r="J74" s="228" t="s">
        <v>476</v>
      </c>
      <c r="K74" s="227"/>
    </row>
    <row r="75" spans="2:11" ht="17.25" customHeight="1">
      <c r="B75" s="225"/>
      <c r="C75" s="230" t="s">
        <v>477</v>
      </c>
      <c r="D75" s="230"/>
      <c r="E75" s="230"/>
      <c r="F75" s="231" t="s">
        <v>478</v>
      </c>
      <c r="G75" s="232"/>
      <c r="H75" s="230"/>
      <c r="I75" s="230"/>
      <c r="J75" s="230" t="s">
        <v>479</v>
      </c>
      <c r="K75" s="227"/>
    </row>
    <row r="76" spans="2:11" ht="5.25" customHeight="1">
      <c r="B76" s="225"/>
      <c r="C76" s="233"/>
      <c r="D76" s="233"/>
      <c r="E76" s="233"/>
      <c r="F76" s="233"/>
      <c r="G76" s="234"/>
      <c r="H76" s="233"/>
      <c r="I76" s="233"/>
      <c r="J76" s="233"/>
      <c r="K76" s="227"/>
    </row>
    <row r="77" spans="2:11" ht="15" customHeight="1">
      <c r="B77" s="225"/>
      <c r="C77" s="214" t="s">
        <v>50</v>
      </c>
      <c r="D77" s="233"/>
      <c r="E77" s="233"/>
      <c r="F77" s="235" t="s">
        <v>480</v>
      </c>
      <c r="G77" s="234"/>
      <c r="H77" s="214" t="s">
        <v>481</v>
      </c>
      <c r="I77" s="214" t="s">
        <v>482</v>
      </c>
      <c r="J77" s="214">
        <v>20</v>
      </c>
      <c r="K77" s="227"/>
    </row>
    <row r="78" spans="2:11" ht="15" customHeight="1">
      <c r="B78" s="225"/>
      <c r="C78" s="214" t="s">
        <v>483</v>
      </c>
      <c r="D78" s="214"/>
      <c r="E78" s="214"/>
      <c r="F78" s="235" t="s">
        <v>480</v>
      </c>
      <c r="G78" s="234"/>
      <c r="H78" s="214" t="s">
        <v>484</v>
      </c>
      <c r="I78" s="214" t="s">
        <v>482</v>
      </c>
      <c r="J78" s="214">
        <v>120</v>
      </c>
      <c r="K78" s="227"/>
    </row>
    <row r="79" spans="2:11" ht="15" customHeight="1">
      <c r="B79" s="236"/>
      <c r="C79" s="214" t="s">
        <v>485</v>
      </c>
      <c r="D79" s="214"/>
      <c r="E79" s="214"/>
      <c r="F79" s="235" t="s">
        <v>486</v>
      </c>
      <c r="G79" s="234"/>
      <c r="H79" s="214" t="s">
        <v>487</v>
      </c>
      <c r="I79" s="214" t="s">
        <v>482</v>
      </c>
      <c r="J79" s="214">
        <v>50</v>
      </c>
      <c r="K79" s="227"/>
    </row>
    <row r="80" spans="2:11" ht="15" customHeight="1">
      <c r="B80" s="236"/>
      <c r="C80" s="214" t="s">
        <v>488</v>
      </c>
      <c r="D80" s="214"/>
      <c r="E80" s="214"/>
      <c r="F80" s="235" t="s">
        <v>480</v>
      </c>
      <c r="G80" s="234"/>
      <c r="H80" s="214" t="s">
        <v>489</v>
      </c>
      <c r="I80" s="214" t="s">
        <v>490</v>
      </c>
      <c r="J80" s="214"/>
      <c r="K80" s="227"/>
    </row>
    <row r="81" spans="2:11" ht="15" customHeight="1">
      <c r="B81" s="236"/>
      <c r="C81" s="237" t="s">
        <v>491</v>
      </c>
      <c r="D81" s="237"/>
      <c r="E81" s="237"/>
      <c r="F81" s="238" t="s">
        <v>486</v>
      </c>
      <c r="G81" s="237"/>
      <c r="H81" s="237" t="s">
        <v>492</v>
      </c>
      <c r="I81" s="237" t="s">
        <v>482</v>
      </c>
      <c r="J81" s="237">
        <v>15</v>
      </c>
      <c r="K81" s="227"/>
    </row>
    <row r="82" spans="2:11" ht="15" customHeight="1">
      <c r="B82" s="236"/>
      <c r="C82" s="237" t="s">
        <v>493</v>
      </c>
      <c r="D82" s="237"/>
      <c r="E82" s="237"/>
      <c r="F82" s="238" t="s">
        <v>486</v>
      </c>
      <c r="G82" s="237"/>
      <c r="H82" s="237" t="s">
        <v>494</v>
      </c>
      <c r="I82" s="237" t="s">
        <v>482</v>
      </c>
      <c r="J82" s="237">
        <v>15</v>
      </c>
      <c r="K82" s="227"/>
    </row>
    <row r="83" spans="2:11" ht="15" customHeight="1">
      <c r="B83" s="236"/>
      <c r="C83" s="237" t="s">
        <v>495</v>
      </c>
      <c r="D83" s="237"/>
      <c r="E83" s="237"/>
      <c r="F83" s="238" t="s">
        <v>486</v>
      </c>
      <c r="G83" s="237"/>
      <c r="H83" s="237" t="s">
        <v>496</v>
      </c>
      <c r="I83" s="237" t="s">
        <v>482</v>
      </c>
      <c r="J83" s="237">
        <v>20</v>
      </c>
      <c r="K83" s="227"/>
    </row>
    <row r="84" spans="2:11" ht="15" customHeight="1">
      <c r="B84" s="236"/>
      <c r="C84" s="237" t="s">
        <v>497</v>
      </c>
      <c r="D84" s="237"/>
      <c r="E84" s="237"/>
      <c r="F84" s="238" t="s">
        <v>486</v>
      </c>
      <c r="G84" s="237"/>
      <c r="H84" s="237" t="s">
        <v>498</v>
      </c>
      <c r="I84" s="237" t="s">
        <v>482</v>
      </c>
      <c r="J84" s="237">
        <v>20</v>
      </c>
      <c r="K84" s="227"/>
    </row>
    <row r="85" spans="2:11" ht="15" customHeight="1">
      <c r="B85" s="236"/>
      <c r="C85" s="214" t="s">
        <v>499</v>
      </c>
      <c r="D85" s="214"/>
      <c r="E85" s="214"/>
      <c r="F85" s="235" t="s">
        <v>486</v>
      </c>
      <c r="G85" s="234"/>
      <c r="H85" s="214" t="s">
        <v>500</v>
      </c>
      <c r="I85" s="214" t="s">
        <v>482</v>
      </c>
      <c r="J85" s="214">
        <v>50</v>
      </c>
      <c r="K85" s="227"/>
    </row>
    <row r="86" spans="2:11" ht="15" customHeight="1">
      <c r="B86" s="236"/>
      <c r="C86" s="214" t="s">
        <v>501</v>
      </c>
      <c r="D86" s="214"/>
      <c r="E86" s="214"/>
      <c r="F86" s="235" t="s">
        <v>486</v>
      </c>
      <c r="G86" s="234"/>
      <c r="H86" s="214" t="s">
        <v>502</v>
      </c>
      <c r="I86" s="214" t="s">
        <v>482</v>
      </c>
      <c r="J86" s="214">
        <v>20</v>
      </c>
      <c r="K86" s="227"/>
    </row>
    <row r="87" spans="2:11" ht="15" customHeight="1">
      <c r="B87" s="236"/>
      <c r="C87" s="214" t="s">
        <v>503</v>
      </c>
      <c r="D87" s="214"/>
      <c r="E87" s="214"/>
      <c r="F87" s="235" t="s">
        <v>486</v>
      </c>
      <c r="G87" s="234"/>
      <c r="H87" s="214" t="s">
        <v>504</v>
      </c>
      <c r="I87" s="214" t="s">
        <v>482</v>
      </c>
      <c r="J87" s="214">
        <v>20</v>
      </c>
      <c r="K87" s="227"/>
    </row>
    <row r="88" spans="2:11" ht="15" customHeight="1">
      <c r="B88" s="236"/>
      <c r="C88" s="214" t="s">
        <v>505</v>
      </c>
      <c r="D88" s="214"/>
      <c r="E88" s="214"/>
      <c r="F88" s="235" t="s">
        <v>486</v>
      </c>
      <c r="G88" s="234"/>
      <c r="H88" s="214" t="s">
        <v>506</v>
      </c>
      <c r="I88" s="214" t="s">
        <v>482</v>
      </c>
      <c r="J88" s="214">
        <v>50</v>
      </c>
      <c r="K88" s="227"/>
    </row>
    <row r="89" spans="2:11" ht="15" customHeight="1">
      <c r="B89" s="236"/>
      <c r="C89" s="214" t="s">
        <v>507</v>
      </c>
      <c r="D89" s="214"/>
      <c r="E89" s="214"/>
      <c r="F89" s="235" t="s">
        <v>486</v>
      </c>
      <c r="G89" s="234"/>
      <c r="H89" s="214" t="s">
        <v>507</v>
      </c>
      <c r="I89" s="214" t="s">
        <v>482</v>
      </c>
      <c r="J89" s="214">
        <v>50</v>
      </c>
      <c r="K89" s="227"/>
    </row>
    <row r="90" spans="2:11" ht="15" customHeight="1">
      <c r="B90" s="236"/>
      <c r="C90" s="214" t="s">
        <v>125</v>
      </c>
      <c r="D90" s="214"/>
      <c r="E90" s="214"/>
      <c r="F90" s="235" t="s">
        <v>486</v>
      </c>
      <c r="G90" s="234"/>
      <c r="H90" s="214" t="s">
        <v>508</v>
      </c>
      <c r="I90" s="214" t="s">
        <v>482</v>
      </c>
      <c r="J90" s="214">
        <v>255</v>
      </c>
      <c r="K90" s="227"/>
    </row>
    <row r="91" spans="2:11" ht="15" customHeight="1">
      <c r="B91" s="236"/>
      <c r="C91" s="214" t="s">
        <v>509</v>
      </c>
      <c r="D91" s="214"/>
      <c r="E91" s="214"/>
      <c r="F91" s="235" t="s">
        <v>480</v>
      </c>
      <c r="G91" s="234"/>
      <c r="H91" s="214" t="s">
        <v>510</v>
      </c>
      <c r="I91" s="214" t="s">
        <v>511</v>
      </c>
      <c r="J91" s="214"/>
      <c r="K91" s="227"/>
    </row>
    <row r="92" spans="2:11" ht="15" customHeight="1">
      <c r="B92" s="236"/>
      <c r="C92" s="214" t="s">
        <v>512</v>
      </c>
      <c r="D92" s="214"/>
      <c r="E92" s="214"/>
      <c r="F92" s="235" t="s">
        <v>480</v>
      </c>
      <c r="G92" s="234"/>
      <c r="H92" s="214" t="s">
        <v>513</v>
      </c>
      <c r="I92" s="214" t="s">
        <v>514</v>
      </c>
      <c r="J92" s="214"/>
      <c r="K92" s="227"/>
    </row>
    <row r="93" spans="2:11" ht="15" customHeight="1">
      <c r="B93" s="236"/>
      <c r="C93" s="214" t="s">
        <v>515</v>
      </c>
      <c r="D93" s="214"/>
      <c r="E93" s="214"/>
      <c r="F93" s="235" t="s">
        <v>480</v>
      </c>
      <c r="G93" s="234"/>
      <c r="H93" s="214" t="s">
        <v>515</v>
      </c>
      <c r="I93" s="214" t="s">
        <v>514</v>
      </c>
      <c r="J93" s="214"/>
      <c r="K93" s="227"/>
    </row>
    <row r="94" spans="2:11" ht="15" customHeight="1">
      <c r="B94" s="236"/>
      <c r="C94" s="214" t="s">
        <v>35</v>
      </c>
      <c r="D94" s="214"/>
      <c r="E94" s="214"/>
      <c r="F94" s="235" t="s">
        <v>480</v>
      </c>
      <c r="G94" s="234"/>
      <c r="H94" s="214" t="s">
        <v>516</v>
      </c>
      <c r="I94" s="214" t="s">
        <v>514</v>
      </c>
      <c r="J94" s="214"/>
      <c r="K94" s="227"/>
    </row>
    <row r="95" spans="2:11" ht="15" customHeight="1">
      <c r="B95" s="236"/>
      <c r="C95" s="214" t="s">
        <v>45</v>
      </c>
      <c r="D95" s="214"/>
      <c r="E95" s="214"/>
      <c r="F95" s="235" t="s">
        <v>480</v>
      </c>
      <c r="G95" s="234"/>
      <c r="H95" s="214" t="s">
        <v>517</v>
      </c>
      <c r="I95" s="214" t="s">
        <v>514</v>
      </c>
      <c r="J95" s="214"/>
      <c r="K95" s="227"/>
    </row>
    <row r="96" spans="2:11" ht="15" customHeight="1">
      <c r="B96" s="239"/>
      <c r="C96" s="240"/>
      <c r="D96" s="240"/>
      <c r="E96" s="240"/>
      <c r="F96" s="240"/>
      <c r="G96" s="240"/>
      <c r="H96" s="240"/>
      <c r="I96" s="240"/>
      <c r="J96" s="240"/>
      <c r="K96" s="241"/>
    </row>
    <row r="97" spans="2:11" ht="18.75" customHeight="1">
      <c r="B97" s="242"/>
      <c r="C97" s="243"/>
      <c r="D97" s="243"/>
      <c r="E97" s="243"/>
      <c r="F97" s="243"/>
      <c r="G97" s="243"/>
      <c r="H97" s="243"/>
      <c r="I97" s="243"/>
      <c r="J97" s="243"/>
      <c r="K97" s="242"/>
    </row>
    <row r="98" spans="2:11" ht="18.75" customHeight="1"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2:11" ht="7.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2:11" ht="45" customHeight="1">
      <c r="B100" s="225"/>
      <c r="C100" s="226" t="s">
        <v>518</v>
      </c>
      <c r="D100" s="226"/>
      <c r="E100" s="226"/>
      <c r="F100" s="226"/>
      <c r="G100" s="226"/>
      <c r="H100" s="226"/>
      <c r="I100" s="226"/>
      <c r="J100" s="226"/>
      <c r="K100" s="227"/>
    </row>
    <row r="101" spans="2:11" ht="17.25" customHeight="1">
      <c r="B101" s="225"/>
      <c r="C101" s="228" t="s">
        <v>474</v>
      </c>
      <c r="D101" s="228"/>
      <c r="E101" s="228"/>
      <c r="F101" s="228" t="s">
        <v>475</v>
      </c>
      <c r="G101" s="229"/>
      <c r="H101" s="228" t="s">
        <v>119</v>
      </c>
      <c r="I101" s="228" t="s">
        <v>54</v>
      </c>
      <c r="J101" s="228" t="s">
        <v>476</v>
      </c>
      <c r="K101" s="227"/>
    </row>
    <row r="102" spans="2:11" ht="17.25" customHeight="1">
      <c r="B102" s="225"/>
      <c r="C102" s="230" t="s">
        <v>477</v>
      </c>
      <c r="D102" s="230"/>
      <c r="E102" s="230"/>
      <c r="F102" s="231" t="s">
        <v>478</v>
      </c>
      <c r="G102" s="232"/>
      <c r="H102" s="230"/>
      <c r="I102" s="230"/>
      <c r="J102" s="230" t="s">
        <v>479</v>
      </c>
      <c r="K102" s="227"/>
    </row>
    <row r="103" spans="2:11" ht="5.25" customHeight="1">
      <c r="B103" s="225"/>
      <c r="C103" s="228"/>
      <c r="D103" s="228"/>
      <c r="E103" s="228"/>
      <c r="F103" s="228"/>
      <c r="G103" s="244"/>
      <c r="H103" s="228"/>
      <c r="I103" s="228"/>
      <c r="J103" s="228"/>
      <c r="K103" s="227"/>
    </row>
    <row r="104" spans="2:11" ht="15" customHeight="1">
      <c r="B104" s="225"/>
      <c r="C104" s="214" t="s">
        <v>50</v>
      </c>
      <c r="D104" s="233"/>
      <c r="E104" s="233"/>
      <c r="F104" s="235" t="s">
        <v>480</v>
      </c>
      <c r="G104" s="244"/>
      <c r="H104" s="214" t="s">
        <v>519</v>
      </c>
      <c r="I104" s="214" t="s">
        <v>482</v>
      </c>
      <c r="J104" s="214">
        <v>20</v>
      </c>
      <c r="K104" s="227"/>
    </row>
    <row r="105" spans="2:11" ht="15" customHeight="1">
      <c r="B105" s="225"/>
      <c r="C105" s="214" t="s">
        <v>483</v>
      </c>
      <c r="D105" s="214"/>
      <c r="E105" s="214"/>
      <c r="F105" s="235" t="s">
        <v>480</v>
      </c>
      <c r="G105" s="214"/>
      <c r="H105" s="214" t="s">
        <v>519</v>
      </c>
      <c r="I105" s="214" t="s">
        <v>482</v>
      </c>
      <c r="J105" s="214">
        <v>120</v>
      </c>
      <c r="K105" s="227"/>
    </row>
    <row r="106" spans="2:11" ht="15" customHeight="1">
      <c r="B106" s="236"/>
      <c r="C106" s="214" t="s">
        <v>485</v>
      </c>
      <c r="D106" s="214"/>
      <c r="E106" s="214"/>
      <c r="F106" s="235" t="s">
        <v>486</v>
      </c>
      <c r="G106" s="214"/>
      <c r="H106" s="214" t="s">
        <v>519</v>
      </c>
      <c r="I106" s="214" t="s">
        <v>482</v>
      </c>
      <c r="J106" s="214">
        <v>50</v>
      </c>
      <c r="K106" s="227"/>
    </row>
    <row r="107" spans="2:11" ht="15" customHeight="1">
      <c r="B107" s="236"/>
      <c r="C107" s="214" t="s">
        <v>488</v>
      </c>
      <c r="D107" s="214"/>
      <c r="E107" s="214"/>
      <c r="F107" s="235" t="s">
        <v>480</v>
      </c>
      <c r="G107" s="214"/>
      <c r="H107" s="214" t="s">
        <v>519</v>
      </c>
      <c r="I107" s="214" t="s">
        <v>490</v>
      </c>
      <c r="J107" s="214"/>
      <c r="K107" s="227"/>
    </row>
    <row r="108" spans="2:11" ht="15" customHeight="1">
      <c r="B108" s="236"/>
      <c r="C108" s="214" t="s">
        <v>499</v>
      </c>
      <c r="D108" s="214"/>
      <c r="E108" s="214"/>
      <c r="F108" s="235" t="s">
        <v>486</v>
      </c>
      <c r="G108" s="214"/>
      <c r="H108" s="214" t="s">
        <v>519</v>
      </c>
      <c r="I108" s="214" t="s">
        <v>482</v>
      </c>
      <c r="J108" s="214">
        <v>50</v>
      </c>
      <c r="K108" s="227"/>
    </row>
    <row r="109" spans="2:11" ht="15" customHeight="1">
      <c r="B109" s="236"/>
      <c r="C109" s="214" t="s">
        <v>507</v>
      </c>
      <c r="D109" s="214"/>
      <c r="E109" s="214"/>
      <c r="F109" s="235" t="s">
        <v>486</v>
      </c>
      <c r="G109" s="214"/>
      <c r="H109" s="214" t="s">
        <v>519</v>
      </c>
      <c r="I109" s="214" t="s">
        <v>482</v>
      </c>
      <c r="J109" s="214">
        <v>50</v>
      </c>
      <c r="K109" s="227"/>
    </row>
    <row r="110" spans="2:11" ht="15" customHeight="1">
      <c r="B110" s="236"/>
      <c r="C110" s="214" t="s">
        <v>505</v>
      </c>
      <c r="D110" s="214"/>
      <c r="E110" s="214"/>
      <c r="F110" s="235" t="s">
        <v>486</v>
      </c>
      <c r="G110" s="214"/>
      <c r="H110" s="214" t="s">
        <v>519</v>
      </c>
      <c r="I110" s="214" t="s">
        <v>482</v>
      </c>
      <c r="J110" s="214">
        <v>50</v>
      </c>
      <c r="K110" s="227"/>
    </row>
    <row r="111" spans="2:11" ht="15" customHeight="1">
      <c r="B111" s="236"/>
      <c r="C111" s="214" t="s">
        <v>50</v>
      </c>
      <c r="D111" s="214"/>
      <c r="E111" s="214"/>
      <c r="F111" s="235" t="s">
        <v>480</v>
      </c>
      <c r="G111" s="214"/>
      <c r="H111" s="214" t="s">
        <v>520</v>
      </c>
      <c r="I111" s="214" t="s">
        <v>482</v>
      </c>
      <c r="J111" s="214">
        <v>20</v>
      </c>
      <c r="K111" s="227"/>
    </row>
    <row r="112" spans="2:11" ht="15" customHeight="1">
      <c r="B112" s="236"/>
      <c r="C112" s="214" t="s">
        <v>521</v>
      </c>
      <c r="D112" s="214"/>
      <c r="E112" s="214"/>
      <c r="F112" s="235" t="s">
        <v>480</v>
      </c>
      <c r="G112" s="214"/>
      <c r="H112" s="214" t="s">
        <v>522</v>
      </c>
      <c r="I112" s="214" t="s">
        <v>482</v>
      </c>
      <c r="J112" s="214">
        <v>120</v>
      </c>
      <c r="K112" s="227"/>
    </row>
    <row r="113" spans="2:11" ht="15" customHeight="1">
      <c r="B113" s="236"/>
      <c r="C113" s="214" t="s">
        <v>35</v>
      </c>
      <c r="D113" s="214"/>
      <c r="E113" s="214"/>
      <c r="F113" s="235" t="s">
        <v>480</v>
      </c>
      <c r="G113" s="214"/>
      <c r="H113" s="214" t="s">
        <v>523</v>
      </c>
      <c r="I113" s="214" t="s">
        <v>514</v>
      </c>
      <c r="J113" s="214"/>
      <c r="K113" s="227"/>
    </row>
    <row r="114" spans="2:11" ht="15" customHeight="1">
      <c r="B114" s="236"/>
      <c r="C114" s="214" t="s">
        <v>45</v>
      </c>
      <c r="D114" s="214"/>
      <c r="E114" s="214"/>
      <c r="F114" s="235" t="s">
        <v>480</v>
      </c>
      <c r="G114" s="214"/>
      <c r="H114" s="214" t="s">
        <v>524</v>
      </c>
      <c r="I114" s="214" t="s">
        <v>514</v>
      </c>
      <c r="J114" s="214"/>
      <c r="K114" s="227"/>
    </row>
    <row r="115" spans="2:11" ht="15" customHeight="1">
      <c r="B115" s="236"/>
      <c r="C115" s="214" t="s">
        <v>54</v>
      </c>
      <c r="D115" s="214"/>
      <c r="E115" s="214"/>
      <c r="F115" s="235" t="s">
        <v>480</v>
      </c>
      <c r="G115" s="214"/>
      <c r="H115" s="214" t="s">
        <v>525</v>
      </c>
      <c r="I115" s="214" t="s">
        <v>526</v>
      </c>
      <c r="J115" s="214"/>
      <c r="K115" s="227"/>
    </row>
    <row r="116" spans="2:11" ht="15" customHeight="1">
      <c r="B116" s="239"/>
      <c r="C116" s="245"/>
      <c r="D116" s="245"/>
      <c r="E116" s="245"/>
      <c r="F116" s="245"/>
      <c r="G116" s="245"/>
      <c r="H116" s="245"/>
      <c r="I116" s="245"/>
      <c r="J116" s="245"/>
      <c r="K116" s="241"/>
    </row>
    <row r="117" spans="2:11" ht="18.75" customHeight="1">
      <c r="B117" s="246"/>
      <c r="C117" s="211"/>
      <c r="D117" s="211"/>
      <c r="E117" s="211"/>
      <c r="F117" s="247"/>
      <c r="G117" s="211"/>
      <c r="H117" s="211"/>
      <c r="I117" s="211"/>
      <c r="J117" s="211"/>
      <c r="K117" s="246"/>
    </row>
    <row r="118" spans="2:11" ht="18.75" customHeight="1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</row>
    <row r="119" spans="2:11" ht="7.5" customHeight="1">
      <c r="B119" s="248"/>
      <c r="C119" s="249"/>
      <c r="D119" s="249"/>
      <c r="E119" s="249"/>
      <c r="F119" s="249"/>
      <c r="G119" s="249"/>
      <c r="H119" s="249"/>
      <c r="I119" s="249"/>
      <c r="J119" s="249"/>
      <c r="K119" s="250"/>
    </row>
    <row r="120" spans="2:11" ht="45" customHeight="1">
      <c r="B120" s="251"/>
      <c r="C120" s="202" t="s">
        <v>527</v>
      </c>
      <c r="D120" s="202"/>
      <c r="E120" s="202"/>
      <c r="F120" s="202"/>
      <c r="G120" s="202"/>
      <c r="H120" s="202"/>
      <c r="I120" s="202"/>
      <c r="J120" s="202"/>
      <c r="K120" s="252"/>
    </row>
    <row r="121" spans="2:11" ht="17.25" customHeight="1">
      <c r="B121" s="253"/>
      <c r="C121" s="228" t="s">
        <v>474</v>
      </c>
      <c r="D121" s="228"/>
      <c r="E121" s="228"/>
      <c r="F121" s="228" t="s">
        <v>475</v>
      </c>
      <c r="G121" s="229"/>
      <c r="H121" s="228" t="s">
        <v>119</v>
      </c>
      <c r="I121" s="228" t="s">
        <v>54</v>
      </c>
      <c r="J121" s="228" t="s">
        <v>476</v>
      </c>
      <c r="K121" s="254"/>
    </row>
    <row r="122" spans="2:11" ht="17.25" customHeight="1">
      <c r="B122" s="253"/>
      <c r="C122" s="230" t="s">
        <v>477</v>
      </c>
      <c r="D122" s="230"/>
      <c r="E122" s="230"/>
      <c r="F122" s="231" t="s">
        <v>478</v>
      </c>
      <c r="G122" s="232"/>
      <c r="H122" s="230"/>
      <c r="I122" s="230"/>
      <c r="J122" s="230" t="s">
        <v>479</v>
      </c>
      <c r="K122" s="254"/>
    </row>
    <row r="123" spans="2:11" ht="5.25" customHeight="1">
      <c r="B123" s="255"/>
      <c r="C123" s="233"/>
      <c r="D123" s="233"/>
      <c r="E123" s="233"/>
      <c r="F123" s="233"/>
      <c r="G123" s="214"/>
      <c r="H123" s="233"/>
      <c r="I123" s="233"/>
      <c r="J123" s="233"/>
      <c r="K123" s="256"/>
    </row>
    <row r="124" spans="2:11" ht="15" customHeight="1">
      <c r="B124" s="255"/>
      <c r="C124" s="214" t="s">
        <v>483</v>
      </c>
      <c r="D124" s="233"/>
      <c r="E124" s="233"/>
      <c r="F124" s="235" t="s">
        <v>480</v>
      </c>
      <c r="G124" s="214"/>
      <c r="H124" s="214" t="s">
        <v>519</v>
      </c>
      <c r="I124" s="214" t="s">
        <v>482</v>
      </c>
      <c r="J124" s="214">
        <v>120</v>
      </c>
      <c r="K124" s="257"/>
    </row>
    <row r="125" spans="2:11" ht="15" customHeight="1">
      <c r="B125" s="255"/>
      <c r="C125" s="214" t="s">
        <v>528</v>
      </c>
      <c r="D125" s="214"/>
      <c r="E125" s="214"/>
      <c r="F125" s="235" t="s">
        <v>480</v>
      </c>
      <c r="G125" s="214"/>
      <c r="H125" s="214" t="s">
        <v>529</v>
      </c>
      <c r="I125" s="214" t="s">
        <v>482</v>
      </c>
      <c r="J125" s="214" t="s">
        <v>530</v>
      </c>
      <c r="K125" s="257"/>
    </row>
    <row r="126" spans="2:11" ht="15" customHeight="1">
      <c r="B126" s="255"/>
      <c r="C126" s="214" t="s">
        <v>429</v>
      </c>
      <c r="D126" s="214"/>
      <c r="E126" s="214"/>
      <c r="F126" s="235" t="s">
        <v>480</v>
      </c>
      <c r="G126" s="214"/>
      <c r="H126" s="214" t="s">
        <v>531</v>
      </c>
      <c r="I126" s="214" t="s">
        <v>482</v>
      </c>
      <c r="J126" s="214" t="s">
        <v>530</v>
      </c>
      <c r="K126" s="257"/>
    </row>
    <row r="127" spans="2:11" ht="15" customHeight="1">
      <c r="B127" s="255"/>
      <c r="C127" s="214" t="s">
        <v>491</v>
      </c>
      <c r="D127" s="214"/>
      <c r="E127" s="214"/>
      <c r="F127" s="235" t="s">
        <v>486</v>
      </c>
      <c r="G127" s="214"/>
      <c r="H127" s="214" t="s">
        <v>492</v>
      </c>
      <c r="I127" s="214" t="s">
        <v>482</v>
      </c>
      <c r="J127" s="214">
        <v>15</v>
      </c>
      <c r="K127" s="257"/>
    </row>
    <row r="128" spans="2:11" ht="15" customHeight="1">
      <c r="B128" s="255"/>
      <c r="C128" s="237" t="s">
        <v>493</v>
      </c>
      <c r="D128" s="237"/>
      <c r="E128" s="237"/>
      <c r="F128" s="238" t="s">
        <v>486</v>
      </c>
      <c r="G128" s="237"/>
      <c r="H128" s="237" t="s">
        <v>494</v>
      </c>
      <c r="I128" s="237" t="s">
        <v>482</v>
      </c>
      <c r="J128" s="237">
        <v>15</v>
      </c>
      <c r="K128" s="257"/>
    </row>
    <row r="129" spans="2:11" ht="15" customHeight="1">
      <c r="B129" s="255"/>
      <c r="C129" s="237" t="s">
        <v>495</v>
      </c>
      <c r="D129" s="237"/>
      <c r="E129" s="237"/>
      <c r="F129" s="238" t="s">
        <v>486</v>
      </c>
      <c r="G129" s="237"/>
      <c r="H129" s="237" t="s">
        <v>496</v>
      </c>
      <c r="I129" s="237" t="s">
        <v>482</v>
      </c>
      <c r="J129" s="237">
        <v>20</v>
      </c>
      <c r="K129" s="257"/>
    </row>
    <row r="130" spans="2:11" ht="15" customHeight="1">
      <c r="B130" s="255"/>
      <c r="C130" s="237" t="s">
        <v>497</v>
      </c>
      <c r="D130" s="237"/>
      <c r="E130" s="237"/>
      <c r="F130" s="238" t="s">
        <v>486</v>
      </c>
      <c r="G130" s="237"/>
      <c r="H130" s="237" t="s">
        <v>498</v>
      </c>
      <c r="I130" s="237" t="s">
        <v>482</v>
      </c>
      <c r="J130" s="237">
        <v>20</v>
      </c>
      <c r="K130" s="257"/>
    </row>
    <row r="131" spans="2:11" ht="15" customHeight="1">
      <c r="B131" s="255"/>
      <c r="C131" s="214" t="s">
        <v>485</v>
      </c>
      <c r="D131" s="214"/>
      <c r="E131" s="214"/>
      <c r="F131" s="235" t="s">
        <v>486</v>
      </c>
      <c r="G131" s="214"/>
      <c r="H131" s="214" t="s">
        <v>519</v>
      </c>
      <c r="I131" s="214" t="s">
        <v>482</v>
      </c>
      <c r="J131" s="214">
        <v>50</v>
      </c>
      <c r="K131" s="257"/>
    </row>
    <row r="132" spans="2:11" ht="15" customHeight="1">
      <c r="B132" s="255"/>
      <c r="C132" s="214" t="s">
        <v>499</v>
      </c>
      <c r="D132" s="214"/>
      <c r="E132" s="214"/>
      <c r="F132" s="235" t="s">
        <v>486</v>
      </c>
      <c r="G132" s="214"/>
      <c r="H132" s="214" t="s">
        <v>519</v>
      </c>
      <c r="I132" s="214" t="s">
        <v>482</v>
      </c>
      <c r="J132" s="214">
        <v>50</v>
      </c>
      <c r="K132" s="257"/>
    </row>
    <row r="133" spans="2:11" ht="15" customHeight="1">
      <c r="B133" s="255"/>
      <c r="C133" s="214" t="s">
        <v>505</v>
      </c>
      <c r="D133" s="214"/>
      <c r="E133" s="214"/>
      <c r="F133" s="235" t="s">
        <v>486</v>
      </c>
      <c r="G133" s="214"/>
      <c r="H133" s="214" t="s">
        <v>519</v>
      </c>
      <c r="I133" s="214" t="s">
        <v>482</v>
      </c>
      <c r="J133" s="214">
        <v>50</v>
      </c>
      <c r="K133" s="257"/>
    </row>
    <row r="134" spans="2:11" ht="15" customHeight="1">
      <c r="B134" s="255"/>
      <c r="C134" s="214" t="s">
        <v>507</v>
      </c>
      <c r="D134" s="214"/>
      <c r="E134" s="214"/>
      <c r="F134" s="235" t="s">
        <v>486</v>
      </c>
      <c r="G134" s="214"/>
      <c r="H134" s="214" t="s">
        <v>519</v>
      </c>
      <c r="I134" s="214" t="s">
        <v>482</v>
      </c>
      <c r="J134" s="214">
        <v>50</v>
      </c>
      <c r="K134" s="257"/>
    </row>
    <row r="135" spans="2:11" ht="15" customHeight="1">
      <c r="B135" s="255"/>
      <c r="C135" s="214" t="s">
        <v>125</v>
      </c>
      <c r="D135" s="214"/>
      <c r="E135" s="214"/>
      <c r="F135" s="235" t="s">
        <v>486</v>
      </c>
      <c r="G135" s="214"/>
      <c r="H135" s="214" t="s">
        <v>532</v>
      </c>
      <c r="I135" s="214" t="s">
        <v>482</v>
      </c>
      <c r="J135" s="214">
        <v>255</v>
      </c>
      <c r="K135" s="257"/>
    </row>
    <row r="136" spans="2:11" ht="15" customHeight="1">
      <c r="B136" s="255"/>
      <c r="C136" s="214" t="s">
        <v>509</v>
      </c>
      <c r="D136" s="214"/>
      <c r="E136" s="214"/>
      <c r="F136" s="235" t="s">
        <v>480</v>
      </c>
      <c r="G136" s="214"/>
      <c r="H136" s="214" t="s">
        <v>533</v>
      </c>
      <c r="I136" s="214" t="s">
        <v>511</v>
      </c>
      <c r="J136" s="214"/>
      <c r="K136" s="257"/>
    </row>
    <row r="137" spans="2:11" ht="15" customHeight="1">
      <c r="B137" s="255"/>
      <c r="C137" s="214" t="s">
        <v>512</v>
      </c>
      <c r="D137" s="214"/>
      <c r="E137" s="214"/>
      <c r="F137" s="235" t="s">
        <v>480</v>
      </c>
      <c r="G137" s="214"/>
      <c r="H137" s="214" t="s">
        <v>534</v>
      </c>
      <c r="I137" s="214" t="s">
        <v>514</v>
      </c>
      <c r="J137" s="214"/>
      <c r="K137" s="257"/>
    </row>
    <row r="138" spans="2:11" ht="15" customHeight="1">
      <c r="B138" s="255"/>
      <c r="C138" s="214" t="s">
        <v>515</v>
      </c>
      <c r="D138" s="214"/>
      <c r="E138" s="214"/>
      <c r="F138" s="235" t="s">
        <v>480</v>
      </c>
      <c r="G138" s="214"/>
      <c r="H138" s="214" t="s">
        <v>515</v>
      </c>
      <c r="I138" s="214" t="s">
        <v>514</v>
      </c>
      <c r="J138" s="214"/>
      <c r="K138" s="257"/>
    </row>
    <row r="139" spans="2:11" ht="15" customHeight="1">
      <c r="B139" s="255"/>
      <c r="C139" s="214" t="s">
        <v>35</v>
      </c>
      <c r="D139" s="214"/>
      <c r="E139" s="214"/>
      <c r="F139" s="235" t="s">
        <v>480</v>
      </c>
      <c r="G139" s="214"/>
      <c r="H139" s="214" t="s">
        <v>535</v>
      </c>
      <c r="I139" s="214" t="s">
        <v>514</v>
      </c>
      <c r="J139" s="214"/>
      <c r="K139" s="257"/>
    </row>
    <row r="140" spans="2:11" ht="15" customHeight="1">
      <c r="B140" s="255"/>
      <c r="C140" s="214" t="s">
        <v>536</v>
      </c>
      <c r="D140" s="214"/>
      <c r="E140" s="214"/>
      <c r="F140" s="235" t="s">
        <v>480</v>
      </c>
      <c r="G140" s="214"/>
      <c r="H140" s="214" t="s">
        <v>537</v>
      </c>
      <c r="I140" s="214" t="s">
        <v>514</v>
      </c>
      <c r="J140" s="214"/>
      <c r="K140" s="257"/>
    </row>
    <row r="141" spans="2:11" ht="15" customHeight="1">
      <c r="B141" s="258"/>
      <c r="C141" s="259"/>
      <c r="D141" s="259"/>
      <c r="E141" s="259"/>
      <c r="F141" s="259"/>
      <c r="G141" s="259"/>
      <c r="H141" s="259"/>
      <c r="I141" s="259"/>
      <c r="J141" s="259"/>
      <c r="K141" s="260"/>
    </row>
    <row r="142" spans="2:11" ht="18.75" customHeight="1">
      <c r="B142" s="211"/>
      <c r="C142" s="211"/>
      <c r="D142" s="211"/>
      <c r="E142" s="211"/>
      <c r="F142" s="247"/>
      <c r="G142" s="211"/>
      <c r="H142" s="211"/>
      <c r="I142" s="211"/>
      <c r="J142" s="211"/>
      <c r="K142" s="211"/>
    </row>
    <row r="143" spans="2:11" ht="18.75" customHeight="1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2:11" ht="7.5" customHeight="1">
      <c r="B144" s="222"/>
      <c r="C144" s="223"/>
      <c r="D144" s="223"/>
      <c r="E144" s="223"/>
      <c r="F144" s="223"/>
      <c r="G144" s="223"/>
      <c r="H144" s="223"/>
      <c r="I144" s="223"/>
      <c r="J144" s="223"/>
      <c r="K144" s="224"/>
    </row>
    <row r="145" spans="2:11" ht="45" customHeight="1">
      <c r="B145" s="225"/>
      <c r="C145" s="226" t="s">
        <v>538</v>
      </c>
      <c r="D145" s="226"/>
      <c r="E145" s="226"/>
      <c r="F145" s="226"/>
      <c r="G145" s="226"/>
      <c r="H145" s="226"/>
      <c r="I145" s="226"/>
      <c r="J145" s="226"/>
      <c r="K145" s="227"/>
    </row>
    <row r="146" spans="2:11" ht="17.25" customHeight="1">
      <c r="B146" s="225"/>
      <c r="C146" s="228" t="s">
        <v>474</v>
      </c>
      <c r="D146" s="228"/>
      <c r="E146" s="228"/>
      <c r="F146" s="228" t="s">
        <v>475</v>
      </c>
      <c r="G146" s="229"/>
      <c r="H146" s="228" t="s">
        <v>119</v>
      </c>
      <c r="I146" s="228" t="s">
        <v>54</v>
      </c>
      <c r="J146" s="228" t="s">
        <v>476</v>
      </c>
      <c r="K146" s="227"/>
    </row>
    <row r="147" spans="2:11" ht="17.25" customHeight="1">
      <c r="B147" s="225"/>
      <c r="C147" s="230" t="s">
        <v>477</v>
      </c>
      <c r="D147" s="230"/>
      <c r="E147" s="230"/>
      <c r="F147" s="231" t="s">
        <v>478</v>
      </c>
      <c r="G147" s="232"/>
      <c r="H147" s="230"/>
      <c r="I147" s="230"/>
      <c r="J147" s="230" t="s">
        <v>479</v>
      </c>
      <c r="K147" s="227"/>
    </row>
    <row r="148" spans="2:11" ht="5.25" customHeight="1">
      <c r="B148" s="236"/>
      <c r="C148" s="233"/>
      <c r="D148" s="233"/>
      <c r="E148" s="233"/>
      <c r="F148" s="233"/>
      <c r="G148" s="234"/>
      <c r="H148" s="233"/>
      <c r="I148" s="233"/>
      <c r="J148" s="233"/>
      <c r="K148" s="257"/>
    </row>
    <row r="149" spans="2:11" ht="15" customHeight="1">
      <c r="B149" s="236"/>
      <c r="C149" s="261" t="s">
        <v>483</v>
      </c>
      <c r="D149" s="214"/>
      <c r="E149" s="214"/>
      <c r="F149" s="262" t="s">
        <v>480</v>
      </c>
      <c r="G149" s="214"/>
      <c r="H149" s="261" t="s">
        <v>519</v>
      </c>
      <c r="I149" s="261" t="s">
        <v>482</v>
      </c>
      <c r="J149" s="261">
        <v>120</v>
      </c>
      <c r="K149" s="257"/>
    </row>
    <row r="150" spans="2:11" ht="15" customHeight="1">
      <c r="B150" s="236"/>
      <c r="C150" s="261" t="s">
        <v>528</v>
      </c>
      <c r="D150" s="214"/>
      <c r="E150" s="214"/>
      <c r="F150" s="262" t="s">
        <v>480</v>
      </c>
      <c r="G150" s="214"/>
      <c r="H150" s="261" t="s">
        <v>539</v>
      </c>
      <c r="I150" s="261" t="s">
        <v>482</v>
      </c>
      <c r="J150" s="261" t="s">
        <v>530</v>
      </c>
      <c r="K150" s="257"/>
    </row>
    <row r="151" spans="2:11" ht="15" customHeight="1">
      <c r="B151" s="236"/>
      <c r="C151" s="261" t="s">
        <v>429</v>
      </c>
      <c r="D151" s="214"/>
      <c r="E151" s="214"/>
      <c r="F151" s="262" t="s">
        <v>480</v>
      </c>
      <c r="G151" s="214"/>
      <c r="H151" s="261" t="s">
        <v>540</v>
      </c>
      <c r="I151" s="261" t="s">
        <v>482</v>
      </c>
      <c r="J151" s="261" t="s">
        <v>530</v>
      </c>
      <c r="K151" s="257"/>
    </row>
    <row r="152" spans="2:11" ht="15" customHeight="1">
      <c r="B152" s="236"/>
      <c r="C152" s="261" t="s">
        <v>485</v>
      </c>
      <c r="D152" s="214"/>
      <c r="E152" s="214"/>
      <c r="F152" s="262" t="s">
        <v>486</v>
      </c>
      <c r="G152" s="214"/>
      <c r="H152" s="261" t="s">
        <v>519</v>
      </c>
      <c r="I152" s="261" t="s">
        <v>482</v>
      </c>
      <c r="J152" s="261">
        <v>50</v>
      </c>
      <c r="K152" s="257"/>
    </row>
    <row r="153" spans="2:11" ht="15" customHeight="1">
      <c r="B153" s="236"/>
      <c r="C153" s="261" t="s">
        <v>488</v>
      </c>
      <c r="D153" s="214"/>
      <c r="E153" s="214"/>
      <c r="F153" s="262" t="s">
        <v>480</v>
      </c>
      <c r="G153" s="214"/>
      <c r="H153" s="261" t="s">
        <v>519</v>
      </c>
      <c r="I153" s="261" t="s">
        <v>490</v>
      </c>
      <c r="J153" s="261"/>
      <c r="K153" s="257"/>
    </row>
    <row r="154" spans="2:11" ht="15" customHeight="1">
      <c r="B154" s="236"/>
      <c r="C154" s="261" t="s">
        <v>499</v>
      </c>
      <c r="D154" s="214"/>
      <c r="E154" s="214"/>
      <c r="F154" s="262" t="s">
        <v>486</v>
      </c>
      <c r="G154" s="214"/>
      <c r="H154" s="261" t="s">
        <v>519</v>
      </c>
      <c r="I154" s="261" t="s">
        <v>482</v>
      </c>
      <c r="J154" s="261">
        <v>50</v>
      </c>
      <c r="K154" s="257"/>
    </row>
    <row r="155" spans="2:11" ht="15" customHeight="1">
      <c r="B155" s="236"/>
      <c r="C155" s="261" t="s">
        <v>507</v>
      </c>
      <c r="D155" s="214"/>
      <c r="E155" s="214"/>
      <c r="F155" s="262" t="s">
        <v>486</v>
      </c>
      <c r="G155" s="214"/>
      <c r="H155" s="261" t="s">
        <v>519</v>
      </c>
      <c r="I155" s="261" t="s">
        <v>482</v>
      </c>
      <c r="J155" s="261">
        <v>50</v>
      </c>
      <c r="K155" s="257"/>
    </row>
    <row r="156" spans="2:11" ht="15" customHeight="1">
      <c r="B156" s="236"/>
      <c r="C156" s="261" t="s">
        <v>505</v>
      </c>
      <c r="D156" s="214"/>
      <c r="E156" s="214"/>
      <c r="F156" s="262" t="s">
        <v>486</v>
      </c>
      <c r="G156" s="214"/>
      <c r="H156" s="261" t="s">
        <v>519</v>
      </c>
      <c r="I156" s="261" t="s">
        <v>482</v>
      </c>
      <c r="J156" s="261">
        <v>50</v>
      </c>
      <c r="K156" s="257"/>
    </row>
    <row r="157" spans="2:11" ht="15" customHeight="1">
      <c r="B157" s="236"/>
      <c r="C157" s="261" t="s">
        <v>83</v>
      </c>
      <c r="D157" s="214"/>
      <c r="E157" s="214"/>
      <c r="F157" s="262" t="s">
        <v>480</v>
      </c>
      <c r="G157" s="214"/>
      <c r="H157" s="261" t="s">
        <v>541</v>
      </c>
      <c r="I157" s="261" t="s">
        <v>482</v>
      </c>
      <c r="J157" s="261" t="s">
        <v>542</v>
      </c>
      <c r="K157" s="257"/>
    </row>
    <row r="158" spans="2:11" ht="15" customHeight="1">
      <c r="B158" s="236"/>
      <c r="C158" s="261" t="s">
        <v>543</v>
      </c>
      <c r="D158" s="214"/>
      <c r="E158" s="214"/>
      <c r="F158" s="262" t="s">
        <v>480</v>
      </c>
      <c r="G158" s="214"/>
      <c r="H158" s="261" t="s">
        <v>544</v>
      </c>
      <c r="I158" s="261" t="s">
        <v>514</v>
      </c>
      <c r="J158" s="261"/>
      <c r="K158" s="257"/>
    </row>
    <row r="159" spans="2:11" ht="15" customHeight="1">
      <c r="B159" s="263"/>
      <c r="C159" s="245"/>
      <c r="D159" s="245"/>
      <c r="E159" s="245"/>
      <c r="F159" s="245"/>
      <c r="G159" s="245"/>
      <c r="H159" s="245"/>
      <c r="I159" s="245"/>
      <c r="J159" s="245"/>
      <c r="K159" s="264"/>
    </row>
    <row r="160" spans="2:11" ht="18.75" customHeight="1">
      <c r="B160" s="211"/>
      <c r="C160" s="214"/>
      <c r="D160" s="214"/>
      <c r="E160" s="214"/>
      <c r="F160" s="235"/>
      <c r="G160" s="214"/>
      <c r="H160" s="214"/>
      <c r="I160" s="214"/>
      <c r="J160" s="214"/>
      <c r="K160" s="211"/>
    </row>
    <row r="161" spans="2:11" ht="18.75" customHeight="1"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2:11" ht="7.5" customHeight="1">
      <c r="B162" s="198"/>
      <c r="C162" s="199"/>
      <c r="D162" s="199"/>
      <c r="E162" s="199"/>
      <c r="F162" s="199"/>
      <c r="G162" s="199"/>
      <c r="H162" s="199"/>
      <c r="I162" s="199"/>
      <c r="J162" s="199"/>
      <c r="K162" s="200"/>
    </row>
    <row r="163" spans="2:11" ht="45" customHeight="1">
      <c r="B163" s="201"/>
      <c r="C163" s="202" t="s">
        <v>545</v>
      </c>
      <c r="D163" s="202"/>
      <c r="E163" s="202"/>
      <c r="F163" s="202"/>
      <c r="G163" s="202"/>
      <c r="H163" s="202"/>
      <c r="I163" s="202"/>
      <c r="J163" s="202"/>
      <c r="K163" s="203"/>
    </row>
    <row r="164" spans="2:11" ht="17.25" customHeight="1">
      <c r="B164" s="201"/>
      <c r="C164" s="228" t="s">
        <v>474</v>
      </c>
      <c r="D164" s="228"/>
      <c r="E164" s="228"/>
      <c r="F164" s="228" t="s">
        <v>475</v>
      </c>
      <c r="G164" s="265"/>
      <c r="H164" s="266" t="s">
        <v>119</v>
      </c>
      <c r="I164" s="266" t="s">
        <v>54</v>
      </c>
      <c r="J164" s="228" t="s">
        <v>476</v>
      </c>
      <c r="K164" s="203"/>
    </row>
    <row r="165" spans="2:11" ht="17.25" customHeight="1">
      <c r="B165" s="205"/>
      <c r="C165" s="230" t="s">
        <v>477</v>
      </c>
      <c r="D165" s="230"/>
      <c r="E165" s="230"/>
      <c r="F165" s="231" t="s">
        <v>478</v>
      </c>
      <c r="G165" s="267"/>
      <c r="H165" s="268"/>
      <c r="I165" s="268"/>
      <c r="J165" s="230" t="s">
        <v>479</v>
      </c>
      <c r="K165" s="207"/>
    </row>
    <row r="166" spans="2:11" ht="5.25" customHeight="1">
      <c r="B166" s="236"/>
      <c r="C166" s="233"/>
      <c r="D166" s="233"/>
      <c r="E166" s="233"/>
      <c r="F166" s="233"/>
      <c r="G166" s="234"/>
      <c r="H166" s="233"/>
      <c r="I166" s="233"/>
      <c r="J166" s="233"/>
      <c r="K166" s="257"/>
    </row>
    <row r="167" spans="2:11" ht="15" customHeight="1">
      <c r="B167" s="236"/>
      <c r="C167" s="214" t="s">
        <v>483</v>
      </c>
      <c r="D167" s="214"/>
      <c r="E167" s="214"/>
      <c r="F167" s="235" t="s">
        <v>480</v>
      </c>
      <c r="G167" s="214"/>
      <c r="H167" s="214" t="s">
        <v>519</v>
      </c>
      <c r="I167" s="214" t="s">
        <v>482</v>
      </c>
      <c r="J167" s="214">
        <v>120</v>
      </c>
      <c r="K167" s="257"/>
    </row>
    <row r="168" spans="2:11" ht="15" customHeight="1">
      <c r="B168" s="236"/>
      <c r="C168" s="214" t="s">
        <v>528</v>
      </c>
      <c r="D168" s="214"/>
      <c r="E168" s="214"/>
      <c r="F168" s="235" t="s">
        <v>480</v>
      </c>
      <c r="G168" s="214"/>
      <c r="H168" s="214" t="s">
        <v>529</v>
      </c>
      <c r="I168" s="214" t="s">
        <v>482</v>
      </c>
      <c r="J168" s="214" t="s">
        <v>530</v>
      </c>
      <c r="K168" s="257"/>
    </row>
    <row r="169" spans="2:11" ht="15" customHeight="1">
      <c r="B169" s="236"/>
      <c r="C169" s="214" t="s">
        <v>429</v>
      </c>
      <c r="D169" s="214"/>
      <c r="E169" s="214"/>
      <c r="F169" s="235" t="s">
        <v>480</v>
      </c>
      <c r="G169" s="214"/>
      <c r="H169" s="214" t="s">
        <v>546</v>
      </c>
      <c r="I169" s="214" t="s">
        <v>482</v>
      </c>
      <c r="J169" s="214" t="s">
        <v>530</v>
      </c>
      <c r="K169" s="257"/>
    </row>
    <row r="170" spans="2:11" ht="15" customHeight="1">
      <c r="B170" s="236"/>
      <c r="C170" s="214" t="s">
        <v>485</v>
      </c>
      <c r="D170" s="214"/>
      <c r="E170" s="214"/>
      <c r="F170" s="235" t="s">
        <v>486</v>
      </c>
      <c r="G170" s="214"/>
      <c r="H170" s="214" t="s">
        <v>546</v>
      </c>
      <c r="I170" s="214" t="s">
        <v>482</v>
      </c>
      <c r="J170" s="214">
        <v>50</v>
      </c>
      <c r="K170" s="257"/>
    </row>
    <row r="171" spans="2:11" ht="15" customHeight="1">
      <c r="B171" s="236"/>
      <c r="C171" s="214" t="s">
        <v>488</v>
      </c>
      <c r="D171" s="214"/>
      <c r="E171" s="214"/>
      <c r="F171" s="235" t="s">
        <v>480</v>
      </c>
      <c r="G171" s="214"/>
      <c r="H171" s="214" t="s">
        <v>546</v>
      </c>
      <c r="I171" s="214" t="s">
        <v>490</v>
      </c>
      <c r="J171" s="214"/>
      <c r="K171" s="257"/>
    </row>
    <row r="172" spans="2:11" ht="15" customHeight="1">
      <c r="B172" s="236"/>
      <c r="C172" s="214" t="s">
        <v>499</v>
      </c>
      <c r="D172" s="214"/>
      <c r="E172" s="214"/>
      <c r="F172" s="235" t="s">
        <v>486</v>
      </c>
      <c r="G172" s="214"/>
      <c r="H172" s="214" t="s">
        <v>546</v>
      </c>
      <c r="I172" s="214" t="s">
        <v>482</v>
      </c>
      <c r="J172" s="214">
        <v>50</v>
      </c>
      <c r="K172" s="257"/>
    </row>
    <row r="173" spans="2:11" ht="15" customHeight="1">
      <c r="B173" s="236"/>
      <c r="C173" s="214" t="s">
        <v>507</v>
      </c>
      <c r="D173" s="214"/>
      <c r="E173" s="214"/>
      <c r="F173" s="235" t="s">
        <v>486</v>
      </c>
      <c r="G173" s="214"/>
      <c r="H173" s="214" t="s">
        <v>546</v>
      </c>
      <c r="I173" s="214" t="s">
        <v>482</v>
      </c>
      <c r="J173" s="214">
        <v>50</v>
      </c>
      <c r="K173" s="257"/>
    </row>
    <row r="174" spans="2:11" ht="15" customHeight="1">
      <c r="B174" s="236"/>
      <c r="C174" s="214" t="s">
        <v>505</v>
      </c>
      <c r="D174" s="214"/>
      <c r="E174" s="214"/>
      <c r="F174" s="235" t="s">
        <v>486</v>
      </c>
      <c r="G174" s="214"/>
      <c r="H174" s="214" t="s">
        <v>546</v>
      </c>
      <c r="I174" s="214" t="s">
        <v>482</v>
      </c>
      <c r="J174" s="214">
        <v>50</v>
      </c>
      <c r="K174" s="257"/>
    </row>
    <row r="175" spans="2:11" ht="15" customHeight="1">
      <c r="B175" s="236"/>
      <c r="C175" s="214" t="s">
        <v>118</v>
      </c>
      <c r="D175" s="214"/>
      <c r="E175" s="214"/>
      <c r="F175" s="235" t="s">
        <v>480</v>
      </c>
      <c r="G175" s="214"/>
      <c r="H175" s="214" t="s">
        <v>547</v>
      </c>
      <c r="I175" s="214" t="s">
        <v>548</v>
      </c>
      <c r="J175" s="214"/>
      <c r="K175" s="257"/>
    </row>
    <row r="176" spans="2:11" ht="15" customHeight="1">
      <c r="B176" s="236"/>
      <c r="C176" s="214" t="s">
        <v>54</v>
      </c>
      <c r="D176" s="214"/>
      <c r="E176" s="214"/>
      <c r="F176" s="235" t="s">
        <v>480</v>
      </c>
      <c r="G176" s="214"/>
      <c r="H176" s="214" t="s">
        <v>549</v>
      </c>
      <c r="I176" s="214" t="s">
        <v>550</v>
      </c>
      <c r="J176" s="214">
        <v>1</v>
      </c>
      <c r="K176" s="257"/>
    </row>
    <row r="177" spans="2:11" ht="15" customHeight="1">
      <c r="B177" s="236"/>
      <c r="C177" s="214" t="s">
        <v>50</v>
      </c>
      <c r="D177" s="214"/>
      <c r="E177" s="214"/>
      <c r="F177" s="235" t="s">
        <v>480</v>
      </c>
      <c r="G177" s="214"/>
      <c r="H177" s="214" t="s">
        <v>551</v>
      </c>
      <c r="I177" s="214" t="s">
        <v>482</v>
      </c>
      <c r="J177" s="214">
        <v>20</v>
      </c>
      <c r="K177" s="257"/>
    </row>
    <row r="178" spans="2:11" ht="15" customHeight="1">
      <c r="B178" s="236"/>
      <c r="C178" s="214" t="s">
        <v>119</v>
      </c>
      <c r="D178" s="214"/>
      <c r="E178" s="214"/>
      <c r="F178" s="235" t="s">
        <v>480</v>
      </c>
      <c r="G178" s="214"/>
      <c r="H178" s="214" t="s">
        <v>552</v>
      </c>
      <c r="I178" s="214" t="s">
        <v>482</v>
      </c>
      <c r="J178" s="214">
        <v>255</v>
      </c>
      <c r="K178" s="257"/>
    </row>
    <row r="179" spans="2:11" ht="15" customHeight="1">
      <c r="B179" s="236"/>
      <c r="C179" s="214" t="s">
        <v>120</v>
      </c>
      <c r="D179" s="214"/>
      <c r="E179" s="214"/>
      <c r="F179" s="235" t="s">
        <v>480</v>
      </c>
      <c r="G179" s="214"/>
      <c r="H179" s="214" t="s">
        <v>445</v>
      </c>
      <c r="I179" s="214" t="s">
        <v>482</v>
      </c>
      <c r="J179" s="214">
        <v>10</v>
      </c>
      <c r="K179" s="257"/>
    </row>
    <row r="180" spans="2:11" ht="15" customHeight="1">
      <c r="B180" s="236"/>
      <c r="C180" s="214" t="s">
        <v>121</v>
      </c>
      <c r="D180" s="214"/>
      <c r="E180" s="214"/>
      <c r="F180" s="235" t="s">
        <v>480</v>
      </c>
      <c r="G180" s="214"/>
      <c r="H180" s="214" t="s">
        <v>553</v>
      </c>
      <c r="I180" s="214" t="s">
        <v>514</v>
      </c>
      <c r="J180" s="214"/>
      <c r="K180" s="257"/>
    </row>
    <row r="181" spans="2:11" ht="15" customHeight="1">
      <c r="B181" s="236"/>
      <c r="C181" s="214" t="s">
        <v>554</v>
      </c>
      <c r="D181" s="214"/>
      <c r="E181" s="214"/>
      <c r="F181" s="235" t="s">
        <v>480</v>
      </c>
      <c r="G181" s="214"/>
      <c r="H181" s="214" t="s">
        <v>555</v>
      </c>
      <c r="I181" s="214" t="s">
        <v>514</v>
      </c>
      <c r="J181" s="214"/>
      <c r="K181" s="257"/>
    </row>
    <row r="182" spans="2:11" ht="15" customHeight="1">
      <c r="B182" s="236"/>
      <c r="C182" s="214" t="s">
        <v>543</v>
      </c>
      <c r="D182" s="214"/>
      <c r="E182" s="214"/>
      <c r="F182" s="235" t="s">
        <v>480</v>
      </c>
      <c r="G182" s="214"/>
      <c r="H182" s="214" t="s">
        <v>556</v>
      </c>
      <c r="I182" s="214" t="s">
        <v>514</v>
      </c>
      <c r="J182" s="214"/>
      <c r="K182" s="257"/>
    </row>
    <row r="183" spans="2:11" ht="15" customHeight="1">
      <c r="B183" s="236"/>
      <c r="C183" s="214" t="s">
        <v>124</v>
      </c>
      <c r="D183" s="214"/>
      <c r="E183" s="214"/>
      <c r="F183" s="235" t="s">
        <v>486</v>
      </c>
      <c r="G183" s="214"/>
      <c r="H183" s="214" t="s">
        <v>557</v>
      </c>
      <c r="I183" s="214" t="s">
        <v>482</v>
      </c>
      <c r="J183" s="214">
        <v>50</v>
      </c>
      <c r="K183" s="257"/>
    </row>
    <row r="184" spans="2:11" ht="15" customHeight="1">
      <c r="B184" s="263"/>
      <c r="C184" s="245"/>
      <c r="D184" s="245"/>
      <c r="E184" s="245"/>
      <c r="F184" s="245"/>
      <c r="G184" s="245"/>
      <c r="H184" s="245"/>
      <c r="I184" s="245"/>
      <c r="J184" s="245"/>
      <c r="K184" s="264"/>
    </row>
    <row r="185" spans="2:11" ht="18.75" customHeight="1">
      <c r="B185" s="211"/>
      <c r="C185" s="214"/>
      <c r="D185" s="214"/>
      <c r="E185" s="214"/>
      <c r="F185" s="235"/>
      <c r="G185" s="214"/>
      <c r="H185" s="214"/>
      <c r="I185" s="214"/>
      <c r="J185" s="214"/>
      <c r="K185" s="211"/>
    </row>
    <row r="186" spans="2:11" ht="18.75" customHeight="1"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</row>
    <row r="187" spans="2:11" ht="13.5">
      <c r="B187" s="198"/>
      <c r="C187" s="199"/>
      <c r="D187" s="199"/>
      <c r="E187" s="199"/>
      <c r="F187" s="199"/>
      <c r="G187" s="199"/>
      <c r="H187" s="199"/>
      <c r="I187" s="199"/>
      <c r="J187" s="199"/>
      <c r="K187" s="200"/>
    </row>
    <row r="188" spans="2:11" ht="21">
      <c r="B188" s="201"/>
      <c r="C188" s="202" t="s">
        <v>558</v>
      </c>
      <c r="D188" s="202"/>
      <c r="E188" s="202"/>
      <c r="F188" s="202"/>
      <c r="G188" s="202"/>
      <c r="H188" s="202"/>
      <c r="I188" s="202"/>
      <c r="J188" s="202"/>
      <c r="K188" s="203"/>
    </row>
    <row r="189" spans="2:11" ht="25.5" customHeight="1">
      <c r="B189" s="201"/>
      <c r="C189" s="269" t="s">
        <v>559</v>
      </c>
      <c r="D189" s="269"/>
      <c r="E189" s="269"/>
      <c r="F189" s="269" t="s">
        <v>560</v>
      </c>
      <c r="G189" s="270"/>
      <c r="H189" s="271" t="s">
        <v>561</v>
      </c>
      <c r="I189" s="271"/>
      <c r="J189" s="271"/>
      <c r="K189" s="203"/>
    </row>
    <row r="190" spans="2:11" ht="5.25" customHeight="1">
      <c r="B190" s="236"/>
      <c r="C190" s="233"/>
      <c r="D190" s="233"/>
      <c r="E190" s="233"/>
      <c r="F190" s="233"/>
      <c r="G190" s="214"/>
      <c r="H190" s="233"/>
      <c r="I190" s="233"/>
      <c r="J190" s="233"/>
      <c r="K190" s="257"/>
    </row>
    <row r="191" spans="2:11" ht="15" customHeight="1">
      <c r="B191" s="236"/>
      <c r="C191" s="214" t="s">
        <v>562</v>
      </c>
      <c r="D191" s="214"/>
      <c r="E191" s="214"/>
      <c r="F191" s="235" t="s">
        <v>40</v>
      </c>
      <c r="G191" s="214"/>
      <c r="H191" s="272" t="s">
        <v>563</v>
      </c>
      <c r="I191" s="272"/>
      <c r="J191" s="272"/>
      <c r="K191" s="257"/>
    </row>
    <row r="192" spans="2:11" ht="15" customHeight="1">
      <c r="B192" s="236"/>
      <c r="C192" s="242"/>
      <c r="D192" s="214"/>
      <c r="E192" s="214"/>
      <c r="F192" s="235" t="s">
        <v>41</v>
      </c>
      <c r="G192" s="214"/>
      <c r="H192" s="272" t="s">
        <v>564</v>
      </c>
      <c r="I192" s="272"/>
      <c r="J192" s="272"/>
      <c r="K192" s="257"/>
    </row>
    <row r="193" spans="2:11" ht="15" customHeight="1">
      <c r="B193" s="236"/>
      <c r="C193" s="242"/>
      <c r="D193" s="214"/>
      <c r="E193" s="214"/>
      <c r="F193" s="235" t="s">
        <v>44</v>
      </c>
      <c r="G193" s="214"/>
      <c r="H193" s="272" t="s">
        <v>565</v>
      </c>
      <c r="I193" s="272"/>
      <c r="J193" s="272"/>
      <c r="K193" s="257"/>
    </row>
    <row r="194" spans="2:11" ht="15" customHeight="1">
      <c r="B194" s="236"/>
      <c r="C194" s="214"/>
      <c r="D194" s="214"/>
      <c r="E194" s="214"/>
      <c r="F194" s="235" t="s">
        <v>42</v>
      </c>
      <c r="G194" s="214"/>
      <c r="H194" s="272" t="s">
        <v>566</v>
      </c>
      <c r="I194" s="272"/>
      <c r="J194" s="272"/>
      <c r="K194" s="257"/>
    </row>
    <row r="195" spans="2:11" ht="15" customHeight="1">
      <c r="B195" s="236"/>
      <c r="C195" s="214"/>
      <c r="D195" s="214"/>
      <c r="E195" s="214"/>
      <c r="F195" s="235" t="s">
        <v>43</v>
      </c>
      <c r="G195" s="214"/>
      <c r="H195" s="272" t="s">
        <v>567</v>
      </c>
      <c r="I195" s="272"/>
      <c r="J195" s="272"/>
      <c r="K195" s="257"/>
    </row>
    <row r="196" spans="2:11" ht="15" customHeight="1">
      <c r="B196" s="236"/>
      <c r="C196" s="214"/>
      <c r="D196" s="214"/>
      <c r="E196" s="214"/>
      <c r="F196" s="235"/>
      <c r="G196" s="214"/>
      <c r="H196" s="214"/>
      <c r="I196" s="214"/>
      <c r="J196" s="214"/>
      <c r="K196" s="257"/>
    </row>
    <row r="197" spans="2:11" ht="15" customHeight="1">
      <c r="B197" s="236"/>
      <c r="C197" s="214" t="s">
        <v>526</v>
      </c>
      <c r="D197" s="214"/>
      <c r="E197" s="214"/>
      <c r="F197" s="235" t="s">
        <v>75</v>
      </c>
      <c r="G197" s="214"/>
      <c r="H197" s="272" t="s">
        <v>568</v>
      </c>
      <c r="I197" s="272"/>
      <c r="J197" s="272"/>
      <c r="K197" s="257"/>
    </row>
    <row r="198" spans="2:11" ht="15" customHeight="1">
      <c r="B198" s="236"/>
      <c r="C198" s="242"/>
      <c r="D198" s="214"/>
      <c r="E198" s="214"/>
      <c r="F198" s="235" t="s">
        <v>423</v>
      </c>
      <c r="G198" s="214"/>
      <c r="H198" s="272" t="s">
        <v>424</v>
      </c>
      <c r="I198" s="272"/>
      <c r="J198" s="272"/>
      <c r="K198" s="257"/>
    </row>
    <row r="199" spans="2:11" ht="15" customHeight="1">
      <c r="B199" s="236"/>
      <c r="C199" s="214"/>
      <c r="D199" s="214"/>
      <c r="E199" s="214"/>
      <c r="F199" s="235" t="s">
        <v>421</v>
      </c>
      <c r="G199" s="214"/>
      <c r="H199" s="272" t="s">
        <v>569</v>
      </c>
      <c r="I199" s="272"/>
      <c r="J199" s="272"/>
      <c r="K199" s="257"/>
    </row>
    <row r="200" spans="2:11" ht="15" customHeight="1">
      <c r="B200" s="273"/>
      <c r="C200" s="242"/>
      <c r="D200" s="242"/>
      <c r="E200" s="242"/>
      <c r="F200" s="235" t="s">
        <v>425</v>
      </c>
      <c r="G200" s="220"/>
      <c r="H200" s="274" t="s">
        <v>426</v>
      </c>
      <c r="I200" s="274"/>
      <c r="J200" s="274"/>
      <c r="K200" s="275"/>
    </row>
    <row r="201" spans="2:11" ht="15" customHeight="1">
      <c r="B201" s="273"/>
      <c r="C201" s="242"/>
      <c r="D201" s="242"/>
      <c r="E201" s="242"/>
      <c r="F201" s="235" t="s">
        <v>427</v>
      </c>
      <c r="G201" s="220"/>
      <c r="H201" s="274" t="s">
        <v>570</v>
      </c>
      <c r="I201" s="274"/>
      <c r="J201" s="274"/>
      <c r="K201" s="275"/>
    </row>
    <row r="202" spans="2:11" ht="15" customHeight="1">
      <c r="B202" s="273"/>
      <c r="C202" s="242"/>
      <c r="D202" s="242"/>
      <c r="E202" s="242"/>
      <c r="F202" s="276"/>
      <c r="G202" s="220"/>
      <c r="H202" s="277"/>
      <c r="I202" s="277"/>
      <c r="J202" s="277"/>
      <c r="K202" s="275"/>
    </row>
    <row r="203" spans="2:11" ht="15" customHeight="1">
      <c r="B203" s="273"/>
      <c r="C203" s="214" t="s">
        <v>550</v>
      </c>
      <c r="D203" s="242"/>
      <c r="E203" s="242"/>
      <c r="F203" s="235">
        <v>1</v>
      </c>
      <c r="G203" s="220"/>
      <c r="H203" s="274" t="s">
        <v>571</v>
      </c>
      <c r="I203" s="274"/>
      <c r="J203" s="274"/>
      <c r="K203" s="275"/>
    </row>
    <row r="204" spans="2:11" ht="15" customHeight="1">
      <c r="B204" s="273"/>
      <c r="C204" s="242"/>
      <c r="D204" s="242"/>
      <c r="E204" s="242"/>
      <c r="F204" s="235">
        <v>2</v>
      </c>
      <c r="G204" s="220"/>
      <c r="H204" s="274" t="s">
        <v>572</v>
      </c>
      <c r="I204" s="274"/>
      <c r="J204" s="274"/>
      <c r="K204" s="275"/>
    </row>
    <row r="205" spans="2:11" ht="15" customHeight="1">
      <c r="B205" s="273"/>
      <c r="C205" s="242"/>
      <c r="D205" s="242"/>
      <c r="E205" s="242"/>
      <c r="F205" s="235">
        <v>3</v>
      </c>
      <c r="G205" s="220"/>
      <c r="H205" s="274" t="s">
        <v>573</v>
      </c>
      <c r="I205" s="274"/>
      <c r="J205" s="274"/>
      <c r="K205" s="275"/>
    </row>
    <row r="206" spans="2:11" ht="15" customHeight="1">
      <c r="B206" s="273"/>
      <c r="C206" s="242"/>
      <c r="D206" s="242"/>
      <c r="E206" s="242"/>
      <c r="F206" s="235">
        <v>4</v>
      </c>
      <c r="G206" s="220"/>
      <c r="H206" s="274" t="s">
        <v>574</v>
      </c>
      <c r="I206" s="274"/>
      <c r="J206" s="274"/>
      <c r="K206" s="275"/>
    </row>
    <row r="207" spans="2:11" ht="12.75" customHeight="1">
      <c r="B207" s="278"/>
      <c r="C207" s="279"/>
      <c r="D207" s="279"/>
      <c r="E207" s="279"/>
      <c r="F207" s="279"/>
      <c r="G207" s="279"/>
      <c r="H207" s="279"/>
      <c r="I207" s="279"/>
      <c r="J207" s="279"/>
      <c r="K207" s="28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2014-03-19T09:47:39Z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