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2"/>
  </bookViews>
  <sheets>
    <sheet name="Rekapitulace stavby" sheetId="1" r:id="rId1"/>
    <sheet name="2013-ksi-29-1 - Oprava op..." sheetId="2" r:id="rId2"/>
    <sheet name="Pokyny pro vyplnění" sheetId="3" r:id="rId3"/>
  </sheets>
  <definedNames>
    <definedName name="_xlnm._FilterDatabase" localSheetId="1" hidden="1">'2013-ksi-29-1 - Oprava op...'!$C$78:$K$78</definedName>
    <definedName name="_xlnm.Print_Titles" localSheetId="1">'2013-ksi-29-1 - Oprava op...'!$78:$78</definedName>
    <definedName name="_xlnm.Print_Titles" localSheetId="0">'Rekapitulace stavby'!$49:$49</definedName>
    <definedName name="_xlnm.Print_Area" localSheetId="1">'2013-ksi-29-1 - Oprava op...'!$C$4:$J$34,'2013-ksi-29-1 - Oprava op...'!$C$40:$J$62,'2013-ksi-29-1 - Oprava op...'!$C$68:$K$367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<sst xmlns="http://schemas.openxmlformats.org/spreadsheetml/2006/main" count="3226" uniqueCount="682">
  <si>
    <t>Export VZ</t>
  </si>
  <si>
    <t>List obsahuje:</t>
  </si>
  <si>
    <t>3.0</t>
  </si>
  <si>
    <t/>
  </si>
  <si>
    <t>False</t>
  </si>
  <si>
    <t>{a39c1d2d-3a6e-442b-a16d-2c0756657afb}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</si>
  <si>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</si>
  <si>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</si>
  <si>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</si>
  <si>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</si>
  <si>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</si>
  <si>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</si>
  <si>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</si>
  <si>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</si>
  <si>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</si>
  <si>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2013-ksi-29/1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</si>
  <si>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</si>
  <si>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</si>
  <si>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opěrné zdi, na pozemku parc.č.43/22, za ulicí Sokolovská, Karlovy Vary</t>
  </si>
  <si>
    <t>0,1</t>
  </si>
  <si>
    <t>KSO:</t>
  </si>
  <si>
    <t>815 41</t>
  </si>
  <si>
    <t>CC-CZ:</t>
  </si>
  <si>
    <t>1</t>
  </si>
  <si>
    <t>Místo:</t>
  </si>
  <si>
    <t>Karlovy Vary</t>
  </si>
  <si>
    <t>Datum:</t>
  </si>
  <si>
    <t>2. 9. 2016</t>
  </si>
  <si>
    <t>10</t>
  </si>
  <si>
    <t>100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</si>
  <si>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</si>
  <si>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</si>
  <si>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</si>
  <si>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</si>
  <si>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</si>
  <si>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</si>
  <si>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</si>
  <si>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25224581</t>
  </si>
  <si>
    <t>Kancelář stavebního inženýrství s.r.o.</t>
  </si>
  <si>
    <t>CZ25224581</t>
  </si>
  <si>
    <t>True</t>
  </si>
  <si>
    <t>Poznámka:</t>
  </si>
  <si>
    <t xml:space="preserve">Jména výrobců a obchodní názvy u položek jsou pouze informativní, uvedené jako reference technických parametrů,
vzájemné kompatibility zařízení a dostupnosti odborného servisu. Lze použít výrobky ekvivalentních vlastností jiných výrobců.
Soupis prací je sestaven s využitím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uvedený žádný údaj, nepochází z cenové soustavy ÚRS.  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</si>
  <si>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</si>
  <si>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</si>
  <si>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</si>
  <si>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</si>
  <si>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</si>
  <si>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</si>
  <si>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</si>
  <si>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</si>
  <si>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</si>
  <si>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</si>
  <si>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</si>
  <si>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</si>
  <si>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</si>
  <si>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</si>
  <si>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</si>
  <si>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</si>
  <si>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</si>
  <si>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</si>
  <si>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</si>
  <si>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</si>
  <si>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</si>
  <si>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</si>
  <si>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</si>
  <si>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</si>
  <si>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</si>
  <si>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</si>
  <si>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</si>
  <si>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</si>
  <si>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</si>
  <si>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</si>
  <si>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</si>
  <si>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</si>
  <si>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</si>
  <si>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</si>
  <si>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</si>
  <si>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</si>
  <si>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</si>
  <si>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</si>
  <si>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</si>
  <si>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</si>
  <si>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</si>
  <si>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</si>
  <si>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</si>
  <si>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</si>
  <si>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</si>
  <si>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</si>
  <si>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</si>
  <si>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</si>
  <si>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</si>
  <si>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</si>
  <si>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</si>
  <si>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</si>
  <si>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</si>
  <si>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</si>
  <si>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</si>
  <si>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</si>
  <si>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</si>
  <si>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</si>
  <si>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</si>
  <si>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</si>
  <si>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</si>
  <si>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</si>
  <si>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</si>
  <si>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</si>
  <si>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</si>
  <si>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</si>
  <si>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</si>
  <si>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</si>
  <si>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</si>
  <si>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</si>
  <si>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</si>
  <si>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</si>
  <si>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</si>
  <si>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</si>
  <si>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</si>
  <si>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</si>
  <si>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</si>
  <si>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</si>
  <si>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</si>
  <si>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</si>
  <si>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242097611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</si>
  <si>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</si>
  <si>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</si>
  <si>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PSC</t>
  </si>
  <si>
    <t xml:space="preserve">Poznámka k souboru cen:
1. Ceny jsou určeny pro rozebrání dlažeb a dílců včetně odstranění lože. 2. Ceny nelze použít pro rozebrání dlažeb uložených do betonového lože nebo do cementové malty,     které se oceňují cenami -7130, -7131, -7132, -7170, -7171, -7172, -7230, -7231 a -7232 Odstranění     podkladů nebo krytů z betonu prostého; pro volbu těchto cen je rozhodující tloušťka bourané dlažby     včetně lože nebo podkladu. 3. U komunikací pro pěší a u vozovek a ploch menších než 50 m2 jsou ceny určeny pro ruční     rozebrání, u vozovek a ploch větších než 50 m2 pro rozebrání strojní. 4. V cenách nejsou započteny náklady na popř. nutné očištění:     a) dlažebních nebo mozaikových kostek, které se oceňuje cenami souboru cen 979 07-11 Očištění         vybouraných dlažebních kostek části C01 tohoto ceníku,     b) betonových, kameninových nebo kamenných desek nebo dlaždic, které se oceňuje cenami souboru         cen 979 0 . - . . Očištění vybouraných obrubníků, krajníků, desek nebo dílců části C01 tohoto         ceníku. 5. Přemístění vybourané dlažby včetně materiálu z lože a spár na vzdálenost přes 3 m se oceňuje     cenami souborů cen 997 22-1 Vodorovná doprava suti a vybouraných hmot. </t>
  </si>
  <si>
    <t>VV</t>
  </si>
  <si>
    <t>"Odstranění betonových žlabovek</t>
  </si>
  <si>
    <t>"úsek 2,řez B-B</t>
  </si>
  <si>
    <t>14.5*0,6</t>
  </si>
  <si>
    <t>122301101</t>
  </si>
  <si>
    <t>Odkopávky a prokopávky nezapažené v hornině tř. 4 objem do 100 m3</t>
  </si>
  <si>
    <t>m3</t>
  </si>
  <si>
    <t>-1469877489</t>
  </si>
  <si>
    <t>Odkopávky a prokopávky nezapažené s přehozením výkopku na vzdálenost do 3 m nebo s naložením na dopravní prostředek v hornině tř. 4 do 100 m3</t>
  </si>
  <si>
    <t xml:space="preserve">Poznámka k souboru cen:
1. Odkopávky a prokopávky v roubených prostorech se oceňují podle čl. 3116 Všeobec- ných podmínek     tohoto katalogu. 2. Odkopávky a prokopávky ve stržích při lesnicko-technických melioracích (LTM) se oceňují cenami     do 100 m3 pro jakýkoliv skutečný objem výkopu; ostatní odkopávky a prokopávky při LTM se oceňují     při jakémkoliv objemu výkopu přes 100 m3 cenami přes 100 do 1 000 m3. 3. Ceny lze použít i pro vykopávky odpadových jam. 4. Ceny lze použít i pro sejmutí podorničí. Přitom se přihlíží k ustanovení čl. 3112 Všeobecných     podmínek tohoto katalogu. </t>
  </si>
  <si>
    <t>"úsek 1,řez C-C</t>
  </si>
  <si>
    <t>1,4*2,4*8,8</t>
  </si>
  <si>
    <t>1,5*3,3*14,5</t>
  </si>
  <si>
    <t>"úsek 3,řez A-A</t>
  </si>
  <si>
    <t>1,4*3,1*24,75</t>
  </si>
  <si>
    <t>3</t>
  </si>
  <si>
    <t>122301109</t>
  </si>
  <si>
    <t>Příplatek za lepivost u odkopávek nezapažených v hornině tř. 4</t>
  </si>
  <si>
    <t>215713231</t>
  </si>
  <si>
    <t>Odkopávky a prokopávky nezapažené s přehozením výkopku na vzdálenost do 3 m nebo s naložením na dopravní prostředek v hornině tř. 4 Příplatek k cenám za lepivost horniny tř. 4</t>
  </si>
  <si>
    <t>132301201</t>
  </si>
  <si>
    <t>Hloubení rýh š do 2000 mm v hornině tř. 4 objemu do 100 m3</t>
  </si>
  <si>
    <t>-1635330685</t>
  </si>
  <si>
    <t>Hloubení zapažených i nezapažených rýh šířky přes 600 do 2 000 mm s urovnáním dna do předepsaného profilu a spádu v hornině tř. 4 do 100 m3</t>
  </si>
  <si>
    <t xml:space="preserve">Poznámka k souboru cen:
1. V cenách jsou započteny i náklady na případné nutné přemístění výkopku ve výkopišti na     vzdálenost do 3 m a na přehození výkopku na přilehlém terénu na vzdálenost do 5 m od okraje jámy     nebo naložení na dopravní prostředek. 2. Hloubení rýh při lesnicko-technických melioracích se oceňuje:     a) ve stržích cenami platnými pro objem výkopu do 100 m3, i když skutečný objem výkopu je větší,     b) mimo strže pro příčná a podélná zpevnění dna a břehů pod obrysem výkopu pro koryta vodotečí,         zejména pro konstrukce těles, stupňů, boků, předprahů, prahů, odháněk, výhonů a pro základy zdí,         dlažeb, rovnanin, plůtků a hatí, pro jakoukoliv šířku rýhy, při objemu do 100 m3 cenami příslušnými         pro objem výkopu do 100 m3 a při jakémkoliv objemu výkopu přes 100 m3 cenami příslušnými pro objem         výkopu přes 100 do 1 000 m3. 3. Náklady na svislé přemístění výkopku nad 1 m hloubky se určí dle ustanovení článku č. 3161     všeobecných podmínek katalogu. 4. Předepisuje-li projekt hloubit rýhy 5 až 7 bez použití trhavin, oceňuje se toto hloubení:     a) v suchu nebo mokru cenami 138 40-1201, 138 50-1201 a 138 60-1201 Dolamování hloubených         vykopávek,     b) v tekoucí vodě při jakékoliv její rychlosti individuálně. 5. Ceny nelze použít pro hloubení rýh a hloubky přes 16 m. Tyto práce se oceňují individuálně. </t>
  </si>
  <si>
    <t>"pro nové základy</t>
  </si>
  <si>
    <t>1,3*1,0*8,8</t>
  </si>
  <si>
    <t>1,3*1,0*14,5</t>
  </si>
  <si>
    <t>1,3*1,0*24,75</t>
  </si>
  <si>
    <t>5</t>
  </si>
  <si>
    <t>132301209</t>
  </si>
  <si>
    <t>Příplatek za lepivost k hloubení rýh š do 2000 mm v hornině tř. 4</t>
  </si>
  <si>
    <t>54928603</t>
  </si>
  <si>
    <t>Hloubení zapažených i nezapažených rýh šířky přes 600 do 2 000 mm s urovnáním dna do předepsaného profilu a spádu v hornině tř. 4 Příplatek k cenám za lepivost horniny tř. 4</t>
  </si>
  <si>
    <t>6</t>
  </si>
  <si>
    <t>151101102</t>
  </si>
  <si>
    <t>Zřízení příložného pažení a rozepření stěn rýh hl do 4 m</t>
  </si>
  <si>
    <t>1656048340</t>
  </si>
  <si>
    <t>Zřízení pažení a rozepření stěn rýh pro podzemní vedení pro všechny šířky rýhy příložné pro jakoukoliv mezerovitost, hloubky do 4 m</t>
  </si>
  <si>
    <t xml:space="preserve">Poznámka k souboru cen:
1. Ceny jsou určeny pro roubení a rozepření stěn i jiných výkopů se svislými stěnami, pokud jsou     tyto výkopy pro podzemní vedení rozměru do 1 250 mm. 2. Plocha mezer mezi pažinami příložného pažení se od plochy příložného pažení neodečítá;     nezapažené plochy u pažení zátažného nebo hnaného se od plochy pažení odečítají. 3. Předepisuje-li projekt:     a) ponechat pažení ve výkopu, oceňuje se toto pažení cenami souboru cen 151 . 0-19 Pažení stěn         s ponecháním a rozepření stěn cenami souboru cen 151 . 0-13 Zřízení rozepření zapažených stěn         výkopů,     b) vzepření stěn, oceňuje se toto odstranění pažení stěn výkopu cenami souboru cen 151 . 0-12         Pažení stěn a vzepření stěn cenami souboru cen 151 . 0-14 odstranění vzepření stěn,     c) kotvení stěn, oceňuje se toto Odstranění pažení stěn cenami souboru cen 151 . 0-12 Pažení         stěn a kotvení stěn příslušnými cenami katalogu 800-2 Zvláštní zakládání objektů. </t>
  </si>
  <si>
    <t>4,5*8,8</t>
  </si>
  <si>
    <t>4,0*14,5</t>
  </si>
  <si>
    <t>4,0*24,75</t>
  </si>
  <si>
    <t>7</t>
  </si>
  <si>
    <t>151101112</t>
  </si>
  <si>
    <t>Odstranění příložného pažení a rozepření stěn rýh hl do 4 m</t>
  </si>
  <si>
    <t>432264168</t>
  </si>
  <si>
    <t>Odstranění pažení a rozepření stěn rýh pro podzemní vedení s uložením materiálu na vzdálenost do 3 m od kraje výkopu příložné, hloubky přes 2 do 4 m</t>
  </si>
  <si>
    <t>8</t>
  </si>
  <si>
    <t>162701105</t>
  </si>
  <si>
    <t>Vodorovné přemístění do 10000 m výkopku/sypaniny z horniny tř. 1 až 4</t>
  </si>
  <si>
    <t>-195764380</t>
  </si>
  <si>
    <t>Vodorovné přemístění výkopku nebo sypaniny po suchu na obvyklém dopravním prostředku, bez naložení výkopku, avšak se složením bez rozhrnutí z horniny tř. 1 až 4 na vzdálenost přes 9 000 do 10 000 m</t>
  </si>
  <si>
    <t xml:space="preserve">Poznámka k souboru cen:
1. Ceny nelze použít, předepisuje-li projekt přemístit výkopek na místo nepřístupné obvyklým     dopravním prostředkům; toto přemístění se oceňuje individuálně. 2. V cenách jsou započteny i náhrady za jízdu loženého vozidla v terénu ve výkopišti nebo na     násypišti. 3. V cenách nejsou započteny náklady na rozhrnutí výkopku na násypišti; toto rozhrnutí se oceňuje     cenami souboru cen 171 . 0- . . Uložení sypaniny do násypů a 171 20-1201Uložení sypaniny na skládky. 4. Je-li na dopravní dráze pro vodorovné přemístění nějaká překážka, pro kterou je nutno překládat     výkopek z jednoho obvyklého dopravního prostředku na jiný obvyklý dopravní prostředek, oceňuje se     toto lomené vodorovné přemístění výkopku v každém úseku samostatně příslušnou cenou tohoto souboru     cen a překládání výkopku cenami souboru cen 167 10-3 . Nakládání neulehlého výkopku z hromad s     ohledem na ustanovení pozn. číslo 5. 5. Přemísťuje-li se výkopek z dočasných skládek vzdálených do 50 m, neoceňuje se nakládání výkopku,     i když se provádí. Toto ustanovení neplatí, vylučuje-li projekt použití dozeru. 6. V cenách vodorovného přemístění sypaniny nejsou započteny náklady na dodávku materiálu, tyto se     oceňují ve specifikaci. </t>
  </si>
  <si>
    <t>odvoz přebytečné zeminy</t>
  </si>
  <si>
    <t>208,758+62,465-45,639</t>
  </si>
  <si>
    <t>dovoz ornice</t>
  </si>
  <si>
    <t>106,5*0,2</t>
  </si>
  <si>
    <t>9</t>
  </si>
  <si>
    <t>171201211</t>
  </si>
  <si>
    <t>Poplatek za uložení odpadu ze sypaniny na skládce (skládkovné)</t>
  </si>
  <si>
    <t>t</t>
  </si>
  <si>
    <t>1013941563</t>
  </si>
  <si>
    <t>Uložení sypaniny poplatek za uložení sypaniny na skládce ( skládkovné )</t>
  </si>
  <si>
    <t xml:space="preserve">Poznámka k souboru cen:
1. Cena -1201 je určena i pro:     a) uložení výkopku nebo ornice na dočasné skládky předepsané projektem tak, že na 1 m2         projektem určené plochy této skládky připadá přes 2 m3 výkopku nebo ornice; v opačném případě se         uložení neoceňuje. Množství výkopku nebo ornice připadající na 1 m2 skládky se určí jako podíl         množství výkopku nebo ornice, měřeného v rostlém stavu a projektem určené plochy dočasné skládky;     b) zasypání koryt vodotečí a prohlubní v terénu bez předepsaného zhutnění sypaniny;     c) uložení výkopku pod vodou do prohlubní ve dně vodotečí nebo nádrží. 2. Cenu -1201 nelze použít pro uložení výkopku nebo ornice:     a) při vykopávkách pro podzemní vedení podél hrany výkopu, z něhož byl výkopek získán, a to ani         tehdy, jestliže se výkopek po vyhození z výkopu na povrch území ještě dále přemisťuje na hromady         podél výkopu;     b) na dočasné skládky, které nejsou předepsány projektem;     c) na dočasné skládky předepsané projektem tak, že na 1 m2 projektem určené plochy této skládky         připadají nejvýše 2 m3 výkopku nebo ornice (viz. též poznámku č. 1 a);     d) na dočasné skládky, oceňuje-li se cenou 121 10-1101 Sejmutí ornice nebo lesní půdy do 50 m,         nebo oceňuje-li se vodorovné přemístění výkopku do 20 m a 50 m cenami 162 20-1101, 162 20-1102, 162         20-1151 a 162 20-1152. V těchto případech se uložení výkopku nebo ornice na dočasnou skládku         neoceňuje.     e) na trvalé skládky s předepsaným zhutněním; toto uložení výkopku se oceňuje cenami souboru         cen 171 . 0- . . Uložení sypaniny do násypů. 3. V ceně -1201 jsou započteny i náklady na rozprostření sypaniny ve vrstvách s hrubým urovnáním na     skládce. 4. V ceně -1201 nejsou započteny náklady na získání skládek ani na poplatky za skládku. 5. Množství jednotek uložení výkopku (sypaniny) se určí v m3 uloženého výkopku (sypaniny),v rostlém     stavu zpravidla ve výkopišti. 6. Cenu -1211 lze po dohodě upravit podle místních podmínek. </t>
  </si>
  <si>
    <t>(208,758+62,465-45,639)*1,7</t>
  </si>
  <si>
    <t>174101101</t>
  </si>
  <si>
    <t>Zásyp jam, šachet rýh nebo kolem objektů sypaninou se zhutněním</t>
  </si>
  <si>
    <t>-453697533</t>
  </si>
  <si>
    <t>Zásyp sypaninou z jakékoliv horniny s uložením výkopku ve vrstvách se zhutněním jam, šachet, rýh nebo kolem objektů v těchto vykopávkách</t>
  </si>
  <si>
    <t xml:space="preserve">Poznámka k souboru cen:
1. Ceny 174 10- . . jsou určeny pro zhutněné zásypy s mírou zhutnění:     a) z hornin soudržných do 100 % PS,     b) z hornin nesoudržných do I(d) 0,9,     c) z hornin kamenitých pro jakoukoliv míru zhutnění. 2. Je-li projektem předepsáno vyšší zhutnění, podle bodu a) a b) poznámky č 1., ocení se zásyp     individuálně. 3. Ceny nelze použít pro zásyp rýh pro drenážní trativody pro lesnicko-technické meliorace a     zemědělské. Zásyp těchto rýh se oceňuje cenami souboru cen 174 20-3 . části A 03 Zemní práce pro     objekty oborů 831 až 833. Nezhutněný zásyp odvodňovacích kanálů z betonových a železobetonových     trub v polních a lučních tratích se oceňuje cenou -1101 Zásyp sypaninou rýh bez ohledu na šířku     kanálu; cena obsahuje i náklady na ruční nezhutněný zásyp výšky do 200 mm nad vrchol potrubí. 4. V cenách 10-1101, 10-1103, 20-1101 a 20-1103 je započteno přemístění sypaniny ze vzdálenosti 10     m od kraje výkopu nebo zasypávaného prostoru, měřeno k těžišti skládky. 5. V ceně 10-1102 je započteno přemístění sypaniny ze vzdálenosti 15 m od hrany zasypávaného     prostoru, měřeno k těžišti skládky. 6. Objem zásypu je rozdíl objemu výkopu a objemu do něho vestavěných konstrukcí nebo uložených     vedení i s jejich obklady a podklady (tento objem se nazývá objemem horniny vytlačené konstrukcí).     Objem potrubí do DN 180, příp. i s obalem, se od objemu zásypu neodečítá. Pro stanovení objemu     zásypu se od objemu výkopu odečítá i objem obsypu potrubí oceňovaný cenami souboru cen 175 10-11     Obsyp potrubí, přichází-li v úvahu . 7. Odklizení zbylého výkopku po provedení zásypu zářezů se šikmými stěnami pro podzemní vedení nebo     zásypu jam a rýh pro podzemní vedení se oceňuje, je-li objem zbylého výkopku:     a) do 1 m3 na 1 m vedení a jedná se o výkopek neulehlý - cenami souboru cen 167 10-110         Nakládání výkopku nebo sypaniny a 162 . 0-1 . Vodorovné přemístění výkopku. V případě, že se jedná         o výkopek ulehlý - rozpojení a naložení výkopku cenami souboru cen 122 . 0-1 . souboru cen 162 .         0-1 . Vodorovné přemístění výkopku;     b) přes 1 m3 na 1 m vedení, jestliže projekt předepíše, že se zbylý výkopek bude odklízet         zároveň s prováděním vykopávky, pouze přemístění výkopku cenami souboru cen 162 . 0-1 . Vodorovné         přemístění výkopku. Při zmíněném objemu zbylého výkopku se neoceňuje ani naložení ani rozpojení         výkopku. Jestliže se zbylý výkopek neodklízí, nýbrž rozprostírá podél výkopu a nad výkopem, platí         poznámka č. 8. 8. Rozprostření zbylého výkopku podél výkopu a nad výkopem po provedení zásypů zářezů se šikmými     stěnami pro podzemní vedení nebo zásypu jam a rýh pro podzemní vedení se oceňuje:     a) cenou 171 20-1101 Uložení sypaniny do nezhutněných násypů, není-li projektem předepsáno         zhutnění rozprostřeného zbylého výkopku,     b) cenou 171 10-1111 Uložení sypaniny do násypů z hornin sypkých, je-li předepsáno zhutnění         rozprostřeného zbylého výkopku, a to v objemu vypočteném podle poznámky č.6, příp. zmenšeném o         objem výkopku, který byl již odklizen. 9. Míru zhutnění předepisuje projekt. </t>
  </si>
  <si>
    <t>"zpětný zásyp za zdí</t>
  </si>
  <si>
    <t>0,9*1,2*8,8</t>
  </si>
  <si>
    <t>0,9*1,1*14,5</t>
  </si>
  <si>
    <t>0,8*1,1*24,75</t>
  </si>
  <si>
    <t>11</t>
  </si>
  <si>
    <t>175101201</t>
  </si>
  <si>
    <t>Obsypání objektů bez prohození sypaniny z hornin tř. 1 až 4 uloženým do 30 m od kraje objektu</t>
  </si>
  <si>
    <t>602373491</t>
  </si>
  <si>
    <t>Obsypání objektů sypaninou z vhodných hornin 1 až 4 nebo materiálem uloženým ve vzdálenosti do 30 m od vnějšího kraje objektu pro jakoukoliv míru zhutnění bez prohození sypaniny</t>
  </si>
  <si>
    <t xml:space="preserve">Poznámka k souboru cen:
1. Ceny jsou určeny pro objem obsypu do vzdálenosti 3 m od přilehlého líce objektu nad přilehlým     původním terénem. Zásyp pod tímto terénem se oceňuje jako zásyp okolo objektu cenami 174 10-1101,     174 10-1103 nebo 174 20-1101 a 174 20-1103; zbývající obsyp se ocení příslušnými cenami souboru cen     171 . 0-11 Uložení sypaniny do násypů. 2. Ceny platí i pro sypání ochranných valů nebo těch jejich částí, jejichž šířka je v koruně menší     než 3 m. Uložení výkopku (sypaniny) do zmíněných valů nebo jejich částí, jejichž šířka v koruně je     3 m a více, se oceňuje cenou 171 20-1101 Uložení sypaniny do nezhutněných násypů. 3. Ceny nelze použít pro obsyp potrubí; tento se oceňuje cenami 175 11-11 Obsyp potrubí ručně, nebo     175 15-11 Obsypání potrubí strojně. 4. V cenách nejsou započteny náklady na:     a) svahování obsypu; toto se oceňuje cenami souboru cen 182 . 0-11 Svahování,     b) humusování obsypu; toto se oceňuje cenami souboru cen 18 . 30-11 Rozprostření a urovnání         ornice,     c) osetí obsypu; toto se oceňuje příslušnými cenami souborů cen části A Zřízení konstrukcí         katalogu 823-2 Rekultivace. 5. Vzdáleností do 3 m uvedenou v popisu souboru cen se rozumí nejkratší vzdálenost těžiště hromady     nebo dočasné skládky, z níž se sypanina odebírá, od vnějšího okraje objektu. Použije-li se pro     obsyp objektů sypaniny ze zeminy, kterou je nutno přemisťovat ze vzdálenosti přes 30 m od vnějšího     okraje objektu a rozpojovat, oceňuje se toto     a) přemístění sypaniny cenami souboru cen 162 . 0-1 . Vodorovné přemístění výkopku,     b) rozpojení dle čl. 3172 Všeobecných podmínek katalogu přičemž se vzdálenost 3 m od celkové         vzdálenosti neodečítá. 6. Míru zhutnění předepisuje projekt. 7. V cenách nejsou zahrnuty náklady na nakupovanou sypaninu. Tato se oceňuje ve specifikaci. </t>
  </si>
  <si>
    <t>"štěrkopísek za zdí</t>
  </si>
  <si>
    <t>0,6*1,5*8,8</t>
  </si>
  <si>
    <t>0,6*1,5*14,5</t>
  </si>
  <si>
    <t>0,6*1,5*24,75</t>
  </si>
  <si>
    <t>12</t>
  </si>
  <si>
    <t>M</t>
  </si>
  <si>
    <t>583373680</t>
  </si>
  <si>
    <t>štěrkopísek frakce netříděná</t>
  </si>
  <si>
    <t>-43102734</t>
  </si>
  <si>
    <t>kamenivo přírodní těžené pro stavební účely  PTK  (drobné, hrubé, štěrkopísky) štěrkopísky ČSN 72  1511-2 frakce   netříděná</t>
  </si>
  <si>
    <t>43,245*2,0*1,1</t>
  </si>
  <si>
    <t>13</t>
  </si>
  <si>
    <t>181202305</t>
  </si>
  <si>
    <t>Úprava pláně na násypech se zhutněním</t>
  </si>
  <si>
    <t>-1503901645</t>
  </si>
  <si>
    <t>Úprava pláně na stavbách dálnic na násypech se zhutněním</t>
  </si>
  <si>
    <t xml:space="preserve">Poznámka k souboru cen:
1. Ceny se zhutněním jsou určeny pro všechny míry zhutnění. 2. Ceny 10-2301, 10-2302, 20-2301 a 20-2305 jsou určeny pro urovnání nově zřizovaných ploch     vodorovných nebo ve sklonu do 1:5 pod zpevnění ploch jakéhokoliv druhu, pod humusování, drnování a     dále předepíše-li projekt urovnání pláně z jiného důvodu. 3. Cena 10-2303 je určena pro vyplnění sypaninou prohlubní zářezů v horninách 5, 6 a 7. 4. Ceny neplatí pro zhutnění podloží pod násypy; toto zhutnění se oceňuje cenou 215 90-1101     Zhutnění podloží pod násypy. 5. Ceny neplatí pro urovnání lavic (berem) šířky do 3 m přerušujících svahy, pro urovnání dna     příkopů pro jakoukoliv jejich šířku; toto urovnání se oceňuje cenami souboru cen 182 . 0-11     Svahování trvalých svahů do projektovaných profilů A 01 tohoto katalogu. 6. Urovnání ploch ve sklonu přes 1:5 (svahování) se oceňuje cenou 182 20-1101 Svahování trvalých     svahů do projektovaných profilů, části A 01 tohoto katalogu. 7. Vyplnění prohlubní v horninách tř. 5, 6, a 7 betonem nebo stabilizací se oceňuje cenami části A     01 Zřízení konstrukcí katalogu 822-1 Komunikace pozemní a letiště. </t>
  </si>
  <si>
    <t>14</t>
  </si>
  <si>
    <t>181301103</t>
  </si>
  <si>
    <t>Rozprostření ornice tl vrstvy do 200 mm pl do 500 m2 v rovině nebo ve svahu do 1:5</t>
  </si>
  <si>
    <t>1709921535</t>
  </si>
  <si>
    <t>Rozprostření a urovnání ornice v rovině nebo ve svahu sklonu do 1:5 při souvislé ploše do 500 m2, tl. vrstvy přes 150 do 200 mm</t>
  </si>
  <si>
    <t xml:space="preserve">Poznámka k souboru cen:
1. V ceně jsou započteny i náklady na případné nutné přemístění hromad nebo dočasných skládek na     místo spotřeby ze vzdálenosti do 30 m. 2. V ceně nejsou započteny náklady na získání ornice; toto získání se oceňuje cenami souboru cen     121 10-11 Sejmutí ornice. 3. Případné nakládání ornice, v souvislosti s pozn. č. 3 se oceňuje cenami souboru cen 167 10-11     Nakládání, skládání a překládání neulehlého výkopku nebo sypaniny. 4. Jsou-li hromady nebo dočasné skládky ornice umístěny podle projektu ve vzdálenosti přes 30 m od     místa spotřeby, oceňuje se její přemístění cenami souboru cen 162 . 0-1 . Vodorovné přemístění     výkopku, přičemž se vzdálenost 30 m, uvedená v popisu cen, neodečítá. </t>
  </si>
  <si>
    <t>"NOVÁ ornice</t>
  </si>
  <si>
    <t>"úsek"  1</t>
  </si>
  <si>
    <t>2,5*8,8</t>
  </si>
  <si>
    <t>"úsek"  2</t>
  </si>
  <si>
    <t>2,0*14,5</t>
  </si>
  <si>
    <t>"úsek"  3</t>
  </si>
  <si>
    <t>2,0*24,75</t>
  </si>
  <si>
    <t>583312000</t>
  </si>
  <si>
    <t>nákup ornice</t>
  </si>
  <si>
    <t>-2094970149</t>
  </si>
  <si>
    <t>106,5*0,2*1,1*1,8</t>
  </si>
  <si>
    <t>16</t>
  </si>
  <si>
    <t>181411131</t>
  </si>
  <si>
    <t>Založení parkového trávníku výsevem plochy do 1000 m2 v rovině a ve svahu do 1:5</t>
  </si>
  <si>
    <t>-755119324</t>
  </si>
  <si>
    <t>Založení trávníku na půdě předem připravené plochy do 1000 m2 výsevem včetně utažení parkového v rovině nebo na svahu do 1:5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</si>
  <si>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    a) přípravu půdy,     b) travní semeno, tyto náklady se oceňují ve specifikaci,     c) vypletí a zalévání; tyto práce se oceňují cenami části C02 souborů cen 185 80-42 Vypletí a         185 80-43 Zalití rostlin vodou,     d) srovnání terénu, tyto práce se oceňují souborem cen 181 1.-..Plošná úprava terénu. 4. V cenách o sklonu svahu přes 1:1 jsou uvažovány podmínky pro svahy běžně schůdné; bez použití     lezeckých technik. V případě použití lezeckých technik se tyto náklady oceňují individuálně. </t>
  </si>
  <si>
    <t>17</t>
  </si>
  <si>
    <t>005724100</t>
  </si>
  <si>
    <t>osivo směs travní parková</t>
  </si>
  <si>
    <t>kg</t>
  </si>
  <si>
    <t>1075699634</t>
  </si>
  <si>
    <t>osiva pícnin směsi travní balení obvykle 25 kg parková</t>
  </si>
  <si>
    <t>106,5*0,015 'Přepočtené koeficientem množství</t>
  </si>
  <si>
    <t>18</t>
  </si>
  <si>
    <t>182201101</t>
  </si>
  <si>
    <t>Svahování násypů</t>
  </si>
  <si>
    <t>321977819</t>
  </si>
  <si>
    <t>Svahování trvalých svahů do projektovaných profilů s potřebným přemístěním výkopku při svahování násypů v jakékoliv hornině</t>
  </si>
  <si>
    <t xml:space="preserve">Poznámka k souboru cen:
1. Ceny jsou určeny pro svahování všech nově zřizovaných ploch výkopů nebo násypů ve sklonu přes 1     : 5 a pro úpravu lavic (berem) šířky do 3 m přerušujících svahy, pod jakékoliv zpevnění ploch, pod     humusování, drnování apod., pro úpravy dna a stěn silničních a železničních příkopů a pro úpravy     dna šířky do 1 m melioračních kanálů a vodotečí. 2. Ceny nelze použít pro urovnání stěn příkopů při čištění; toto urovnání se oceňuje cenami souboru     cen 938 90-2 . čištění příkopů komunikací v suchu nebo ve vodě A02 Zemní práce pro objekty oborů     821 až 828. 3. Úprava ploch vodorovných nebo ve sklonu do 1 : 5 s výjimkou ustanovení v poznámce č. 1 se     oceňuje cenami souboru cen 181 *0-11 Úprava pláně vyrovnáním výškových rozdílů. </t>
  </si>
  <si>
    <t>Zakládání</t>
  </si>
  <si>
    <t>19</t>
  </si>
  <si>
    <t>211531111</t>
  </si>
  <si>
    <t>Výplň odvodňovacích žeber nebo trativodů kamenivem hrubým drceným frakce 16 až 63 mm</t>
  </si>
  <si>
    <t>775454427</t>
  </si>
  <si>
    <t>Výplň kamenivem do rýh odvodňovacích žeber nebo trativodů bez zhutnění, s úpravou povrchu výplně kamenivem hrubým drceným frakce 16 až 63 mm</t>
  </si>
  <si>
    <t xml:space="preserve">Poznámka k souboru cen:
1. V ceně 51-1111 jsou započteny i náklady na průduchy vytvořené z lomového kamene. 2. V cenách 52-1111 až 58-1111 nejsou započteny náklady na zřízení průduchů; tyto práce se oceňují     cenami:     a) souboru cen 212 71-11 Trativody z trub z prostého betonu bez lože,     b) souboru cen 212 75-5 . Trativody bez lože z drenážních trubek. 3. Množství měrných jednotek se určuje v m3 vyplňovaného prostoru. Objem potrubí a lože se do     vyplňovaného prostoru nezapočítává. </t>
  </si>
  <si>
    <t>"obsyp drenáže za zdí</t>
  </si>
  <si>
    <t>0,3*0,3*49</t>
  </si>
  <si>
    <t>20</t>
  </si>
  <si>
    <t>212755214</t>
  </si>
  <si>
    <t>Trativody z drenážních trubek plastových flexibilních D 100 mm bez lože</t>
  </si>
  <si>
    <t>m</t>
  </si>
  <si>
    <t>-1222975698</t>
  </si>
  <si>
    <t>Trativody bez lože z drenážních trubek plastových flexibilních D 100 mm</t>
  </si>
  <si>
    <t xml:space="preserve">Poznámka k souboru cen:
1. Ceny jsou určeny pro uložení drenážních trubek do výkopu bez lože a obsypu. 2. Trativody včetně lože a obsypu trubek se ocení cenami souboru cen 212 75-2 . Trativody     z drenážních trubek katalogu 827-1 Vedení trubní dálková a přípojná – vodovody a kanalizace </t>
  </si>
  <si>
    <t>"PVC odvodnění zdi prům 100 mm</t>
  </si>
  <si>
    <t>"á 2m</t>
  </si>
  <si>
    <t>23*0,5</t>
  </si>
  <si>
    <t>212755216</t>
  </si>
  <si>
    <t>Trativody z drenážních trubek plastových flexibilních D 160 mm bez lože</t>
  </si>
  <si>
    <t>1404232638</t>
  </si>
  <si>
    <t>Trativody bez lože z drenážních trubek plastových flexibilních D 160 mm</t>
  </si>
  <si>
    <t>22</t>
  </si>
  <si>
    <t>213141121</t>
  </si>
  <si>
    <t>Zřízení vrstvy z geotextilie ve sklonu do 1:2 š do 3 m</t>
  </si>
  <si>
    <t>-1264107903</t>
  </si>
  <si>
    <t>Zřízení vrstvy z geotextilie filtrační, separační, odvodňovací, ochranné, výztužné nebo protierozní ve sklonu přes 1:5 do 1:2, šířky do 3 m</t>
  </si>
  <si>
    <t xml:space="preserve">Poznámka k souboru cen:
1. Ceny jsou určeny pro zřízení vrstev na upraveném povrchu. 2. V cenách jsou započteny i náklady na položení a spojení geotextilií včetně přesahů. 3. V cenách nejsou započteny náklady na dodávku geotextilií, která se oceňuje ve specifikaci.     Ztratné včetně přesahů lze stanovit ve výši 15 až 20 %. 4. Ceny -1131 až -1133 lze použít i pro vyvedení geotextilie na svislou konstrukci. </t>
  </si>
  <si>
    <t>za opěrnou zdí</t>
  </si>
  <si>
    <t>3,0*49,0</t>
  </si>
  <si>
    <t>23*1,0</t>
  </si>
  <si>
    <t>23</t>
  </si>
  <si>
    <t>693111460</t>
  </si>
  <si>
    <t>textilie netkaná   300 g/m2 do š 8,8 m</t>
  </si>
  <si>
    <t>-265416760</t>
  </si>
  <si>
    <t xml:space="preserve"> geotextilie netkané (polypropylenová vlákna) se základní ÚV stabilizací šíře do 8,8 m 63/ 30  300 g/m2</t>
  </si>
  <si>
    <t>170*1,15 'Přepočtené koeficientem množství</t>
  </si>
  <si>
    <t>24</t>
  </si>
  <si>
    <t>271532212</t>
  </si>
  <si>
    <t>Podsyp pod základové konstrukce se zhutněním z hrubého kameniva frakce 16 až 32 mm</t>
  </si>
  <si>
    <t>1930179155</t>
  </si>
  <si>
    <t>Násyp pod základové konstrukce se zhutněním a urovnáním povrchu z kameniva hrubého, frakce 16 - 32 mm</t>
  </si>
  <si>
    <t xml:space="preserve">Poznámka k souboru cen:
1. Ceny slouží pro ocenění násypů pod základové konstrukce tloušťky vrstvy do 300 mm. 2. Násypy s tloušťkou vrstvy přesahující 300 mm se ocení cenami souboru cen 213 31-…. Polštáře     zhutněné pod základy v katalogu 800-2 Zvláštní zakládání objektů. </t>
  </si>
  <si>
    <t>"pod základem</t>
  </si>
  <si>
    <t>0,15*1,25*8,8</t>
  </si>
  <si>
    <t>0,15*1,25*14,5</t>
  </si>
  <si>
    <t>0,15*1,25*24,75</t>
  </si>
  <si>
    <t>"před zdí</t>
  </si>
  <si>
    <t>0,15*0,6*8,8</t>
  </si>
  <si>
    <t>0,15*0,6*14,5</t>
  </si>
  <si>
    <t>0,15*0,6*24,75</t>
  </si>
  <si>
    <t>Svislé a kompletní konstrukce</t>
  </si>
  <si>
    <t>25</t>
  </si>
  <si>
    <t>317321018</t>
  </si>
  <si>
    <t>Římsy opěrných zdí a valů ze ŽB tř. C 30/37</t>
  </si>
  <si>
    <t>-1194040218</t>
  </si>
  <si>
    <t>Římsy opěrných zdí a valů z betonu železového tř. C 30/37</t>
  </si>
  <si>
    <t xml:space="preserve">Poznámka k souboru cen:
1. Ceny lze použít i pro římsy ze železového betonu prováděné technologicky současně s betonáží zdí. 2. Množství v m3 se určí jako součin výšky římsy, šířky opěrné zdi v hlavě včetně vyložení římsy a     délky prováděné římsy a délky prováděné římsy. </t>
  </si>
  <si>
    <t>0,36*0,135*8,8</t>
  </si>
  <si>
    <t>0,36*0,135*14,5</t>
  </si>
  <si>
    <t>0,36*0,135*24,75</t>
  </si>
  <si>
    <t>26</t>
  </si>
  <si>
    <t>317353111</t>
  </si>
  <si>
    <t>Bednění říms opěrných zdí a valů přímých, zalomených nebo zakřivených zřízení</t>
  </si>
  <si>
    <t>-1327206761</t>
  </si>
  <si>
    <t>Bednění říms opěrných zdí a valů jakéhokoliv tvaru přímých, zalomených nebo jinak zakřivených zřízení</t>
  </si>
  <si>
    <t xml:space="preserve">Poznámka k souboru cen:
1. V cenách nejsou započteny náklady na podpěrné konstrukce pod bedněním říms. Tyto práce se     oceňují příslušnými cenami katalogu 800-3 Lešení. </t>
  </si>
  <si>
    <t>(0,06+0,12+0,15)*8,8+(0,36*0,135)</t>
  </si>
  <si>
    <t>(0,06+0,12+0,15)*14,5</t>
  </si>
  <si>
    <t>(0,06+0,12+0,15)*24,75+(0,36*0,135)</t>
  </si>
  <si>
    <t>27</t>
  </si>
  <si>
    <t>317353112</t>
  </si>
  <si>
    <t>Bednění říms opěrných zdí a valů přímých, zalomených nebo zakřivených odstranění</t>
  </si>
  <si>
    <t>2120252157</t>
  </si>
  <si>
    <t>Bednění říms opěrných zdí a valů jakéhokoliv tvaru přímých, zalomených nebo jinak zakřivených odstranění</t>
  </si>
  <si>
    <t>28</t>
  </si>
  <si>
    <t>317361016</t>
  </si>
  <si>
    <t>Výztuž říms opěrných zdí a valů z betonářské oceli 10 505</t>
  </si>
  <si>
    <t>146775580</t>
  </si>
  <si>
    <t>Výztuž říms opěrných zdí a valů z oceli 10 505 (R) nebo BSt 500</t>
  </si>
  <si>
    <t>2,336*140*0,001</t>
  </si>
  <si>
    <t>29</t>
  </si>
  <si>
    <t>327324127</t>
  </si>
  <si>
    <t>Opěrné zdi a valy ze ŽB odolného proti agresivnímu prostředí tř. C 25/30</t>
  </si>
  <si>
    <t>41840073</t>
  </si>
  <si>
    <t>Opěrné zdi a valy z betonu železového odolný proti agresivnímu prostředí (XA) tř. C 25/30</t>
  </si>
  <si>
    <t xml:space="preserve">Poznámka k souboru cen:
1. Ceny jsou určeny pro jakoukoliv tloušťku zdí. </t>
  </si>
  <si>
    <t>"základ + dřík</t>
  </si>
  <si>
    <t>(1,25*0,3*8,8)+(2,25*0,3*8,8)</t>
  </si>
  <si>
    <t>(1,25*0,3*14,5)+(2,25*0,3*14,5)</t>
  </si>
  <si>
    <t>(1,25*0,3*24,75)+(2,25*0,3*24,75)</t>
  </si>
  <si>
    <t>30</t>
  </si>
  <si>
    <t>327351211</t>
  </si>
  <si>
    <t>Bednění opěrných zdí a valů svislých i skloněných zřízení</t>
  </si>
  <si>
    <t>-224286575</t>
  </si>
  <si>
    <t>Bednění opěrných zdí a valů svislých i skloněných, výšky do 20 m zřízení</t>
  </si>
  <si>
    <t xml:space="preserve">Poznámka k souboru cen:
1. Bednění zdí a valů výšky přes 20 m se oceňuje podle ustanovení úvodního katalogu. 2. Ceny lze použít i pro bednění základů z betonu prostého nebo železového. </t>
  </si>
  <si>
    <t>(0,3+0,3+2,25)*8,8*2</t>
  </si>
  <si>
    <t>(0,3+0,3+2,25)*14,5*2</t>
  </si>
  <si>
    <t>(0,3+0,3+2,25)*24,75*2</t>
  </si>
  <si>
    <t>31</t>
  </si>
  <si>
    <t>327351211d</t>
  </si>
  <si>
    <t>Bednění opěrných zdí a valů svislých i skloněných zřízení - dilatační spáry</t>
  </si>
  <si>
    <t>-1148353194</t>
  </si>
  <si>
    <t>"dilatace  1</t>
  </si>
  <si>
    <t>(0,15+2,25+0,3+0,3+0,65+0,3)*0,6</t>
  </si>
  <si>
    <t>"dilatace  2</t>
  </si>
  <si>
    <t>"dilatace  3</t>
  </si>
  <si>
    <t>32</t>
  </si>
  <si>
    <t>327351221</t>
  </si>
  <si>
    <t>Bednění opěrných zdí a valů svislých i skloněných odstranění</t>
  </si>
  <si>
    <t>2116174940</t>
  </si>
  <si>
    <t>Bednění opěrných zdí a valů svislých i skloněných, výšky do 20 m odstranění</t>
  </si>
  <si>
    <t>33</t>
  </si>
  <si>
    <t>327351221d</t>
  </si>
  <si>
    <t>-1393471924</t>
  </si>
  <si>
    <t>34</t>
  </si>
  <si>
    <t>327361006</t>
  </si>
  <si>
    <t>Výztuž opěrných zdí a valů D 12 mm z betonářské oceli 10 505</t>
  </si>
  <si>
    <t>121638802</t>
  </si>
  <si>
    <t>Výztuž opěrných zdí a valů průměru do 12 mm, z oceli 10 505 (R) nebo BSt 500</t>
  </si>
  <si>
    <t xml:space="preserve">Poznámka k souboru cen:
1. Ceny lze použít i pro případné výztuže základů opěrných zdí a valů. </t>
  </si>
  <si>
    <t>50,453*140*0,001</t>
  </si>
  <si>
    <t>35</t>
  </si>
  <si>
    <t>327591111</t>
  </si>
  <si>
    <t>Zřízení výplně za opěrami a protimrazové klíny z jílu</t>
  </si>
  <si>
    <t>-479000702</t>
  </si>
  <si>
    <t>Zřízení výplně a protimrazových klínů za opěrami z jílu včetně zhutnění</t>
  </si>
  <si>
    <t xml:space="preserve">Poznámka k souboru cen:
1. Cenu nelze použít pro výplně nebo klíny provedené z výkopku získaného na stavbě; tyto stavební     práce se oceňují cenami katalogu 800-1 Zemní práce. 2. V ceně nejsou započteny náklady na dodání jílu; dodání se oceňuje ve specifikaci. Ztratné lze     dohodnout ve výši 2 %. </t>
  </si>
  <si>
    <t>0,6*0,6*8,8</t>
  </si>
  <si>
    <t>0,6*0,6*14,5</t>
  </si>
  <si>
    <t>0,6*0,6*24,75</t>
  </si>
  <si>
    <t>Úpravy povrchů, podlahy a osazování výplní</t>
  </si>
  <si>
    <t>36</t>
  </si>
  <si>
    <t>624635311</t>
  </si>
  <si>
    <t>Tmelení akrylátovým tmelem spáry průřezu do 400mm2</t>
  </si>
  <si>
    <t>-1577447520</t>
  </si>
  <si>
    <t>Úpravy vnějších vodorovných a svislých spar obvodového pláště z panelových dílců tmelení spáry tmelem akrylátovým, průřezu tmeleného profilu přes 200 do 400 mm2</t>
  </si>
  <si>
    <t xml:space="preserve">Poznámka k souboru cen:
1. V cenách penetrace spáry jsou započteny náklady na očištění podkladu a ochranu okolí hrany spáry     papírovou páskou. 2. V cenách tmelení spáry jsou započteny i náklady na vložení těsnícího provazce z pěnového     polyethylenu. 3. V cenách těsnění spáry jsou započteny náklady na vyplnění spáry PUR pěnou a vložení pásky do     silikonového tmelu. </t>
  </si>
  <si>
    <t>"římsy</t>
  </si>
  <si>
    <t>(0,15+2+0,36+0,06)*3</t>
  </si>
  <si>
    <t>"stěny</t>
  </si>
  <si>
    <t>2,25*3</t>
  </si>
  <si>
    <t>37</t>
  </si>
  <si>
    <t>624635411</t>
  </si>
  <si>
    <t>Těsnění silikonovými pásky spáry šířky do 40 mm</t>
  </si>
  <si>
    <t>1257166174</t>
  </si>
  <si>
    <t>Úpravy vnějších vodorovných a svislých spar obvodového pláště z panelových dílců těsnění spáry silikonovými těsnícimi pásky, šířky spáry přes 20 do 40 mm</t>
  </si>
  <si>
    <t>Ostatní konstrukce a práce-bourání</t>
  </si>
  <si>
    <t>38</t>
  </si>
  <si>
    <t>953312122</t>
  </si>
  <si>
    <t>Vložky do svislých dilatačních spár z extrudovaných polystyrénových desek tl 20 mm</t>
  </si>
  <si>
    <t>-1231085056</t>
  </si>
  <si>
    <t>Vložky svislé do dilatačních spár z polystyrenových desek extrudovaných včetně dodání a osazení, v jakémkoliv zdivu přes 10 do 20 mm</t>
  </si>
  <si>
    <t>39</t>
  </si>
  <si>
    <t>962052211</t>
  </si>
  <si>
    <t>Bourání zdiva nadzákladového ze ŽB přes 1 m3</t>
  </si>
  <si>
    <t>560928120</t>
  </si>
  <si>
    <t>Bourání zdiva železobetonového nadzákladového, objemu přes 1 m3</t>
  </si>
  <si>
    <t xml:space="preserve">Poznámka k souboru cen:
1. Bourání pilířů o průřezu přes 0,36 m2 se oceňuje cenami - 2210 a -2211 jako bourání zdiva     nadzákladového železobetonového. </t>
  </si>
  <si>
    <t>1,8*0,22*8,8</t>
  </si>
  <si>
    <t>1,75*0,29*24,75</t>
  </si>
  <si>
    <t>"úsek 2,řez B-B-betonová hlava</t>
  </si>
  <si>
    <t>0,3*0,27*14,5</t>
  </si>
  <si>
    <t>"Bourání ŽB panelů</t>
  </si>
  <si>
    <t>1,6*0,3*14,5</t>
  </si>
  <si>
    <t>"Odstranění tvárnic</t>
  </si>
  <si>
    <t>0,38*0,29*24,75</t>
  </si>
  <si>
    <t>40</t>
  </si>
  <si>
    <t>977151123</t>
  </si>
  <si>
    <t>Jádrové vrty diamantovými korunkami do D 150 mm do stavebních materiálů</t>
  </si>
  <si>
    <t>482659610</t>
  </si>
  <si>
    <t>Jádrové vrty diamantovými korunkami do stavebních materiálů (železobetonu, betonu, cihel, obkladů, dlažeb, kamene) průměru přes 130 do 150 mm</t>
  </si>
  <si>
    <t xml:space="preserve">Poznámka k souboru cen:
1. V cenách jsou započteny i náklady na rozměření, ukotvení vrtacího stroje, vrtání, opotřebení     diamantových vrtacích korunek a spotřebu vody. 2. V cenách -1211 až -1233 pro dovrchní vrty jsou započteny i náklady na odsátí výplachové vody     z vrtu. </t>
  </si>
  <si>
    <t>odv otvory</t>
  </si>
  <si>
    <t>23*0,3</t>
  </si>
  <si>
    <t>41</t>
  </si>
  <si>
    <t>985324211</t>
  </si>
  <si>
    <t>Ochranný akrylátový nátěr betonu dvojnásobný s impregnací (OS-B)</t>
  </si>
  <si>
    <t>-1997619903</t>
  </si>
  <si>
    <t>Ochranný nátěr betonu akrylátový dvojnásobný s impregnací (OS-B)</t>
  </si>
  <si>
    <t>"úsek 1,řez C-C římsa + líc zdi</t>
  </si>
  <si>
    <t>(0,15+0,36+0,12)*8,8+(2,25*8,8)</t>
  </si>
  <si>
    <t>"úsek 2,řez B-B římsa + líc zdi</t>
  </si>
  <si>
    <t>(0,15+0,36+0,12)*14,5+(2,25*14,5)</t>
  </si>
  <si>
    <t>"úsek 3,řez A-A římsa + líc zdi</t>
  </si>
  <si>
    <t>(0,15+0,36+0,12)*24,75+(2,25*24,75)</t>
  </si>
  <si>
    <t>997</t>
  </si>
  <si>
    <t>Přesun sutě</t>
  </si>
  <si>
    <t>42</t>
  </si>
  <si>
    <t>997013501</t>
  </si>
  <si>
    <t>Odvoz suti na skládku a vybouraných hmot nebo meziskládku do 1 km se složením</t>
  </si>
  <si>
    <t>626078017</t>
  </si>
  <si>
    <t>Odvoz suti a vybouraných hmot na skládku nebo meziskládku se složením, na vzdálenost do 1 km</t>
  </si>
  <si>
    <t xml:space="preserve">Poznámka k souboru cen:
1. Délka odvozu suti je vzdálenost od místa naložení suti na dopravní prostředek až po místo     složení na určené skládce nebo meziskládce. 2. V ceně -3501 jsou započteny i náklady na složení suti na skládku nebo meziskládku. 3. Ceny jsou určeny pro odvoz suti na skládku nebo meziskládku jakýmkoliv způsobem silniční dopravy     (i prostřednictvím kontejnerů). 4. Odvoz suti z meziskládky se oceňuje cenou 997 01-3511. </t>
  </si>
  <si>
    <t>43</t>
  </si>
  <si>
    <t>997013511</t>
  </si>
  <si>
    <t>Odvoz suti a vybouraných hmot z meziskládky na skládku do 1 km s naložením a se složením</t>
  </si>
  <si>
    <t>1856483003</t>
  </si>
  <si>
    <t>Odvoz suti a vybouraných hmot z meziskládky na skládku s naložením a se složením, na vzdálenost do 1 km</t>
  </si>
  <si>
    <t>67,281*24 'Přepočtené koeficientem množství</t>
  </si>
  <si>
    <t>44</t>
  </si>
  <si>
    <t>997013831</t>
  </si>
  <si>
    <t>Poplatek za uložení stavebního směsného odpadu na skládce (skládkovné)</t>
  </si>
  <si>
    <t>669760405</t>
  </si>
  <si>
    <t>Poplatek za uložení stavebního odpadu na skládce (skládkovné) směsného</t>
  </si>
  <si>
    <t xml:space="preserve">Poznámka k souboru cen:
1. Ceny uvedené v souboru lze po dohodě upravit podle místních podmínek. 2. Uložení odpadů neuvedených v souboru cen se oceňuje individuálně. 3. V cenách je započítán poplatek za ukládaní odpadu dle zákona 185/2001 Sb. 4. Případné drcení stavebního odpadu lze ocenit souborem cen 997 00-60 Drcení stavebního odpadu     z katalogu 800-6 Demolice objektů. </t>
  </si>
  <si>
    <t>998</t>
  </si>
  <si>
    <t>Přesun hmot</t>
  </si>
  <si>
    <t>45</t>
  </si>
  <si>
    <t>998153131</t>
  </si>
  <si>
    <t>Přesun hmot pro samostatné zdi a valy zděné z cihel, kamene, tvárnic nebo monolitické v do 20 m</t>
  </si>
  <si>
    <t>123031939</t>
  </si>
  <si>
    <t>Přesun hmot pro zdi a valy samostatné se svislou nosnou konstrukcí zděnou nebo monolitickou betonovou tyčovou nebo plošnou vodorovná dopravní vzdálenost do 50 m, pro zdi výšky do 20 m</t>
  </si>
  <si>
    <t>VRN</t>
  </si>
  <si>
    <t>Vedlejší rozpočtové náklady</t>
  </si>
  <si>
    <t>46</t>
  </si>
  <si>
    <t>030001000</t>
  </si>
  <si>
    <t>Zařízení staveniště</t>
  </si>
  <si>
    <t>Kč</t>
  </si>
  <si>
    <t>1024</t>
  </si>
  <si>
    <t>130997336</t>
  </si>
  <si>
    <t>Základní rozdělení průvodních činností a nákladů zařízení staveniště</t>
  </si>
  <si>
    <t>oplocení staveníště, osvětlení, mobilní bunky a wc, ostraha, energie</t>
  </si>
  <si>
    <t>47</t>
  </si>
  <si>
    <t>060001000</t>
  </si>
  <si>
    <t>Územní vlivy</t>
  </si>
  <si>
    <t>-675329854</t>
  </si>
  <si>
    <t>Základní rozdělení průvodních činností a nákladů územní vlivy</t>
  </si>
  <si>
    <t>zábory prostor, dopravní opatření, čištění komunikací apod.</t>
  </si>
  <si>
    <t>48</t>
  </si>
  <si>
    <t>090001000</t>
  </si>
  <si>
    <t>Ostatní náklady</t>
  </si>
  <si>
    <t>262144</t>
  </si>
  <si>
    <t>531458975</t>
  </si>
  <si>
    <t>Základní rozdělení průvodních činností a nákladů ostatní náklady</t>
  </si>
  <si>
    <t>informační tabule a další náklady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</si>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</sst>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97" fillId="0" borderId="0" xfId="0" applyFont="1" applyAlignment="1">
      <alignment vertical="center" wrapText="1"/>
    </xf>
    <xf numFmtId="0" fontId="82" fillId="0" borderId="1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97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98" fillId="0" borderId="36" xfId="0" applyFont="1" applyBorder="1" applyAlignment="1" applyProtection="1">
      <alignment horizontal="center" vertical="center"/>
      <protection locked="0"/>
    </xf>
    <xf numFmtId="49" fontId="98" fillId="0" borderId="36" xfId="0" applyNumberFormat="1" applyFont="1" applyBorder="1" applyAlignment="1" applyProtection="1">
      <alignment horizontal="left" vertical="center" wrapText="1"/>
      <protection locked="0"/>
    </xf>
    <xf numFmtId="0" fontId="98" fillId="0" borderId="36" xfId="0" applyFont="1" applyBorder="1" applyAlignment="1" applyProtection="1">
      <alignment horizontal="left" vertical="center" wrapText="1"/>
      <protection locked="0"/>
    </xf>
    <xf numFmtId="0" fontId="98" fillId="0" borderId="36" xfId="0" applyFont="1" applyBorder="1" applyAlignment="1" applyProtection="1">
      <alignment horizontal="center" vertical="center" wrapText="1"/>
      <protection locked="0"/>
    </xf>
    <xf numFmtId="175" fontId="98" fillId="0" borderId="36" xfId="0" applyNumberFormat="1" applyFont="1" applyBorder="1" applyAlignment="1" applyProtection="1">
      <alignment vertical="center"/>
      <protection locked="0"/>
    </xf>
    <xf numFmtId="4" fontId="98" fillId="23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 locked="0"/>
    </xf>
    <xf numFmtId="0" fontId="98" fillId="0" borderId="13" xfId="0" applyFont="1" applyBorder="1" applyAlignment="1">
      <alignment vertical="center"/>
    </xf>
    <xf numFmtId="0" fontId="98" fillId="23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83" fillId="0" borderId="31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83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3" xfId="47" applyFont="1" applyBorder="1" applyAlignment="1">
      <alignment horizontal="left" vertical="center"/>
      <protection locked="0"/>
    </xf>
    <xf numFmtId="0" fontId="10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0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85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102" fillId="0" borderId="0" xfId="0" applyFont="1" applyAlignment="1">
      <alignment horizontal="left" vertical="top" wrapText="1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01" fillId="33" borderId="0" xfId="36" applyFont="1" applyFill="1" applyAlignment="1">
      <alignment vertical="center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0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0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BAD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8CC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1BAD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78CC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17" t="s">
        <v>0</v>
      </c>
      <c r="B1" s="218"/>
      <c r="C1" s="218"/>
      <c r="D1" s="219" t="s">
        <v>1</v>
      </c>
      <c r="E1" s="218"/>
      <c r="F1" s="218"/>
      <c r="G1" s="218"/>
      <c r="H1" s="218"/>
      <c r="I1" s="218"/>
      <c r="J1" s="218"/>
      <c r="K1" s="220" t="s">
        <v>500</v>
      </c>
      <c r="L1" s="220"/>
      <c r="M1" s="220"/>
      <c r="N1" s="220"/>
      <c r="O1" s="220"/>
      <c r="P1" s="220"/>
      <c r="Q1" s="220"/>
      <c r="R1" s="220"/>
      <c r="S1" s="220"/>
      <c r="T1" s="218"/>
      <c r="U1" s="218"/>
      <c r="V1" s="218"/>
      <c r="W1" s="220" t="s">
        <v>501</v>
      </c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12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04" t="s">
        <v>6</v>
      </c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2:71" ht="14.25" customHeight="1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333" t="s">
        <v>15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1"/>
      <c r="AQ5" s="23"/>
      <c r="BE5" s="331" t="s">
        <v>16</v>
      </c>
      <c r="BS5" s="16" t="s">
        <v>7</v>
      </c>
    </row>
    <row r="6" spans="2:71" ht="36.7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335" t="s">
        <v>18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1"/>
      <c r="AQ6" s="23"/>
      <c r="BE6" s="305"/>
      <c r="BS6" s="16" t="s">
        <v>19</v>
      </c>
    </row>
    <row r="7" spans="2:71" ht="14.25" customHeight="1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22</v>
      </c>
      <c r="AL7" s="21"/>
      <c r="AM7" s="21"/>
      <c r="AN7" s="27" t="s">
        <v>3</v>
      </c>
      <c r="AO7" s="21"/>
      <c r="AP7" s="21"/>
      <c r="AQ7" s="23"/>
      <c r="BE7" s="305"/>
      <c r="BS7" s="16" t="s">
        <v>23</v>
      </c>
    </row>
    <row r="8" spans="2:71" ht="14.2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305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05"/>
      <c r="BS9" s="16" t="s">
        <v>29</v>
      </c>
    </row>
    <row r="10" spans="2:71" ht="14.25" customHeight="1">
      <c r="B10" s="20"/>
      <c r="C10" s="21"/>
      <c r="D10" s="29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31</v>
      </c>
      <c r="AL10" s="21"/>
      <c r="AM10" s="21"/>
      <c r="AN10" s="27" t="s">
        <v>3</v>
      </c>
      <c r="AO10" s="21"/>
      <c r="AP10" s="21"/>
      <c r="AQ10" s="23"/>
      <c r="BE10" s="305"/>
      <c r="BS10" s="16" t="s">
        <v>19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</v>
      </c>
      <c r="AO11" s="21"/>
      <c r="AP11" s="21"/>
      <c r="AQ11" s="23"/>
      <c r="BE11" s="305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05"/>
      <c r="BS12" s="16" t="s">
        <v>19</v>
      </c>
    </row>
    <row r="13" spans="2:71" ht="14.25" customHeight="1">
      <c r="B13" s="20"/>
      <c r="C13" s="21"/>
      <c r="D13" s="29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31</v>
      </c>
      <c r="AL13" s="21"/>
      <c r="AM13" s="21"/>
      <c r="AN13" s="31" t="s">
        <v>35</v>
      </c>
      <c r="AO13" s="21"/>
      <c r="AP13" s="21"/>
      <c r="AQ13" s="23"/>
      <c r="BE13" s="305"/>
      <c r="BS13" s="16" t="s">
        <v>19</v>
      </c>
    </row>
    <row r="14" spans="2:71" ht="15">
      <c r="B14" s="20"/>
      <c r="C14" s="21"/>
      <c r="D14" s="21"/>
      <c r="E14" s="336" t="s">
        <v>35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29" t="s">
        <v>33</v>
      </c>
      <c r="AL14" s="21"/>
      <c r="AM14" s="21"/>
      <c r="AN14" s="31" t="s">
        <v>35</v>
      </c>
      <c r="AO14" s="21"/>
      <c r="AP14" s="21"/>
      <c r="AQ14" s="23"/>
      <c r="BE14" s="305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05"/>
      <c r="BS15" s="16" t="s">
        <v>4</v>
      </c>
    </row>
    <row r="16" spans="2:71" ht="14.25" customHeight="1">
      <c r="B16" s="20"/>
      <c r="C16" s="21"/>
      <c r="D16" s="29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31</v>
      </c>
      <c r="AL16" s="21"/>
      <c r="AM16" s="21"/>
      <c r="AN16" s="27" t="s">
        <v>37</v>
      </c>
      <c r="AO16" s="21"/>
      <c r="AP16" s="21"/>
      <c r="AQ16" s="23"/>
      <c r="BE16" s="305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39</v>
      </c>
      <c r="AO17" s="21"/>
      <c r="AP17" s="21"/>
      <c r="AQ17" s="23"/>
      <c r="BE17" s="305"/>
      <c r="BS17" s="16" t="s">
        <v>40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05"/>
      <c r="BS18" s="16" t="s">
        <v>7</v>
      </c>
    </row>
    <row r="19" spans="2:71" ht="14.25" customHeight="1">
      <c r="B19" s="20"/>
      <c r="C19" s="21"/>
      <c r="D19" s="29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05"/>
      <c r="BS19" s="16" t="s">
        <v>7</v>
      </c>
    </row>
    <row r="20" spans="2:71" ht="77.25" customHeight="1">
      <c r="B20" s="20"/>
      <c r="C20" s="21"/>
      <c r="D20" s="21"/>
      <c r="E20" s="337" t="s">
        <v>42</v>
      </c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21"/>
      <c r="AP20" s="21"/>
      <c r="AQ20" s="23"/>
      <c r="BE20" s="305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05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05"/>
    </row>
    <row r="23" spans="2:57" s="1" customFormat="1" ht="25.5" customHeight="1">
      <c r="B23" s="33"/>
      <c r="C23" s="34"/>
      <c r="D23" s="35" t="s">
        <v>43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38">
        <f>ROUND(AG51,2)</f>
        <v>0</v>
      </c>
      <c r="AL23" s="339"/>
      <c r="AM23" s="339"/>
      <c r="AN23" s="339"/>
      <c r="AO23" s="339"/>
      <c r="AP23" s="34"/>
      <c r="AQ23" s="37"/>
      <c r="BE23" s="322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2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0" t="s">
        <v>44</v>
      </c>
      <c r="M25" s="327"/>
      <c r="N25" s="327"/>
      <c r="O25" s="327"/>
      <c r="P25" s="34"/>
      <c r="Q25" s="34"/>
      <c r="R25" s="34"/>
      <c r="S25" s="34"/>
      <c r="T25" s="34"/>
      <c r="U25" s="34"/>
      <c r="V25" s="34"/>
      <c r="W25" s="340" t="s">
        <v>45</v>
      </c>
      <c r="X25" s="327"/>
      <c r="Y25" s="327"/>
      <c r="Z25" s="327"/>
      <c r="AA25" s="327"/>
      <c r="AB25" s="327"/>
      <c r="AC25" s="327"/>
      <c r="AD25" s="327"/>
      <c r="AE25" s="327"/>
      <c r="AF25" s="34"/>
      <c r="AG25" s="34"/>
      <c r="AH25" s="34"/>
      <c r="AI25" s="34"/>
      <c r="AJ25" s="34"/>
      <c r="AK25" s="340" t="s">
        <v>46</v>
      </c>
      <c r="AL25" s="327"/>
      <c r="AM25" s="327"/>
      <c r="AN25" s="327"/>
      <c r="AO25" s="327"/>
      <c r="AP25" s="34"/>
      <c r="AQ25" s="37"/>
      <c r="BE25" s="322"/>
    </row>
    <row r="26" spans="2:57" s="2" customFormat="1" ht="14.25" customHeight="1">
      <c r="B26" s="39"/>
      <c r="C26" s="40"/>
      <c r="D26" s="41" t="s">
        <v>47</v>
      </c>
      <c r="E26" s="40"/>
      <c r="F26" s="41" t="s">
        <v>48</v>
      </c>
      <c r="G26" s="40"/>
      <c r="H26" s="40"/>
      <c r="I26" s="40"/>
      <c r="J26" s="40"/>
      <c r="K26" s="40"/>
      <c r="L26" s="328">
        <v>0.21</v>
      </c>
      <c r="M26" s="329"/>
      <c r="N26" s="329"/>
      <c r="O26" s="329"/>
      <c r="P26" s="40"/>
      <c r="Q26" s="40"/>
      <c r="R26" s="40"/>
      <c r="S26" s="40"/>
      <c r="T26" s="40"/>
      <c r="U26" s="40"/>
      <c r="V26" s="40"/>
      <c r="W26" s="330">
        <f>ROUND(AZ51,2)</f>
        <v>0</v>
      </c>
      <c r="X26" s="329"/>
      <c r="Y26" s="329"/>
      <c r="Z26" s="329"/>
      <c r="AA26" s="329"/>
      <c r="AB26" s="329"/>
      <c r="AC26" s="329"/>
      <c r="AD26" s="329"/>
      <c r="AE26" s="329"/>
      <c r="AF26" s="40"/>
      <c r="AG26" s="40"/>
      <c r="AH26" s="40"/>
      <c r="AI26" s="40"/>
      <c r="AJ26" s="40"/>
      <c r="AK26" s="330">
        <f>ROUND(AV51,2)</f>
        <v>0</v>
      </c>
      <c r="AL26" s="329"/>
      <c r="AM26" s="329"/>
      <c r="AN26" s="329"/>
      <c r="AO26" s="329"/>
      <c r="AP26" s="40"/>
      <c r="AQ26" s="42"/>
      <c r="BE26" s="332"/>
    </row>
    <row r="27" spans="2:57" s="2" customFormat="1" ht="14.25" customHeight="1">
      <c r="B27" s="39"/>
      <c r="C27" s="40"/>
      <c r="D27" s="40"/>
      <c r="E27" s="40"/>
      <c r="F27" s="41" t="s">
        <v>49</v>
      </c>
      <c r="G27" s="40"/>
      <c r="H27" s="40"/>
      <c r="I27" s="40"/>
      <c r="J27" s="40"/>
      <c r="K27" s="40"/>
      <c r="L27" s="328">
        <v>0.15</v>
      </c>
      <c r="M27" s="329"/>
      <c r="N27" s="329"/>
      <c r="O27" s="329"/>
      <c r="P27" s="40"/>
      <c r="Q27" s="40"/>
      <c r="R27" s="40"/>
      <c r="S27" s="40"/>
      <c r="T27" s="40"/>
      <c r="U27" s="40"/>
      <c r="V27" s="40"/>
      <c r="W27" s="330">
        <f>ROUND(BA51,2)</f>
        <v>0</v>
      </c>
      <c r="X27" s="329"/>
      <c r="Y27" s="329"/>
      <c r="Z27" s="329"/>
      <c r="AA27" s="329"/>
      <c r="AB27" s="329"/>
      <c r="AC27" s="329"/>
      <c r="AD27" s="329"/>
      <c r="AE27" s="329"/>
      <c r="AF27" s="40"/>
      <c r="AG27" s="40"/>
      <c r="AH27" s="40"/>
      <c r="AI27" s="40"/>
      <c r="AJ27" s="40"/>
      <c r="AK27" s="330">
        <f>ROUND(AW51,2)</f>
        <v>0</v>
      </c>
      <c r="AL27" s="329"/>
      <c r="AM27" s="329"/>
      <c r="AN27" s="329"/>
      <c r="AO27" s="329"/>
      <c r="AP27" s="40"/>
      <c r="AQ27" s="42"/>
      <c r="BE27" s="332"/>
    </row>
    <row r="28" spans="2:57" s="2" customFormat="1" ht="14.25" customHeight="1" hidden="1">
      <c r="B28" s="39"/>
      <c r="C28" s="40"/>
      <c r="D28" s="40"/>
      <c r="E28" s="40"/>
      <c r="F28" s="41" t="s">
        <v>50</v>
      </c>
      <c r="G28" s="40"/>
      <c r="H28" s="40"/>
      <c r="I28" s="40"/>
      <c r="J28" s="40"/>
      <c r="K28" s="40"/>
      <c r="L28" s="328">
        <v>0.21</v>
      </c>
      <c r="M28" s="329"/>
      <c r="N28" s="329"/>
      <c r="O28" s="329"/>
      <c r="P28" s="40"/>
      <c r="Q28" s="40"/>
      <c r="R28" s="40"/>
      <c r="S28" s="40"/>
      <c r="T28" s="40"/>
      <c r="U28" s="40"/>
      <c r="V28" s="40"/>
      <c r="W28" s="330">
        <f>ROUND(BB51,2)</f>
        <v>0</v>
      </c>
      <c r="X28" s="329"/>
      <c r="Y28" s="329"/>
      <c r="Z28" s="329"/>
      <c r="AA28" s="329"/>
      <c r="AB28" s="329"/>
      <c r="AC28" s="329"/>
      <c r="AD28" s="329"/>
      <c r="AE28" s="329"/>
      <c r="AF28" s="40"/>
      <c r="AG28" s="40"/>
      <c r="AH28" s="40"/>
      <c r="AI28" s="40"/>
      <c r="AJ28" s="40"/>
      <c r="AK28" s="330">
        <v>0</v>
      </c>
      <c r="AL28" s="329"/>
      <c r="AM28" s="329"/>
      <c r="AN28" s="329"/>
      <c r="AO28" s="329"/>
      <c r="AP28" s="40"/>
      <c r="AQ28" s="42"/>
      <c r="BE28" s="332"/>
    </row>
    <row r="29" spans="2:57" s="2" customFormat="1" ht="14.25" customHeight="1" hidden="1">
      <c r="B29" s="39"/>
      <c r="C29" s="40"/>
      <c r="D29" s="40"/>
      <c r="E29" s="40"/>
      <c r="F29" s="41" t="s">
        <v>51</v>
      </c>
      <c r="G29" s="40"/>
      <c r="H29" s="40"/>
      <c r="I29" s="40"/>
      <c r="J29" s="40"/>
      <c r="K29" s="40"/>
      <c r="L29" s="328">
        <v>0.15</v>
      </c>
      <c r="M29" s="329"/>
      <c r="N29" s="329"/>
      <c r="O29" s="329"/>
      <c r="P29" s="40"/>
      <c r="Q29" s="40"/>
      <c r="R29" s="40"/>
      <c r="S29" s="40"/>
      <c r="T29" s="40"/>
      <c r="U29" s="40"/>
      <c r="V29" s="40"/>
      <c r="W29" s="330">
        <f>ROUND(BC51,2)</f>
        <v>0</v>
      </c>
      <c r="X29" s="329"/>
      <c r="Y29" s="329"/>
      <c r="Z29" s="329"/>
      <c r="AA29" s="329"/>
      <c r="AB29" s="329"/>
      <c r="AC29" s="329"/>
      <c r="AD29" s="329"/>
      <c r="AE29" s="329"/>
      <c r="AF29" s="40"/>
      <c r="AG29" s="40"/>
      <c r="AH29" s="40"/>
      <c r="AI29" s="40"/>
      <c r="AJ29" s="40"/>
      <c r="AK29" s="330">
        <v>0</v>
      </c>
      <c r="AL29" s="329"/>
      <c r="AM29" s="329"/>
      <c r="AN29" s="329"/>
      <c r="AO29" s="329"/>
      <c r="AP29" s="40"/>
      <c r="AQ29" s="42"/>
      <c r="BE29" s="332"/>
    </row>
    <row r="30" spans="2:57" s="2" customFormat="1" ht="14.25" customHeight="1" hidden="1">
      <c r="B30" s="39"/>
      <c r="C30" s="40"/>
      <c r="D30" s="40"/>
      <c r="E30" s="40"/>
      <c r="F30" s="41" t="s">
        <v>52</v>
      </c>
      <c r="G30" s="40"/>
      <c r="H30" s="40"/>
      <c r="I30" s="40"/>
      <c r="J30" s="40"/>
      <c r="K30" s="40"/>
      <c r="L30" s="328">
        <v>0</v>
      </c>
      <c r="M30" s="329"/>
      <c r="N30" s="329"/>
      <c r="O30" s="329"/>
      <c r="P30" s="40"/>
      <c r="Q30" s="40"/>
      <c r="R30" s="40"/>
      <c r="S30" s="40"/>
      <c r="T30" s="40"/>
      <c r="U30" s="40"/>
      <c r="V30" s="40"/>
      <c r="W30" s="330">
        <f>ROUND(BD51,2)</f>
        <v>0</v>
      </c>
      <c r="X30" s="329"/>
      <c r="Y30" s="329"/>
      <c r="Z30" s="329"/>
      <c r="AA30" s="329"/>
      <c r="AB30" s="329"/>
      <c r="AC30" s="329"/>
      <c r="AD30" s="329"/>
      <c r="AE30" s="329"/>
      <c r="AF30" s="40"/>
      <c r="AG30" s="40"/>
      <c r="AH30" s="40"/>
      <c r="AI30" s="40"/>
      <c r="AJ30" s="40"/>
      <c r="AK30" s="330">
        <v>0</v>
      </c>
      <c r="AL30" s="329"/>
      <c r="AM30" s="329"/>
      <c r="AN30" s="329"/>
      <c r="AO30" s="329"/>
      <c r="AP30" s="40"/>
      <c r="AQ30" s="42"/>
      <c r="BE30" s="33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2"/>
    </row>
    <row r="32" spans="2:57" s="1" customFormat="1" ht="25.5" customHeight="1">
      <c r="B32" s="33"/>
      <c r="C32" s="43"/>
      <c r="D32" s="44" t="s">
        <v>53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54</v>
      </c>
      <c r="U32" s="45"/>
      <c r="V32" s="45"/>
      <c r="W32" s="45"/>
      <c r="X32" s="315" t="s">
        <v>55</v>
      </c>
      <c r="Y32" s="316"/>
      <c r="Z32" s="316"/>
      <c r="AA32" s="316"/>
      <c r="AB32" s="316"/>
      <c r="AC32" s="45"/>
      <c r="AD32" s="45"/>
      <c r="AE32" s="45"/>
      <c r="AF32" s="45"/>
      <c r="AG32" s="45"/>
      <c r="AH32" s="45"/>
      <c r="AI32" s="45"/>
      <c r="AJ32" s="45"/>
      <c r="AK32" s="317">
        <f>SUM(AK23:AK30)</f>
        <v>0</v>
      </c>
      <c r="AL32" s="316"/>
      <c r="AM32" s="316"/>
      <c r="AN32" s="316"/>
      <c r="AO32" s="318"/>
      <c r="AP32" s="43"/>
      <c r="AQ32" s="47"/>
      <c r="BE32" s="322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56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14</v>
      </c>
      <c r="L41" s="3" t="str">
        <f>K5</f>
        <v>2013-ksi-29/1</v>
      </c>
      <c r="AR41" s="54"/>
    </row>
    <row r="42" spans="2:44" s="4" customFormat="1" ht="36.75" customHeight="1">
      <c r="B42" s="56"/>
      <c r="C42" s="57" t="s">
        <v>17</v>
      </c>
      <c r="L42" s="319" t="str">
        <f>K6</f>
        <v>Oprava opěrné zdi, na pozemku parc.č.43/22, za ulicí Sokolovská, Karlovy Vary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24</v>
      </c>
      <c r="L44" s="58" t="str">
        <f>IF(K8="","",K8)</f>
        <v>Karlovy Vary</v>
      </c>
      <c r="AI44" s="55" t="s">
        <v>26</v>
      </c>
      <c r="AM44" s="321" t="str">
        <f>IF(AN8="","",AN8)</f>
        <v>2. 9. 2016</v>
      </c>
      <c r="AN44" s="322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30</v>
      </c>
      <c r="L46" s="3" t="str">
        <f>IF(E11="","",E11)</f>
        <v>Statutární město Karlovy Vary</v>
      </c>
      <c r="AI46" s="55" t="s">
        <v>36</v>
      </c>
      <c r="AM46" s="323" t="str">
        <f>IF(E17="","",E17)</f>
        <v>Kancelář stavebního inženýrství s.r.o.</v>
      </c>
      <c r="AN46" s="322"/>
      <c r="AO46" s="322"/>
      <c r="AP46" s="322"/>
      <c r="AR46" s="33"/>
      <c r="AS46" s="324" t="s">
        <v>57</v>
      </c>
      <c r="AT46" s="325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34</v>
      </c>
      <c r="L47" s="3">
        <f>IF(E14="Vyplň údaj","",E14)</f>
      </c>
      <c r="AR47" s="33"/>
      <c r="AS47" s="326"/>
      <c r="AT47" s="327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326"/>
      <c r="AT48" s="327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06" t="s">
        <v>58</v>
      </c>
      <c r="D49" s="307"/>
      <c r="E49" s="307"/>
      <c r="F49" s="307"/>
      <c r="G49" s="307"/>
      <c r="H49" s="64"/>
      <c r="I49" s="308" t="s">
        <v>59</v>
      </c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9" t="s">
        <v>60</v>
      </c>
      <c r="AH49" s="307"/>
      <c r="AI49" s="307"/>
      <c r="AJ49" s="307"/>
      <c r="AK49" s="307"/>
      <c r="AL49" s="307"/>
      <c r="AM49" s="307"/>
      <c r="AN49" s="308" t="s">
        <v>61</v>
      </c>
      <c r="AO49" s="307"/>
      <c r="AP49" s="307"/>
      <c r="AQ49" s="65" t="s">
        <v>62</v>
      </c>
      <c r="AR49" s="33"/>
      <c r="AS49" s="66" t="s">
        <v>63</v>
      </c>
      <c r="AT49" s="67" t="s">
        <v>64</v>
      </c>
      <c r="AU49" s="67" t="s">
        <v>65</v>
      </c>
      <c r="AV49" s="67" t="s">
        <v>66</v>
      </c>
      <c r="AW49" s="67" t="s">
        <v>67</v>
      </c>
      <c r="AX49" s="67" t="s">
        <v>68</v>
      </c>
      <c r="AY49" s="67" t="s">
        <v>69</v>
      </c>
      <c r="AZ49" s="67" t="s">
        <v>70</v>
      </c>
      <c r="BA49" s="67" t="s">
        <v>71</v>
      </c>
      <c r="BB49" s="67" t="s">
        <v>72</v>
      </c>
      <c r="BC49" s="67" t="s">
        <v>73</v>
      </c>
      <c r="BD49" s="68" t="s">
        <v>74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75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3">
        <f>ROUND(AG52,2)</f>
        <v>0</v>
      </c>
      <c r="AH51" s="313"/>
      <c r="AI51" s="313"/>
      <c r="AJ51" s="313"/>
      <c r="AK51" s="313"/>
      <c r="AL51" s="313"/>
      <c r="AM51" s="313"/>
      <c r="AN51" s="314">
        <f>SUM(AG51,AT51)</f>
        <v>0</v>
      </c>
      <c r="AO51" s="314"/>
      <c r="AP51" s="314"/>
      <c r="AQ51" s="72" t="s">
        <v>3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76</v>
      </c>
      <c r="BT51" s="57" t="s">
        <v>77</v>
      </c>
      <c r="BV51" s="57" t="s">
        <v>78</v>
      </c>
      <c r="BW51" s="57" t="s">
        <v>5</v>
      </c>
      <c r="BX51" s="57" t="s">
        <v>79</v>
      </c>
      <c r="CL51" s="57" t="s">
        <v>21</v>
      </c>
    </row>
    <row r="52" spans="1:90" s="5" customFormat="1" ht="27" customHeight="1">
      <c r="A52" s="213" t="s">
        <v>502</v>
      </c>
      <c r="B52" s="77"/>
      <c r="C52" s="78"/>
      <c r="D52" s="312" t="s">
        <v>15</v>
      </c>
      <c r="E52" s="311"/>
      <c r="F52" s="311"/>
      <c r="G52" s="311"/>
      <c r="H52" s="311"/>
      <c r="I52" s="79"/>
      <c r="J52" s="312" t="s">
        <v>18</v>
      </c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0">
        <f>'2013-ksi-29-1 - Oprava op...'!J25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0" t="s">
        <v>80</v>
      </c>
      <c r="AR52" s="77"/>
      <c r="AS52" s="81">
        <v>0</v>
      </c>
      <c r="AT52" s="82">
        <f>ROUND(SUM(AV52:AW52),2)</f>
        <v>0</v>
      </c>
      <c r="AU52" s="83">
        <f>'2013-ksi-29-1 - Oprava op...'!P79</f>
        <v>0</v>
      </c>
      <c r="AV52" s="82">
        <f>'2013-ksi-29-1 - Oprava op...'!J28</f>
        <v>0</v>
      </c>
      <c r="AW52" s="82">
        <f>'2013-ksi-29-1 - Oprava op...'!J29</f>
        <v>0</v>
      </c>
      <c r="AX52" s="82">
        <f>'2013-ksi-29-1 - Oprava op...'!J30</f>
        <v>0</v>
      </c>
      <c r="AY52" s="82">
        <f>'2013-ksi-29-1 - Oprava op...'!J31</f>
        <v>0</v>
      </c>
      <c r="AZ52" s="82">
        <f>'2013-ksi-29-1 - Oprava op...'!F28</f>
        <v>0</v>
      </c>
      <c r="BA52" s="82">
        <f>'2013-ksi-29-1 - Oprava op...'!F29</f>
        <v>0</v>
      </c>
      <c r="BB52" s="82">
        <f>'2013-ksi-29-1 - Oprava op...'!F30</f>
        <v>0</v>
      </c>
      <c r="BC52" s="82">
        <f>'2013-ksi-29-1 - Oprava op...'!F31</f>
        <v>0</v>
      </c>
      <c r="BD52" s="84">
        <f>'2013-ksi-29-1 - Oprava op...'!F32</f>
        <v>0</v>
      </c>
      <c r="BT52" s="85" t="s">
        <v>23</v>
      </c>
      <c r="BU52" s="85" t="s">
        <v>81</v>
      </c>
      <c r="BV52" s="85" t="s">
        <v>78</v>
      </c>
      <c r="BW52" s="85" t="s">
        <v>5</v>
      </c>
      <c r="BX52" s="85" t="s">
        <v>79</v>
      </c>
      <c r="CL52" s="85" t="s">
        <v>21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3-ksi-29-1 - Oprava op...'!C2" tooltip="2013-ksi-29-1 - Oprava op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9"/>
  <sheetViews>
    <sheetView showGridLines="0" zoomScalePageLayoutView="0" workbookViewId="0" topLeftCell="A1">
      <pane ySplit="1" topLeftCell="A33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5"/>
      <c r="C1" s="215"/>
      <c r="D1" s="214" t="s">
        <v>1</v>
      </c>
      <c r="E1" s="215"/>
      <c r="F1" s="216" t="s">
        <v>503</v>
      </c>
      <c r="G1" s="343" t="s">
        <v>504</v>
      </c>
      <c r="H1" s="343"/>
      <c r="I1" s="221"/>
      <c r="J1" s="216" t="s">
        <v>505</v>
      </c>
      <c r="K1" s="214" t="s">
        <v>82</v>
      </c>
      <c r="L1" s="216" t="s">
        <v>506</v>
      </c>
      <c r="M1" s="216"/>
      <c r="N1" s="216"/>
      <c r="O1" s="216"/>
      <c r="P1" s="216"/>
      <c r="Q1" s="216"/>
      <c r="R1" s="216"/>
      <c r="S1" s="216"/>
      <c r="T1" s="216"/>
      <c r="U1" s="212"/>
      <c r="V1" s="21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83</v>
      </c>
    </row>
    <row r="4" spans="2:46" ht="36.75" customHeight="1">
      <c r="B4" s="20"/>
      <c r="C4" s="21"/>
      <c r="D4" s="22" t="s">
        <v>84</v>
      </c>
      <c r="E4" s="21"/>
      <c r="F4" s="21"/>
      <c r="G4" s="21"/>
      <c r="H4" s="21"/>
      <c r="I4" s="88"/>
      <c r="J4" s="21"/>
      <c r="K4" s="23"/>
      <c r="M4" s="24" t="s">
        <v>11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17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341" t="s">
        <v>18</v>
      </c>
      <c r="F7" s="327"/>
      <c r="G7" s="327"/>
      <c r="H7" s="327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20</v>
      </c>
      <c r="E9" s="34"/>
      <c r="F9" s="27" t="s">
        <v>21</v>
      </c>
      <c r="G9" s="34"/>
      <c r="H9" s="34"/>
      <c r="I9" s="90" t="s">
        <v>22</v>
      </c>
      <c r="J9" s="27" t="s">
        <v>3</v>
      </c>
      <c r="K9" s="37"/>
    </row>
    <row r="10" spans="2:11" s="1" customFormat="1" ht="14.25" customHeight="1">
      <c r="B10" s="33"/>
      <c r="C10" s="34"/>
      <c r="D10" s="29" t="s">
        <v>24</v>
      </c>
      <c r="E10" s="34"/>
      <c r="F10" s="27" t="s">
        <v>25</v>
      </c>
      <c r="G10" s="34"/>
      <c r="H10" s="34"/>
      <c r="I10" s="90" t="s">
        <v>26</v>
      </c>
      <c r="J10" s="91" t="str">
        <f>'Rekapitulace stavby'!AN8</f>
        <v>2. 9. 2016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30</v>
      </c>
      <c r="E12" s="34"/>
      <c r="F12" s="34"/>
      <c r="G12" s="34"/>
      <c r="H12" s="34"/>
      <c r="I12" s="90" t="s">
        <v>31</v>
      </c>
      <c r="J12" s="27" t="s">
        <v>3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0" t="s">
        <v>33</v>
      </c>
      <c r="J13" s="27" t="s">
        <v>3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34</v>
      </c>
      <c r="E15" s="34"/>
      <c r="F15" s="34"/>
      <c r="G15" s="34"/>
      <c r="H15" s="34"/>
      <c r="I15" s="90" t="s">
        <v>31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36</v>
      </c>
      <c r="E18" s="34"/>
      <c r="F18" s="34"/>
      <c r="G18" s="34"/>
      <c r="H18" s="34"/>
      <c r="I18" s="90" t="s">
        <v>31</v>
      </c>
      <c r="J18" s="27" t="s">
        <v>37</v>
      </c>
      <c r="K18" s="37"/>
    </row>
    <row r="19" spans="2:11" s="1" customFormat="1" ht="18" customHeight="1">
      <c r="B19" s="33"/>
      <c r="C19" s="34"/>
      <c r="D19" s="34"/>
      <c r="E19" s="27" t="s">
        <v>38</v>
      </c>
      <c r="F19" s="34"/>
      <c r="G19" s="34"/>
      <c r="H19" s="34"/>
      <c r="I19" s="90" t="s">
        <v>33</v>
      </c>
      <c r="J19" s="27" t="s">
        <v>39</v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41</v>
      </c>
      <c r="E21" s="34"/>
      <c r="F21" s="34"/>
      <c r="G21" s="34"/>
      <c r="H21" s="34"/>
      <c r="I21" s="89"/>
      <c r="J21" s="34"/>
      <c r="K21" s="37"/>
    </row>
    <row r="22" spans="2:11" s="6" customFormat="1" ht="105.75" customHeight="1">
      <c r="B22" s="92"/>
      <c r="C22" s="93"/>
      <c r="D22" s="93"/>
      <c r="E22" s="337" t="s">
        <v>42</v>
      </c>
      <c r="F22" s="342"/>
      <c r="G22" s="342"/>
      <c r="H22" s="342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4.75" customHeight="1">
      <c r="B25" s="33"/>
      <c r="C25" s="34"/>
      <c r="D25" s="98" t="s">
        <v>43</v>
      </c>
      <c r="E25" s="34"/>
      <c r="F25" s="34"/>
      <c r="G25" s="34"/>
      <c r="H25" s="34"/>
      <c r="I25" s="89"/>
      <c r="J25" s="99">
        <f>ROUND(J79,2)</f>
        <v>0</v>
      </c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25" customHeight="1">
      <c r="B27" s="33"/>
      <c r="C27" s="34"/>
      <c r="D27" s="34"/>
      <c r="E27" s="34"/>
      <c r="F27" s="38" t="s">
        <v>45</v>
      </c>
      <c r="G27" s="34"/>
      <c r="H27" s="34"/>
      <c r="I27" s="100" t="s">
        <v>44</v>
      </c>
      <c r="J27" s="38" t="s">
        <v>46</v>
      </c>
      <c r="K27" s="37"/>
    </row>
    <row r="28" spans="2:11" s="1" customFormat="1" ht="14.25" customHeight="1">
      <c r="B28" s="33"/>
      <c r="C28" s="34"/>
      <c r="D28" s="41" t="s">
        <v>47</v>
      </c>
      <c r="E28" s="41" t="s">
        <v>48</v>
      </c>
      <c r="F28" s="101">
        <f>ROUND(SUM(BE79:BE367),2)</f>
        <v>0</v>
      </c>
      <c r="G28" s="34"/>
      <c r="H28" s="34"/>
      <c r="I28" s="102">
        <v>0.21</v>
      </c>
      <c r="J28" s="101">
        <f>ROUND(ROUND((SUM(BE79:BE367)),2)*I28,2)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49</v>
      </c>
      <c r="F29" s="101">
        <f>ROUND(SUM(BF79:BF367),2)</f>
        <v>0</v>
      </c>
      <c r="G29" s="34"/>
      <c r="H29" s="34"/>
      <c r="I29" s="102">
        <v>0.15</v>
      </c>
      <c r="J29" s="101">
        <f>ROUND(ROUND((SUM(BF79:BF367)),2)*I29,2)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50</v>
      </c>
      <c r="F30" s="101">
        <f>ROUND(SUM(BG79:BG367),2)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51</v>
      </c>
      <c r="F31" s="101">
        <f>ROUND(SUM(BH79:BH367),2)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52</v>
      </c>
      <c r="F32" s="101">
        <f>ROUND(SUM(BI79:BI367),2)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103"/>
      <c r="D34" s="104" t="s">
        <v>53</v>
      </c>
      <c r="E34" s="64"/>
      <c r="F34" s="64"/>
      <c r="G34" s="105" t="s">
        <v>54</v>
      </c>
      <c r="H34" s="106" t="s">
        <v>55</v>
      </c>
      <c r="I34" s="107"/>
      <c r="J34" s="108">
        <f>SUM(J25:J32)</f>
        <v>0</v>
      </c>
      <c r="K34" s="109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75" customHeight="1">
      <c r="B40" s="33"/>
      <c r="C40" s="22" t="s">
        <v>85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17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341" t="str">
        <f>E7</f>
        <v>Oprava opěrné zdi, na pozemku parc.č.43/22, za ulicí Sokolovská, Karlovy Vary</v>
      </c>
      <c r="F43" s="327"/>
      <c r="G43" s="327"/>
      <c r="H43" s="327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24</v>
      </c>
      <c r="D45" s="34"/>
      <c r="E45" s="34"/>
      <c r="F45" s="27" t="str">
        <f>F10</f>
        <v>Karlovy Vary</v>
      </c>
      <c r="G45" s="34"/>
      <c r="H45" s="34"/>
      <c r="I45" s="90" t="s">
        <v>26</v>
      </c>
      <c r="J45" s="91" t="str">
        <f>IF(J10="","",J10)</f>
        <v>2. 9. 2016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30</v>
      </c>
      <c r="D47" s="34"/>
      <c r="E47" s="34"/>
      <c r="F47" s="27" t="str">
        <f>E13</f>
        <v>Statutární město Karlovy Vary</v>
      </c>
      <c r="G47" s="34"/>
      <c r="H47" s="34"/>
      <c r="I47" s="90" t="s">
        <v>36</v>
      </c>
      <c r="J47" s="27" t="str">
        <f>E19</f>
        <v>Kancelář stavebního inženýrství s.r.o.</v>
      </c>
      <c r="K47" s="37"/>
    </row>
    <row r="48" spans="2:11" s="1" customFormat="1" ht="14.25" customHeight="1">
      <c r="B48" s="33"/>
      <c r="C48" s="29" t="s">
        <v>34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86</v>
      </c>
      <c r="D50" s="103"/>
      <c r="E50" s="103"/>
      <c r="F50" s="103"/>
      <c r="G50" s="103"/>
      <c r="H50" s="103"/>
      <c r="I50" s="114"/>
      <c r="J50" s="115" t="s">
        <v>87</v>
      </c>
      <c r="K50" s="116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88</v>
      </c>
      <c r="D52" s="34"/>
      <c r="E52" s="34"/>
      <c r="F52" s="34"/>
      <c r="G52" s="34"/>
      <c r="H52" s="34"/>
      <c r="I52" s="89"/>
      <c r="J52" s="99">
        <f>J79</f>
        <v>0</v>
      </c>
      <c r="K52" s="37"/>
      <c r="AU52" s="16" t="s">
        <v>89</v>
      </c>
    </row>
    <row r="53" spans="2:11" s="7" customFormat="1" ht="24.75" customHeight="1">
      <c r="B53" s="118"/>
      <c r="C53" s="119"/>
      <c r="D53" s="120" t="s">
        <v>90</v>
      </c>
      <c r="E53" s="121"/>
      <c r="F53" s="121"/>
      <c r="G53" s="121"/>
      <c r="H53" s="121"/>
      <c r="I53" s="122"/>
      <c r="J53" s="123">
        <f>J80</f>
        <v>0</v>
      </c>
      <c r="K53" s="124"/>
    </row>
    <row r="54" spans="2:11" s="8" customFormat="1" ht="19.5" customHeight="1">
      <c r="B54" s="125"/>
      <c r="C54" s="126"/>
      <c r="D54" s="127" t="s">
        <v>91</v>
      </c>
      <c r="E54" s="128"/>
      <c r="F54" s="128"/>
      <c r="G54" s="128"/>
      <c r="H54" s="128"/>
      <c r="I54" s="129"/>
      <c r="J54" s="130">
        <f>J81</f>
        <v>0</v>
      </c>
      <c r="K54" s="131"/>
    </row>
    <row r="55" spans="2:11" s="8" customFormat="1" ht="19.5" customHeight="1">
      <c r="B55" s="125"/>
      <c r="C55" s="126"/>
      <c r="D55" s="127" t="s">
        <v>92</v>
      </c>
      <c r="E55" s="128"/>
      <c r="F55" s="128"/>
      <c r="G55" s="128"/>
      <c r="H55" s="128"/>
      <c r="I55" s="129"/>
      <c r="J55" s="130">
        <f>J182</f>
        <v>0</v>
      </c>
      <c r="K55" s="131"/>
    </row>
    <row r="56" spans="2:11" s="8" customFormat="1" ht="19.5" customHeight="1">
      <c r="B56" s="125"/>
      <c r="C56" s="126"/>
      <c r="D56" s="127" t="s">
        <v>93</v>
      </c>
      <c r="E56" s="128"/>
      <c r="F56" s="128"/>
      <c r="G56" s="128"/>
      <c r="H56" s="128"/>
      <c r="I56" s="129"/>
      <c r="J56" s="130">
        <f>J224</f>
        <v>0</v>
      </c>
      <c r="K56" s="131"/>
    </row>
    <row r="57" spans="2:11" s="8" customFormat="1" ht="19.5" customHeight="1">
      <c r="B57" s="125"/>
      <c r="C57" s="126"/>
      <c r="D57" s="127" t="s">
        <v>94</v>
      </c>
      <c r="E57" s="128"/>
      <c r="F57" s="128"/>
      <c r="G57" s="128"/>
      <c r="H57" s="128"/>
      <c r="I57" s="129"/>
      <c r="J57" s="130">
        <f>J294</f>
        <v>0</v>
      </c>
      <c r="K57" s="131"/>
    </row>
    <row r="58" spans="2:11" s="8" customFormat="1" ht="19.5" customHeight="1">
      <c r="B58" s="125"/>
      <c r="C58" s="126"/>
      <c r="D58" s="127" t="s">
        <v>95</v>
      </c>
      <c r="E58" s="128"/>
      <c r="F58" s="128"/>
      <c r="G58" s="128"/>
      <c r="H58" s="128"/>
      <c r="I58" s="129"/>
      <c r="J58" s="130">
        <f>J305</f>
        <v>0</v>
      </c>
      <c r="K58" s="131"/>
    </row>
    <row r="59" spans="2:11" s="8" customFormat="1" ht="19.5" customHeight="1">
      <c r="B59" s="125"/>
      <c r="C59" s="126"/>
      <c r="D59" s="127" t="s">
        <v>96</v>
      </c>
      <c r="E59" s="128"/>
      <c r="F59" s="128"/>
      <c r="G59" s="128"/>
      <c r="H59" s="128"/>
      <c r="I59" s="129"/>
      <c r="J59" s="130">
        <f>J342</f>
        <v>0</v>
      </c>
      <c r="K59" s="131"/>
    </row>
    <row r="60" spans="2:11" s="8" customFormat="1" ht="19.5" customHeight="1">
      <c r="B60" s="125"/>
      <c r="C60" s="126"/>
      <c r="D60" s="127" t="s">
        <v>97</v>
      </c>
      <c r="E60" s="128"/>
      <c r="F60" s="128"/>
      <c r="G60" s="128"/>
      <c r="H60" s="128"/>
      <c r="I60" s="129"/>
      <c r="J60" s="130">
        <f>J352</f>
        <v>0</v>
      </c>
      <c r="K60" s="131"/>
    </row>
    <row r="61" spans="2:11" s="7" customFormat="1" ht="24.75" customHeight="1">
      <c r="B61" s="118"/>
      <c r="C61" s="119"/>
      <c r="D61" s="120" t="s">
        <v>98</v>
      </c>
      <c r="E61" s="121"/>
      <c r="F61" s="121"/>
      <c r="G61" s="121"/>
      <c r="H61" s="121"/>
      <c r="I61" s="122"/>
      <c r="J61" s="123">
        <f>J355</f>
        <v>0</v>
      </c>
      <c r="K61" s="124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89"/>
      <c r="J62" s="34"/>
      <c r="K62" s="37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10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1"/>
      <c r="J67" s="52"/>
      <c r="K67" s="52"/>
      <c r="L67" s="33"/>
    </row>
    <row r="68" spans="2:12" s="1" customFormat="1" ht="36.75" customHeight="1">
      <c r="B68" s="33"/>
      <c r="C68" s="53" t="s">
        <v>99</v>
      </c>
      <c r="L68" s="33"/>
    </row>
    <row r="69" spans="2:12" s="1" customFormat="1" ht="6.75" customHeight="1">
      <c r="B69" s="33"/>
      <c r="L69" s="33"/>
    </row>
    <row r="70" spans="2:12" s="1" customFormat="1" ht="14.25" customHeight="1">
      <c r="B70" s="33"/>
      <c r="C70" s="55" t="s">
        <v>17</v>
      </c>
      <c r="L70" s="33"/>
    </row>
    <row r="71" spans="2:12" s="1" customFormat="1" ht="23.25" customHeight="1">
      <c r="B71" s="33"/>
      <c r="E71" s="319" t="str">
        <f>E7</f>
        <v>Oprava opěrné zdi, na pozemku parc.č.43/22, za ulicí Sokolovská, Karlovy Vary</v>
      </c>
      <c r="F71" s="322"/>
      <c r="G71" s="322"/>
      <c r="H71" s="322"/>
      <c r="L71" s="33"/>
    </row>
    <row r="72" spans="2:12" s="1" customFormat="1" ht="6.75" customHeight="1">
      <c r="B72" s="33"/>
      <c r="L72" s="33"/>
    </row>
    <row r="73" spans="2:12" s="1" customFormat="1" ht="18" customHeight="1">
      <c r="B73" s="33"/>
      <c r="C73" s="55" t="s">
        <v>24</v>
      </c>
      <c r="F73" s="132" t="str">
        <f>F10</f>
        <v>Karlovy Vary</v>
      </c>
      <c r="I73" s="133" t="s">
        <v>26</v>
      </c>
      <c r="J73" s="59" t="str">
        <f>IF(J10="","",J10)</f>
        <v>2. 9. 2016</v>
      </c>
      <c r="L73" s="33"/>
    </row>
    <row r="74" spans="2:12" s="1" customFormat="1" ht="6.75" customHeight="1">
      <c r="B74" s="33"/>
      <c r="L74" s="33"/>
    </row>
    <row r="75" spans="2:12" s="1" customFormat="1" ht="15">
      <c r="B75" s="33"/>
      <c r="C75" s="55" t="s">
        <v>30</v>
      </c>
      <c r="F75" s="132" t="str">
        <f>E13</f>
        <v>Statutární město Karlovy Vary</v>
      </c>
      <c r="I75" s="133" t="s">
        <v>36</v>
      </c>
      <c r="J75" s="132" t="str">
        <f>E19</f>
        <v>Kancelář stavebního inženýrství s.r.o.</v>
      </c>
      <c r="L75" s="33"/>
    </row>
    <row r="76" spans="2:12" s="1" customFormat="1" ht="14.25" customHeight="1">
      <c r="B76" s="33"/>
      <c r="C76" s="55" t="s">
        <v>34</v>
      </c>
      <c r="F76" s="132">
        <f>IF(E16="","",E16)</f>
      </c>
      <c r="L76" s="33"/>
    </row>
    <row r="77" spans="2:12" s="1" customFormat="1" ht="9.75" customHeight="1">
      <c r="B77" s="33"/>
      <c r="L77" s="33"/>
    </row>
    <row r="78" spans="2:20" s="9" customFormat="1" ht="29.25" customHeight="1">
      <c r="B78" s="134"/>
      <c r="C78" s="135" t="s">
        <v>100</v>
      </c>
      <c r="D78" s="136" t="s">
        <v>62</v>
      </c>
      <c r="E78" s="136" t="s">
        <v>58</v>
      </c>
      <c r="F78" s="136" t="s">
        <v>101</v>
      </c>
      <c r="G78" s="136" t="s">
        <v>102</v>
      </c>
      <c r="H78" s="136" t="s">
        <v>103</v>
      </c>
      <c r="I78" s="137" t="s">
        <v>104</v>
      </c>
      <c r="J78" s="136" t="s">
        <v>87</v>
      </c>
      <c r="K78" s="138" t="s">
        <v>105</v>
      </c>
      <c r="L78" s="134"/>
      <c r="M78" s="66" t="s">
        <v>106</v>
      </c>
      <c r="N78" s="67" t="s">
        <v>47</v>
      </c>
      <c r="O78" s="67" t="s">
        <v>107</v>
      </c>
      <c r="P78" s="67" t="s">
        <v>108</v>
      </c>
      <c r="Q78" s="67" t="s">
        <v>109</v>
      </c>
      <c r="R78" s="67" t="s">
        <v>110</v>
      </c>
      <c r="S78" s="67" t="s">
        <v>111</v>
      </c>
      <c r="T78" s="68" t="s">
        <v>112</v>
      </c>
    </row>
    <row r="79" spans="2:63" s="1" customFormat="1" ht="29.25" customHeight="1">
      <c r="B79" s="33"/>
      <c r="C79" s="70" t="s">
        <v>88</v>
      </c>
      <c r="J79" s="139">
        <f>BK79</f>
        <v>0</v>
      </c>
      <c r="L79" s="33"/>
      <c r="M79" s="69"/>
      <c r="N79" s="60"/>
      <c r="O79" s="60"/>
      <c r="P79" s="140">
        <f>P80+P355</f>
        <v>0</v>
      </c>
      <c r="Q79" s="60"/>
      <c r="R79" s="140">
        <f>R80+R355</f>
        <v>312.16839704000006</v>
      </c>
      <c r="S79" s="60"/>
      <c r="T79" s="141">
        <f>T80+T355</f>
        <v>67.28070000000001</v>
      </c>
      <c r="AT79" s="16" t="s">
        <v>76</v>
      </c>
      <c r="AU79" s="16" t="s">
        <v>89</v>
      </c>
      <c r="BK79" s="142">
        <f>BK80+BK355</f>
        <v>0</v>
      </c>
    </row>
    <row r="80" spans="2:63" s="10" customFormat="1" ht="36.75" customHeight="1">
      <c r="B80" s="143"/>
      <c r="D80" s="144" t="s">
        <v>76</v>
      </c>
      <c r="E80" s="145" t="s">
        <v>113</v>
      </c>
      <c r="F80" s="145" t="s">
        <v>114</v>
      </c>
      <c r="I80" s="146"/>
      <c r="J80" s="147">
        <f>BK80</f>
        <v>0</v>
      </c>
      <c r="L80" s="143"/>
      <c r="M80" s="148"/>
      <c r="N80" s="149"/>
      <c r="O80" s="149"/>
      <c r="P80" s="150">
        <f>P81+P182+P224+P294+P305+P342+P352</f>
        <v>0</v>
      </c>
      <c r="Q80" s="149"/>
      <c r="R80" s="150">
        <f>R81+R182+R224+R294+R305+R342+R352</f>
        <v>312.16839704000006</v>
      </c>
      <c r="S80" s="149"/>
      <c r="T80" s="151">
        <f>T81+T182+T224+T294+T305+T342+T352</f>
        <v>67.28070000000001</v>
      </c>
      <c r="AR80" s="144" t="s">
        <v>23</v>
      </c>
      <c r="AT80" s="152" t="s">
        <v>76</v>
      </c>
      <c r="AU80" s="152" t="s">
        <v>77</v>
      </c>
      <c r="AY80" s="144" t="s">
        <v>115</v>
      </c>
      <c r="BK80" s="153">
        <f>BK81+BK182+BK224+BK294+BK305+BK342+BK352</f>
        <v>0</v>
      </c>
    </row>
    <row r="81" spans="2:63" s="10" customFormat="1" ht="19.5" customHeight="1">
      <c r="B81" s="143"/>
      <c r="D81" s="154" t="s">
        <v>76</v>
      </c>
      <c r="E81" s="155" t="s">
        <v>23</v>
      </c>
      <c r="F81" s="155" t="s">
        <v>116</v>
      </c>
      <c r="I81" s="146"/>
      <c r="J81" s="156">
        <f>BK81</f>
        <v>0</v>
      </c>
      <c r="L81" s="143"/>
      <c r="M81" s="148"/>
      <c r="N81" s="149"/>
      <c r="O81" s="149"/>
      <c r="P81" s="150">
        <f>SUM(P82:P181)</f>
        <v>0</v>
      </c>
      <c r="Q81" s="149"/>
      <c r="R81" s="150">
        <f>SUM(R82:R181)</f>
        <v>137.481708</v>
      </c>
      <c r="S81" s="149"/>
      <c r="T81" s="151">
        <f>SUM(T82:T181)</f>
        <v>2.2184999999999997</v>
      </c>
      <c r="AR81" s="144" t="s">
        <v>23</v>
      </c>
      <c r="AT81" s="152" t="s">
        <v>76</v>
      </c>
      <c r="AU81" s="152" t="s">
        <v>23</v>
      </c>
      <c r="AY81" s="144" t="s">
        <v>115</v>
      </c>
      <c r="BK81" s="153">
        <f>SUM(BK82:BK181)</f>
        <v>0</v>
      </c>
    </row>
    <row r="82" spans="2:65" s="1" customFormat="1" ht="22.5" customHeight="1">
      <c r="B82" s="157"/>
      <c r="C82" s="158" t="s">
        <v>23</v>
      </c>
      <c r="D82" s="158" t="s">
        <v>117</v>
      </c>
      <c r="E82" s="159" t="s">
        <v>118</v>
      </c>
      <c r="F82" s="160" t="s">
        <v>119</v>
      </c>
      <c r="G82" s="161" t="s">
        <v>120</v>
      </c>
      <c r="H82" s="162">
        <v>8.7</v>
      </c>
      <c r="I82" s="163"/>
      <c r="J82" s="164">
        <f>ROUND(I82*H82,2)</f>
        <v>0</v>
      </c>
      <c r="K82" s="160" t="s">
        <v>121</v>
      </c>
      <c r="L82" s="33"/>
      <c r="M82" s="165" t="s">
        <v>3</v>
      </c>
      <c r="N82" s="166" t="s">
        <v>48</v>
      </c>
      <c r="O82" s="34"/>
      <c r="P82" s="167">
        <f>O82*H82</f>
        <v>0</v>
      </c>
      <c r="Q82" s="167">
        <v>0</v>
      </c>
      <c r="R82" s="167">
        <f>Q82*H82</f>
        <v>0</v>
      </c>
      <c r="S82" s="167">
        <v>0.255</v>
      </c>
      <c r="T82" s="168">
        <f>S82*H82</f>
        <v>2.2184999999999997</v>
      </c>
      <c r="AR82" s="16" t="s">
        <v>122</v>
      </c>
      <c r="AT82" s="16" t="s">
        <v>117</v>
      </c>
      <c r="AU82" s="16" t="s">
        <v>83</v>
      </c>
      <c r="AY82" s="16" t="s">
        <v>115</v>
      </c>
      <c r="BE82" s="169">
        <f>IF(N82="základní",J82,0)</f>
        <v>0</v>
      </c>
      <c r="BF82" s="169">
        <f>IF(N82="snížená",J82,0)</f>
        <v>0</v>
      </c>
      <c r="BG82" s="169">
        <f>IF(N82="zákl. přenesená",J82,0)</f>
        <v>0</v>
      </c>
      <c r="BH82" s="169">
        <f>IF(N82="sníž. přenesená",J82,0)</f>
        <v>0</v>
      </c>
      <c r="BI82" s="169">
        <f>IF(N82="nulová",J82,0)</f>
        <v>0</v>
      </c>
      <c r="BJ82" s="16" t="s">
        <v>23</v>
      </c>
      <c r="BK82" s="169">
        <f>ROUND(I82*H82,2)</f>
        <v>0</v>
      </c>
      <c r="BL82" s="16" t="s">
        <v>122</v>
      </c>
      <c r="BM82" s="16" t="s">
        <v>123</v>
      </c>
    </row>
    <row r="83" spans="2:47" s="1" customFormat="1" ht="54">
      <c r="B83" s="33"/>
      <c r="D83" s="170" t="s">
        <v>124</v>
      </c>
      <c r="F83" s="171" t="s">
        <v>125</v>
      </c>
      <c r="I83" s="172"/>
      <c r="L83" s="33"/>
      <c r="M83" s="62"/>
      <c r="N83" s="34"/>
      <c r="O83" s="34"/>
      <c r="P83" s="34"/>
      <c r="Q83" s="34"/>
      <c r="R83" s="34"/>
      <c r="S83" s="34"/>
      <c r="T83" s="63"/>
      <c r="AT83" s="16" t="s">
        <v>124</v>
      </c>
      <c r="AU83" s="16" t="s">
        <v>83</v>
      </c>
    </row>
    <row r="84" spans="2:47" s="1" customFormat="1" ht="175.5">
      <c r="B84" s="33"/>
      <c r="D84" s="170" t="s">
        <v>126</v>
      </c>
      <c r="F84" s="173" t="s">
        <v>127</v>
      </c>
      <c r="I84" s="172"/>
      <c r="L84" s="33"/>
      <c r="M84" s="62"/>
      <c r="N84" s="34"/>
      <c r="O84" s="34"/>
      <c r="P84" s="34"/>
      <c r="Q84" s="34"/>
      <c r="R84" s="34"/>
      <c r="S84" s="34"/>
      <c r="T84" s="63"/>
      <c r="AT84" s="16" t="s">
        <v>126</v>
      </c>
      <c r="AU84" s="16" t="s">
        <v>83</v>
      </c>
    </row>
    <row r="85" spans="2:51" s="11" customFormat="1" ht="13.5">
      <c r="B85" s="174"/>
      <c r="D85" s="170" t="s">
        <v>128</v>
      </c>
      <c r="E85" s="175" t="s">
        <v>3</v>
      </c>
      <c r="F85" s="176" t="s">
        <v>129</v>
      </c>
      <c r="H85" s="177" t="s">
        <v>3</v>
      </c>
      <c r="I85" s="178"/>
      <c r="L85" s="174"/>
      <c r="M85" s="179"/>
      <c r="N85" s="180"/>
      <c r="O85" s="180"/>
      <c r="P85" s="180"/>
      <c r="Q85" s="180"/>
      <c r="R85" s="180"/>
      <c r="S85" s="180"/>
      <c r="T85" s="181"/>
      <c r="AT85" s="177" t="s">
        <v>128</v>
      </c>
      <c r="AU85" s="177" t="s">
        <v>83</v>
      </c>
      <c r="AV85" s="11" t="s">
        <v>23</v>
      </c>
      <c r="AW85" s="11" t="s">
        <v>40</v>
      </c>
      <c r="AX85" s="11" t="s">
        <v>77</v>
      </c>
      <c r="AY85" s="177" t="s">
        <v>115</v>
      </c>
    </row>
    <row r="86" spans="2:51" s="11" customFormat="1" ht="13.5">
      <c r="B86" s="174"/>
      <c r="D86" s="170" t="s">
        <v>128</v>
      </c>
      <c r="E86" s="175" t="s">
        <v>3</v>
      </c>
      <c r="F86" s="176" t="s">
        <v>130</v>
      </c>
      <c r="H86" s="177" t="s">
        <v>3</v>
      </c>
      <c r="I86" s="178"/>
      <c r="L86" s="174"/>
      <c r="M86" s="179"/>
      <c r="N86" s="180"/>
      <c r="O86" s="180"/>
      <c r="P86" s="180"/>
      <c r="Q86" s="180"/>
      <c r="R86" s="180"/>
      <c r="S86" s="180"/>
      <c r="T86" s="181"/>
      <c r="AT86" s="177" t="s">
        <v>128</v>
      </c>
      <c r="AU86" s="177" t="s">
        <v>83</v>
      </c>
      <c r="AV86" s="11" t="s">
        <v>23</v>
      </c>
      <c r="AW86" s="11" t="s">
        <v>40</v>
      </c>
      <c r="AX86" s="11" t="s">
        <v>77</v>
      </c>
      <c r="AY86" s="177" t="s">
        <v>115</v>
      </c>
    </row>
    <row r="87" spans="2:51" s="12" customFormat="1" ht="13.5">
      <c r="B87" s="182"/>
      <c r="D87" s="183" t="s">
        <v>128</v>
      </c>
      <c r="E87" s="184" t="s">
        <v>3</v>
      </c>
      <c r="F87" s="185" t="s">
        <v>131</v>
      </c>
      <c r="H87" s="186">
        <v>8.7</v>
      </c>
      <c r="I87" s="187"/>
      <c r="L87" s="182"/>
      <c r="M87" s="188"/>
      <c r="N87" s="189"/>
      <c r="O87" s="189"/>
      <c r="P87" s="189"/>
      <c r="Q87" s="189"/>
      <c r="R87" s="189"/>
      <c r="S87" s="189"/>
      <c r="T87" s="190"/>
      <c r="AT87" s="191" t="s">
        <v>128</v>
      </c>
      <c r="AU87" s="191" t="s">
        <v>83</v>
      </c>
      <c r="AV87" s="12" t="s">
        <v>83</v>
      </c>
      <c r="AW87" s="12" t="s">
        <v>40</v>
      </c>
      <c r="AX87" s="12" t="s">
        <v>77</v>
      </c>
      <c r="AY87" s="191" t="s">
        <v>115</v>
      </c>
    </row>
    <row r="88" spans="2:65" s="1" customFormat="1" ht="22.5" customHeight="1">
      <c r="B88" s="157"/>
      <c r="C88" s="158" t="s">
        <v>83</v>
      </c>
      <c r="D88" s="158" t="s">
        <v>117</v>
      </c>
      <c r="E88" s="159" t="s">
        <v>132</v>
      </c>
      <c r="F88" s="160" t="s">
        <v>133</v>
      </c>
      <c r="G88" s="161" t="s">
        <v>134</v>
      </c>
      <c r="H88" s="162">
        <v>208.758</v>
      </c>
      <c r="I88" s="163"/>
      <c r="J88" s="164">
        <f>ROUND(I88*H88,2)</f>
        <v>0</v>
      </c>
      <c r="K88" s="160" t="s">
        <v>121</v>
      </c>
      <c r="L88" s="33"/>
      <c r="M88" s="165" t="s">
        <v>3</v>
      </c>
      <c r="N88" s="166" t="s">
        <v>48</v>
      </c>
      <c r="O88" s="34"/>
      <c r="P88" s="167">
        <f>O88*H88</f>
        <v>0</v>
      </c>
      <c r="Q88" s="167">
        <v>0</v>
      </c>
      <c r="R88" s="167">
        <f>Q88*H88</f>
        <v>0</v>
      </c>
      <c r="S88" s="167">
        <v>0</v>
      </c>
      <c r="T88" s="168">
        <f>S88*H88</f>
        <v>0</v>
      </c>
      <c r="AR88" s="16" t="s">
        <v>122</v>
      </c>
      <c r="AT88" s="16" t="s">
        <v>117</v>
      </c>
      <c r="AU88" s="16" t="s">
        <v>83</v>
      </c>
      <c r="AY88" s="16" t="s">
        <v>115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6" t="s">
        <v>23</v>
      </c>
      <c r="BK88" s="169">
        <f>ROUND(I88*H88,2)</f>
        <v>0</v>
      </c>
      <c r="BL88" s="16" t="s">
        <v>122</v>
      </c>
      <c r="BM88" s="16" t="s">
        <v>135</v>
      </c>
    </row>
    <row r="89" spans="2:47" s="1" customFormat="1" ht="27">
      <c r="B89" s="33"/>
      <c r="D89" s="170" t="s">
        <v>124</v>
      </c>
      <c r="F89" s="171" t="s">
        <v>136</v>
      </c>
      <c r="I89" s="172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124</v>
      </c>
      <c r="AU89" s="16" t="s">
        <v>83</v>
      </c>
    </row>
    <row r="90" spans="2:47" s="1" customFormat="1" ht="108">
      <c r="B90" s="33"/>
      <c r="D90" s="170" t="s">
        <v>126</v>
      </c>
      <c r="F90" s="173" t="s">
        <v>137</v>
      </c>
      <c r="I90" s="172"/>
      <c r="L90" s="33"/>
      <c r="M90" s="62"/>
      <c r="N90" s="34"/>
      <c r="O90" s="34"/>
      <c r="P90" s="34"/>
      <c r="Q90" s="34"/>
      <c r="R90" s="34"/>
      <c r="S90" s="34"/>
      <c r="T90" s="63"/>
      <c r="AT90" s="16" t="s">
        <v>126</v>
      </c>
      <c r="AU90" s="16" t="s">
        <v>83</v>
      </c>
    </row>
    <row r="91" spans="2:51" s="11" customFormat="1" ht="13.5">
      <c r="B91" s="174"/>
      <c r="D91" s="170" t="s">
        <v>128</v>
      </c>
      <c r="E91" s="175" t="s">
        <v>3</v>
      </c>
      <c r="F91" s="176" t="s">
        <v>138</v>
      </c>
      <c r="H91" s="177" t="s">
        <v>3</v>
      </c>
      <c r="I91" s="178"/>
      <c r="L91" s="174"/>
      <c r="M91" s="179"/>
      <c r="N91" s="180"/>
      <c r="O91" s="180"/>
      <c r="P91" s="180"/>
      <c r="Q91" s="180"/>
      <c r="R91" s="180"/>
      <c r="S91" s="180"/>
      <c r="T91" s="181"/>
      <c r="AT91" s="177" t="s">
        <v>128</v>
      </c>
      <c r="AU91" s="177" t="s">
        <v>83</v>
      </c>
      <c r="AV91" s="11" t="s">
        <v>23</v>
      </c>
      <c r="AW91" s="11" t="s">
        <v>40</v>
      </c>
      <c r="AX91" s="11" t="s">
        <v>77</v>
      </c>
      <c r="AY91" s="177" t="s">
        <v>115</v>
      </c>
    </row>
    <row r="92" spans="2:51" s="12" customFormat="1" ht="13.5">
      <c r="B92" s="182"/>
      <c r="D92" s="170" t="s">
        <v>128</v>
      </c>
      <c r="E92" s="191" t="s">
        <v>3</v>
      </c>
      <c r="F92" s="192" t="s">
        <v>139</v>
      </c>
      <c r="H92" s="193">
        <v>29.568</v>
      </c>
      <c r="I92" s="187"/>
      <c r="L92" s="182"/>
      <c r="M92" s="188"/>
      <c r="N92" s="189"/>
      <c r="O92" s="189"/>
      <c r="P92" s="189"/>
      <c r="Q92" s="189"/>
      <c r="R92" s="189"/>
      <c r="S92" s="189"/>
      <c r="T92" s="190"/>
      <c r="AT92" s="191" t="s">
        <v>128</v>
      </c>
      <c r="AU92" s="191" t="s">
        <v>83</v>
      </c>
      <c r="AV92" s="12" t="s">
        <v>83</v>
      </c>
      <c r="AW92" s="12" t="s">
        <v>40</v>
      </c>
      <c r="AX92" s="12" t="s">
        <v>77</v>
      </c>
      <c r="AY92" s="191" t="s">
        <v>115</v>
      </c>
    </row>
    <row r="93" spans="2:51" s="11" customFormat="1" ht="13.5">
      <c r="B93" s="174"/>
      <c r="D93" s="170" t="s">
        <v>128</v>
      </c>
      <c r="E93" s="175" t="s">
        <v>3</v>
      </c>
      <c r="F93" s="176" t="s">
        <v>130</v>
      </c>
      <c r="H93" s="177" t="s">
        <v>3</v>
      </c>
      <c r="I93" s="178"/>
      <c r="L93" s="174"/>
      <c r="M93" s="179"/>
      <c r="N93" s="180"/>
      <c r="O93" s="180"/>
      <c r="P93" s="180"/>
      <c r="Q93" s="180"/>
      <c r="R93" s="180"/>
      <c r="S93" s="180"/>
      <c r="T93" s="181"/>
      <c r="AT93" s="177" t="s">
        <v>128</v>
      </c>
      <c r="AU93" s="177" t="s">
        <v>83</v>
      </c>
      <c r="AV93" s="11" t="s">
        <v>23</v>
      </c>
      <c r="AW93" s="11" t="s">
        <v>40</v>
      </c>
      <c r="AX93" s="11" t="s">
        <v>77</v>
      </c>
      <c r="AY93" s="177" t="s">
        <v>115</v>
      </c>
    </row>
    <row r="94" spans="2:51" s="12" customFormat="1" ht="13.5">
      <c r="B94" s="182"/>
      <c r="D94" s="170" t="s">
        <v>128</v>
      </c>
      <c r="E94" s="191" t="s">
        <v>3</v>
      </c>
      <c r="F94" s="192" t="s">
        <v>140</v>
      </c>
      <c r="H94" s="193">
        <v>71.775</v>
      </c>
      <c r="I94" s="187"/>
      <c r="L94" s="182"/>
      <c r="M94" s="188"/>
      <c r="N94" s="189"/>
      <c r="O94" s="189"/>
      <c r="P94" s="189"/>
      <c r="Q94" s="189"/>
      <c r="R94" s="189"/>
      <c r="S94" s="189"/>
      <c r="T94" s="190"/>
      <c r="AT94" s="191" t="s">
        <v>128</v>
      </c>
      <c r="AU94" s="191" t="s">
        <v>83</v>
      </c>
      <c r="AV94" s="12" t="s">
        <v>83</v>
      </c>
      <c r="AW94" s="12" t="s">
        <v>40</v>
      </c>
      <c r="AX94" s="12" t="s">
        <v>77</v>
      </c>
      <c r="AY94" s="191" t="s">
        <v>115</v>
      </c>
    </row>
    <row r="95" spans="2:51" s="11" customFormat="1" ht="13.5">
      <c r="B95" s="174"/>
      <c r="D95" s="170" t="s">
        <v>128</v>
      </c>
      <c r="E95" s="175" t="s">
        <v>3</v>
      </c>
      <c r="F95" s="176" t="s">
        <v>141</v>
      </c>
      <c r="H95" s="177" t="s">
        <v>3</v>
      </c>
      <c r="I95" s="178"/>
      <c r="L95" s="174"/>
      <c r="M95" s="179"/>
      <c r="N95" s="180"/>
      <c r="O95" s="180"/>
      <c r="P95" s="180"/>
      <c r="Q95" s="180"/>
      <c r="R95" s="180"/>
      <c r="S95" s="180"/>
      <c r="T95" s="181"/>
      <c r="AT95" s="177" t="s">
        <v>128</v>
      </c>
      <c r="AU95" s="177" t="s">
        <v>83</v>
      </c>
      <c r="AV95" s="11" t="s">
        <v>23</v>
      </c>
      <c r="AW95" s="11" t="s">
        <v>40</v>
      </c>
      <c r="AX95" s="11" t="s">
        <v>77</v>
      </c>
      <c r="AY95" s="177" t="s">
        <v>115</v>
      </c>
    </row>
    <row r="96" spans="2:51" s="12" customFormat="1" ht="13.5">
      <c r="B96" s="182"/>
      <c r="D96" s="183" t="s">
        <v>128</v>
      </c>
      <c r="E96" s="184" t="s">
        <v>3</v>
      </c>
      <c r="F96" s="185" t="s">
        <v>142</v>
      </c>
      <c r="H96" s="186">
        <v>107.415</v>
      </c>
      <c r="I96" s="187"/>
      <c r="L96" s="182"/>
      <c r="M96" s="188"/>
      <c r="N96" s="189"/>
      <c r="O96" s="189"/>
      <c r="P96" s="189"/>
      <c r="Q96" s="189"/>
      <c r="R96" s="189"/>
      <c r="S96" s="189"/>
      <c r="T96" s="190"/>
      <c r="AT96" s="191" t="s">
        <v>128</v>
      </c>
      <c r="AU96" s="191" t="s">
        <v>83</v>
      </c>
      <c r="AV96" s="12" t="s">
        <v>83</v>
      </c>
      <c r="AW96" s="12" t="s">
        <v>40</v>
      </c>
      <c r="AX96" s="12" t="s">
        <v>77</v>
      </c>
      <c r="AY96" s="191" t="s">
        <v>115</v>
      </c>
    </row>
    <row r="97" spans="2:65" s="1" customFormat="1" ht="22.5" customHeight="1">
      <c r="B97" s="157"/>
      <c r="C97" s="158" t="s">
        <v>143</v>
      </c>
      <c r="D97" s="158" t="s">
        <v>117</v>
      </c>
      <c r="E97" s="159" t="s">
        <v>144</v>
      </c>
      <c r="F97" s="160" t="s">
        <v>145</v>
      </c>
      <c r="G97" s="161" t="s">
        <v>134</v>
      </c>
      <c r="H97" s="162">
        <v>208.758</v>
      </c>
      <c r="I97" s="163"/>
      <c r="J97" s="164">
        <f>ROUND(I97*H97,2)</f>
        <v>0</v>
      </c>
      <c r="K97" s="160" t="s">
        <v>121</v>
      </c>
      <c r="L97" s="33"/>
      <c r="M97" s="165" t="s">
        <v>3</v>
      </c>
      <c r="N97" s="166" t="s">
        <v>48</v>
      </c>
      <c r="O97" s="34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6" t="s">
        <v>122</v>
      </c>
      <c r="AT97" s="16" t="s">
        <v>117</v>
      </c>
      <c r="AU97" s="16" t="s">
        <v>83</v>
      </c>
      <c r="AY97" s="16" t="s">
        <v>115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6" t="s">
        <v>23</v>
      </c>
      <c r="BK97" s="169">
        <f>ROUND(I97*H97,2)</f>
        <v>0</v>
      </c>
      <c r="BL97" s="16" t="s">
        <v>122</v>
      </c>
      <c r="BM97" s="16" t="s">
        <v>146</v>
      </c>
    </row>
    <row r="98" spans="2:47" s="1" customFormat="1" ht="27">
      <c r="B98" s="33"/>
      <c r="D98" s="170" t="s">
        <v>124</v>
      </c>
      <c r="F98" s="171" t="s">
        <v>147</v>
      </c>
      <c r="I98" s="172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124</v>
      </c>
      <c r="AU98" s="16" t="s">
        <v>83</v>
      </c>
    </row>
    <row r="99" spans="2:47" s="1" customFormat="1" ht="108">
      <c r="B99" s="33"/>
      <c r="D99" s="183" t="s">
        <v>126</v>
      </c>
      <c r="F99" s="194" t="s">
        <v>137</v>
      </c>
      <c r="I99" s="172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126</v>
      </c>
      <c r="AU99" s="16" t="s">
        <v>83</v>
      </c>
    </row>
    <row r="100" spans="2:65" s="1" customFormat="1" ht="22.5" customHeight="1">
      <c r="B100" s="157"/>
      <c r="C100" s="158" t="s">
        <v>122</v>
      </c>
      <c r="D100" s="158" t="s">
        <v>117</v>
      </c>
      <c r="E100" s="159" t="s">
        <v>148</v>
      </c>
      <c r="F100" s="160" t="s">
        <v>149</v>
      </c>
      <c r="G100" s="161" t="s">
        <v>134</v>
      </c>
      <c r="H100" s="162">
        <v>62.465</v>
      </c>
      <c r="I100" s="163"/>
      <c r="J100" s="164">
        <f>ROUND(I100*H100,2)</f>
        <v>0</v>
      </c>
      <c r="K100" s="160" t="s">
        <v>121</v>
      </c>
      <c r="L100" s="33"/>
      <c r="M100" s="165" t="s">
        <v>3</v>
      </c>
      <c r="N100" s="166" t="s">
        <v>48</v>
      </c>
      <c r="O100" s="34"/>
      <c r="P100" s="167">
        <f>O100*H100</f>
        <v>0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6" t="s">
        <v>122</v>
      </c>
      <c r="AT100" s="16" t="s">
        <v>117</v>
      </c>
      <c r="AU100" s="16" t="s">
        <v>83</v>
      </c>
      <c r="AY100" s="16" t="s">
        <v>115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6" t="s">
        <v>23</v>
      </c>
      <c r="BK100" s="169">
        <f>ROUND(I100*H100,2)</f>
        <v>0</v>
      </c>
      <c r="BL100" s="16" t="s">
        <v>122</v>
      </c>
      <c r="BM100" s="16" t="s">
        <v>150</v>
      </c>
    </row>
    <row r="101" spans="2:47" s="1" customFormat="1" ht="27">
      <c r="B101" s="33"/>
      <c r="D101" s="170" t="s">
        <v>124</v>
      </c>
      <c r="F101" s="171" t="s">
        <v>151</v>
      </c>
      <c r="I101" s="172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124</v>
      </c>
      <c r="AU101" s="16" t="s">
        <v>83</v>
      </c>
    </row>
    <row r="102" spans="2:47" s="1" customFormat="1" ht="175.5">
      <c r="B102" s="33"/>
      <c r="D102" s="170" t="s">
        <v>126</v>
      </c>
      <c r="F102" s="173" t="s">
        <v>152</v>
      </c>
      <c r="I102" s="172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126</v>
      </c>
      <c r="AU102" s="16" t="s">
        <v>83</v>
      </c>
    </row>
    <row r="103" spans="2:51" s="11" customFormat="1" ht="13.5">
      <c r="B103" s="174"/>
      <c r="D103" s="170" t="s">
        <v>128</v>
      </c>
      <c r="E103" s="175" t="s">
        <v>3</v>
      </c>
      <c r="F103" s="176" t="s">
        <v>153</v>
      </c>
      <c r="H103" s="177" t="s">
        <v>3</v>
      </c>
      <c r="I103" s="178"/>
      <c r="L103" s="174"/>
      <c r="M103" s="179"/>
      <c r="N103" s="180"/>
      <c r="O103" s="180"/>
      <c r="P103" s="180"/>
      <c r="Q103" s="180"/>
      <c r="R103" s="180"/>
      <c r="S103" s="180"/>
      <c r="T103" s="181"/>
      <c r="AT103" s="177" t="s">
        <v>128</v>
      </c>
      <c r="AU103" s="177" t="s">
        <v>83</v>
      </c>
      <c r="AV103" s="11" t="s">
        <v>23</v>
      </c>
      <c r="AW103" s="11" t="s">
        <v>40</v>
      </c>
      <c r="AX103" s="11" t="s">
        <v>77</v>
      </c>
      <c r="AY103" s="177" t="s">
        <v>115</v>
      </c>
    </row>
    <row r="104" spans="2:51" s="11" customFormat="1" ht="13.5">
      <c r="B104" s="174"/>
      <c r="D104" s="170" t="s">
        <v>128</v>
      </c>
      <c r="E104" s="175" t="s">
        <v>3</v>
      </c>
      <c r="F104" s="176" t="s">
        <v>138</v>
      </c>
      <c r="H104" s="177" t="s">
        <v>3</v>
      </c>
      <c r="I104" s="178"/>
      <c r="L104" s="174"/>
      <c r="M104" s="179"/>
      <c r="N104" s="180"/>
      <c r="O104" s="180"/>
      <c r="P104" s="180"/>
      <c r="Q104" s="180"/>
      <c r="R104" s="180"/>
      <c r="S104" s="180"/>
      <c r="T104" s="181"/>
      <c r="AT104" s="177" t="s">
        <v>128</v>
      </c>
      <c r="AU104" s="177" t="s">
        <v>83</v>
      </c>
      <c r="AV104" s="11" t="s">
        <v>23</v>
      </c>
      <c r="AW104" s="11" t="s">
        <v>40</v>
      </c>
      <c r="AX104" s="11" t="s">
        <v>77</v>
      </c>
      <c r="AY104" s="177" t="s">
        <v>115</v>
      </c>
    </row>
    <row r="105" spans="2:51" s="12" customFormat="1" ht="13.5">
      <c r="B105" s="182"/>
      <c r="D105" s="170" t="s">
        <v>128</v>
      </c>
      <c r="E105" s="191" t="s">
        <v>3</v>
      </c>
      <c r="F105" s="192" t="s">
        <v>154</v>
      </c>
      <c r="H105" s="193">
        <v>11.44</v>
      </c>
      <c r="I105" s="187"/>
      <c r="L105" s="182"/>
      <c r="M105" s="188"/>
      <c r="N105" s="189"/>
      <c r="O105" s="189"/>
      <c r="P105" s="189"/>
      <c r="Q105" s="189"/>
      <c r="R105" s="189"/>
      <c r="S105" s="189"/>
      <c r="T105" s="190"/>
      <c r="AT105" s="191" t="s">
        <v>128</v>
      </c>
      <c r="AU105" s="191" t="s">
        <v>83</v>
      </c>
      <c r="AV105" s="12" t="s">
        <v>83</v>
      </c>
      <c r="AW105" s="12" t="s">
        <v>40</v>
      </c>
      <c r="AX105" s="12" t="s">
        <v>77</v>
      </c>
      <c r="AY105" s="191" t="s">
        <v>115</v>
      </c>
    </row>
    <row r="106" spans="2:51" s="11" customFormat="1" ht="13.5">
      <c r="B106" s="174"/>
      <c r="D106" s="170" t="s">
        <v>128</v>
      </c>
      <c r="E106" s="175" t="s">
        <v>3</v>
      </c>
      <c r="F106" s="176" t="s">
        <v>130</v>
      </c>
      <c r="H106" s="177" t="s">
        <v>3</v>
      </c>
      <c r="I106" s="178"/>
      <c r="L106" s="174"/>
      <c r="M106" s="179"/>
      <c r="N106" s="180"/>
      <c r="O106" s="180"/>
      <c r="P106" s="180"/>
      <c r="Q106" s="180"/>
      <c r="R106" s="180"/>
      <c r="S106" s="180"/>
      <c r="T106" s="181"/>
      <c r="AT106" s="177" t="s">
        <v>128</v>
      </c>
      <c r="AU106" s="177" t="s">
        <v>83</v>
      </c>
      <c r="AV106" s="11" t="s">
        <v>23</v>
      </c>
      <c r="AW106" s="11" t="s">
        <v>40</v>
      </c>
      <c r="AX106" s="11" t="s">
        <v>77</v>
      </c>
      <c r="AY106" s="177" t="s">
        <v>115</v>
      </c>
    </row>
    <row r="107" spans="2:51" s="12" customFormat="1" ht="13.5">
      <c r="B107" s="182"/>
      <c r="D107" s="170" t="s">
        <v>128</v>
      </c>
      <c r="E107" s="191" t="s">
        <v>3</v>
      </c>
      <c r="F107" s="192" t="s">
        <v>155</v>
      </c>
      <c r="H107" s="193">
        <v>18.85</v>
      </c>
      <c r="I107" s="187"/>
      <c r="L107" s="182"/>
      <c r="M107" s="188"/>
      <c r="N107" s="189"/>
      <c r="O107" s="189"/>
      <c r="P107" s="189"/>
      <c r="Q107" s="189"/>
      <c r="R107" s="189"/>
      <c r="S107" s="189"/>
      <c r="T107" s="190"/>
      <c r="AT107" s="191" t="s">
        <v>128</v>
      </c>
      <c r="AU107" s="191" t="s">
        <v>83</v>
      </c>
      <c r="AV107" s="12" t="s">
        <v>83</v>
      </c>
      <c r="AW107" s="12" t="s">
        <v>40</v>
      </c>
      <c r="AX107" s="12" t="s">
        <v>77</v>
      </c>
      <c r="AY107" s="191" t="s">
        <v>115</v>
      </c>
    </row>
    <row r="108" spans="2:51" s="11" customFormat="1" ht="13.5">
      <c r="B108" s="174"/>
      <c r="D108" s="170" t="s">
        <v>128</v>
      </c>
      <c r="E108" s="175" t="s">
        <v>3</v>
      </c>
      <c r="F108" s="176" t="s">
        <v>141</v>
      </c>
      <c r="H108" s="177" t="s">
        <v>3</v>
      </c>
      <c r="I108" s="178"/>
      <c r="L108" s="174"/>
      <c r="M108" s="179"/>
      <c r="N108" s="180"/>
      <c r="O108" s="180"/>
      <c r="P108" s="180"/>
      <c r="Q108" s="180"/>
      <c r="R108" s="180"/>
      <c r="S108" s="180"/>
      <c r="T108" s="181"/>
      <c r="AT108" s="177" t="s">
        <v>128</v>
      </c>
      <c r="AU108" s="177" t="s">
        <v>83</v>
      </c>
      <c r="AV108" s="11" t="s">
        <v>23</v>
      </c>
      <c r="AW108" s="11" t="s">
        <v>40</v>
      </c>
      <c r="AX108" s="11" t="s">
        <v>77</v>
      </c>
      <c r="AY108" s="177" t="s">
        <v>115</v>
      </c>
    </row>
    <row r="109" spans="2:51" s="12" customFormat="1" ht="13.5">
      <c r="B109" s="182"/>
      <c r="D109" s="183" t="s">
        <v>128</v>
      </c>
      <c r="E109" s="184" t="s">
        <v>3</v>
      </c>
      <c r="F109" s="185" t="s">
        <v>156</v>
      </c>
      <c r="H109" s="186">
        <v>32.175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91" t="s">
        <v>128</v>
      </c>
      <c r="AU109" s="191" t="s">
        <v>83</v>
      </c>
      <c r="AV109" s="12" t="s">
        <v>83</v>
      </c>
      <c r="AW109" s="12" t="s">
        <v>40</v>
      </c>
      <c r="AX109" s="12" t="s">
        <v>77</v>
      </c>
      <c r="AY109" s="191" t="s">
        <v>115</v>
      </c>
    </row>
    <row r="110" spans="2:65" s="1" customFormat="1" ht="22.5" customHeight="1">
      <c r="B110" s="157"/>
      <c r="C110" s="158" t="s">
        <v>157</v>
      </c>
      <c r="D110" s="158" t="s">
        <v>117</v>
      </c>
      <c r="E110" s="159" t="s">
        <v>158</v>
      </c>
      <c r="F110" s="160" t="s">
        <v>159</v>
      </c>
      <c r="G110" s="161" t="s">
        <v>134</v>
      </c>
      <c r="H110" s="162">
        <v>62.465</v>
      </c>
      <c r="I110" s="163"/>
      <c r="J110" s="164">
        <f>ROUND(I110*H110,2)</f>
        <v>0</v>
      </c>
      <c r="K110" s="160" t="s">
        <v>121</v>
      </c>
      <c r="L110" s="33"/>
      <c r="M110" s="165" t="s">
        <v>3</v>
      </c>
      <c r="N110" s="166" t="s">
        <v>48</v>
      </c>
      <c r="O110" s="34"/>
      <c r="P110" s="167">
        <f>O110*H110</f>
        <v>0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6" t="s">
        <v>122</v>
      </c>
      <c r="AT110" s="16" t="s">
        <v>117</v>
      </c>
      <c r="AU110" s="16" t="s">
        <v>83</v>
      </c>
      <c r="AY110" s="16" t="s">
        <v>115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6" t="s">
        <v>23</v>
      </c>
      <c r="BK110" s="169">
        <f>ROUND(I110*H110,2)</f>
        <v>0</v>
      </c>
      <c r="BL110" s="16" t="s">
        <v>122</v>
      </c>
      <c r="BM110" s="16" t="s">
        <v>160</v>
      </c>
    </row>
    <row r="111" spans="2:47" s="1" customFormat="1" ht="27">
      <c r="B111" s="33"/>
      <c r="D111" s="170" t="s">
        <v>124</v>
      </c>
      <c r="F111" s="171" t="s">
        <v>161</v>
      </c>
      <c r="I111" s="172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124</v>
      </c>
      <c r="AU111" s="16" t="s">
        <v>83</v>
      </c>
    </row>
    <row r="112" spans="2:47" s="1" customFormat="1" ht="175.5">
      <c r="B112" s="33"/>
      <c r="D112" s="183" t="s">
        <v>126</v>
      </c>
      <c r="F112" s="194" t="s">
        <v>152</v>
      </c>
      <c r="I112" s="172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126</v>
      </c>
      <c r="AU112" s="16" t="s">
        <v>83</v>
      </c>
    </row>
    <row r="113" spans="2:65" s="1" customFormat="1" ht="22.5" customHeight="1">
      <c r="B113" s="157"/>
      <c r="C113" s="158" t="s">
        <v>162</v>
      </c>
      <c r="D113" s="158" t="s">
        <v>117</v>
      </c>
      <c r="E113" s="159" t="s">
        <v>163</v>
      </c>
      <c r="F113" s="160" t="s">
        <v>164</v>
      </c>
      <c r="G113" s="161" t="s">
        <v>120</v>
      </c>
      <c r="H113" s="162">
        <v>196.6</v>
      </c>
      <c r="I113" s="163"/>
      <c r="J113" s="164">
        <f>ROUND(I113*H113,2)</f>
        <v>0</v>
      </c>
      <c r="K113" s="160" t="s">
        <v>121</v>
      </c>
      <c r="L113" s="33"/>
      <c r="M113" s="165" t="s">
        <v>3</v>
      </c>
      <c r="N113" s="166" t="s">
        <v>48</v>
      </c>
      <c r="O113" s="34"/>
      <c r="P113" s="167">
        <f>O113*H113</f>
        <v>0</v>
      </c>
      <c r="Q113" s="167">
        <v>0.00085</v>
      </c>
      <c r="R113" s="167">
        <f>Q113*H113</f>
        <v>0.16710999999999998</v>
      </c>
      <c r="S113" s="167">
        <v>0</v>
      </c>
      <c r="T113" s="168">
        <f>S113*H113</f>
        <v>0</v>
      </c>
      <c r="AR113" s="16" t="s">
        <v>122</v>
      </c>
      <c r="AT113" s="16" t="s">
        <v>117</v>
      </c>
      <c r="AU113" s="16" t="s">
        <v>83</v>
      </c>
      <c r="AY113" s="16" t="s">
        <v>115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6" t="s">
        <v>23</v>
      </c>
      <c r="BK113" s="169">
        <f>ROUND(I113*H113,2)</f>
        <v>0</v>
      </c>
      <c r="BL113" s="16" t="s">
        <v>122</v>
      </c>
      <c r="BM113" s="16" t="s">
        <v>165</v>
      </c>
    </row>
    <row r="114" spans="2:47" s="1" customFormat="1" ht="27">
      <c r="B114" s="33"/>
      <c r="D114" s="170" t="s">
        <v>124</v>
      </c>
      <c r="F114" s="171" t="s">
        <v>166</v>
      </c>
      <c r="I114" s="172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124</v>
      </c>
      <c r="AU114" s="16" t="s">
        <v>83</v>
      </c>
    </row>
    <row r="115" spans="2:47" s="1" customFormat="1" ht="148.5">
      <c r="B115" s="33"/>
      <c r="D115" s="170" t="s">
        <v>126</v>
      </c>
      <c r="F115" s="173" t="s">
        <v>167</v>
      </c>
      <c r="I115" s="172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126</v>
      </c>
      <c r="AU115" s="16" t="s">
        <v>83</v>
      </c>
    </row>
    <row r="116" spans="2:51" s="11" customFormat="1" ht="13.5">
      <c r="B116" s="174"/>
      <c r="D116" s="170" t="s">
        <v>128</v>
      </c>
      <c r="E116" s="175" t="s">
        <v>3</v>
      </c>
      <c r="F116" s="176" t="s">
        <v>138</v>
      </c>
      <c r="H116" s="177" t="s">
        <v>3</v>
      </c>
      <c r="I116" s="178"/>
      <c r="L116" s="174"/>
      <c r="M116" s="179"/>
      <c r="N116" s="180"/>
      <c r="O116" s="180"/>
      <c r="P116" s="180"/>
      <c r="Q116" s="180"/>
      <c r="R116" s="180"/>
      <c r="S116" s="180"/>
      <c r="T116" s="181"/>
      <c r="AT116" s="177" t="s">
        <v>128</v>
      </c>
      <c r="AU116" s="177" t="s">
        <v>83</v>
      </c>
      <c r="AV116" s="11" t="s">
        <v>23</v>
      </c>
      <c r="AW116" s="11" t="s">
        <v>40</v>
      </c>
      <c r="AX116" s="11" t="s">
        <v>77</v>
      </c>
      <c r="AY116" s="177" t="s">
        <v>115</v>
      </c>
    </row>
    <row r="117" spans="2:51" s="12" customFormat="1" ht="13.5">
      <c r="B117" s="182"/>
      <c r="D117" s="170" t="s">
        <v>128</v>
      </c>
      <c r="E117" s="191" t="s">
        <v>3</v>
      </c>
      <c r="F117" s="192" t="s">
        <v>168</v>
      </c>
      <c r="H117" s="193">
        <v>39.6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91" t="s">
        <v>128</v>
      </c>
      <c r="AU117" s="191" t="s">
        <v>83</v>
      </c>
      <c r="AV117" s="12" t="s">
        <v>83</v>
      </c>
      <c r="AW117" s="12" t="s">
        <v>40</v>
      </c>
      <c r="AX117" s="12" t="s">
        <v>77</v>
      </c>
      <c r="AY117" s="191" t="s">
        <v>115</v>
      </c>
    </row>
    <row r="118" spans="2:51" s="11" customFormat="1" ht="13.5">
      <c r="B118" s="174"/>
      <c r="D118" s="170" t="s">
        <v>128</v>
      </c>
      <c r="E118" s="175" t="s">
        <v>3</v>
      </c>
      <c r="F118" s="176" t="s">
        <v>130</v>
      </c>
      <c r="H118" s="177" t="s">
        <v>3</v>
      </c>
      <c r="I118" s="178"/>
      <c r="L118" s="174"/>
      <c r="M118" s="179"/>
      <c r="N118" s="180"/>
      <c r="O118" s="180"/>
      <c r="P118" s="180"/>
      <c r="Q118" s="180"/>
      <c r="R118" s="180"/>
      <c r="S118" s="180"/>
      <c r="T118" s="181"/>
      <c r="AT118" s="177" t="s">
        <v>128</v>
      </c>
      <c r="AU118" s="177" t="s">
        <v>83</v>
      </c>
      <c r="AV118" s="11" t="s">
        <v>23</v>
      </c>
      <c r="AW118" s="11" t="s">
        <v>40</v>
      </c>
      <c r="AX118" s="11" t="s">
        <v>77</v>
      </c>
      <c r="AY118" s="177" t="s">
        <v>115</v>
      </c>
    </row>
    <row r="119" spans="2:51" s="12" customFormat="1" ht="13.5">
      <c r="B119" s="182"/>
      <c r="D119" s="170" t="s">
        <v>128</v>
      </c>
      <c r="E119" s="191" t="s">
        <v>3</v>
      </c>
      <c r="F119" s="192" t="s">
        <v>169</v>
      </c>
      <c r="H119" s="193">
        <v>58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91" t="s">
        <v>128</v>
      </c>
      <c r="AU119" s="191" t="s">
        <v>83</v>
      </c>
      <c r="AV119" s="12" t="s">
        <v>83</v>
      </c>
      <c r="AW119" s="12" t="s">
        <v>40</v>
      </c>
      <c r="AX119" s="12" t="s">
        <v>77</v>
      </c>
      <c r="AY119" s="191" t="s">
        <v>115</v>
      </c>
    </row>
    <row r="120" spans="2:51" s="11" customFormat="1" ht="13.5">
      <c r="B120" s="174"/>
      <c r="D120" s="170" t="s">
        <v>128</v>
      </c>
      <c r="E120" s="175" t="s">
        <v>3</v>
      </c>
      <c r="F120" s="176" t="s">
        <v>141</v>
      </c>
      <c r="H120" s="177" t="s">
        <v>3</v>
      </c>
      <c r="I120" s="178"/>
      <c r="L120" s="174"/>
      <c r="M120" s="179"/>
      <c r="N120" s="180"/>
      <c r="O120" s="180"/>
      <c r="P120" s="180"/>
      <c r="Q120" s="180"/>
      <c r="R120" s="180"/>
      <c r="S120" s="180"/>
      <c r="T120" s="181"/>
      <c r="AT120" s="177" t="s">
        <v>128</v>
      </c>
      <c r="AU120" s="177" t="s">
        <v>83</v>
      </c>
      <c r="AV120" s="11" t="s">
        <v>23</v>
      </c>
      <c r="AW120" s="11" t="s">
        <v>40</v>
      </c>
      <c r="AX120" s="11" t="s">
        <v>77</v>
      </c>
      <c r="AY120" s="177" t="s">
        <v>115</v>
      </c>
    </row>
    <row r="121" spans="2:51" s="12" customFormat="1" ht="13.5">
      <c r="B121" s="182"/>
      <c r="D121" s="183" t="s">
        <v>128</v>
      </c>
      <c r="E121" s="184" t="s">
        <v>3</v>
      </c>
      <c r="F121" s="185" t="s">
        <v>170</v>
      </c>
      <c r="H121" s="186">
        <v>99</v>
      </c>
      <c r="I121" s="187"/>
      <c r="L121" s="182"/>
      <c r="M121" s="188"/>
      <c r="N121" s="189"/>
      <c r="O121" s="189"/>
      <c r="P121" s="189"/>
      <c r="Q121" s="189"/>
      <c r="R121" s="189"/>
      <c r="S121" s="189"/>
      <c r="T121" s="190"/>
      <c r="AT121" s="191" t="s">
        <v>128</v>
      </c>
      <c r="AU121" s="191" t="s">
        <v>83</v>
      </c>
      <c r="AV121" s="12" t="s">
        <v>83</v>
      </c>
      <c r="AW121" s="12" t="s">
        <v>40</v>
      </c>
      <c r="AX121" s="12" t="s">
        <v>77</v>
      </c>
      <c r="AY121" s="191" t="s">
        <v>115</v>
      </c>
    </row>
    <row r="122" spans="2:65" s="1" customFormat="1" ht="22.5" customHeight="1">
      <c r="B122" s="157"/>
      <c r="C122" s="158" t="s">
        <v>171</v>
      </c>
      <c r="D122" s="158" t="s">
        <v>117</v>
      </c>
      <c r="E122" s="159" t="s">
        <v>172</v>
      </c>
      <c r="F122" s="160" t="s">
        <v>173</v>
      </c>
      <c r="G122" s="161" t="s">
        <v>120</v>
      </c>
      <c r="H122" s="162">
        <v>196.6</v>
      </c>
      <c r="I122" s="163"/>
      <c r="J122" s="164">
        <f>ROUND(I122*H122,2)</f>
        <v>0</v>
      </c>
      <c r="K122" s="160" t="s">
        <v>121</v>
      </c>
      <c r="L122" s="33"/>
      <c r="M122" s="165" t="s">
        <v>3</v>
      </c>
      <c r="N122" s="166" t="s">
        <v>48</v>
      </c>
      <c r="O122" s="34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6" t="s">
        <v>122</v>
      </c>
      <c r="AT122" s="16" t="s">
        <v>117</v>
      </c>
      <c r="AU122" s="16" t="s">
        <v>83</v>
      </c>
      <c r="AY122" s="16" t="s">
        <v>115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6" t="s">
        <v>23</v>
      </c>
      <c r="BK122" s="169">
        <f>ROUND(I122*H122,2)</f>
        <v>0</v>
      </c>
      <c r="BL122" s="16" t="s">
        <v>122</v>
      </c>
      <c r="BM122" s="16" t="s">
        <v>174</v>
      </c>
    </row>
    <row r="123" spans="2:47" s="1" customFormat="1" ht="27">
      <c r="B123" s="33"/>
      <c r="D123" s="183" t="s">
        <v>124</v>
      </c>
      <c r="F123" s="195" t="s">
        <v>175</v>
      </c>
      <c r="I123" s="172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124</v>
      </c>
      <c r="AU123" s="16" t="s">
        <v>83</v>
      </c>
    </row>
    <row r="124" spans="2:65" s="1" customFormat="1" ht="22.5" customHeight="1">
      <c r="B124" s="157"/>
      <c r="C124" s="158" t="s">
        <v>176</v>
      </c>
      <c r="D124" s="158" t="s">
        <v>117</v>
      </c>
      <c r="E124" s="159" t="s">
        <v>177</v>
      </c>
      <c r="F124" s="160" t="s">
        <v>178</v>
      </c>
      <c r="G124" s="161" t="s">
        <v>134</v>
      </c>
      <c r="H124" s="162">
        <v>246.884</v>
      </c>
      <c r="I124" s="163"/>
      <c r="J124" s="164">
        <f>ROUND(I124*H124,2)</f>
        <v>0</v>
      </c>
      <c r="K124" s="160" t="s">
        <v>121</v>
      </c>
      <c r="L124" s="33"/>
      <c r="M124" s="165" t="s">
        <v>3</v>
      </c>
      <c r="N124" s="166" t="s">
        <v>48</v>
      </c>
      <c r="O124" s="34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6" t="s">
        <v>122</v>
      </c>
      <c r="AT124" s="16" t="s">
        <v>117</v>
      </c>
      <c r="AU124" s="16" t="s">
        <v>83</v>
      </c>
      <c r="AY124" s="16" t="s">
        <v>115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6" t="s">
        <v>23</v>
      </c>
      <c r="BK124" s="169">
        <f>ROUND(I124*H124,2)</f>
        <v>0</v>
      </c>
      <c r="BL124" s="16" t="s">
        <v>122</v>
      </c>
      <c r="BM124" s="16" t="s">
        <v>179</v>
      </c>
    </row>
    <row r="125" spans="2:47" s="1" customFormat="1" ht="40.5">
      <c r="B125" s="33"/>
      <c r="D125" s="170" t="s">
        <v>124</v>
      </c>
      <c r="F125" s="171" t="s">
        <v>180</v>
      </c>
      <c r="I125" s="172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124</v>
      </c>
      <c r="AU125" s="16" t="s">
        <v>83</v>
      </c>
    </row>
    <row r="126" spans="2:47" s="1" customFormat="1" ht="175.5">
      <c r="B126" s="33"/>
      <c r="D126" s="170" t="s">
        <v>126</v>
      </c>
      <c r="F126" s="173" t="s">
        <v>181</v>
      </c>
      <c r="I126" s="172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126</v>
      </c>
      <c r="AU126" s="16" t="s">
        <v>83</v>
      </c>
    </row>
    <row r="127" spans="2:51" s="11" customFormat="1" ht="13.5">
      <c r="B127" s="174"/>
      <c r="D127" s="170" t="s">
        <v>128</v>
      </c>
      <c r="E127" s="175" t="s">
        <v>3</v>
      </c>
      <c r="F127" s="176" t="s">
        <v>182</v>
      </c>
      <c r="H127" s="177" t="s">
        <v>3</v>
      </c>
      <c r="I127" s="178"/>
      <c r="L127" s="174"/>
      <c r="M127" s="179"/>
      <c r="N127" s="180"/>
      <c r="O127" s="180"/>
      <c r="P127" s="180"/>
      <c r="Q127" s="180"/>
      <c r="R127" s="180"/>
      <c r="S127" s="180"/>
      <c r="T127" s="181"/>
      <c r="AT127" s="177" t="s">
        <v>128</v>
      </c>
      <c r="AU127" s="177" t="s">
        <v>83</v>
      </c>
      <c r="AV127" s="11" t="s">
        <v>23</v>
      </c>
      <c r="AW127" s="11" t="s">
        <v>40</v>
      </c>
      <c r="AX127" s="11" t="s">
        <v>77</v>
      </c>
      <c r="AY127" s="177" t="s">
        <v>115</v>
      </c>
    </row>
    <row r="128" spans="2:51" s="12" customFormat="1" ht="13.5">
      <c r="B128" s="182"/>
      <c r="D128" s="170" t="s">
        <v>128</v>
      </c>
      <c r="E128" s="191" t="s">
        <v>3</v>
      </c>
      <c r="F128" s="192" t="s">
        <v>183</v>
      </c>
      <c r="H128" s="193">
        <v>225.584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91" t="s">
        <v>128</v>
      </c>
      <c r="AU128" s="191" t="s">
        <v>83</v>
      </c>
      <c r="AV128" s="12" t="s">
        <v>83</v>
      </c>
      <c r="AW128" s="12" t="s">
        <v>40</v>
      </c>
      <c r="AX128" s="12" t="s">
        <v>77</v>
      </c>
      <c r="AY128" s="191" t="s">
        <v>115</v>
      </c>
    </row>
    <row r="129" spans="2:51" s="11" customFormat="1" ht="13.5">
      <c r="B129" s="174"/>
      <c r="D129" s="170" t="s">
        <v>128</v>
      </c>
      <c r="E129" s="175" t="s">
        <v>3</v>
      </c>
      <c r="F129" s="176" t="s">
        <v>184</v>
      </c>
      <c r="H129" s="177" t="s">
        <v>3</v>
      </c>
      <c r="I129" s="178"/>
      <c r="L129" s="174"/>
      <c r="M129" s="179"/>
      <c r="N129" s="180"/>
      <c r="O129" s="180"/>
      <c r="P129" s="180"/>
      <c r="Q129" s="180"/>
      <c r="R129" s="180"/>
      <c r="S129" s="180"/>
      <c r="T129" s="181"/>
      <c r="AT129" s="177" t="s">
        <v>128</v>
      </c>
      <c r="AU129" s="177" t="s">
        <v>83</v>
      </c>
      <c r="AV129" s="11" t="s">
        <v>23</v>
      </c>
      <c r="AW129" s="11" t="s">
        <v>40</v>
      </c>
      <c r="AX129" s="11" t="s">
        <v>77</v>
      </c>
      <c r="AY129" s="177" t="s">
        <v>115</v>
      </c>
    </row>
    <row r="130" spans="2:51" s="12" customFormat="1" ht="13.5">
      <c r="B130" s="182"/>
      <c r="D130" s="183" t="s">
        <v>128</v>
      </c>
      <c r="E130" s="184" t="s">
        <v>3</v>
      </c>
      <c r="F130" s="185" t="s">
        <v>185</v>
      </c>
      <c r="H130" s="186">
        <v>21.3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91" t="s">
        <v>128</v>
      </c>
      <c r="AU130" s="191" t="s">
        <v>83</v>
      </c>
      <c r="AV130" s="12" t="s">
        <v>83</v>
      </c>
      <c r="AW130" s="12" t="s">
        <v>40</v>
      </c>
      <c r="AX130" s="12" t="s">
        <v>77</v>
      </c>
      <c r="AY130" s="191" t="s">
        <v>115</v>
      </c>
    </row>
    <row r="131" spans="2:65" s="1" customFormat="1" ht="22.5" customHeight="1">
      <c r="B131" s="157"/>
      <c r="C131" s="158" t="s">
        <v>186</v>
      </c>
      <c r="D131" s="158" t="s">
        <v>117</v>
      </c>
      <c r="E131" s="159" t="s">
        <v>187</v>
      </c>
      <c r="F131" s="160" t="s">
        <v>188</v>
      </c>
      <c r="G131" s="161" t="s">
        <v>189</v>
      </c>
      <c r="H131" s="162">
        <v>383.493</v>
      </c>
      <c r="I131" s="163"/>
      <c r="J131" s="164">
        <f>ROUND(I131*H131,2)</f>
        <v>0</v>
      </c>
      <c r="K131" s="160" t="s">
        <v>121</v>
      </c>
      <c r="L131" s="33"/>
      <c r="M131" s="165" t="s">
        <v>3</v>
      </c>
      <c r="N131" s="166" t="s">
        <v>48</v>
      </c>
      <c r="O131" s="34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AR131" s="16" t="s">
        <v>122</v>
      </c>
      <c r="AT131" s="16" t="s">
        <v>117</v>
      </c>
      <c r="AU131" s="16" t="s">
        <v>83</v>
      </c>
      <c r="AY131" s="16" t="s">
        <v>115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6" t="s">
        <v>23</v>
      </c>
      <c r="BK131" s="169">
        <f>ROUND(I131*H131,2)</f>
        <v>0</v>
      </c>
      <c r="BL131" s="16" t="s">
        <v>122</v>
      </c>
      <c r="BM131" s="16" t="s">
        <v>190</v>
      </c>
    </row>
    <row r="132" spans="2:47" s="1" customFormat="1" ht="13.5">
      <c r="B132" s="33"/>
      <c r="D132" s="170" t="s">
        <v>124</v>
      </c>
      <c r="F132" s="171" t="s">
        <v>191</v>
      </c>
      <c r="I132" s="172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124</v>
      </c>
      <c r="AU132" s="16" t="s">
        <v>83</v>
      </c>
    </row>
    <row r="133" spans="2:47" s="1" customFormat="1" ht="175.5">
      <c r="B133" s="33"/>
      <c r="D133" s="170" t="s">
        <v>126</v>
      </c>
      <c r="F133" s="173" t="s">
        <v>192</v>
      </c>
      <c r="I133" s="172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126</v>
      </c>
      <c r="AU133" s="16" t="s">
        <v>83</v>
      </c>
    </row>
    <row r="134" spans="2:51" s="11" customFormat="1" ht="13.5">
      <c r="B134" s="174"/>
      <c r="D134" s="170" t="s">
        <v>128</v>
      </c>
      <c r="E134" s="175" t="s">
        <v>3</v>
      </c>
      <c r="F134" s="176" t="s">
        <v>182</v>
      </c>
      <c r="H134" s="177" t="s">
        <v>3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7" t="s">
        <v>128</v>
      </c>
      <c r="AU134" s="177" t="s">
        <v>83</v>
      </c>
      <c r="AV134" s="11" t="s">
        <v>23</v>
      </c>
      <c r="AW134" s="11" t="s">
        <v>40</v>
      </c>
      <c r="AX134" s="11" t="s">
        <v>77</v>
      </c>
      <c r="AY134" s="177" t="s">
        <v>115</v>
      </c>
    </row>
    <row r="135" spans="2:51" s="12" customFormat="1" ht="13.5">
      <c r="B135" s="182"/>
      <c r="D135" s="183" t="s">
        <v>128</v>
      </c>
      <c r="E135" s="184" t="s">
        <v>3</v>
      </c>
      <c r="F135" s="185" t="s">
        <v>193</v>
      </c>
      <c r="H135" s="186">
        <v>383.493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91" t="s">
        <v>128</v>
      </c>
      <c r="AU135" s="191" t="s">
        <v>83</v>
      </c>
      <c r="AV135" s="12" t="s">
        <v>83</v>
      </c>
      <c r="AW135" s="12" t="s">
        <v>40</v>
      </c>
      <c r="AX135" s="12" t="s">
        <v>77</v>
      </c>
      <c r="AY135" s="191" t="s">
        <v>115</v>
      </c>
    </row>
    <row r="136" spans="2:65" s="1" customFormat="1" ht="22.5" customHeight="1">
      <c r="B136" s="157"/>
      <c r="C136" s="158" t="s">
        <v>28</v>
      </c>
      <c r="D136" s="158" t="s">
        <v>117</v>
      </c>
      <c r="E136" s="159" t="s">
        <v>194</v>
      </c>
      <c r="F136" s="160" t="s">
        <v>195</v>
      </c>
      <c r="G136" s="161" t="s">
        <v>134</v>
      </c>
      <c r="H136" s="162">
        <v>45.639</v>
      </c>
      <c r="I136" s="163"/>
      <c r="J136" s="164">
        <f>ROUND(I136*H136,2)</f>
        <v>0</v>
      </c>
      <c r="K136" s="160" t="s">
        <v>121</v>
      </c>
      <c r="L136" s="33"/>
      <c r="M136" s="165" t="s">
        <v>3</v>
      </c>
      <c r="N136" s="166" t="s">
        <v>48</v>
      </c>
      <c r="O136" s="34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6" t="s">
        <v>122</v>
      </c>
      <c r="AT136" s="16" t="s">
        <v>117</v>
      </c>
      <c r="AU136" s="16" t="s">
        <v>83</v>
      </c>
      <c r="AY136" s="16" t="s">
        <v>115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6" t="s">
        <v>23</v>
      </c>
      <c r="BK136" s="169">
        <f>ROUND(I136*H136,2)</f>
        <v>0</v>
      </c>
      <c r="BL136" s="16" t="s">
        <v>122</v>
      </c>
      <c r="BM136" s="16" t="s">
        <v>196</v>
      </c>
    </row>
    <row r="137" spans="2:47" s="1" customFormat="1" ht="27">
      <c r="B137" s="33"/>
      <c r="D137" s="170" t="s">
        <v>124</v>
      </c>
      <c r="F137" s="171" t="s">
        <v>197</v>
      </c>
      <c r="I137" s="172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124</v>
      </c>
      <c r="AU137" s="16" t="s">
        <v>83</v>
      </c>
    </row>
    <row r="138" spans="2:47" s="1" customFormat="1" ht="175.5">
      <c r="B138" s="33"/>
      <c r="D138" s="170" t="s">
        <v>126</v>
      </c>
      <c r="F138" s="173" t="s">
        <v>198</v>
      </c>
      <c r="I138" s="172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126</v>
      </c>
      <c r="AU138" s="16" t="s">
        <v>83</v>
      </c>
    </row>
    <row r="139" spans="2:51" s="11" customFormat="1" ht="13.5">
      <c r="B139" s="174"/>
      <c r="D139" s="170" t="s">
        <v>128</v>
      </c>
      <c r="E139" s="175" t="s">
        <v>3</v>
      </c>
      <c r="F139" s="176" t="s">
        <v>199</v>
      </c>
      <c r="H139" s="177" t="s">
        <v>3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7" t="s">
        <v>128</v>
      </c>
      <c r="AU139" s="177" t="s">
        <v>83</v>
      </c>
      <c r="AV139" s="11" t="s">
        <v>23</v>
      </c>
      <c r="AW139" s="11" t="s">
        <v>40</v>
      </c>
      <c r="AX139" s="11" t="s">
        <v>77</v>
      </c>
      <c r="AY139" s="177" t="s">
        <v>115</v>
      </c>
    </row>
    <row r="140" spans="2:51" s="11" customFormat="1" ht="13.5">
      <c r="B140" s="174"/>
      <c r="D140" s="170" t="s">
        <v>128</v>
      </c>
      <c r="E140" s="175" t="s">
        <v>3</v>
      </c>
      <c r="F140" s="176" t="s">
        <v>138</v>
      </c>
      <c r="H140" s="177" t="s">
        <v>3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7" t="s">
        <v>128</v>
      </c>
      <c r="AU140" s="177" t="s">
        <v>83</v>
      </c>
      <c r="AV140" s="11" t="s">
        <v>23</v>
      </c>
      <c r="AW140" s="11" t="s">
        <v>40</v>
      </c>
      <c r="AX140" s="11" t="s">
        <v>77</v>
      </c>
      <c r="AY140" s="177" t="s">
        <v>115</v>
      </c>
    </row>
    <row r="141" spans="2:51" s="12" customFormat="1" ht="13.5">
      <c r="B141" s="182"/>
      <c r="D141" s="170" t="s">
        <v>128</v>
      </c>
      <c r="E141" s="191" t="s">
        <v>3</v>
      </c>
      <c r="F141" s="192" t="s">
        <v>200</v>
      </c>
      <c r="H141" s="193">
        <v>9.504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91" t="s">
        <v>128</v>
      </c>
      <c r="AU141" s="191" t="s">
        <v>83</v>
      </c>
      <c r="AV141" s="12" t="s">
        <v>83</v>
      </c>
      <c r="AW141" s="12" t="s">
        <v>40</v>
      </c>
      <c r="AX141" s="12" t="s">
        <v>77</v>
      </c>
      <c r="AY141" s="191" t="s">
        <v>115</v>
      </c>
    </row>
    <row r="142" spans="2:51" s="11" customFormat="1" ht="13.5">
      <c r="B142" s="174"/>
      <c r="D142" s="170" t="s">
        <v>128</v>
      </c>
      <c r="E142" s="175" t="s">
        <v>3</v>
      </c>
      <c r="F142" s="176" t="s">
        <v>130</v>
      </c>
      <c r="H142" s="177" t="s">
        <v>3</v>
      </c>
      <c r="I142" s="178"/>
      <c r="L142" s="174"/>
      <c r="M142" s="179"/>
      <c r="N142" s="180"/>
      <c r="O142" s="180"/>
      <c r="P142" s="180"/>
      <c r="Q142" s="180"/>
      <c r="R142" s="180"/>
      <c r="S142" s="180"/>
      <c r="T142" s="181"/>
      <c r="AT142" s="177" t="s">
        <v>128</v>
      </c>
      <c r="AU142" s="177" t="s">
        <v>83</v>
      </c>
      <c r="AV142" s="11" t="s">
        <v>23</v>
      </c>
      <c r="AW142" s="11" t="s">
        <v>40</v>
      </c>
      <c r="AX142" s="11" t="s">
        <v>77</v>
      </c>
      <c r="AY142" s="177" t="s">
        <v>115</v>
      </c>
    </row>
    <row r="143" spans="2:51" s="12" customFormat="1" ht="13.5">
      <c r="B143" s="182"/>
      <c r="D143" s="170" t="s">
        <v>128</v>
      </c>
      <c r="E143" s="191" t="s">
        <v>3</v>
      </c>
      <c r="F143" s="192" t="s">
        <v>201</v>
      </c>
      <c r="H143" s="193">
        <v>14.355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91" t="s">
        <v>128</v>
      </c>
      <c r="AU143" s="191" t="s">
        <v>83</v>
      </c>
      <c r="AV143" s="12" t="s">
        <v>83</v>
      </c>
      <c r="AW143" s="12" t="s">
        <v>40</v>
      </c>
      <c r="AX143" s="12" t="s">
        <v>77</v>
      </c>
      <c r="AY143" s="191" t="s">
        <v>115</v>
      </c>
    </row>
    <row r="144" spans="2:51" s="11" customFormat="1" ht="13.5">
      <c r="B144" s="174"/>
      <c r="D144" s="170" t="s">
        <v>128</v>
      </c>
      <c r="E144" s="175" t="s">
        <v>3</v>
      </c>
      <c r="F144" s="176" t="s">
        <v>141</v>
      </c>
      <c r="H144" s="177" t="s">
        <v>3</v>
      </c>
      <c r="I144" s="178"/>
      <c r="L144" s="174"/>
      <c r="M144" s="179"/>
      <c r="N144" s="180"/>
      <c r="O144" s="180"/>
      <c r="P144" s="180"/>
      <c r="Q144" s="180"/>
      <c r="R144" s="180"/>
      <c r="S144" s="180"/>
      <c r="T144" s="181"/>
      <c r="AT144" s="177" t="s">
        <v>128</v>
      </c>
      <c r="AU144" s="177" t="s">
        <v>83</v>
      </c>
      <c r="AV144" s="11" t="s">
        <v>23</v>
      </c>
      <c r="AW144" s="11" t="s">
        <v>40</v>
      </c>
      <c r="AX144" s="11" t="s">
        <v>77</v>
      </c>
      <c r="AY144" s="177" t="s">
        <v>115</v>
      </c>
    </row>
    <row r="145" spans="2:51" s="12" customFormat="1" ht="13.5">
      <c r="B145" s="182"/>
      <c r="D145" s="183" t="s">
        <v>128</v>
      </c>
      <c r="E145" s="184" t="s">
        <v>3</v>
      </c>
      <c r="F145" s="185" t="s">
        <v>202</v>
      </c>
      <c r="H145" s="186">
        <v>21.78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91" t="s">
        <v>128</v>
      </c>
      <c r="AU145" s="191" t="s">
        <v>83</v>
      </c>
      <c r="AV145" s="12" t="s">
        <v>83</v>
      </c>
      <c r="AW145" s="12" t="s">
        <v>40</v>
      </c>
      <c r="AX145" s="12" t="s">
        <v>77</v>
      </c>
      <c r="AY145" s="191" t="s">
        <v>115</v>
      </c>
    </row>
    <row r="146" spans="2:65" s="1" customFormat="1" ht="31.5" customHeight="1">
      <c r="B146" s="157"/>
      <c r="C146" s="158" t="s">
        <v>203</v>
      </c>
      <c r="D146" s="158" t="s">
        <v>117</v>
      </c>
      <c r="E146" s="159" t="s">
        <v>204</v>
      </c>
      <c r="F146" s="160" t="s">
        <v>205</v>
      </c>
      <c r="G146" s="161" t="s">
        <v>134</v>
      </c>
      <c r="H146" s="162">
        <v>43.245</v>
      </c>
      <c r="I146" s="163"/>
      <c r="J146" s="164">
        <f>ROUND(I146*H146,2)</f>
        <v>0</v>
      </c>
      <c r="K146" s="160" t="s">
        <v>121</v>
      </c>
      <c r="L146" s="33"/>
      <c r="M146" s="165" t="s">
        <v>3</v>
      </c>
      <c r="N146" s="166" t="s">
        <v>48</v>
      </c>
      <c r="O146" s="34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AR146" s="16" t="s">
        <v>122</v>
      </c>
      <c r="AT146" s="16" t="s">
        <v>117</v>
      </c>
      <c r="AU146" s="16" t="s">
        <v>83</v>
      </c>
      <c r="AY146" s="16" t="s">
        <v>115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6" t="s">
        <v>23</v>
      </c>
      <c r="BK146" s="169">
        <f>ROUND(I146*H146,2)</f>
        <v>0</v>
      </c>
      <c r="BL146" s="16" t="s">
        <v>122</v>
      </c>
      <c r="BM146" s="16" t="s">
        <v>206</v>
      </c>
    </row>
    <row r="147" spans="2:47" s="1" customFormat="1" ht="27">
      <c r="B147" s="33"/>
      <c r="D147" s="170" t="s">
        <v>124</v>
      </c>
      <c r="F147" s="171" t="s">
        <v>207</v>
      </c>
      <c r="I147" s="172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124</v>
      </c>
      <c r="AU147" s="16" t="s">
        <v>83</v>
      </c>
    </row>
    <row r="148" spans="2:47" s="1" customFormat="1" ht="175.5">
      <c r="B148" s="33"/>
      <c r="D148" s="170" t="s">
        <v>126</v>
      </c>
      <c r="F148" s="173" t="s">
        <v>208</v>
      </c>
      <c r="I148" s="172"/>
      <c r="L148" s="33"/>
      <c r="M148" s="62"/>
      <c r="N148" s="34"/>
      <c r="O148" s="34"/>
      <c r="P148" s="34"/>
      <c r="Q148" s="34"/>
      <c r="R148" s="34"/>
      <c r="S148" s="34"/>
      <c r="T148" s="63"/>
      <c r="AT148" s="16" t="s">
        <v>126</v>
      </c>
      <c r="AU148" s="16" t="s">
        <v>83</v>
      </c>
    </row>
    <row r="149" spans="2:51" s="11" customFormat="1" ht="13.5">
      <c r="B149" s="174"/>
      <c r="D149" s="170" t="s">
        <v>128</v>
      </c>
      <c r="E149" s="175" t="s">
        <v>3</v>
      </c>
      <c r="F149" s="176" t="s">
        <v>209</v>
      </c>
      <c r="H149" s="177" t="s">
        <v>3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7" t="s">
        <v>128</v>
      </c>
      <c r="AU149" s="177" t="s">
        <v>83</v>
      </c>
      <c r="AV149" s="11" t="s">
        <v>23</v>
      </c>
      <c r="AW149" s="11" t="s">
        <v>40</v>
      </c>
      <c r="AX149" s="11" t="s">
        <v>77</v>
      </c>
      <c r="AY149" s="177" t="s">
        <v>115</v>
      </c>
    </row>
    <row r="150" spans="2:51" s="11" customFormat="1" ht="13.5">
      <c r="B150" s="174"/>
      <c r="D150" s="170" t="s">
        <v>128</v>
      </c>
      <c r="E150" s="175" t="s">
        <v>3</v>
      </c>
      <c r="F150" s="176" t="s">
        <v>138</v>
      </c>
      <c r="H150" s="177" t="s">
        <v>3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7" t="s">
        <v>128</v>
      </c>
      <c r="AU150" s="177" t="s">
        <v>83</v>
      </c>
      <c r="AV150" s="11" t="s">
        <v>23</v>
      </c>
      <c r="AW150" s="11" t="s">
        <v>40</v>
      </c>
      <c r="AX150" s="11" t="s">
        <v>77</v>
      </c>
      <c r="AY150" s="177" t="s">
        <v>115</v>
      </c>
    </row>
    <row r="151" spans="2:51" s="12" customFormat="1" ht="13.5">
      <c r="B151" s="182"/>
      <c r="D151" s="170" t="s">
        <v>128</v>
      </c>
      <c r="E151" s="191" t="s">
        <v>3</v>
      </c>
      <c r="F151" s="192" t="s">
        <v>210</v>
      </c>
      <c r="H151" s="193">
        <v>7.92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91" t="s">
        <v>128</v>
      </c>
      <c r="AU151" s="191" t="s">
        <v>83</v>
      </c>
      <c r="AV151" s="12" t="s">
        <v>83</v>
      </c>
      <c r="AW151" s="12" t="s">
        <v>40</v>
      </c>
      <c r="AX151" s="12" t="s">
        <v>77</v>
      </c>
      <c r="AY151" s="191" t="s">
        <v>115</v>
      </c>
    </row>
    <row r="152" spans="2:51" s="12" customFormat="1" ht="13.5">
      <c r="B152" s="182"/>
      <c r="D152" s="170" t="s">
        <v>128</v>
      </c>
      <c r="E152" s="191" t="s">
        <v>3</v>
      </c>
      <c r="F152" s="192" t="s">
        <v>211</v>
      </c>
      <c r="H152" s="193">
        <v>13.05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91" t="s">
        <v>128</v>
      </c>
      <c r="AU152" s="191" t="s">
        <v>83</v>
      </c>
      <c r="AV152" s="12" t="s">
        <v>83</v>
      </c>
      <c r="AW152" s="12" t="s">
        <v>40</v>
      </c>
      <c r="AX152" s="12" t="s">
        <v>77</v>
      </c>
      <c r="AY152" s="191" t="s">
        <v>115</v>
      </c>
    </row>
    <row r="153" spans="2:51" s="11" customFormat="1" ht="13.5">
      <c r="B153" s="174"/>
      <c r="D153" s="170" t="s">
        <v>128</v>
      </c>
      <c r="E153" s="175" t="s">
        <v>3</v>
      </c>
      <c r="F153" s="176" t="s">
        <v>141</v>
      </c>
      <c r="H153" s="177" t="s">
        <v>3</v>
      </c>
      <c r="I153" s="178"/>
      <c r="L153" s="174"/>
      <c r="M153" s="179"/>
      <c r="N153" s="180"/>
      <c r="O153" s="180"/>
      <c r="P153" s="180"/>
      <c r="Q153" s="180"/>
      <c r="R153" s="180"/>
      <c r="S153" s="180"/>
      <c r="T153" s="181"/>
      <c r="AT153" s="177" t="s">
        <v>128</v>
      </c>
      <c r="AU153" s="177" t="s">
        <v>83</v>
      </c>
      <c r="AV153" s="11" t="s">
        <v>23</v>
      </c>
      <c r="AW153" s="11" t="s">
        <v>40</v>
      </c>
      <c r="AX153" s="11" t="s">
        <v>77</v>
      </c>
      <c r="AY153" s="177" t="s">
        <v>115</v>
      </c>
    </row>
    <row r="154" spans="2:51" s="12" customFormat="1" ht="13.5">
      <c r="B154" s="182"/>
      <c r="D154" s="183" t="s">
        <v>128</v>
      </c>
      <c r="E154" s="184" t="s">
        <v>3</v>
      </c>
      <c r="F154" s="185" t="s">
        <v>212</v>
      </c>
      <c r="H154" s="186">
        <v>22.275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91" t="s">
        <v>128</v>
      </c>
      <c r="AU154" s="191" t="s">
        <v>83</v>
      </c>
      <c r="AV154" s="12" t="s">
        <v>83</v>
      </c>
      <c r="AW154" s="12" t="s">
        <v>40</v>
      </c>
      <c r="AX154" s="12" t="s">
        <v>77</v>
      </c>
      <c r="AY154" s="191" t="s">
        <v>115</v>
      </c>
    </row>
    <row r="155" spans="2:65" s="1" customFormat="1" ht="22.5" customHeight="1">
      <c r="B155" s="157"/>
      <c r="C155" s="196" t="s">
        <v>213</v>
      </c>
      <c r="D155" s="196" t="s">
        <v>214</v>
      </c>
      <c r="E155" s="197" t="s">
        <v>215</v>
      </c>
      <c r="F155" s="198" t="s">
        <v>216</v>
      </c>
      <c r="G155" s="199" t="s">
        <v>189</v>
      </c>
      <c r="H155" s="200">
        <v>95.139</v>
      </c>
      <c r="I155" s="201"/>
      <c r="J155" s="202">
        <f>ROUND(I155*H155,2)</f>
        <v>0</v>
      </c>
      <c r="K155" s="198" t="s">
        <v>121</v>
      </c>
      <c r="L155" s="203"/>
      <c r="M155" s="204" t="s">
        <v>3</v>
      </c>
      <c r="N155" s="205" t="s">
        <v>48</v>
      </c>
      <c r="O155" s="34"/>
      <c r="P155" s="167">
        <f>O155*H155</f>
        <v>0</v>
      </c>
      <c r="Q155" s="167">
        <v>1</v>
      </c>
      <c r="R155" s="167">
        <f>Q155*H155</f>
        <v>95.139</v>
      </c>
      <c r="S155" s="167">
        <v>0</v>
      </c>
      <c r="T155" s="168">
        <f>S155*H155</f>
        <v>0</v>
      </c>
      <c r="AR155" s="16" t="s">
        <v>176</v>
      </c>
      <c r="AT155" s="16" t="s">
        <v>214</v>
      </c>
      <c r="AU155" s="16" t="s">
        <v>83</v>
      </c>
      <c r="AY155" s="16" t="s">
        <v>115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6" t="s">
        <v>23</v>
      </c>
      <c r="BK155" s="169">
        <f>ROUND(I155*H155,2)</f>
        <v>0</v>
      </c>
      <c r="BL155" s="16" t="s">
        <v>122</v>
      </c>
      <c r="BM155" s="16" t="s">
        <v>217</v>
      </c>
    </row>
    <row r="156" spans="2:47" s="1" customFormat="1" ht="27">
      <c r="B156" s="33"/>
      <c r="D156" s="170" t="s">
        <v>124</v>
      </c>
      <c r="F156" s="171" t="s">
        <v>218</v>
      </c>
      <c r="I156" s="172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124</v>
      </c>
      <c r="AU156" s="16" t="s">
        <v>83</v>
      </c>
    </row>
    <row r="157" spans="2:51" s="12" customFormat="1" ht="13.5">
      <c r="B157" s="182"/>
      <c r="D157" s="183" t="s">
        <v>128</v>
      </c>
      <c r="E157" s="184" t="s">
        <v>3</v>
      </c>
      <c r="F157" s="185" t="s">
        <v>219</v>
      </c>
      <c r="H157" s="186">
        <v>95.139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91" t="s">
        <v>128</v>
      </c>
      <c r="AU157" s="191" t="s">
        <v>83</v>
      </c>
      <c r="AV157" s="12" t="s">
        <v>83</v>
      </c>
      <c r="AW157" s="12" t="s">
        <v>40</v>
      </c>
      <c r="AX157" s="12" t="s">
        <v>77</v>
      </c>
      <c r="AY157" s="191" t="s">
        <v>115</v>
      </c>
    </row>
    <row r="158" spans="2:65" s="1" customFormat="1" ht="22.5" customHeight="1">
      <c r="B158" s="157"/>
      <c r="C158" s="158" t="s">
        <v>220</v>
      </c>
      <c r="D158" s="158" t="s">
        <v>117</v>
      </c>
      <c r="E158" s="159" t="s">
        <v>221</v>
      </c>
      <c r="F158" s="160" t="s">
        <v>222</v>
      </c>
      <c r="G158" s="161" t="s">
        <v>120</v>
      </c>
      <c r="H158" s="162">
        <v>106.5</v>
      </c>
      <c r="I158" s="163"/>
      <c r="J158" s="164">
        <f>ROUND(I158*H158,2)</f>
        <v>0</v>
      </c>
      <c r="K158" s="160" t="s">
        <v>121</v>
      </c>
      <c r="L158" s="33"/>
      <c r="M158" s="165" t="s">
        <v>3</v>
      </c>
      <c r="N158" s="166" t="s">
        <v>48</v>
      </c>
      <c r="O158" s="34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AR158" s="16" t="s">
        <v>122</v>
      </c>
      <c r="AT158" s="16" t="s">
        <v>117</v>
      </c>
      <c r="AU158" s="16" t="s">
        <v>83</v>
      </c>
      <c r="AY158" s="16" t="s">
        <v>115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6" t="s">
        <v>23</v>
      </c>
      <c r="BK158" s="169">
        <f>ROUND(I158*H158,2)</f>
        <v>0</v>
      </c>
      <c r="BL158" s="16" t="s">
        <v>122</v>
      </c>
      <c r="BM158" s="16" t="s">
        <v>223</v>
      </c>
    </row>
    <row r="159" spans="2:47" s="1" customFormat="1" ht="13.5">
      <c r="B159" s="33"/>
      <c r="D159" s="170" t="s">
        <v>124</v>
      </c>
      <c r="F159" s="171" t="s">
        <v>224</v>
      </c>
      <c r="I159" s="172"/>
      <c r="L159" s="33"/>
      <c r="M159" s="62"/>
      <c r="N159" s="34"/>
      <c r="O159" s="34"/>
      <c r="P159" s="34"/>
      <c r="Q159" s="34"/>
      <c r="R159" s="34"/>
      <c r="S159" s="34"/>
      <c r="T159" s="63"/>
      <c r="AT159" s="16" t="s">
        <v>124</v>
      </c>
      <c r="AU159" s="16" t="s">
        <v>83</v>
      </c>
    </row>
    <row r="160" spans="2:47" s="1" customFormat="1" ht="175.5">
      <c r="B160" s="33"/>
      <c r="D160" s="183" t="s">
        <v>126</v>
      </c>
      <c r="F160" s="194" t="s">
        <v>225</v>
      </c>
      <c r="I160" s="172"/>
      <c r="L160" s="33"/>
      <c r="M160" s="62"/>
      <c r="N160" s="34"/>
      <c r="O160" s="34"/>
      <c r="P160" s="34"/>
      <c r="Q160" s="34"/>
      <c r="R160" s="34"/>
      <c r="S160" s="34"/>
      <c r="T160" s="63"/>
      <c r="AT160" s="16" t="s">
        <v>126</v>
      </c>
      <c r="AU160" s="16" t="s">
        <v>83</v>
      </c>
    </row>
    <row r="161" spans="2:65" s="1" customFormat="1" ht="22.5" customHeight="1">
      <c r="B161" s="157"/>
      <c r="C161" s="158" t="s">
        <v>226</v>
      </c>
      <c r="D161" s="158" t="s">
        <v>117</v>
      </c>
      <c r="E161" s="159" t="s">
        <v>227</v>
      </c>
      <c r="F161" s="160" t="s">
        <v>228</v>
      </c>
      <c r="G161" s="161" t="s">
        <v>120</v>
      </c>
      <c r="H161" s="162">
        <v>106.5</v>
      </c>
      <c r="I161" s="163"/>
      <c r="J161" s="164">
        <f>ROUND(I161*H161,2)</f>
        <v>0</v>
      </c>
      <c r="K161" s="160" t="s">
        <v>121</v>
      </c>
      <c r="L161" s="33"/>
      <c r="M161" s="165" t="s">
        <v>3</v>
      </c>
      <c r="N161" s="166" t="s">
        <v>48</v>
      </c>
      <c r="O161" s="34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6" t="s">
        <v>122</v>
      </c>
      <c r="AT161" s="16" t="s">
        <v>117</v>
      </c>
      <c r="AU161" s="16" t="s">
        <v>83</v>
      </c>
      <c r="AY161" s="16" t="s">
        <v>115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6" t="s">
        <v>23</v>
      </c>
      <c r="BK161" s="169">
        <f>ROUND(I161*H161,2)</f>
        <v>0</v>
      </c>
      <c r="BL161" s="16" t="s">
        <v>122</v>
      </c>
      <c r="BM161" s="16" t="s">
        <v>229</v>
      </c>
    </row>
    <row r="162" spans="2:47" s="1" customFormat="1" ht="27">
      <c r="B162" s="33"/>
      <c r="D162" s="170" t="s">
        <v>124</v>
      </c>
      <c r="F162" s="171" t="s">
        <v>230</v>
      </c>
      <c r="I162" s="172"/>
      <c r="L162" s="33"/>
      <c r="M162" s="62"/>
      <c r="N162" s="34"/>
      <c r="O162" s="34"/>
      <c r="P162" s="34"/>
      <c r="Q162" s="34"/>
      <c r="R162" s="34"/>
      <c r="S162" s="34"/>
      <c r="T162" s="63"/>
      <c r="AT162" s="16" t="s">
        <v>124</v>
      </c>
      <c r="AU162" s="16" t="s">
        <v>83</v>
      </c>
    </row>
    <row r="163" spans="2:47" s="1" customFormat="1" ht="121.5">
      <c r="B163" s="33"/>
      <c r="D163" s="170" t="s">
        <v>126</v>
      </c>
      <c r="F163" s="173" t="s">
        <v>231</v>
      </c>
      <c r="I163" s="172"/>
      <c r="L163" s="33"/>
      <c r="M163" s="62"/>
      <c r="N163" s="34"/>
      <c r="O163" s="34"/>
      <c r="P163" s="34"/>
      <c r="Q163" s="34"/>
      <c r="R163" s="34"/>
      <c r="S163" s="34"/>
      <c r="T163" s="63"/>
      <c r="AT163" s="16" t="s">
        <v>126</v>
      </c>
      <c r="AU163" s="16" t="s">
        <v>83</v>
      </c>
    </row>
    <row r="164" spans="2:51" s="11" customFormat="1" ht="13.5">
      <c r="B164" s="174"/>
      <c r="D164" s="170" t="s">
        <v>128</v>
      </c>
      <c r="E164" s="175" t="s">
        <v>3</v>
      </c>
      <c r="F164" s="176" t="s">
        <v>232</v>
      </c>
      <c r="H164" s="177" t="s">
        <v>3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7" t="s">
        <v>128</v>
      </c>
      <c r="AU164" s="177" t="s">
        <v>83</v>
      </c>
      <c r="AV164" s="11" t="s">
        <v>23</v>
      </c>
      <c r="AW164" s="11" t="s">
        <v>40</v>
      </c>
      <c r="AX164" s="11" t="s">
        <v>77</v>
      </c>
      <c r="AY164" s="177" t="s">
        <v>115</v>
      </c>
    </row>
    <row r="165" spans="2:51" s="12" customFormat="1" ht="13.5">
      <c r="B165" s="182"/>
      <c r="D165" s="170" t="s">
        <v>128</v>
      </c>
      <c r="E165" s="191" t="s">
        <v>3</v>
      </c>
      <c r="F165" s="192" t="s">
        <v>233</v>
      </c>
      <c r="H165" s="193">
        <v>1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91" t="s">
        <v>128</v>
      </c>
      <c r="AU165" s="191" t="s">
        <v>83</v>
      </c>
      <c r="AV165" s="12" t="s">
        <v>83</v>
      </c>
      <c r="AW165" s="12" t="s">
        <v>40</v>
      </c>
      <c r="AX165" s="12" t="s">
        <v>77</v>
      </c>
      <c r="AY165" s="191" t="s">
        <v>115</v>
      </c>
    </row>
    <row r="166" spans="2:51" s="12" customFormat="1" ht="13.5">
      <c r="B166" s="182"/>
      <c r="D166" s="170" t="s">
        <v>128</v>
      </c>
      <c r="E166" s="191" t="s">
        <v>3</v>
      </c>
      <c r="F166" s="192" t="s">
        <v>234</v>
      </c>
      <c r="H166" s="193">
        <v>22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91" t="s">
        <v>128</v>
      </c>
      <c r="AU166" s="191" t="s">
        <v>83</v>
      </c>
      <c r="AV166" s="12" t="s">
        <v>83</v>
      </c>
      <c r="AW166" s="12" t="s">
        <v>40</v>
      </c>
      <c r="AX166" s="12" t="s">
        <v>77</v>
      </c>
      <c r="AY166" s="191" t="s">
        <v>115</v>
      </c>
    </row>
    <row r="167" spans="2:51" s="12" customFormat="1" ht="13.5">
      <c r="B167" s="182"/>
      <c r="D167" s="170" t="s">
        <v>128</v>
      </c>
      <c r="E167" s="191" t="s">
        <v>3</v>
      </c>
      <c r="F167" s="192" t="s">
        <v>235</v>
      </c>
      <c r="H167" s="193">
        <v>2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91" t="s">
        <v>128</v>
      </c>
      <c r="AU167" s="191" t="s">
        <v>83</v>
      </c>
      <c r="AV167" s="12" t="s">
        <v>83</v>
      </c>
      <c r="AW167" s="12" t="s">
        <v>40</v>
      </c>
      <c r="AX167" s="12" t="s">
        <v>77</v>
      </c>
      <c r="AY167" s="191" t="s">
        <v>115</v>
      </c>
    </row>
    <row r="168" spans="2:51" s="12" customFormat="1" ht="13.5">
      <c r="B168" s="182"/>
      <c r="D168" s="170" t="s">
        <v>128</v>
      </c>
      <c r="E168" s="191" t="s">
        <v>3</v>
      </c>
      <c r="F168" s="192" t="s">
        <v>236</v>
      </c>
      <c r="H168" s="193">
        <v>29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91" t="s">
        <v>128</v>
      </c>
      <c r="AU168" s="191" t="s">
        <v>83</v>
      </c>
      <c r="AV168" s="12" t="s">
        <v>83</v>
      </c>
      <c r="AW168" s="12" t="s">
        <v>40</v>
      </c>
      <c r="AX168" s="12" t="s">
        <v>77</v>
      </c>
      <c r="AY168" s="191" t="s">
        <v>115</v>
      </c>
    </row>
    <row r="169" spans="2:51" s="12" customFormat="1" ht="13.5">
      <c r="B169" s="182"/>
      <c r="D169" s="170" t="s">
        <v>128</v>
      </c>
      <c r="E169" s="191" t="s">
        <v>3</v>
      </c>
      <c r="F169" s="192" t="s">
        <v>237</v>
      </c>
      <c r="H169" s="193">
        <v>3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91" t="s">
        <v>128</v>
      </c>
      <c r="AU169" s="191" t="s">
        <v>83</v>
      </c>
      <c r="AV169" s="12" t="s">
        <v>83</v>
      </c>
      <c r="AW169" s="12" t="s">
        <v>40</v>
      </c>
      <c r="AX169" s="12" t="s">
        <v>77</v>
      </c>
      <c r="AY169" s="191" t="s">
        <v>115</v>
      </c>
    </row>
    <row r="170" spans="2:51" s="12" customFormat="1" ht="13.5">
      <c r="B170" s="182"/>
      <c r="D170" s="183" t="s">
        <v>128</v>
      </c>
      <c r="E170" s="184" t="s">
        <v>3</v>
      </c>
      <c r="F170" s="185" t="s">
        <v>238</v>
      </c>
      <c r="H170" s="186">
        <v>49.5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91" t="s">
        <v>128</v>
      </c>
      <c r="AU170" s="191" t="s">
        <v>83</v>
      </c>
      <c r="AV170" s="12" t="s">
        <v>83</v>
      </c>
      <c r="AW170" s="12" t="s">
        <v>40</v>
      </c>
      <c r="AX170" s="12" t="s">
        <v>77</v>
      </c>
      <c r="AY170" s="191" t="s">
        <v>115</v>
      </c>
    </row>
    <row r="171" spans="2:65" s="1" customFormat="1" ht="22.5" customHeight="1">
      <c r="B171" s="157"/>
      <c r="C171" s="196" t="s">
        <v>9</v>
      </c>
      <c r="D171" s="196" t="s">
        <v>214</v>
      </c>
      <c r="E171" s="197" t="s">
        <v>239</v>
      </c>
      <c r="F171" s="198" t="s">
        <v>240</v>
      </c>
      <c r="G171" s="199" t="s">
        <v>189</v>
      </c>
      <c r="H171" s="200">
        <v>42.174</v>
      </c>
      <c r="I171" s="201"/>
      <c r="J171" s="202">
        <f>ROUND(I171*H171,2)</f>
        <v>0</v>
      </c>
      <c r="K171" s="198" t="s">
        <v>121</v>
      </c>
      <c r="L171" s="203"/>
      <c r="M171" s="204" t="s">
        <v>3</v>
      </c>
      <c r="N171" s="205" t="s">
        <v>48</v>
      </c>
      <c r="O171" s="34"/>
      <c r="P171" s="167">
        <f>O171*H171</f>
        <v>0</v>
      </c>
      <c r="Q171" s="167">
        <v>1</v>
      </c>
      <c r="R171" s="167">
        <f>Q171*H171</f>
        <v>42.174</v>
      </c>
      <c r="S171" s="167">
        <v>0</v>
      </c>
      <c r="T171" s="168">
        <f>S171*H171</f>
        <v>0</v>
      </c>
      <c r="AR171" s="16" t="s">
        <v>176</v>
      </c>
      <c r="AT171" s="16" t="s">
        <v>214</v>
      </c>
      <c r="AU171" s="16" t="s">
        <v>83</v>
      </c>
      <c r="AY171" s="16" t="s">
        <v>115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6" t="s">
        <v>23</v>
      </c>
      <c r="BK171" s="169">
        <f>ROUND(I171*H171,2)</f>
        <v>0</v>
      </c>
      <c r="BL171" s="16" t="s">
        <v>122</v>
      </c>
      <c r="BM171" s="16" t="s">
        <v>241</v>
      </c>
    </row>
    <row r="172" spans="2:51" s="12" customFormat="1" ht="13.5">
      <c r="B172" s="182"/>
      <c r="D172" s="183" t="s">
        <v>128</v>
      </c>
      <c r="E172" s="184" t="s">
        <v>3</v>
      </c>
      <c r="F172" s="185" t="s">
        <v>242</v>
      </c>
      <c r="H172" s="186">
        <v>42.174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91" t="s">
        <v>128</v>
      </c>
      <c r="AU172" s="191" t="s">
        <v>83</v>
      </c>
      <c r="AV172" s="12" t="s">
        <v>83</v>
      </c>
      <c r="AW172" s="12" t="s">
        <v>40</v>
      </c>
      <c r="AX172" s="12" t="s">
        <v>77</v>
      </c>
      <c r="AY172" s="191" t="s">
        <v>115</v>
      </c>
    </row>
    <row r="173" spans="2:65" s="1" customFormat="1" ht="22.5" customHeight="1">
      <c r="B173" s="157"/>
      <c r="C173" s="158" t="s">
        <v>243</v>
      </c>
      <c r="D173" s="158" t="s">
        <v>117</v>
      </c>
      <c r="E173" s="159" t="s">
        <v>244</v>
      </c>
      <c r="F173" s="160" t="s">
        <v>245</v>
      </c>
      <c r="G173" s="161" t="s">
        <v>120</v>
      </c>
      <c r="H173" s="162">
        <v>106.5</v>
      </c>
      <c r="I173" s="163"/>
      <c r="J173" s="164">
        <f>ROUND(I173*H173,2)</f>
        <v>0</v>
      </c>
      <c r="K173" s="160" t="s">
        <v>121</v>
      </c>
      <c r="L173" s="33"/>
      <c r="M173" s="165" t="s">
        <v>3</v>
      </c>
      <c r="N173" s="166" t="s">
        <v>48</v>
      </c>
      <c r="O173" s="34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AR173" s="16" t="s">
        <v>122</v>
      </c>
      <c r="AT173" s="16" t="s">
        <v>117</v>
      </c>
      <c r="AU173" s="16" t="s">
        <v>83</v>
      </c>
      <c r="AY173" s="16" t="s">
        <v>115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6" t="s">
        <v>23</v>
      </c>
      <c r="BK173" s="169">
        <f>ROUND(I173*H173,2)</f>
        <v>0</v>
      </c>
      <c r="BL173" s="16" t="s">
        <v>122</v>
      </c>
      <c r="BM173" s="16" t="s">
        <v>246</v>
      </c>
    </row>
    <row r="174" spans="2:47" s="1" customFormat="1" ht="27">
      <c r="B174" s="33"/>
      <c r="D174" s="170" t="s">
        <v>124</v>
      </c>
      <c r="F174" s="171" t="s">
        <v>247</v>
      </c>
      <c r="I174" s="172"/>
      <c r="L174" s="33"/>
      <c r="M174" s="62"/>
      <c r="N174" s="34"/>
      <c r="O174" s="34"/>
      <c r="P174" s="34"/>
      <c r="Q174" s="34"/>
      <c r="R174" s="34"/>
      <c r="S174" s="34"/>
      <c r="T174" s="63"/>
      <c r="AT174" s="16" t="s">
        <v>124</v>
      </c>
      <c r="AU174" s="16" t="s">
        <v>83</v>
      </c>
    </row>
    <row r="175" spans="2:47" s="1" customFormat="1" ht="121.5">
      <c r="B175" s="33"/>
      <c r="D175" s="183" t="s">
        <v>126</v>
      </c>
      <c r="F175" s="194" t="s">
        <v>248</v>
      </c>
      <c r="I175" s="172"/>
      <c r="L175" s="33"/>
      <c r="M175" s="62"/>
      <c r="N175" s="34"/>
      <c r="O175" s="34"/>
      <c r="P175" s="34"/>
      <c r="Q175" s="34"/>
      <c r="R175" s="34"/>
      <c r="S175" s="34"/>
      <c r="T175" s="63"/>
      <c r="AT175" s="16" t="s">
        <v>126</v>
      </c>
      <c r="AU175" s="16" t="s">
        <v>83</v>
      </c>
    </row>
    <row r="176" spans="2:65" s="1" customFormat="1" ht="22.5" customHeight="1">
      <c r="B176" s="157"/>
      <c r="C176" s="196" t="s">
        <v>249</v>
      </c>
      <c r="D176" s="196" t="s">
        <v>214</v>
      </c>
      <c r="E176" s="197" t="s">
        <v>250</v>
      </c>
      <c r="F176" s="198" t="s">
        <v>251</v>
      </c>
      <c r="G176" s="199" t="s">
        <v>252</v>
      </c>
      <c r="H176" s="200">
        <v>1.598</v>
      </c>
      <c r="I176" s="201"/>
      <c r="J176" s="202">
        <f>ROUND(I176*H176,2)</f>
        <v>0</v>
      </c>
      <c r="K176" s="198" t="s">
        <v>121</v>
      </c>
      <c r="L176" s="203"/>
      <c r="M176" s="204" t="s">
        <v>3</v>
      </c>
      <c r="N176" s="205" t="s">
        <v>48</v>
      </c>
      <c r="O176" s="34"/>
      <c r="P176" s="167">
        <f>O176*H176</f>
        <v>0</v>
      </c>
      <c r="Q176" s="167">
        <v>0.001</v>
      </c>
      <c r="R176" s="167">
        <f>Q176*H176</f>
        <v>0.001598</v>
      </c>
      <c r="S176" s="167">
        <v>0</v>
      </c>
      <c r="T176" s="168">
        <f>S176*H176</f>
        <v>0</v>
      </c>
      <c r="AR176" s="16" t="s">
        <v>176</v>
      </c>
      <c r="AT176" s="16" t="s">
        <v>214</v>
      </c>
      <c r="AU176" s="16" t="s">
        <v>83</v>
      </c>
      <c r="AY176" s="16" t="s">
        <v>115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6" t="s">
        <v>23</v>
      </c>
      <c r="BK176" s="169">
        <f>ROUND(I176*H176,2)</f>
        <v>0</v>
      </c>
      <c r="BL176" s="16" t="s">
        <v>122</v>
      </c>
      <c r="BM176" s="16" t="s">
        <v>253</v>
      </c>
    </row>
    <row r="177" spans="2:47" s="1" customFormat="1" ht="13.5">
      <c r="B177" s="33"/>
      <c r="D177" s="170" t="s">
        <v>124</v>
      </c>
      <c r="F177" s="171" t="s">
        <v>254</v>
      </c>
      <c r="I177" s="172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124</v>
      </c>
      <c r="AU177" s="16" t="s">
        <v>83</v>
      </c>
    </row>
    <row r="178" spans="2:51" s="12" customFormat="1" ht="13.5">
      <c r="B178" s="182"/>
      <c r="D178" s="183" t="s">
        <v>128</v>
      </c>
      <c r="F178" s="185" t="s">
        <v>255</v>
      </c>
      <c r="H178" s="186">
        <v>1.598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91" t="s">
        <v>128</v>
      </c>
      <c r="AU178" s="191" t="s">
        <v>83</v>
      </c>
      <c r="AV178" s="12" t="s">
        <v>83</v>
      </c>
      <c r="AW178" s="12" t="s">
        <v>4</v>
      </c>
      <c r="AX178" s="12" t="s">
        <v>23</v>
      </c>
      <c r="AY178" s="191" t="s">
        <v>115</v>
      </c>
    </row>
    <row r="179" spans="2:65" s="1" customFormat="1" ht="22.5" customHeight="1">
      <c r="B179" s="157"/>
      <c r="C179" s="158" t="s">
        <v>256</v>
      </c>
      <c r="D179" s="158" t="s">
        <v>117</v>
      </c>
      <c r="E179" s="159" t="s">
        <v>257</v>
      </c>
      <c r="F179" s="160" t="s">
        <v>258</v>
      </c>
      <c r="G179" s="161" t="s">
        <v>120</v>
      </c>
      <c r="H179" s="162">
        <v>106.5</v>
      </c>
      <c r="I179" s="163"/>
      <c r="J179" s="164">
        <f>ROUND(I179*H179,2)</f>
        <v>0</v>
      </c>
      <c r="K179" s="160" t="s">
        <v>121</v>
      </c>
      <c r="L179" s="33"/>
      <c r="M179" s="165" t="s">
        <v>3</v>
      </c>
      <c r="N179" s="166" t="s">
        <v>48</v>
      </c>
      <c r="O179" s="34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AR179" s="16" t="s">
        <v>122</v>
      </c>
      <c r="AT179" s="16" t="s">
        <v>117</v>
      </c>
      <c r="AU179" s="16" t="s">
        <v>83</v>
      </c>
      <c r="AY179" s="16" t="s">
        <v>115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6" t="s">
        <v>23</v>
      </c>
      <c r="BK179" s="169">
        <f>ROUND(I179*H179,2)</f>
        <v>0</v>
      </c>
      <c r="BL179" s="16" t="s">
        <v>122</v>
      </c>
      <c r="BM179" s="16" t="s">
        <v>259</v>
      </c>
    </row>
    <row r="180" spans="2:47" s="1" customFormat="1" ht="27">
      <c r="B180" s="33"/>
      <c r="D180" s="170" t="s">
        <v>124</v>
      </c>
      <c r="F180" s="171" t="s">
        <v>260</v>
      </c>
      <c r="I180" s="172"/>
      <c r="L180" s="33"/>
      <c r="M180" s="62"/>
      <c r="N180" s="34"/>
      <c r="O180" s="34"/>
      <c r="P180" s="34"/>
      <c r="Q180" s="34"/>
      <c r="R180" s="34"/>
      <c r="S180" s="34"/>
      <c r="T180" s="63"/>
      <c r="AT180" s="16" t="s">
        <v>124</v>
      </c>
      <c r="AU180" s="16" t="s">
        <v>83</v>
      </c>
    </row>
    <row r="181" spans="2:47" s="1" customFormat="1" ht="121.5">
      <c r="B181" s="33"/>
      <c r="D181" s="170" t="s">
        <v>126</v>
      </c>
      <c r="F181" s="173" t="s">
        <v>261</v>
      </c>
      <c r="I181" s="172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126</v>
      </c>
      <c r="AU181" s="16" t="s">
        <v>83</v>
      </c>
    </row>
    <row r="182" spans="2:63" s="10" customFormat="1" ht="29.25" customHeight="1">
      <c r="B182" s="143"/>
      <c r="D182" s="154" t="s">
        <v>76</v>
      </c>
      <c r="E182" s="155" t="s">
        <v>83</v>
      </c>
      <c r="F182" s="155" t="s">
        <v>262</v>
      </c>
      <c r="I182" s="146"/>
      <c r="J182" s="156">
        <f>BK182</f>
        <v>0</v>
      </c>
      <c r="L182" s="143"/>
      <c r="M182" s="148"/>
      <c r="N182" s="149"/>
      <c r="O182" s="149"/>
      <c r="P182" s="150">
        <f>SUM(P183:P223)</f>
        <v>0</v>
      </c>
      <c r="Q182" s="149"/>
      <c r="R182" s="150">
        <f>SUM(R183:R223)</f>
        <v>36.134665000000005</v>
      </c>
      <c r="S182" s="149"/>
      <c r="T182" s="151">
        <f>SUM(T183:T223)</f>
        <v>0</v>
      </c>
      <c r="AR182" s="144" t="s">
        <v>23</v>
      </c>
      <c r="AT182" s="152" t="s">
        <v>76</v>
      </c>
      <c r="AU182" s="152" t="s">
        <v>23</v>
      </c>
      <c r="AY182" s="144" t="s">
        <v>115</v>
      </c>
      <c r="BK182" s="153">
        <f>SUM(BK183:BK223)</f>
        <v>0</v>
      </c>
    </row>
    <row r="183" spans="2:65" s="1" customFormat="1" ht="31.5" customHeight="1">
      <c r="B183" s="157"/>
      <c r="C183" s="158" t="s">
        <v>263</v>
      </c>
      <c r="D183" s="158" t="s">
        <v>117</v>
      </c>
      <c r="E183" s="159" t="s">
        <v>264</v>
      </c>
      <c r="F183" s="160" t="s">
        <v>265</v>
      </c>
      <c r="G183" s="161" t="s">
        <v>134</v>
      </c>
      <c r="H183" s="162">
        <v>4.41</v>
      </c>
      <c r="I183" s="163"/>
      <c r="J183" s="164">
        <f>ROUND(I183*H183,2)</f>
        <v>0</v>
      </c>
      <c r="K183" s="160" t="s">
        <v>121</v>
      </c>
      <c r="L183" s="33"/>
      <c r="M183" s="165" t="s">
        <v>3</v>
      </c>
      <c r="N183" s="166" t="s">
        <v>48</v>
      </c>
      <c r="O183" s="34"/>
      <c r="P183" s="167">
        <f>O183*H183</f>
        <v>0</v>
      </c>
      <c r="Q183" s="167">
        <v>1.63</v>
      </c>
      <c r="R183" s="167">
        <f>Q183*H183</f>
        <v>7.1883</v>
      </c>
      <c r="S183" s="167">
        <v>0</v>
      </c>
      <c r="T183" s="168">
        <f>S183*H183</f>
        <v>0</v>
      </c>
      <c r="AR183" s="16" t="s">
        <v>122</v>
      </c>
      <c r="AT183" s="16" t="s">
        <v>117</v>
      </c>
      <c r="AU183" s="16" t="s">
        <v>83</v>
      </c>
      <c r="AY183" s="16" t="s">
        <v>115</v>
      </c>
      <c r="BE183" s="169">
        <f>IF(N183="základní",J183,0)</f>
        <v>0</v>
      </c>
      <c r="BF183" s="169">
        <f>IF(N183="snížená",J183,0)</f>
        <v>0</v>
      </c>
      <c r="BG183" s="169">
        <f>IF(N183="zákl. přenesená",J183,0)</f>
        <v>0</v>
      </c>
      <c r="BH183" s="169">
        <f>IF(N183="sníž. přenesená",J183,0)</f>
        <v>0</v>
      </c>
      <c r="BI183" s="169">
        <f>IF(N183="nulová",J183,0)</f>
        <v>0</v>
      </c>
      <c r="BJ183" s="16" t="s">
        <v>23</v>
      </c>
      <c r="BK183" s="169">
        <f>ROUND(I183*H183,2)</f>
        <v>0</v>
      </c>
      <c r="BL183" s="16" t="s">
        <v>122</v>
      </c>
      <c r="BM183" s="16" t="s">
        <v>266</v>
      </c>
    </row>
    <row r="184" spans="2:47" s="1" customFormat="1" ht="27">
      <c r="B184" s="33"/>
      <c r="D184" s="170" t="s">
        <v>124</v>
      </c>
      <c r="F184" s="171" t="s">
        <v>267</v>
      </c>
      <c r="I184" s="172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124</v>
      </c>
      <c r="AU184" s="16" t="s">
        <v>83</v>
      </c>
    </row>
    <row r="185" spans="2:47" s="1" customFormat="1" ht="81">
      <c r="B185" s="33"/>
      <c r="D185" s="170" t="s">
        <v>126</v>
      </c>
      <c r="F185" s="173" t="s">
        <v>268</v>
      </c>
      <c r="I185" s="172"/>
      <c r="L185" s="33"/>
      <c r="M185" s="62"/>
      <c r="N185" s="34"/>
      <c r="O185" s="34"/>
      <c r="P185" s="34"/>
      <c r="Q185" s="34"/>
      <c r="R185" s="34"/>
      <c r="S185" s="34"/>
      <c r="T185" s="63"/>
      <c r="AT185" s="16" t="s">
        <v>126</v>
      </c>
      <c r="AU185" s="16" t="s">
        <v>83</v>
      </c>
    </row>
    <row r="186" spans="2:51" s="11" customFormat="1" ht="13.5">
      <c r="B186" s="174"/>
      <c r="D186" s="170" t="s">
        <v>128</v>
      </c>
      <c r="E186" s="175" t="s">
        <v>3</v>
      </c>
      <c r="F186" s="176" t="s">
        <v>269</v>
      </c>
      <c r="H186" s="177" t="s">
        <v>3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7" t="s">
        <v>128</v>
      </c>
      <c r="AU186" s="177" t="s">
        <v>83</v>
      </c>
      <c r="AV186" s="11" t="s">
        <v>23</v>
      </c>
      <c r="AW186" s="11" t="s">
        <v>40</v>
      </c>
      <c r="AX186" s="11" t="s">
        <v>77</v>
      </c>
      <c r="AY186" s="177" t="s">
        <v>115</v>
      </c>
    </row>
    <row r="187" spans="2:51" s="12" customFormat="1" ht="13.5">
      <c r="B187" s="182"/>
      <c r="D187" s="183" t="s">
        <v>128</v>
      </c>
      <c r="E187" s="184" t="s">
        <v>3</v>
      </c>
      <c r="F187" s="185" t="s">
        <v>270</v>
      </c>
      <c r="H187" s="186">
        <v>4.41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91" t="s">
        <v>128</v>
      </c>
      <c r="AU187" s="191" t="s">
        <v>83</v>
      </c>
      <c r="AV187" s="12" t="s">
        <v>83</v>
      </c>
      <c r="AW187" s="12" t="s">
        <v>40</v>
      </c>
      <c r="AX187" s="12" t="s">
        <v>77</v>
      </c>
      <c r="AY187" s="191" t="s">
        <v>115</v>
      </c>
    </row>
    <row r="188" spans="2:65" s="1" customFormat="1" ht="22.5" customHeight="1">
      <c r="B188" s="157"/>
      <c r="C188" s="158" t="s">
        <v>271</v>
      </c>
      <c r="D188" s="158" t="s">
        <v>117</v>
      </c>
      <c r="E188" s="159" t="s">
        <v>272</v>
      </c>
      <c r="F188" s="160" t="s">
        <v>273</v>
      </c>
      <c r="G188" s="161" t="s">
        <v>274</v>
      </c>
      <c r="H188" s="162">
        <v>11.5</v>
      </c>
      <c r="I188" s="163"/>
      <c r="J188" s="164">
        <f>ROUND(I188*H188,2)</f>
        <v>0</v>
      </c>
      <c r="K188" s="160" t="s">
        <v>121</v>
      </c>
      <c r="L188" s="33"/>
      <c r="M188" s="165" t="s">
        <v>3</v>
      </c>
      <c r="N188" s="166" t="s">
        <v>48</v>
      </c>
      <c r="O188" s="34"/>
      <c r="P188" s="167">
        <f>O188*H188</f>
        <v>0</v>
      </c>
      <c r="Q188" s="167">
        <v>0.00049</v>
      </c>
      <c r="R188" s="167">
        <f>Q188*H188</f>
        <v>0.005634999999999999</v>
      </c>
      <c r="S188" s="167">
        <v>0</v>
      </c>
      <c r="T188" s="168">
        <f>S188*H188</f>
        <v>0</v>
      </c>
      <c r="AR188" s="16" t="s">
        <v>122</v>
      </c>
      <c r="AT188" s="16" t="s">
        <v>117</v>
      </c>
      <c r="AU188" s="16" t="s">
        <v>83</v>
      </c>
      <c r="AY188" s="16" t="s">
        <v>115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6" t="s">
        <v>23</v>
      </c>
      <c r="BK188" s="169">
        <f>ROUND(I188*H188,2)</f>
        <v>0</v>
      </c>
      <c r="BL188" s="16" t="s">
        <v>122</v>
      </c>
      <c r="BM188" s="16" t="s">
        <v>275</v>
      </c>
    </row>
    <row r="189" spans="2:47" s="1" customFormat="1" ht="13.5">
      <c r="B189" s="33"/>
      <c r="D189" s="170" t="s">
        <v>124</v>
      </c>
      <c r="F189" s="171" t="s">
        <v>276</v>
      </c>
      <c r="I189" s="172"/>
      <c r="L189" s="33"/>
      <c r="M189" s="62"/>
      <c r="N189" s="34"/>
      <c r="O189" s="34"/>
      <c r="P189" s="34"/>
      <c r="Q189" s="34"/>
      <c r="R189" s="34"/>
      <c r="S189" s="34"/>
      <c r="T189" s="63"/>
      <c r="AT189" s="16" t="s">
        <v>124</v>
      </c>
      <c r="AU189" s="16" t="s">
        <v>83</v>
      </c>
    </row>
    <row r="190" spans="2:47" s="1" customFormat="1" ht="54">
      <c r="B190" s="33"/>
      <c r="D190" s="170" t="s">
        <v>126</v>
      </c>
      <c r="F190" s="173" t="s">
        <v>277</v>
      </c>
      <c r="I190" s="172"/>
      <c r="L190" s="33"/>
      <c r="M190" s="62"/>
      <c r="N190" s="34"/>
      <c r="O190" s="34"/>
      <c r="P190" s="34"/>
      <c r="Q190" s="34"/>
      <c r="R190" s="34"/>
      <c r="S190" s="34"/>
      <c r="T190" s="63"/>
      <c r="AT190" s="16" t="s">
        <v>126</v>
      </c>
      <c r="AU190" s="16" t="s">
        <v>83</v>
      </c>
    </row>
    <row r="191" spans="2:51" s="11" customFormat="1" ht="13.5">
      <c r="B191" s="174"/>
      <c r="D191" s="170" t="s">
        <v>128</v>
      </c>
      <c r="E191" s="175" t="s">
        <v>3</v>
      </c>
      <c r="F191" s="176" t="s">
        <v>278</v>
      </c>
      <c r="H191" s="177" t="s">
        <v>3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7" t="s">
        <v>128</v>
      </c>
      <c r="AU191" s="177" t="s">
        <v>83</v>
      </c>
      <c r="AV191" s="11" t="s">
        <v>23</v>
      </c>
      <c r="AW191" s="11" t="s">
        <v>40</v>
      </c>
      <c r="AX191" s="11" t="s">
        <v>77</v>
      </c>
      <c r="AY191" s="177" t="s">
        <v>115</v>
      </c>
    </row>
    <row r="192" spans="2:51" s="11" customFormat="1" ht="13.5">
      <c r="B192" s="174"/>
      <c r="D192" s="170" t="s">
        <v>128</v>
      </c>
      <c r="E192" s="175" t="s">
        <v>3</v>
      </c>
      <c r="F192" s="176" t="s">
        <v>279</v>
      </c>
      <c r="H192" s="177" t="s">
        <v>3</v>
      </c>
      <c r="I192" s="178"/>
      <c r="L192" s="174"/>
      <c r="M192" s="179"/>
      <c r="N192" s="180"/>
      <c r="O192" s="180"/>
      <c r="P192" s="180"/>
      <c r="Q192" s="180"/>
      <c r="R192" s="180"/>
      <c r="S192" s="180"/>
      <c r="T192" s="181"/>
      <c r="AT192" s="177" t="s">
        <v>128</v>
      </c>
      <c r="AU192" s="177" t="s">
        <v>83</v>
      </c>
      <c r="AV192" s="11" t="s">
        <v>23</v>
      </c>
      <c r="AW192" s="11" t="s">
        <v>40</v>
      </c>
      <c r="AX192" s="11" t="s">
        <v>77</v>
      </c>
      <c r="AY192" s="177" t="s">
        <v>115</v>
      </c>
    </row>
    <row r="193" spans="2:51" s="12" customFormat="1" ht="13.5">
      <c r="B193" s="182"/>
      <c r="D193" s="183" t="s">
        <v>128</v>
      </c>
      <c r="E193" s="184" t="s">
        <v>3</v>
      </c>
      <c r="F193" s="185" t="s">
        <v>280</v>
      </c>
      <c r="H193" s="186">
        <v>11.5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91" t="s">
        <v>128</v>
      </c>
      <c r="AU193" s="191" t="s">
        <v>83</v>
      </c>
      <c r="AV193" s="12" t="s">
        <v>83</v>
      </c>
      <c r="AW193" s="12" t="s">
        <v>40</v>
      </c>
      <c r="AX193" s="12" t="s">
        <v>77</v>
      </c>
      <c r="AY193" s="191" t="s">
        <v>115</v>
      </c>
    </row>
    <row r="194" spans="2:65" s="1" customFormat="1" ht="22.5" customHeight="1">
      <c r="B194" s="157"/>
      <c r="C194" s="158" t="s">
        <v>8</v>
      </c>
      <c r="D194" s="158" t="s">
        <v>117</v>
      </c>
      <c r="E194" s="159" t="s">
        <v>281</v>
      </c>
      <c r="F194" s="160" t="s">
        <v>282</v>
      </c>
      <c r="G194" s="161" t="s">
        <v>274</v>
      </c>
      <c r="H194" s="162">
        <v>53</v>
      </c>
      <c r="I194" s="163"/>
      <c r="J194" s="164">
        <f>ROUND(I194*H194,2)</f>
        <v>0</v>
      </c>
      <c r="K194" s="160" t="s">
        <v>121</v>
      </c>
      <c r="L194" s="33"/>
      <c r="M194" s="165" t="s">
        <v>3</v>
      </c>
      <c r="N194" s="166" t="s">
        <v>48</v>
      </c>
      <c r="O194" s="34"/>
      <c r="P194" s="167">
        <f>O194*H194</f>
        <v>0</v>
      </c>
      <c r="Q194" s="167">
        <v>0.00116</v>
      </c>
      <c r="R194" s="167">
        <f>Q194*H194</f>
        <v>0.06148</v>
      </c>
      <c r="S194" s="167">
        <v>0</v>
      </c>
      <c r="T194" s="168">
        <f>S194*H194</f>
        <v>0</v>
      </c>
      <c r="AR194" s="16" t="s">
        <v>122</v>
      </c>
      <c r="AT194" s="16" t="s">
        <v>117</v>
      </c>
      <c r="AU194" s="16" t="s">
        <v>83</v>
      </c>
      <c r="AY194" s="16" t="s">
        <v>115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6" t="s">
        <v>23</v>
      </c>
      <c r="BK194" s="169">
        <f>ROUND(I194*H194,2)</f>
        <v>0</v>
      </c>
      <c r="BL194" s="16" t="s">
        <v>122</v>
      </c>
      <c r="BM194" s="16" t="s">
        <v>283</v>
      </c>
    </row>
    <row r="195" spans="2:47" s="1" customFormat="1" ht="13.5">
      <c r="B195" s="33"/>
      <c r="D195" s="170" t="s">
        <v>124</v>
      </c>
      <c r="F195" s="171" t="s">
        <v>284</v>
      </c>
      <c r="I195" s="172"/>
      <c r="L195" s="33"/>
      <c r="M195" s="62"/>
      <c r="N195" s="34"/>
      <c r="O195" s="34"/>
      <c r="P195" s="34"/>
      <c r="Q195" s="34"/>
      <c r="R195" s="34"/>
      <c r="S195" s="34"/>
      <c r="T195" s="63"/>
      <c r="AT195" s="16" t="s">
        <v>124</v>
      </c>
      <c r="AU195" s="16" t="s">
        <v>83</v>
      </c>
    </row>
    <row r="196" spans="2:47" s="1" customFormat="1" ht="54">
      <c r="B196" s="33"/>
      <c r="D196" s="183" t="s">
        <v>126</v>
      </c>
      <c r="F196" s="194" t="s">
        <v>277</v>
      </c>
      <c r="I196" s="172"/>
      <c r="L196" s="33"/>
      <c r="M196" s="62"/>
      <c r="N196" s="34"/>
      <c r="O196" s="34"/>
      <c r="P196" s="34"/>
      <c r="Q196" s="34"/>
      <c r="R196" s="34"/>
      <c r="S196" s="34"/>
      <c r="T196" s="63"/>
      <c r="AT196" s="16" t="s">
        <v>126</v>
      </c>
      <c r="AU196" s="16" t="s">
        <v>83</v>
      </c>
    </row>
    <row r="197" spans="2:65" s="1" customFormat="1" ht="22.5" customHeight="1">
      <c r="B197" s="157"/>
      <c r="C197" s="158" t="s">
        <v>285</v>
      </c>
      <c r="D197" s="158" t="s">
        <v>117</v>
      </c>
      <c r="E197" s="159" t="s">
        <v>286</v>
      </c>
      <c r="F197" s="160" t="s">
        <v>287</v>
      </c>
      <c r="G197" s="161" t="s">
        <v>120</v>
      </c>
      <c r="H197" s="162">
        <v>170</v>
      </c>
      <c r="I197" s="163"/>
      <c r="J197" s="164">
        <f>ROUND(I197*H197,2)</f>
        <v>0</v>
      </c>
      <c r="K197" s="160" t="s">
        <v>121</v>
      </c>
      <c r="L197" s="33"/>
      <c r="M197" s="165" t="s">
        <v>3</v>
      </c>
      <c r="N197" s="166" t="s">
        <v>48</v>
      </c>
      <c r="O197" s="34"/>
      <c r="P197" s="167">
        <f>O197*H197</f>
        <v>0</v>
      </c>
      <c r="Q197" s="167">
        <v>0.0001</v>
      </c>
      <c r="R197" s="167">
        <f>Q197*H197</f>
        <v>0.017</v>
      </c>
      <c r="S197" s="167">
        <v>0</v>
      </c>
      <c r="T197" s="168">
        <f>S197*H197</f>
        <v>0</v>
      </c>
      <c r="AR197" s="16" t="s">
        <v>122</v>
      </c>
      <c r="AT197" s="16" t="s">
        <v>117</v>
      </c>
      <c r="AU197" s="16" t="s">
        <v>83</v>
      </c>
      <c r="AY197" s="16" t="s">
        <v>115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6" t="s">
        <v>23</v>
      </c>
      <c r="BK197" s="169">
        <f>ROUND(I197*H197,2)</f>
        <v>0</v>
      </c>
      <c r="BL197" s="16" t="s">
        <v>122</v>
      </c>
      <c r="BM197" s="16" t="s">
        <v>288</v>
      </c>
    </row>
    <row r="198" spans="2:47" s="1" customFormat="1" ht="27">
      <c r="B198" s="33"/>
      <c r="D198" s="170" t="s">
        <v>124</v>
      </c>
      <c r="F198" s="171" t="s">
        <v>289</v>
      </c>
      <c r="I198" s="172"/>
      <c r="L198" s="33"/>
      <c r="M198" s="62"/>
      <c r="N198" s="34"/>
      <c r="O198" s="34"/>
      <c r="P198" s="34"/>
      <c r="Q198" s="34"/>
      <c r="R198" s="34"/>
      <c r="S198" s="34"/>
      <c r="T198" s="63"/>
      <c r="AT198" s="16" t="s">
        <v>124</v>
      </c>
      <c r="AU198" s="16" t="s">
        <v>83</v>
      </c>
    </row>
    <row r="199" spans="2:47" s="1" customFormat="1" ht="67.5">
      <c r="B199" s="33"/>
      <c r="D199" s="170" t="s">
        <v>126</v>
      </c>
      <c r="F199" s="173" t="s">
        <v>290</v>
      </c>
      <c r="I199" s="172"/>
      <c r="L199" s="33"/>
      <c r="M199" s="62"/>
      <c r="N199" s="34"/>
      <c r="O199" s="34"/>
      <c r="P199" s="34"/>
      <c r="Q199" s="34"/>
      <c r="R199" s="34"/>
      <c r="S199" s="34"/>
      <c r="T199" s="63"/>
      <c r="AT199" s="16" t="s">
        <v>126</v>
      </c>
      <c r="AU199" s="16" t="s">
        <v>83</v>
      </c>
    </row>
    <row r="200" spans="2:51" s="11" customFormat="1" ht="13.5">
      <c r="B200" s="174"/>
      <c r="D200" s="170" t="s">
        <v>128</v>
      </c>
      <c r="E200" s="175" t="s">
        <v>3</v>
      </c>
      <c r="F200" s="176" t="s">
        <v>291</v>
      </c>
      <c r="H200" s="177" t="s">
        <v>3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7" t="s">
        <v>128</v>
      </c>
      <c r="AU200" s="177" t="s">
        <v>83</v>
      </c>
      <c r="AV200" s="11" t="s">
        <v>23</v>
      </c>
      <c r="AW200" s="11" t="s">
        <v>40</v>
      </c>
      <c r="AX200" s="11" t="s">
        <v>77</v>
      </c>
      <c r="AY200" s="177" t="s">
        <v>115</v>
      </c>
    </row>
    <row r="201" spans="2:51" s="12" customFormat="1" ht="13.5">
      <c r="B201" s="182"/>
      <c r="D201" s="170" t="s">
        <v>128</v>
      </c>
      <c r="E201" s="191" t="s">
        <v>3</v>
      </c>
      <c r="F201" s="192" t="s">
        <v>292</v>
      </c>
      <c r="H201" s="193">
        <v>147</v>
      </c>
      <c r="I201" s="187"/>
      <c r="L201" s="182"/>
      <c r="M201" s="188"/>
      <c r="N201" s="189"/>
      <c r="O201" s="189"/>
      <c r="P201" s="189"/>
      <c r="Q201" s="189"/>
      <c r="R201" s="189"/>
      <c r="S201" s="189"/>
      <c r="T201" s="190"/>
      <c r="AT201" s="191" t="s">
        <v>128</v>
      </c>
      <c r="AU201" s="191" t="s">
        <v>83</v>
      </c>
      <c r="AV201" s="12" t="s">
        <v>83</v>
      </c>
      <c r="AW201" s="12" t="s">
        <v>40</v>
      </c>
      <c r="AX201" s="12" t="s">
        <v>77</v>
      </c>
      <c r="AY201" s="191" t="s">
        <v>115</v>
      </c>
    </row>
    <row r="202" spans="2:51" s="11" customFormat="1" ht="13.5">
      <c r="B202" s="174"/>
      <c r="D202" s="170" t="s">
        <v>128</v>
      </c>
      <c r="E202" s="175" t="s">
        <v>3</v>
      </c>
      <c r="F202" s="176" t="s">
        <v>278</v>
      </c>
      <c r="H202" s="177" t="s">
        <v>3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7" t="s">
        <v>128</v>
      </c>
      <c r="AU202" s="177" t="s">
        <v>83</v>
      </c>
      <c r="AV202" s="11" t="s">
        <v>23</v>
      </c>
      <c r="AW202" s="11" t="s">
        <v>40</v>
      </c>
      <c r="AX202" s="11" t="s">
        <v>77</v>
      </c>
      <c r="AY202" s="177" t="s">
        <v>115</v>
      </c>
    </row>
    <row r="203" spans="2:51" s="12" customFormat="1" ht="13.5">
      <c r="B203" s="182"/>
      <c r="D203" s="183" t="s">
        <v>128</v>
      </c>
      <c r="E203" s="184" t="s">
        <v>3</v>
      </c>
      <c r="F203" s="185" t="s">
        <v>293</v>
      </c>
      <c r="H203" s="186">
        <v>23</v>
      </c>
      <c r="I203" s="187"/>
      <c r="L203" s="182"/>
      <c r="M203" s="188"/>
      <c r="N203" s="189"/>
      <c r="O203" s="189"/>
      <c r="P203" s="189"/>
      <c r="Q203" s="189"/>
      <c r="R203" s="189"/>
      <c r="S203" s="189"/>
      <c r="T203" s="190"/>
      <c r="AT203" s="191" t="s">
        <v>128</v>
      </c>
      <c r="AU203" s="191" t="s">
        <v>83</v>
      </c>
      <c r="AV203" s="12" t="s">
        <v>83</v>
      </c>
      <c r="AW203" s="12" t="s">
        <v>40</v>
      </c>
      <c r="AX203" s="12" t="s">
        <v>77</v>
      </c>
      <c r="AY203" s="191" t="s">
        <v>115</v>
      </c>
    </row>
    <row r="204" spans="2:65" s="1" customFormat="1" ht="22.5" customHeight="1">
      <c r="B204" s="157"/>
      <c r="C204" s="196" t="s">
        <v>294</v>
      </c>
      <c r="D204" s="196" t="s">
        <v>214</v>
      </c>
      <c r="E204" s="197" t="s">
        <v>295</v>
      </c>
      <c r="F204" s="198" t="s">
        <v>296</v>
      </c>
      <c r="G204" s="199" t="s">
        <v>120</v>
      </c>
      <c r="H204" s="200">
        <v>195.5</v>
      </c>
      <c r="I204" s="201"/>
      <c r="J204" s="202">
        <f>ROUND(I204*H204,2)</f>
        <v>0</v>
      </c>
      <c r="K204" s="198" t="s">
        <v>121</v>
      </c>
      <c r="L204" s="203"/>
      <c r="M204" s="204" t="s">
        <v>3</v>
      </c>
      <c r="N204" s="205" t="s">
        <v>48</v>
      </c>
      <c r="O204" s="34"/>
      <c r="P204" s="167">
        <f>O204*H204</f>
        <v>0</v>
      </c>
      <c r="Q204" s="167">
        <v>0.0003</v>
      </c>
      <c r="R204" s="167">
        <f>Q204*H204</f>
        <v>0.058649999999999994</v>
      </c>
      <c r="S204" s="167">
        <v>0</v>
      </c>
      <c r="T204" s="168">
        <f>S204*H204</f>
        <v>0</v>
      </c>
      <c r="AR204" s="16" t="s">
        <v>176</v>
      </c>
      <c r="AT204" s="16" t="s">
        <v>214</v>
      </c>
      <c r="AU204" s="16" t="s">
        <v>83</v>
      </c>
      <c r="AY204" s="16" t="s">
        <v>115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6" t="s">
        <v>23</v>
      </c>
      <c r="BK204" s="169">
        <f>ROUND(I204*H204,2)</f>
        <v>0</v>
      </c>
      <c r="BL204" s="16" t="s">
        <v>122</v>
      </c>
      <c r="BM204" s="16" t="s">
        <v>297</v>
      </c>
    </row>
    <row r="205" spans="2:47" s="1" customFormat="1" ht="27">
      <c r="B205" s="33"/>
      <c r="D205" s="170" t="s">
        <v>124</v>
      </c>
      <c r="F205" s="171" t="s">
        <v>298</v>
      </c>
      <c r="I205" s="172"/>
      <c r="L205" s="33"/>
      <c r="M205" s="62"/>
      <c r="N205" s="34"/>
      <c r="O205" s="34"/>
      <c r="P205" s="34"/>
      <c r="Q205" s="34"/>
      <c r="R205" s="34"/>
      <c r="S205" s="34"/>
      <c r="T205" s="63"/>
      <c r="AT205" s="16" t="s">
        <v>124</v>
      </c>
      <c r="AU205" s="16" t="s">
        <v>83</v>
      </c>
    </row>
    <row r="206" spans="2:51" s="12" customFormat="1" ht="13.5">
      <c r="B206" s="182"/>
      <c r="D206" s="183" t="s">
        <v>128</v>
      </c>
      <c r="F206" s="185" t="s">
        <v>299</v>
      </c>
      <c r="H206" s="186">
        <v>195.5</v>
      </c>
      <c r="I206" s="187"/>
      <c r="L206" s="182"/>
      <c r="M206" s="188"/>
      <c r="N206" s="189"/>
      <c r="O206" s="189"/>
      <c r="P206" s="189"/>
      <c r="Q206" s="189"/>
      <c r="R206" s="189"/>
      <c r="S206" s="189"/>
      <c r="T206" s="190"/>
      <c r="AT206" s="191" t="s">
        <v>128</v>
      </c>
      <c r="AU206" s="191" t="s">
        <v>83</v>
      </c>
      <c r="AV206" s="12" t="s">
        <v>83</v>
      </c>
      <c r="AW206" s="12" t="s">
        <v>4</v>
      </c>
      <c r="AX206" s="12" t="s">
        <v>23</v>
      </c>
      <c r="AY206" s="191" t="s">
        <v>115</v>
      </c>
    </row>
    <row r="207" spans="2:65" s="1" customFormat="1" ht="22.5" customHeight="1">
      <c r="B207" s="157"/>
      <c r="C207" s="158" t="s">
        <v>300</v>
      </c>
      <c r="D207" s="158" t="s">
        <v>117</v>
      </c>
      <c r="E207" s="159" t="s">
        <v>301</v>
      </c>
      <c r="F207" s="160" t="s">
        <v>302</v>
      </c>
      <c r="G207" s="161" t="s">
        <v>134</v>
      </c>
      <c r="H207" s="162">
        <v>13.335</v>
      </c>
      <c r="I207" s="163"/>
      <c r="J207" s="164">
        <f>ROUND(I207*H207,2)</f>
        <v>0</v>
      </c>
      <c r="K207" s="160" t="s">
        <v>121</v>
      </c>
      <c r="L207" s="33"/>
      <c r="M207" s="165" t="s">
        <v>3</v>
      </c>
      <c r="N207" s="166" t="s">
        <v>48</v>
      </c>
      <c r="O207" s="34"/>
      <c r="P207" s="167">
        <f>O207*H207</f>
        <v>0</v>
      </c>
      <c r="Q207" s="167">
        <v>2.16</v>
      </c>
      <c r="R207" s="167">
        <f>Q207*H207</f>
        <v>28.803600000000003</v>
      </c>
      <c r="S207" s="167">
        <v>0</v>
      </c>
      <c r="T207" s="168">
        <f>S207*H207</f>
        <v>0</v>
      </c>
      <c r="AR207" s="16" t="s">
        <v>122</v>
      </c>
      <c r="AT207" s="16" t="s">
        <v>117</v>
      </c>
      <c r="AU207" s="16" t="s">
        <v>83</v>
      </c>
      <c r="AY207" s="16" t="s">
        <v>115</v>
      </c>
      <c r="BE207" s="169">
        <f>IF(N207="základní",J207,0)</f>
        <v>0</v>
      </c>
      <c r="BF207" s="169">
        <f>IF(N207="snížená",J207,0)</f>
        <v>0</v>
      </c>
      <c r="BG207" s="169">
        <f>IF(N207="zákl. přenesená",J207,0)</f>
        <v>0</v>
      </c>
      <c r="BH207" s="169">
        <f>IF(N207="sníž. přenesená",J207,0)</f>
        <v>0</v>
      </c>
      <c r="BI207" s="169">
        <f>IF(N207="nulová",J207,0)</f>
        <v>0</v>
      </c>
      <c r="BJ207" s="16" t="s">
        <v>23</v>
      </c>
      <c r="BK207" s="169">
        <f>ROUND(I207*H207,2)</f>
        <v>0</v>
      </c>
      <c r="BL207" s="16" t="s">
        <v>122</v>
      </c>
      <c r="BM207" s="16" t="s">
        <v>303</v>
      </c>
    </row>
    <row r="208" spans="2:47" s="1" customFormat="1" ht="27">
      <c r="B208" s="33"/>
      <c r="D208" s="170" t="s">
        <v>124</v>
      </c>
      <c r="F208" s="171" t="s">
        <v>304</v>
      </c>
      <c r="I208" s="172"/>
      <c r="L208" s="33"/>
      <c r="M208" s="62"/>
      <c r="N208" s="34"/>
      <c r="O208" s="34"/>
      <c r="P208" s="34"/>
      <c r="Q208" s="34"/>
      <c r="R208" s="34"/>
      <c r="S208" s="34"/>
      <c r="T208" s="63"/>
      <c r="AT208" s="16" t="s">
        <v>124</v>
      </c>
      <c r="AU208" s="16" t="s">
        <v>83</v>
      </c>
    </row>
    <row r="209" spans="2:47" s="1" customFormat="1" ht="54">
      <c r="B209" s="33"/>
      <c r="D209" s="170" t="s">
        <v>126</v>
      </c>
      <c r="F209" s="173" t="s">
        <v>305</v>
      </c>
      <c r="I209" s="172"/>
      <c r="L209" s="33"/>
      <c r="M209" s="62"/>
      <c r="N209" s="34"/>
      <c r="O209" s="34"/>
      <c r="P209" s="34"/>
      <c r="Q209" s="34"/>
      <c r="R209" s="34"/>
      <c r="S209" s="34"/>
      <c r="T209" s="63"/>
      <c r="AT209" s="16" t="s">
        <v>126</v>
      </c>
      <c r="AU209" s="16" t="s">
        <v>83</v>
      </c>
    </row>
    <row r="210" spans="2:51" s="11" customFormat="1" ht="13.5">
      <c r="B210" s="174"/>
      <c r="D210" s="170" t="s">
        <v>128</v>
      </c>
      <c r="E210" s="175" t="s">
        <v>3</v>
      </c>
      <c r="F210" s="176" t="s">
        <v>306</v>
      </c>
      <c r="H210" s="177" t="s">
        <v>3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7" t="s">
        <v>128</v>
      </c>
      <c r="AU210" s="177" t="s">
        <v>83</v>
      </c>
      <c r="AV210" s="11" t="s">
        <v>23</v>
      </c>
      <c r="AW210" s="11" t="s">
        <v>40</v>
      </c>
      <c r="AX210" s="11" t="s">
        <v>77</v>
      </c>
      <c r="AY210" s="177" t="s">
        <v>115</v>
      </c>
    </row>
    <row r="211" spans="2:51" s="11" customFormat="1" ht="13.5">
      <c r="B211" s="174"/>
      <c r="D211" s="170" t="s">
        <v>128</v>
      </c>
      <c r="E211" s="175" t="s">
        <v>3</v>
      </c>
      <c r="F211" s="176" t="s">
        <v>138</v>
      </c>
      <c r="H211" s="177" t="s">
        <v>3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7" t="s">
        <v>128</v>
      </c>
      <c r="AU211" s="177" t="s">
        <v>83</v>
      </c>
      <c r="AV211" s="11" t="s">
        <v>23</v>
      </c>
      <c r="AW211" s="11" t="s">
        <v>40</v>
      </c>
      <c r="AX211" s="11" t="s">
        <v>77</v>
      </c>
      <c r="AY211" s="177" t="s">
        <v>115</v>
      </c>
    </row>
    <row r="212" spans="2:51" s="12" customFormat="1" ht="13.5">
      <c r="B212" s="182"/>
      <c r="D212" s="170" t="s">
        <v>128</v>
      </c>
      <c r="E212" s="191" t="s">
        <v>3</v>
      </c>
      <c r="F212" s="192" t="s">
        <v>307</v>
      </c>
      <c r="H212" s="193">
        <v>1.65</v>
      </c>
      <c r="I212" s="187"/>
      <c r="L212" s="182"/>
      <c r="M212" s="188"/>
      <c r="N212" s="189"/>
      <c r="O212" s="189"/>
      <c r="P212" s="189"/>
      <c r="Q212" s="189"/>
      <c r="R212" s="189"/>
      <c r="S212" s="189"/>
      <c r="T212" s="190"/>
      <c r="AT212" s="191" t="s">
        <v>128</v>
      </c>
      <c r="AU212" s="191" t="s">
        <v>83</v>
      </c>
      <c r="AV212" s="12" t="s">
        <v>83</v>
      </c>
      <c r="AW212" s="12" t="s">
        <v>40</v>
      </c>
      <c r="AX212" s="12" t="s">
        <v>77</v>
      </c>
      <c r="AY212" s="191" t="s">
        <v>115</v>
      </c>
    </row>
    <row r="213" spans="2:51" s="11" customFormat="1" ht="13.5">
      <c r="B213" s="174"/>
      <c r="D213" s="170" t="s">
        <v>128</v>
      </c>
      <c r="E213" s="175" t="s">
        <v>3</v>
      </c>
      <c r="F213" s="176" t="s">
        <v>130</v>
      </c>
      <c r="H213" s="177" t="s">
        <v>3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7" t="s">
        <v>128</v>
      </c>
      <c r="AU213" s="177" t="s">
        <v>83</v>
      </c>
      <c r="AV213" s="11" t="s">
        <v>23</v>
      </c>
      <c r="AW213" s="11" t="s">
        <v>40</v>
      </c>
      <c r="AX213" s="11" t="s">
        <v>77</v>
      </c>
      <c r="AY213" s="177" t="s">
        <v>115</v>
      </c>
    </row>
    <row r="214" spans="2:51" s="12" customFormat="1" ht="13.5">
      <c r="B214" s="182"/>
      <c r="D214" s="170" t="s">
        <v>128</v>
      </c>
      <c r="E214" s="191" t="s">
        <v>3</v>
      </c>
      <c r="F214" s="192" t="s">
        <v>308</v>
      </c>
      <c r="H214" s="193">
        <v>2.719</v>
      </c>
      <c r="I214" s="187"/>
      <c r="L214" s="182"/>
      <c r="M214" s="188"/>
      <c r="N214" s="189"/>
      <c r="O214" s="189"/>
      <c r="P214" s="189"/>
      <c r="Q214" s="189"/>
      <c r="R214" s="189"/>
      <c r="S214" s="189"/>
      <c r="T214" s="190"/>
      <c r="AT214" s="191" t="s">
        <v>128</v>
      </c>
      <c r="AU214" s="191" t="s">
        <v>83</v>
      </c>
      <c r="AV214" s="12" t="s">
        <v>83</v>
      </c>
      <c r="AW214" s="12" t="s">
        <v>40</v>
      </c>
      <c r="AX214" s="12" t="s">
        <v>77</v>
      </c>
      <c r="AY214" s="191" t="s">
        <v>115</v>
      </c>
    </row>
    <row r="215" spans="2:51" s="11" customFormat="1" ht="13.5">
      <c r="B215" s="174"/>
      <c r="D215" s="170" t="s">
        <v>128</v>
      </c>
      <c r="E215" s="175" t="s">
        <v>3</v>
      </c>
      <c r="F215" s="176" t="s">
        <v>141</v>
      </c>
      <c r="H215" s="177" t="s">
        <v>3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7" t="s">
        <v>128</v>
      </c>
      <c r="AU215" s="177" t="s">
        <v>83</v>
      </c>
      <c r="AV215" s="11" t="s">
        <v>23</v>
      </c>
      <c r="AW215" s="11" t="s">
        <v>40</v>
      </c>
      <c r="AX215" s="11" t="s">
        <v>77</v>
      </c>
      <c r="AY215" s="177" t="s">
        <v>115</v>
      </c>
    </row>
    <row r="216" spans="2:51" s="12" customFormat="1" ht="13.5">
      <c r="B216" s="182"/>
      <c r="D216" s="170" t="s">
        <v>128</v>
      </c>
      <c r="E216" s="191" t="s">
        <v>3</v>
      </c>
      <c r="F216" s="192" t="s">
        <v>309</v>
      </c>
      <c r="H216" s="193">
        <v>4.641</v>
      </c>
      <c r="I216" s="187"/>
      <c r="L216" s="182"/>
      <c r="M216" s="188"/>
      <c r="N216" s="189"/>
      <c r="O216" s="189"/>
      <c r="P216" s="189"/>
      <c r="Q216" s="189"/>
      <c r="R216" s="189"/>
      <c r="S216" s="189"/>
      <c r="T216" s="190"/>
      <c r="AT216" s="191" t="s">
        <v>128</v>
      </c>
      <c r="AU216" s="191" t="s">
        <v>83</v>
      </c>
      <c r="AV216" s="12" t="s">
        <v>83</v>
      </c>
      <c r="AW216" s="12" t="s">
        <v>40</v>
      </c>
      <c r="AX216" s="12" t="s">
        <v>77</v>
      </c>
      <c r="AY216" s="191" t="s">
        <v>115</v>
      </c>
    </row>
    <row r="217" spans="2:51" s="11" customFormat="1" ht="13.5">
      <c r="B217" s="174"/>
      <c r="D217" s="170" t="s">
        <v>128</v>
      </c>
      <c r="E217" s="175" t="s">
        <v>3</v>
      </c>
      <c r="F217" s="176" t="s">
        <v>310</v>
      </c>
      <c r="H217" s="177" t="s">
        <v>3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7" t="s">
        <v>128</v>
      </c>
      <c r="AU217" s="177" t="s">
        <v>83</v>
      </c>
      <c r="AV217" s="11" t="s">
        <v>23</v>
      </c>
      <c r="AW217" s="11" t="s">
        <v>40</v>
      </c>
      <c r="AX217" s="11" t="s">
        <v>77</v>
      </c>
      <c r="AY217" s="177" t="s">
        <v>115</v>
      </c>
    </row>
    <row r="218" spans="2:51" s="11" customFormat="1" ht="13.5">
      <c r="B218" s="174"/>
      <c r="D218" s="170" t="s">
        <v>128</v>
      </c>
      <c r="E218" s="175" t="s">
        <v>3</v>
      </c>
      <c r="F218" s="176" t="s">
        <v>138</v>
      </c>
      <c r="H218" s="177" t="s">
        <v>3</v>
      </c>
      <c r="I218" s="178"/>
      <c r="L218" s="174"/>
      <c r="M218" s="179"/>
      <c r="N218" s="180"/>
      <c r="O218" s="180"/>
      <c r="P218" s="180"/>
      <c r="Q218" s="180"/>
      <c r="R218" s="180"/>
      <c r="S218" s="180"/>
      <c r="T218" s="181"/>
      <c r="AT218" s="177" t="s">
        <v>128</v>
      </c>
      <c r="AU218" s="177" t="s">
        <v>83</v>
      </c>
      <c r="AV218" s="11" t="s">
        <v>23</v>
      </c>
      <c r="AW218" s="11" t="s">
        <v>40</v>
      </c>
      <c r="AX218" s="11" t="s">
        <v>77</v>
      </c>
      <c r="AY218" s="177" t="s">
        <v>115</v>
      </c>
    </row>
    <row r="219" spans="2:51" s="12" customFormat="1" ht="13.5">
      <c r="B219" s="182"/>
      <c r="D219" s="170" t="s">
        <v>128</v>
      </c>
      <c r="E219" s="191" t="s">
        <v>3</v>
      </c>
      <c r="F219" s="192" t="s">
        <v>311</v>
      </c>
      <c r="H219" s="193">
        <v>0.792</v>
      </c>
      <c r="I219" s="187"/>
      <c r="L219" s="182"/>
      <c r="M219" s="188"/>
      <c r="N219" s="189"/>
      <c r="O219" s="189"/>
      <c r="P219" s="189"/>
      <c r="Q219" s="189"/>
      <c r="R219" s="189"/>
      <c r="S219" s="189"/>
      <c r="T219" s="190"/>
      <c r="AT219" s="191" t="s">
        <v>128</v>
      </c>
      <c r="AU219" s="191" t="s">
        <v>83</v>
      </c>
      <c r="AV219" s="12" t="s">
        <v>83</v>
      </c>
      <c r="AW219" s="12" t="s">
        <v>40</v>
      </c>
      <c r="AX219" s="12" t="s">
        <v>77</v>
      </c>
      <c r="AY219" s="191" t="s">
        <v>115</v>
      </c>
    </row>
    <row r="220" spans="2:51" s="11" customFormat="1" ht="13.5">
      <c r="B220" s="174"/>
      <c r="D220" s="170" t="s">
        <v>128</v>
      </c>
      <c r="E220" s="175" t="s">
        <v>3</v>
      </c>
      <c r="F220" s="176" t="s">
        <v>130</v>
      </c>
      <c r="H220" s="177" t="s">
        <v>3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77" t="s">
        <v>128</v>
      </c>
      <c r="AU220" s="177" t="s">
        <v>83</v>
      </c>
      <c r="AV220" s="11" t="s">
        <v>23</v>
      </c>
      <c r="AW220" s="11" t="s">
        <v>40</v>
      </c>
      <c r="AX220" s="11" t="s">
        <v>77</v>
      </c>
      <c r="AY220" s="177" t="s">
        <v>115</v>
      </c>
    </row>
    <row r="221" spans="2:51" s="12" customFormat="1" ht="13.5">
      <c r="B221" s="182"/>
      <c r="D221" s="170" t="s">
        <v>128</v>
      </c>
      <c r="E221" s="191" t="s">
        <v>3</v>
      </c>
      <c r="F221" s="192" t="s">
        <v>312</v>
      </c>
      <c r="H221" s="193">
        <v>1.305</v>
      </c>
      <c r="I221" s="187"/>
      <c r="L221" s="182"/>
      <c r="M221" s="188"/>
      <c r="N221" s="189"/>
      <c r="O221" s="189"/>
      <c r="P221" s="189"/>
      <c r="Q221" s="189"/>
      <c r="R221" s="189"/>
      <c r="S221" s="189"/>
      <c r="T221" s="190"/>
      <c r="AT221" s="191" t="s">
        <v>128</v>
      </c>
      <c r="AU221" s="191" t="s">
        <v>83</v>
      </c>
      <c r="AV221" s="12" t="s">
        <v>83</v>
      </c>
      <c r="AW221" s="12" t="s">
        <v>40</v>
      </c>
      <c r="AX221" s="12" t="s">
        <v>77</v>
      </c>
      <c r="AY221" s="191" t="s">
        <v>115</v>
      </c>
    </row>
    <row r="222" spans="2:51" s="11" customFormat="1" ht="13.5">
      <c r="B222" s="174"/>
      <c r="D222" s="170" t="s">
        <v>128</v>
      </c>
      <c r="E222" s="175" t="s">
        <v>3</v>
      </c>
      <c r="F222" s="176" t="s">
        <v>141</v>
      </c>
      <c r="H222" s="177" t="s">
        <v>3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7" t="s">
        <v>128</v>
      </c>
      <c r="AU222" s="177" t="s">
        <v>83</v>
      </c>
      <c r="AV222" s="11" t="s">
        <v>23</v>
      </c>
      <c r="AW222" s="11" t="s">
        <v>40</v>
      </c>
      <c r="AX222" s="11" t="s">
        <v>77</v>
      </c>
      <c r="AY222" s="177" t="s">
        <v>115</v>
      </c>
    </row>
    <row r="223" spans="2:51" s="12" customFormat="1" ht="13.5">
      <c r="B223" s="182"/>
      <c r="D223" s="170" t="s">
        <v>128</v>
      </c>
      <c r="E223" s="191" t="s">
        <v>3</v>
      </c>
      <c r="F223" s="192" t="s">
        <v>313</v>
      </c>
      <c r="H223" s="193">
        <v>2.228</v>
      </c>
      <c r="I223" s="187"/>
      <c r="L223" s="182"/>
      <c r="M223" s="188"/>
      <c r="N223" s="189"/>
      <c r="O223" s="189"/>
      <c r="P223" s="189"/>
      <c r="Q223" s="189"/>
      <c r="R223" s="189"/>
      <c r="S223" s="189"/>
      <c r="T223" s="190"/>
      <c r="AT223" s="191" t="s">
        <v>128</v>
      </c>
      <c r="AU223" s="191" t="s">
        <v>83</v>
      </c>
      <c r="AV223" s="12" t="s">
        <v>83</v>
      </c>
      <c r="AW223" s="12" t="s">
        <v>40</v>
      </c>
      <c r="AX223" s="12" t="s">
        <v>77</v>
      </c>
      <c r="AY223" s="191" t="s">
        <v>115</v>
      </c>
    </row>
    <row r="224" spans="2:63" s="10" customFormat="1" ht="29.25" customHeight="1">
      <c r="B224" s="143"/>
      <c r="D224" s="154" t="s">
        <v>76</v>
      </c>
      <c r="E224" s="155" t="s">
        <v>143</v>
      </c>
      <c r="F224" s="155" t="s">
        <v>314</v>
      </c>
      <c r="I224" s="146"/>
      <c r="J224" s="156">
        <f>BK224</f>
        <v>0</v>
      </c>
      <c r="L224" s="143"/>
      <c r="M224" s="148"/>
      <c r="N224" s="149"/>
      <c r="O224" s="149"/>
      <c r="P224" s="150">
        <f>SUM(P225:P293)</f>
        <v>0</v>
      </c>
      <c r="Q224" s="149"/>
      <c r="R224" s="150">
        <f>SUM(R225:R293)</f>
        <v>138.36557410000003</v>
      </c>
      <c r="S224" s="149"/>
      <c r="T224" s="151">
        <f>SUM(T225:T293)</f>
        <v>0</v>
      </c>
      <c r="AR224" s="144" t="s">
        <v>23</v>
      </c>
      <c r="AT224" s="152" t="s">
        <v>76</v>
      </c>
      <c r="AU224" s="152" t="s">
        <v>23</v>
      </c>
      <c r="AY224" s="144" t="s">
        <v>115</v>
      </c>
      <c r="BK224" s="153">
        <f>SUM(BK225:BK293)</f>
        <v>0</v>
      </c>
    </row>
    <row r="225" spans="2:65" s="1" customFormat="1" ht="22.5" customHeight="1">
      <c r="B225" s="157"/>
      <c r="C225" s="158" t="s">
        <v>315</v>
      </c>
      <c r="D225" s="158" t="s">
        <v>117</v>
      </c>
      <c r="E225" s="159" t="s">
        <v>316</v>
      </c>
      <c r="F225" s="160" t="s">
        <v>317</v>
      </c>
      <c r="G225" s="161" t="s">
        <v>134</v>
      </c>
      <c r="H225" s="162">
        <v>2.336</v>
      </c>
      <c r="I225" s="163"/>
      <c r="J225" s="164">
        <f>ROUND(I225*H225,2)</f>
        <v>0</v>
      </c>
      <c r="K225" s="160" t="s">
        <v>121</v>
      </c>
      <c r="L225" s="33"/>
      <c r="M225" s="165" t="s">
        <v>3</v>
      </c>
      <c r="N225" s="166" t="s">
        <v>48</v>
      </c>
      <c r="O225" s="34"/>
      <c r="P225" s="167">
        <f>O225*H225</f>
        <v>0</v>
      </c>
      <c r="Q225" s="167">
        <v>2.47057</v>
      </c>
      <c r="R225" s="167">
        <f>Q225*H225</f>
        <v>5.77125152</v>
      </c>
      <c r="S225" s="167">
        <v>0</v>
      </c>
      <c r="T225" s="168">
        <f>S225*H225</f>
        <v>0</v>
      </c>
      <c r="AR225" s="16" t="s">
        <v>122</v>
      </c>
      <c r="AT225" s="16" t="s">
        <v>117</v>
      </c>
      <c r="AU225" s="16" t="s">
        <v>83</v>
      </c>
      <c r="AY225" s="16" t="s">
        <v>115</v>
      </c>
      <c r="BE225" s="169">
        <f>IF(N225="základní",J225,0)</f>
        <v>0</v>
      </c>
      <c r="BF225" s="169">
        <f>IF(N225="snížená",J225,0)</f>
        <v>0</v>
      </c>
      <c r="BG225" s="169">
        <f>IF(N225="zákl. přenesená",J225,0)</f>
        <v>0</v>
      </c>
      <c r="BH225" s="169">
        <f>IF(N225="sníž. přenesená",J225,0)</f>
        <v>0</v>
      </c>
      <c r="BI225" s="169">
        <f>IF(N225="nulová",J225,0)</f>
        <v>0</v>
      </c>
      <c r="BJ225" s="16" t="s">
        <v>23</v>
      </c>
      <c r="BK225" s="169">
        <f>ROUND(I225*H225,2)</f>
        <v>0</v>
      </c>
      <c r="BL225" s="16" t="s">
        <v>122</v>
      </c>
      <c r="BM225" s="16" t="s">
        <v>318</v>
      </c>
    </row>
    <row r="226" spans="2:47" s="1" customFormat="1" ht="13.5">
      <c r="B226" s="33"/>
      <c r="D226" s="170" t="s">
        <v>124</v>
      </c>
      <c r="F226" s="171" t="s">
        <v>319</v>
      </c>
      <c r="I226" s="172"/>
      <c r="L226" s="33"/>
      <c r="M226" s="62"/>
      <c r="N226" s="34"/>
      <c r="O226" s="34"/>
      <c r="P226" s="34"/>
      <c r="Q226" s="34"/>
      <c r="R226" s="34"/>
      <c r="S226" s="34"/>
      <c r="T226" s="63"/>
      <c r="AT226" s="16" t="s">
        <v>124</v>
      </c>
      <c r="AU226" s="16" t="s">
        <v>83</v>
      </c>
    </row>
    <row r="227" spans="2:47" s="1" customFormat="1" ht="54">
      <c r="B227" s="33"/>
      <c r="D227" s="170" t="s">
        <v>126</v>
      </c>
      <c r="F227" s="173" t="s">
        <v>320</v>
      </c>
      <c r="I227" s="172"/>
      <c r="L227" s="33"/>
      <c r="M227" s="62"/>
      <c r="N227" s="34"/>
      <c r="O227" s="34"/>
      <c r="P227" s="34"/>
      <c r="Q227" s="34"/>
      <c r="R227" s="34"/>
      <c r="S227" s="34"/>
      <c r="T227" s="63"/>
      <c r="AT227" s="16" t="s">
        <v>126</v>
      </c>
      <c r="AU227" s="16" t="s">
        <v>83</v>
      </c>
    </row>
    <row r="228" spans="2:51" s="11" customFormat="1" ht="13.5">
      <c r="B228" s="174"/>
      <c r="D228" s="170" t="s">
        <v>128</v>
      </c>
      <c r="E228" s="175" t="s">
        <v>3</v>
      </c>
      <c r="F228" s="176" t="s">
        <v>138</v>
      </c>
      <c r="H228" s="177" t="s">
        <v>3</v>
      </c>
      <c r="I228" s="178"/>
      <c r="L228" s="174"/>
      <c r="M228" s="179"/>
      <c r="N228" s="180"/>
      <c r="O228" s="180"/>
      <c r="P228" s="180"/>
      <c r="Q228" s="180"/>
      <c r="R228" s="180"/>
      <c r="S228" s="180"/>
      <c r="T228" s="181"/>
      <c r="AT228" s="177" t="s">
        <v>128</v>
      </c>
      <c r="AU228" s="177" t="s">
        <v>83</v>
      </c>
      <c r="AV228" s="11" t="s">
        <v>23</v>
      </c>
      <c r="AW228" s="11" t="s">
        <v>40</v>
      </c>
      <c r="AX228" s="11" t="s">
        <v>77</v>
      </c>
      <c r="AY228" s="177" t="s">
        <v>115</v>
      </c>
    </row>
    <row r="229" spans="2:51" s="12" customFormat="1" ht="13.5">
      <c r="B229" s="182"/>
      <c r="D229" s="170" t="s">
        <v>128</v>
      </c>
      <c r="E229" s="191" t="s">
        <v>3</v>
      </c>
      <c r="F229" s="192" t="s">
        <v>321</v>
      </c>
      <c r="H229" s="193">
        <v>0.428</v>
      </c>
      <c r="I229" s="187"/>
      <c r="L229" s="182"/>
      <c r="M229" s="188"/>
      <c r="N229" s="189"/>
      <c r="O229" s="189"/>
      <c r="P229" s="189"/>
      <c r="Q229" s="189"/>
      <c r="R229" s="189"/>
      <c r="S229" s="189"/>
      <c r="T229" s="190"/>
      <c r="AT229" s="191" t="s">
        <v>128</v>
      </c>
      <c r="AU229" s="191" t="s">
        <v>83</v>
      </c>
      <c r="AV229" s="12" t="s">
        <v>83</v>
      </c>
      <c r="AW229" s="12" t="s">
        <v>40</v>
      </c>
      <c r="AX229" s="12" t="s">
        <v>77</v>
      </c>
      <c r="AY229" s="191" t="s">
        <v>115</v>
      </c>
    </row>
    <row r="230" spans="2:51" s="11" customFormat="1" ht="13.5">
      <c r="B230" s="174"/>
      <c r="D230" s="170" t="s">
        <v>128</v>
      </c>
      <c r="E230" s="175" t="s">
        <v>3</v>
      </c>
      <c r="F230" s="176" t="s">
        <v>130</v>
      </c>
      <c r="H230" s="177" t="s">
        <v>3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7" t="s">
        <v>128</v>
      </c>
      <c r="AU230" s="177" t="s">
        <v>83</v>
      </c>
      <c r="AV230" s="11" t="s">
        <v>23</v>
      </c>
      <c r="AW230" s="11" t="s">
        <v>40</v>
      </c>
      <c r="AX230" s="11" t="s">
        <v>77</v>
      </c>
      <c r="AY230" s="177" t="s">
        <v>115</v>
      </c>
    </row>
    <row r="231" spans="2:51" s="12" customFormat="1" ht="13.5">
      <c r="B231" s="182"/>
      <c r="D231" s="170" t="s">
        <v>128</v>
      </c>
      <c r="E231" s="191" t="s">
        <v>3</v>
      </c>
      <c r="F231" s="192" t="s">
        <v>322</v>
      </c>
      <c r="H231" s="193">
        <v>0.705</v>
      </c>
      <c r="I231" s="187"/>
      <c r="L231" s="182"/>
      <c r="M231" s="188"/>
      <c r="N231" s="189"/>
      <c r="O231" s="189"/>
      <c r="P231" s="189"/>
      <c r="Q231" s="189"/>
      <c r="R231" s="189"/>
      <c r="S231" s="189"/>
      <c r="T231" s="190"/>
      <c r="AT231" s="191" t="s">
        <v>128</v>
      </c>
      <c r="AU231" s="191" t="s">
        <v>83</v>
      </c>
      <c r="AV231" s="12" t="s">
        <v>83</v>
      </c>
      <c r="AW231" s="12" t="s">
        <v>40</v>
      </c>
      <c r="AX231" s="12" t="s">
        <v>77</v>
      </c>
      <c r="AY231" s="191" t="s">
        <v>115</v>
      </c>
    </row>
    <row r="232" spans="2:51" s="11" customFormat="1" ht="13.5">
      <c r="B232" s="174"/>
      <c r="D232" s="170" t="s">
        <v>128</v>
      </c>
      <c r="E232" s="175" t="s">
        <v>3</v>
      </c>
      <c r="F232" s="176" t="s">
        <v>141</v>
      </c>
      <c r="H232" s="177" t="s">
        <v>3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7" t="s">
        <v>128</v>
      </c>
      <c r="AU232" s="177" t="s">
        <v>83</v>
      </c>
      <c r="AV232" s="11" t="s">
        <v>23</v>
      </c>
      <c r="AW232" s="11" t="s">
        <v>40</v>
      </c>
      <c r="AX232" s="11" t="s">
        <v>77</v>
      </c>
      <c r="AY232" s="177" t="s">
        <v>115</v>
      </c>
    </row>
    <row r="233" spans="2:51" s="12" customFormat="1" ht="13.5">
      <c r="B233" s="182"/>
      <c r="D233" s="183" t="s">
        <v>128</v>
      </c>
      <c r="E233" s="184" t="s">
        <v>3</v>
      </c>
      <c r="F233" s="185" t="s">
        <v>323</v>
      </c>
      <c r="H233" s="186">
        <v>1.203</v>
      </c>
      <c r="I233" s="187"/>
      <c r="L233" s="182"/>
      <c r="M233" s="188"/>
      <c r="N233" s="189"/>
      <c r="O233" s="189"/>
      <c r="P233" s="189"/>
      <c r="Q233" s="189"/>
      <c r="R233" s="189"/>
      <c r="S233" s="189"/>
      <c r="T233" s="190"/>
      <c r="AT233" s="191" t="s">
        <v>128</v>
      </c>
      <c r="AU233" s="191" t="s">
        <v>83</v>
      </c>
      <c r="AV233" s="12" t="s">
        <v>83</v>
      </c>
      <c r="AW233" s="12" t="s">
        <v>40</v>
      </c>
      <c r="AX233" s="12" t="s">
        <v>77</v>
      </c>
      <c r="AY233" s="191" t="s">
        <v>115</v>
      </c>
    </row>
    <row r="234" spans="2:65" s="1" customFormat="1" ht="22.5" customHeight="1">
      <c r="B234" s="157"/>
      <c r="C234" s="158" t="s">
        <v>324</v>
      </c>
      <c r="D234" s="158" t="s">
        <v>117</v>
      </c>
      <c r="E234" s="159" t="s">
        <v>325</v>
      </c>
      <c r="F234" s="160" t="s">
        <v>326</v>
      </c>
      <c r="G234" s="161" t="s">
        <v>120</v>
      </c>
      <c r="H234" s="162">
        <v>15.954</v>
      </c>
      <c r="I234" s="163"/>
      <c r="J234" s="164">
        <f>ROUND(I234*H234,2)</f>
        <v>0</v>
      </c>
      <c r="K234" s="160" t="s">
        <v>121</v>
      </c>
      <c r="L234" s="33"/>
      <c r="M234" s="165" t="s">
        <v>3</v>
      </c>
      <c r="N234" s="166" t="s">
        <v>48</v>
      </c>
      <c r="O234" s="34"/>
      <c r="P234" s="167">
        <f>O234*H234</f>
        <v>0</v>
      </c>
      <c r="Q234" s="167">
        <v>0.02519</v>
      </c>
      <c r="R234" s="167">
        <f>Q234*H234</f>
        <v>0.40188126</v>
      </c>
      <c r="S234" s="167">
        <v>0</v>
      </c>
      <c r="T234" s="168">
        <f>S234*H234</f>
        <v>0</v>
      </c>
      <c r="AR234" s="16" t="s">
        <v>122</v>
      </c>
      <c r="AT234" s="16" t="s">
        <v>117</v>
      </c>
      <c r="AU234" s="16" t="s">
        <v>83</v>
      </c>
      <c r="AY234" s="16" t="s">
        <v>115</v>
      </c>
      <c r="BE234" s="169">
        <f>IF(N234="základní",J234,0)</f>
        <v>0</v>
      </c>
      <c r="BF234" s="169">
        <f>IF(N234="snížená",J234,0)</f>
        <v>0</v>
      </c>
      <c r="BG234" s="169">
        <f>IF(N234="zákl. přenesená",J234,0)</f>
        <v>0</v>
      </c>
      <c r="BH234" s="169">
        <f>IF(N234="sníž. přenesená",J234,0)</f>
        <v>0</v>
      </c>
      <c r="BI234" s="169">
        <f>IF(N234="nulová",J234,0)</f>
        <v>0</v>
      </c>
      <c r="BJ234" s="16" t="s">
        <v>23</v>
      </c>
      <c r="BK234" s="169">
        <f>ROUND(I234*H234,2)</f>
        <v>0</v>
      </c>
      <c r="BL234" s="16" t="s">
        <v>122</v>
      </c>
      <c r="BM234" s="16" t="s">
        <v>327</v>
      </c>
    </row>
    <row r="235" spans="2:47" s="1" customFormat="1" ht="27">
      <c r="B235" s="33"/>
      <c r="D235" s="170" t="s">
        <v>124</v>
      </c>
      <c r="F235" s="171" t="s">
        <v>328</v>
      </c>
      <c r="I235" s="172"/>
      <c r="L235" s="33"/>
      <c r="M235" s="62"/>
      <c r="N235" s="34"/>
      <c r="O235" s="34"/>
      <c r="P235" s="34"/>
      <c r="Q235" s="34"/>
      <c r="R235" s="34"/>
      <c r="S235" s="34"/>
      <c r="T235" s="63"/>
      <c r="AT235" s="16" t="s">
        <v>124</v>
      </c>
      <c r="AU235" s="16" t="s">
        <v>83</v>
      </c>
    </row>
    <row r="236" spans="2:47" s="1" customFormat="1" ht="40.5">
      <c r="B236" s="33"/>
      <c r="D236" s="170" t="s">
        <v>126</v>
      </c>
      <c r="F236" s="173" t="s">
        <v>329</v>
      </c>
      <c r="I236" s="172"/>
      <c r="L236" s="33"/>
      <c r="M236" s="62"/>
      <c r="N236" s="34"/>
      <c r="O236" s="34"/>
      <c r="P236" s="34"/>
      <c r="Q236" s="34"/>
      <c r="R236" s="34"/>
      <c r="S236" s="34"/>
      <c r="T236" s="63"/>
      <c r="AT236" s="16" t="s">
        <v>126</v>
      </c>
      <c r="AU236" s="16" t="s">
        <v>83</v>
      </c>
    </row>
    <row r="237" spans="2:51" s="11" customFormat="1" ht="13.5">
      <c r="B237" s="174"/>
      <c r="D237" s="170" t="s">
        <v>128</v>
      </c>
      <c r="E237" s="175" t="s">
        <v>3</v>
      </c>
      <c r="F237" s="176" t="s">
        <v>138</v>
      </c>
      <c r="H237" s="177" t="s">
        <v>3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7" t="s">
        <v>128</v>
      </c>
      <c r="AU237" s="177" t="s">
        <v>83</v>
      </c>
      <c r="AV237" s="11" t="s">
        <v>23</v>
      </c>
      <c r="AW237" s="11" t="s">
        <v>40</v>
      </c>
      <c r="AX237" s="11" t="s">
        <v>77</v>
      </c>
      <c r="AY237" s="177" t="s">
        <v>115</v>
      </c>
    </row>
    <row r="238" spans="2:51" s="12" customFormat="1" ht="13.5">
      <c r="B238" s="182"/>
      <c r="D238" s="170" t="s">
        <v>128</v>
      </c>
      <c r="E238" s="191" t="s">
        <v>3</v>
      </c>
      <c r="F238" s="192" t="s">
        <v>330</v>
      </c>
      <c r="H238" s="193">
        <v>2.953</v>
      </c>
      <c r="I238" s="187"/>
      <c r="L238" s="182"/>
      <c r="M238" s="188"/>
      <c r="N238" s="189"/>
      <c r="O238" s="189"/>
      <c r="P238" s="189"/>
      <c r="Q238" s="189"/>
      <c r="R238" s="189"/>
      <c r="S238" s="189"/>
      <c r="T238" s="190"/>
      <c r="AT238" s="191" t="s">
        <v>128</v>
      </c>
      <c r="AU238" s="191" t="s">
        <v>83</v>
      </c>
      <c r="AV238" s="12" t="s">
        <v>83</v>
      </c>
      <c r="AW238" s="12" t="s">
        <v>40</v>
      </c>
      <c r="AX238" s="12" t="s">
        <v>77</v>
      </c>
      <c r="AY238" s="191" t="s">
        <v>115</v>
      </c>
    </row>
    <row r="239" spans="2:51" s="11" customFormat="1" ht="13.5">
      <c r="B239" s="174"/>
      <c r="D239" s="170" t="s">
        <v>128</v>
      </c>
      <c r="E239" s="175" t="s">
        <v>3</v>
      </c>
      <c r="F239" s="176" t="s">
        <v>130</v>
      </c>
      <c r="H239" s="177" t="s">
        <v>3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7" t="s">
        <v>128</v>
      </c>
      <c r="AU239" s="177" t="s">
        <v>83</v>
      </c>
      <c r="AV239" s="11" t="s">
        <v>23</v>
      </c>
      <c r="AW239" s="11" t="s">
        <v>40</v>
      </c>
      <c r="AX239" s="11" t="s">
        <v>77</v>
      </c>
      <c r="AY239" s="177" t="s">
        <v>115</v>
      </c>
    </row>
    <row r="240" spans="2:51" s="12" customFormat="1" ht="13.5">
      <c r="B240" s="182"/>
      <c r="D240" s="170" t="s">
        <v>128</v>
      </c>
      <c r="E240" s="191" t="s">
        <v>3</v>
      </c>
      <c r="F240" s="192" t="s">
        <v>331</v>
      </c>
      <c r="H240" s="193">
        <v>4.785</v>
      </c>
      <c r="I240" s="187"/>
      <c r="L240" s="182"/>
      <c r="M240" s="188"/>
      <c r="N240" s="189"/>
      <c r="O240" s="189"/>
      <c r="P240" s="189"/>
      <c r="Q240" s="189"/>
      <c r="R240" s="189"/>
      <c r="S240" s="189"/>
      <c r="T240" s="190"/>
      <c r="AT240" s="191" t="s">
        <v>128</v>
      </c>
      <c r="AU240" s="191" t="s">
        <v>83</v>
      </c>
      <c r="AV240" s="12" t="s">
        <v>83</v>
      </c>
      <c r="AW240" s="12" t="s">
        <v>40</v>
      </c>
      <c r="AX240" s="12" t="s">
        <v>77</v>
      </c>
      <c r="AY240" s="191" t="s">
        <v>115</v>
      </c>
    </row>
    <row r="241" spans="2:51" s="11" customFormat="1" ht="13.5">
      <c r="B241" s="174"/>
      <c r="D241" s="170" t="s">
        <v>128</v>
      </c>
      <c r="E241" s="175" t="s">
        <v>3</v>
      </c>
      <c r="F241" s="176" t="s">
        <v>141</v>
      </c>
      <c r="H241" s="177" t="s">
        <v>3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7" t="s">
        <v>128</v>
      </c>
      <c r="AU241" s="177" t="s">
        <v>83</v>
      </c>
      <c r="AV241" s="11" t="s">
        <v>23</v>
      </c>
      <c r="AW241" s="11" t="s">
        <v>40</v>
      </c>
      <c r="AX241" s="11" t="s">
        <v>77</v>
      </c>
      <c r="AY241" s="177" t="s">
        <v>115</v>
      </c>
    </row>
    <row r="242" spans="2:51" s="12" customFormat="1" ht="13.5">
      <c r="B242" s="182"/>
      <c r="D242" s="183" t="s">
        <v>128</v>
      </c>
      <c r="E242" s="184" t="s">
        <v>3</v>
      </c>
      <c r="F242" s="185" t="s">
        <v>332</v>
      </c>
      <c r="H242" s="186">
        <v>8.216</v>
      </c>
      <c r="I242" s="187"/>
      <c r="L242" s="182"/>
      <c r="M242" s="188"/>
      <c r="N242" s="189"/>
      <c r="O242" s="189"/>
      <c r="P242" s="189"/>
      <c r="Q242" s="189"/>
      <c r="R242" s="189"/>
      <c r="S242" s="189"/>
      <c r="T242" s="190"/>
      <c r="AT242" s="191" t="s">
        <v>128</v>
      </c>
      <c r="AU242" s="191" t="s">
        <v>83</v>
      </c>
      <c r="AV242" s="12" t="s">
        <v>83</v>
      </c>
      <c r="AW242" s="12" t="s">
        <v>40</v>
      </c>
      <c r="AX242" s="12" t="s">
        <v>77</v>
      </c>
      <c r="AY242" s="191" t="s">
        <v>115</v>
      </c>
    </row>
    <row r="243" spans="2:65" s="1" customFormat="1" ht="22.5" customHeight="1">
      <c r="B243" s="157"/>
      <c r="C243" s="158" t="s">
        <v>333</v>
      </c>
      <c r="D243" s="158" t="s">
        <v>117</v>
      </c>
      <c r="E243" s="159" t="s">
        <v>334</v>
      </c>
      <c r="F243" s="160" t="s">
        <v>335</v>
      </c>
      <c r="G243" s="161" t="s">
        <v>120</v>
      </c>
      <c r="H243" s="162">
        <v>15.954</v>
      </c>
      <c r="I243" s="163"/>
      <c r="J243" s="164">
        <f>ROUND(I243*H243,2)</f>
        <v>0</v>
      </c>
      <c r="K243" s="160" t="s">
        <v>121</v>
      </c>
      <c r="L243" s="33"/>
      <c r="M243" s="165" t="s">
        <v>3</v>
      </c>
      <c r="N243" s="166" t="s">
        <v>48</v>
      </c>
      <c r="O243" s="34"/>
      <c r="P243" s="167">
        <f>O243*H243</f>
        <v>0</v>
      </c>
      <c r="Q243" s="167">
        <v>0</v>
      </c>
      <c r="R243" s="167">
        <f>Q243*H243</f>
        <v>0</v>
      </c>
      <c r="S243" s="167">
        <v>0</v>
      </c>
      <c r="T243" s="168">
        <f>S243*H243</f>
        <v>0</v>
      </c>
      <c r="AR243" s="16" t="s">
        <v>122</v>
      </c>
      <c r="AT243" s="16" t="s">
        <v>117</v>
      </c>
      <c r="AU243" s="16" t="s">
        <v>83</v>
      </c>
      <c r="AY243" s="16" t="s">
        <v>115</v>
      </c>
      <c r="BE243" s="169">
        <f>IF(N243="základní",J243,0)</f>
        <v>0</v>
      </c>
      <c r="BF243" s="169">
        <f>IF(N243="snížená",J243,0)</f>
        <v>0</v>
      </c>
      <c r="BG243" s="169">
        <f>IF(N243="zákl. přenesená",J243,0)</f>
        <v>0</v>
      </c>
      <c r="BH243" s="169">
        <f>IF(N243="sníž. přenesená",J243,0)</f>
        <v>0</v>
      </c>
      <c r="BI243" s="169">
        <f>IF(N243="nulová",J243,0)</f>
        <v>0</v>
      </c>
      <c r="BJ243" s="16" t="s">
        <v>23</v>
      </c>
      <c r="BK243" s="169">
        <f>ROUND(I243*H243,2)</f>
        <v>0</v>
      </c>
      <c r="BL243" s="16" t="s">
        <v>122</v>
      </c>
      <c r="BM243" s="16" t="s">
        <v>336</v>
      </c>
    </row>
    <row r="244" spans="2:47" s="1" customFormat="1" ht="27">
      <c r="B244" s="33"/>
      <c r="D244" s="170" t="s">
        <v>124</v>
      </c>
      <c r="F244" s="171" t="s">
        <v>337</v>
      </c>
      <c r="I244" s="172"/>
      <c r="L244" s="33"/>
      <c r="M244" s="62"/>
      <c r="N244" s="34"/>
      <c r="O244" s="34"/>
      <c r="P244" s="34"/>
      <c r="Q244" s="34"/>
      <c r="R244" s="34"/>
      <c r="S244" s="34"/>
      <c r="T244" s="63"/>
      <c r="AT244" s="16" t="s">
        <v>124</v>
      </c>
      <c r="AU244" s="16" t="s">
        <v>83</v>
      </c>
    </row>
    <row r="245" spans="2:47" s="1" customFormat="1" ht="40.5">
      <c r="B245" s="33"/>
      <c r="D245" s="183" t="s">
        <v>126</v>
      </c>
      <c r="F245" s="194" t="s">
        <v>329</v>
      </c>
      <c r="I245" s="172"/>
      <c r="L245" s="33"/>
      <c r="M245" s="62"/>
      <c r="N245" s="34"/>
      <c r="O245" s="34"/>
      <c r="P245" s="34"/>
      <c r="Q245" s="34"/>
      <c r="R245" s="34"/>
      <c r="S245" s="34"/>
      <c r="T245" s="63"/>
      <c r="AT245" s="16" t="s">
        <v>126</v>
      </c>
      <c r="AU245" s="16" t="s">
        <v>83</v>
      </c>
    </row>
    <row r="246" spans="2:65" s="1" customFormat="1" ht="22.5" customHeight="1">
      <c r="B246" s="157"/>
      <c r="C246" s="158" t="s">
        <v>338</v>
      </c>
      <c r="D246" s="158" t="s">
        <v>117</v>
      </c>
      <c r="E246" s="159" t="s">
        <v>339</v>
      </c>
      <c r="F246" s="160" t="s">
        <v>340</v>
      </c>
      <c r="G246" s="161" t="s">
        <v>189</v>
      </c>
      <c r="H246" s="162">
        <v>0.327</v>
      </c>
      <c r="I246" s="163"/>
      <c r="J246" s="164">
        <f>ROUND(I246*H246,2)</f>
        <v>0</v>
      </c>
      <c r="K246" s="160" t="s">
        <v>121</v>
      </c>
      <c r="L246" s="33"/>
      <c r="M246" s="165" t="s">
        <v>3</v>
      </c>
      <c r="N246" s="166" t="s">
        <v>48</v>
      </c>
      <c r="O246" s="34"/>
      <c r="P246" s="167">
        <f>O246*H246</f>
        <v>0</v>
      </c>
      <c r="Q246" s="167">
        <v>1.04711</v>
      </c>
      <c r="R246" s="167">
        <f>Q246*H246</f>
        <v>0.34240497000000003</v>
      </c>
      <c r="S246" s="167">
        <v>0</v>
      </c>
      <c r="T246" s="168">
        <f>S246*H246</f>
        <v>0</v>
      </c>
      <c r="AR246" s="16" t="s">
        <v>122</v>
      </c>
      <c r="AT246" s="16" t="s">
        <v>117</v>
      </c>
      <c r="AU246" s="16" t="s">
        <v>83</v>
      </c>
      <c r="AY246" s="16" t="s">
        <v>115</v>
      </c>
      <c r="BE246" s="169">
        <f>IF(N246="základní",J246,0)</f>
        <v>0</v>
      </c>
      <c r="BF246" s="169">
        <f>IF(N246="snížená",J246,0)</f>
        <v>0</v>
      </c>
      <c r="BG246" s="169">
        <f>IF(N246="zákl. přenesená",J246,0)</f>
        <v>0</v>
      </c>
      <c r="BH246" s="169">
        <f>IF(N246="sníž. přenesená",J246,0)</f>
        <v>0</v>
      </c>
      <c r="BI246" s="169">
        <f>IF(N246="nulová",J246,0)</f>
        <v>0</v>
      </c>
      <c r="BJ246" s="16" t="s">
        <v>23</v>
      </c>
      <c r="BK246" s="169">
        <f>ROUND(I246*H246,2)</f>
        <v>0</v>
      </c>
      <c r="BL246" s="16" t="s">
        <v>122</v>
      </c>
      <c r="BM246" s="16" t="s">
        <v>341</v>
      </c>
    </row>
    <row r="247" spans="2:47" s="1" customFormat="1" ht="13.5">
      <c r="B247" s="33"/>
      <c r="D247" s="170" t="s">
        <v>124</v>
      </c>
      <c r="F247" s="171" t="s">
        <v>342</v>
      </c>
      <c r="I247" s="172"/>
      <c r="L247" s="33"/>
      <c r="M247" s="62"/>
      <c r="N247" s="34"/>
      <c r="O247" s="34"/>
      <c r="P247" s="34"/>
      <c r="Q247" s="34"/>
      <c r="R247" s="34"/>
      <c r="S247" s="34"/>
      <c r="T247" s="63"/>
      <c r="AT247" s="16" t="s">
        <v>124</v>
      </c>
      <c r="AU247" s="16" t="s">
        <v>83</v>
      </c>
    </row>
    <row r="248" spans="2:51" s="12" customFormat="1" ht="13.5">
      <c r="B248" s="182"/>
      <c r="D248" s="183" t="s">
        <v>128</v>
      </c>
      <c r="E248" s="184" t="s">
        <v>3</v>
      </c>
      <c r="F248" s="185" t="s">
        <v>343</v>
      </c>
      <c r="H248" s="186">
        <v>0.327</v>
      </c>
      <c r="I248" s="187"/>
      <c r="L248" s="182"/>
      <c r="M248" s="188"/>
      <c r="N248" s="189"/>
      <c r="O248" s="189"/>
      <c r="P248" s="189"/>
      <c r="Q248" s="189"/>
      <c r="R248" s="189"/>
      <c r="S248" s="189"/>
      <c r="T248" s="190"/>
      <c r="AT248" s="191" t="s">
        <v>128</v>
      </c>
      <c r="AU248" s="191" t="s">
        <v>83</v>
      </c>
      <c r="AV248" s="12" t="s">
        <v>83</v>
      </c>
      <c r="AW248" s="12" t="s">
        <v>40</v>
      </c>
      <c r="AX248" s="12" t="s">
        <v>77</v>
      </c>
      <c r="AY248" s="191" t="s">
        <v>115</v>
      </c>
    </row>
    <row r="249" spans="2:65" s="1" customFormat="1" ht="22.5" customHeight="1">
      <c r="B249" s="157"/>
      <c r="C249" s="158" t="s">
        <v>344</v>
      </c>
      <c r="D249" s="158" t="s">
        <v>117</v>
      </c>
      <c r="E249" s="159" t="s">
        <v>345</v>
      </c>
      <c r="F249" s="160" t="s">
        <v>346</v>
      </c>
      <c r="G249" s="161" t="s">
        <v>134</v>
      </c>
      <c r="H249" s="162">
        <v>50.453</v>
      </c>
      <c r="I249" s="163"/>
      <c r="J249" s="164">
        <f>ROUND(I249*H249,2)</f>
        <v>0</v>
      </c>
      <c r="K249" s="160" t="s">
        <v>121</v>
      </c>
      <c r="L249" s="33"/>
      <c r="M249" s="165" t="s">
        <v>3</v>
      </c>
      <c r="N249" s="166" t="s">
        <v>48</v>
      </c>
      <c r="O249" s="34"/>
      <c r="P249" s="167">
        <f>O249*H249</f>
        <v>0</v>
      </c>
      <c r="Q249" s="167">
        <v>2.45329</v>
      </c>
      <c r="R249" s="167">
        <f>Q249*H249</f>
        <v>123.77584037000001</v>
      </c>
      <c r="S249" s="167">
        <v>0</v>
      </c>
      <c r="T249" s="168">
        <f>S249*H249</f>
        <v>0</v>
      </c>
      <c r="AR249" s="16" t="s">
        <v>122</v>
      </c>
      <c r="AT249" s="16" t="s">
        <v>117</v>
      </c>
      <c r="AU249" s="16" t="s">
        <v>83</v>
      </c>
      <c r="AY249" s="16" t="s">
        <v>115</v>
      </c>
      <c r="BE249" s="169">
        <f>IF(N249="základní",J249,0)</f>
        <v>0</v>
      </c>
      <c r="BF249" s="169">
        <f>IF(N249="snížená",J249,0)</f>
        <v>0</v>
      </c>
      <c r="BG249" s="169">
        <f>IF(N249="zákl. přenesená",J249,0)</f>
        <v>0</v>
      </c>
      <c r="BH249" s="169">
        <f>IF(N249="sníž. přenesená",J249,0)</f>
        <v>0</v>
      </c>
      <c r="BI249" s="169">
        <f>IF(N249="nulová",J249,0)</f>
        <v>0</v>
      </c>
      <c r="BJ249" s="16" t="s">
        <v>23</v>
      </c>
      <c r="BK249" s="169">
        <f>ROUND(I249*H249,2)</f>
        <v>0</v>
      </c>
      <c r="BL249" s="16" t="s">
        <v>122</v>
      </c>
      <c r="BM249" s="16" t="s">
        <v>347</v>
      </c>
    </row>
    <row r="250" spans="2:47" s="1" customFormat="1" ht="13.5">
      <c r="B250" s="33"/>
      <c r="D250" s="170" t="s">
        <v>124</v>
      </c>
      <c r="F250" s="171" t="s">
        <v>348</v>
      </c>
      <c r="I250" s="172"/>
      <c r="L250" s="33"/>
      <c r="M250" s="62"/>
      <c r="N250" s="34"/>
      <c r="O250" s="34"/>
      <c r="P250" s="34"/>
      <c r="Q250" s="34"/>
      <c r="R250" s="34"/>
      <c r="S250" s="34"/>
      <c r="T250" s="63"/>
      <c r="AT250" s="16" t="s">
        <v>124</v>
      </c>
      <c r="AU250" s="16" t="s">
        <v>83</v>
      </c>
    </row>
    <row r="251" spans="2:47" s="1" customFormat="1" ht="27">
      <c r="B251" s="33"/>
      <c r="D251" s="170" t="s">
        <v>126</v>
      </c>
      <c r="F251" s="173" t="s">
        <v>349</v>
      </c>
      <c r="I251" s="172"/>
      <c r="L251" s="33"/>
      <c r="M251" s="62"/>
      <c r="N251" s="34"/>
      <c r="O251" s="34"/>
      <c r="P251" s="34"/>
      <c r="Q251" s="34"/>
      <c r="R251" s="34"/>
      <c r="S251" s="34"/>
      <c r="T251" s="63"/>
      <c r="AT251" s="16" t="s">
        <v>126</v>
      </c>
      <c r="AU251" s="16" t="s">
        <v>83</v>
      </c>
    </row>
    <row r="252" spans="2:51" s="11" customFormat="1" ht="13.5">
      <c r="B252" s="174"/>
      <c r="D252" s="170" t="s">
        <v>128</v>
      </c>
      <c r="E252" s="175" t="s">
        <v>3</v>
      </c>
      <c r="F252" s="176" t="s">
        <v>350</v>
      </c>
      <c r="H252" s="177" t="s">
        <v>3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7" t="s">
        <v>128</v>
      </c>
      <c r="AU252" s="177" t="s">
        <v>83</v>
      </c>
      <c r="AV252" s="11" t="s">
        <v>23</v>
      </c>
      <c r="AW252" s="11" t="s">
        <v>40</v>
      </c>
      <c r="AX252" s="11" t="s">
        <v>77</v>
      </c>
      <c r="AY252" s="177" t="s">
        <v>115</v>
      </c>
    </row>
    <row r="253" spans="2:51" s="11" customFormat="1" ht="13.5">
      <c r="B253" s="174"/>
      <c r="D253" s="170" t="s">
        <v>128</v>
      </c>
      <c r="E253" s="175" t="s">
        <v>3</v>
      </c>
      <c r="F253" s="176" t="s">
        <v>138</v>
      </c>
      <c r="H253" s="177" t="s">
        <v>3</v>
      </c>
      <c r="I253" s="178"/>
      <c r="L253" s="174"/>
      <c r="M253" s="179"/>
      <c r="N253" s="180"/>
      <c r="O253" s="180"/>
      <c r="P253" s="180"/>
      <c r="Q253" s="180"/>
      <c r="R253" s="180"/>
      <c r="S253" s="180"/>
      <c r="T253" s="181"/>
      <c r="AT253" s="177" t="s">
        <v>128</v>
      </c>
      <c r="AU253" s="177" t="s">
        <v>83</v>
      </c>
      <c r="AV253" s="11" t="s">
        <v>23</v>
      </c>
      <c r="AW253" s="11" t="s">
        <v>40</v>
      </c>
      <c r="AX253" s="11" t="s">
        <v>77</v>
      </c>
      <c r="AY253" s="177" t="s">
        <v>115</v>
      </c>
    </row>
    <row r="254" spans="2:51" s="12" customFormat="1" ht="13.5">
      <c r="B254" s="182"/>
      <c r="D254" s="170" t="s">
        <v>128</v>
      </c>
      <c r="E254" s="191" t="s">
        <v>3</v>
      </c>
      <c r="F254" s="192" t="s">
        <v>351</v>
      </c>
      <c r="H254" s="193">
        <v>9.24</v>
      </c>
      <c r="I254" s="187"/>
      <c r="L254" s="182"/>
      <c r="M254" s="188"/>
      <c r="N254" s="189"/>
      <c r="O254" s="189"/>
      <c r="P254" s="189"/>
      <c r="Q254" s="189"/>
      <c r="R254" s="189"/>
      <c r="S254" s="189"/>
      <c r="T254" s="190"/>
      <c r="AT254" s="191" t="s">
        <v>128</v>
      </c>
      <c r="AU254" s="191" t="s">
        <v>83</v>
      </c>
      <c r="AV254" s="12" t="s">
        <v>83</v>
      </c>
      <c r="AW254" s="12" t="s">
        <v>40</v>
      </c>
      <c r="AX254" s="12" t="s">
        <v>77</v>
      </c>
      <c r="AY254" s="191" t="s">
        <v>115</v>
      </c>
    </row>
    <row r="255" spans="2:51" s="11" customFormat="1" ht="13.5">
      <c r="B255" s="174"/>
      <c r="D255" s="170" t="s">
        <v>128</v>
      </c>
      <c r="E255" s="175" t="s">
        <v>3</v>
      </c>
      <c r="F255" s="176" t="s">
        <v>130</v>
      </c>
      <c r="H255" s="177" t="s">
        <v>3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7" t="s">
        <v>128</v>
      </c>
      <c r="AU255" s="177" t="s">
        <v>83</v>
      </c>
      <c r="AV255" s="11" t="s">
        <v>23</v>
      </c>
      <c r="AW255" s="11" t="s">
        <v>40</v>
      </c>
      <c r="AX255" s="11" t="s">
        <v>77</v>
      </c>
      <c r="AY255" s="177" t="s">
        <v>115</v>
      </c>
    </row>
    <row r="256" spans="2:51" s="12" customFormat="1" ht="13.5">
      <c r="B256" s="182"/>
      <c r="D256" s="170" t="s">
        <v>128</v>
      </c>
      <c r="E256" s="191" t="s">
        <v>3</v>
      </c>
      <c r="F256" s="192" t="s">
        <v>352</v>
      </c>
      <c r="H256" s="193">
        <v>15.225</v>
      </c>
      <c r="I256" s="187"/>
      <c r="L256" s="182"/>
      <c r="M256" s="188"/>
      <c r="N256" s="189"/>
      <c r="O256" s="189"/>
      <c r="P256" s="189"/>
      <c r="Q256" s="189"/>
      <c r="R256" s="189"/>
      <c r="S256" s="189"/>
      <c r="T256" s="190"/>
      <c r="AT256" s="191" t="s">
        <v>128</v>
      </c>
      <c r="AU256" s="191" t="s">
        <v>83</v>
      </c>
      <c r="AV256" s="12" t="s">
        <v>83</v>
      </c>
      <c r="AW256" s="12" t="s">
        <v>40</v>
      </c>
      <c r="AX256" s="12" t="s">
        <v>77</v>
      </c>
      <c r="AY256" s="191" t="s">
        <v>115</v>
      </c>
    </row>
    <row r="257" spans="2:51" s="11" customFormat="1" ht="13.5">
      <c r="B257" s="174"/>
      <c r="D257" s="170" t="s">
        <v>128</v>
      </c>
      <c r="E257" s="175" t="s">
        <v>3</v>
      </c>
      <c r="F257" s="176" t="s">
        <v>141</v>
      </c>
      <c r="H257" s="177" t="s">
        <v>3</v>
      </c>
      <c r="I257" s="178"/>
      <c r="L257" s="174"/>
      <c r="M257" s="179"/>
      <c r="N257" s="180"/>
      <c r="O257" s="180"/>
      <c r="P257" s="180"/>
      <c r="Q257" s="180"/>
      <c r="R257" s="180"/>
      <c r="S257" s="180"/>
      <c r="T257" s="181"/>
      <c r="AT257" s="177" t="s">
        <v>128</v>
      </c>
      <c r="AU257" s="177" t="s">
        <v>83</v>
      </c>
      <c r="AV257" s="11" t="s">
        <v>23</v>
      </c>
      <c r="AW257" s="11" t="s">
        <v>40</v>
      </c>
      <c r="AX257" s="11" t="s">
        <v>77</v>
      </c>
      <c r="AY257" s="177" t="s">
        <v>115</v>
      </c>
    </row>
    <row r="258" spans="2:51" s="12" customFormat="1" ht="13.5">
      <c r="B258" s="182"/>
      <c r="D258" s="183" t="s">
        <v>128</v>
      </c>
      <c r="E258" s="184" t="s">
        <v>3</v>
      </c>
      <c r="F258" s="185" t="s">
        <v>353</v>
      </c>
      <c r="H258" s="186">
        <v>25.988</v>
      </c>
      <c r="I258" s="187"/>
      <c r="L258" s="182"/>
      <c r="M258" s="188"/>
      <c r="N258" s="189"/>
      <c r="O258" s="189"/>
      <c r="P258" s="189"/>
      <c r="Q258" s="189"/>
      <c r="R258" s="189"/>
      <c r="S258" s="189"/>
      <c r="T258" s="190"/>
      <c r="AT258" s="191" t="s">
        <v>128</v>
      </c>
      <c r="AU258" s="191" t="s">
        <v>83</v>
      </c>
      <c r="AV258" s="12" t="s">
        <v>83</v>
      </c>
      <c r="AW258" s="12" t="s">
        <v>40</v>
      </c>
      <c r="AX258" s="12" t="s">
        <v>77</v>
      </c>
      <c r="AY258" s="191" t="s">
        <v>115</v>
      </c>
    </row>
    <row r="259" spans="2:65" s="1" customFormat="1" ht="22.5" customHeight="1">
      <c r="B259" s="157"/>
      <c r="C259" s="158" t="s">
        <v>354</v>
      </c>
      <c r="D259" s="158" t="s">
        <v>117</v>
      </c>
      <c r="E259" s="159" t="s">
        <v>355</v>
      </c>
      <c r="F259" s="160" t="s">
        <v>356</v>
      </c>
      <c r="G259" s="161" t="s">
        <v>120</v>
      </c>
      <c r="H259" s="162">
        <v>273.885</v>
      </c>
      <c r="I259" s="163"/>
      <c r="J259" s="164">
        <f>ROUND(I259*H259,2)</f>
        <v>0</v>
      </c>
      <c r="K259" s="160" t="s">
        <v>121</v>
      </c>
      <c r="L259" s="33"/>
      <c r="M259" s="165" t="s">
        <v>3</v>
      </c>
      <c r="N259" s="166" t="s">
        <v>48</v>
      </c>
      <c r="O259" s="34"/>
      <c r="P259" s="167">
        <f>O259*H259</f>
        <v>0</v>
      </c>
      <c r="Q259" s="167">
        <v>0.00251</v>
      </c>
      <c r="R259" s="167">
        <f>Q259*H259</f>
        <v>0.68745135</v>
      </c>
      <c r="S259" s="167">
        <v>0</v>
      </c>
      <c r="T259" s="168">
        <f>S259*H259</f>
        <v>0</v>
      </c>
      <c r="AR259" s="16" t="s">
        <v>122</v>
      </c>
      <c r="AT259" s="16" t="s">
        <v>117</v>
      </c>
      <c r="AU259" s="16" t="s">
        <v>83</v>
      </c>
      <c r="AY259" s="16" t="s">
        <v>115</v>
      </c>
      <c r="BE259" s="169">
        <f>IF(N259="základní",J259,0)</f>
        <v>0</v>
      </c>
      <c r="BF259" s="169">
        <f>IF(N259="snížená",J259,0)</f>
        <v>0</v>
      </c>
      <c r="BG259" s="169">
        <f>IF(N259="zákl. přenesená",J259,0)</f>
        <v>0</v>
      </c>
      <c r="BH259" s="169">
        <f>IF(N259="sníž. přenesená",J259,0)</f>
        <v>0</v>
      </c>
      <c r="BI259" s="169">
        <f>IF(N259="nulová",J259,0)</f>
        <v>0</v>
      </c>
      <c r="BJ259" s="16" t="s">
        <v>23</v>
      </c>
      <c r="BK259" s="169">
        <f>ROUND(I259*H259,2)</f>
        <v>0</v>
      </c>
      <c r="BL259" s="16" t="s">
        <v>122</v>
      </c>
      <c r="BM259" s="16" t="s">
        <v>357</v>
      </c>
    </row>
    <row r="260" spans="2:47" s="1" customFormat="1" ht="13.5">
      <c r="B260" s="33"/>
      <c r="D260" s="170" t="s">
        <v>124</v>
      </c>
      <c r="F260" s="171" t="s">
        <v>358</v>
      </c>
      <c r="I260" s="172"/>
      <c r="L260" s="33"/>
      <c r="M260" s="62"/>
      <c r="N260" s="34"/>
      <c r="O260" s="34"/>
      <c r="P260" s="34"/>
      <c r="Q260" s="34"/>
      <c r="R260" s="34"/>
      <c r="S260" s="34"/>
      <c r="T260" s="63"/>
      <c r="AT260" s="16" t="s">
        <v>124</v>
      </c>
      <c r="AU260" s="16" t="s">
        <v>83</v>
      </c>
    </row>
    <row r="261" spans="2:47" s="1" customFormat="1" ht="40.5">
      <c r="B261" s="33"/>
      <c r="D261" s="170" t="s">
        <v>126</v>
      </c>
      <c r="F261" s="173" t="s">
        <v>359</v>
      </c>
      <c r="I261" s="172"/>
      <c r="L261" s="33"/>
      <c r="M261" s="62"/>
      <c r="N261" s="34"/>
      <c r="O261" s="34"/>
      <c r="P261" s="34"/>
      <c r="Q261" s="34"/>
      <c r="R261" s="34"/>
      <c r="S261" s="34"/>
      <c r="T261" s="63"/>
      <c r="AT261" s="16" t="s">
        <v>126</v>
      </c>
      <c r="AU261" s="16" t="s">
        <v>83</v>
      </c>
    </row>
    <row r="262" spans="2:51" s="11" customFormat="1" ht="13.5">
      <c r="B262" s="174"/>
      <c r="D262" s="170" t="s">
        <v>128</v>
      </c>
      <c r="E262" s="175" t="s">
        <v>3</v>
      </c>
      <c r="F262" s="176" t="s">
        <v>138</v>
      </c>
      <c r="H262" s="177" t="s">
        <v>3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7" t="s">
        <v>128</v>
      </c>
      <c r="AU262" s="177" t="s">
        <v>83</v>
      </c>
      <c r="AV262" s="11" t="s">
        <v>23</v>
      </c>
      <c r="AW262" s="11" t="s">
        <v>40</v>
      </c>
      <c r="AX262" s="11" t="s">
        <v>77</v>
      </c>
      <c r="AY262" s="177" t="s">
        <v>115</v>
      </c>
    </row>
    <row r="263" spans="2:51" s="12" customFormat="1" ht="13.5">
      <c r="B263" s="182"/>
      <c r="D263" s="170" t="s">
        <v>128</v>
      </c>
      <c r="E263" s="191" t="s">
        <v>3</v>
      </c>
      <c r="F263" s="192" t="s">
        <v>360</v>
      </c>
      <c r="H263" s="193">
        <v>50.16</v>
      </c>
      <c r="I263" s="187"/>
      <c r="L263" s="182"/>
      <c r="M263" s="188"/>
      <c r="N263" s="189"/>
      <c r="O263" s="189"/>
      <c r="P263" s="189"/>
      <c r="Q263" s="189"/>
      <c r="R263" s="189"/>
      <c r="S263" s="189"/>
      <c r="T263" s="190"/>
      <c r="AT263" s="191" t="s">
        <v>128</v>
      </c>
      <c r="AU263" s="191" t="s">
        <v>83</v>
      </c>
      <c r="AV263" s="12" t="s">
        <v>83</v>
      </c>
      <c r="AW263" s="12" t="s">
        <v>40</v>
      </c>
      <c r="AX263" s="12" t="s">
        <v>77</v>
      </c>
      <c r="AY263" s="191" t="s">
        <v>115</v>
      </c>
    </row>
    <row r="264" spans="2:51" s="11" customFormat="1" ht="13.5">
      <c r="B264" s="174"/>
      <c r="D264" s="170" t="s">
        <v>128</v>
      </c>
      <c r="E264" s="175" t="s">
        <v>3</v>
      </c>
      <c r="F264" s="176" t="s">
        <v>130</v>
      </c>
      <c r="H264" s="177" t="s">
        <v>3</v>
      </c>
      <c r="I264" s="178"/>
      <c r="L264" s="174"/>
      <c r="M264" s="179"/>
      <c r="N264" s="180"/>
      <c r="O264" s="180"/>
      <c r="P264" s="180"/>
      <c r="Q264" s="180"/>
      <c r="R264" s="180"/>
      <c r="S264" s="180"/>
      <c r="T264" s="181"/>
      <c r="AT264" s="177" t="s">
        <v>128</v>
      </c>
      <c r="AU264" s="177" t="s">
        <v>83</v>
      </c>
      <c r="AV264" s="11" t="s">
        <v>23</v>
      </c>
      <c r="AW264" s="11" t="s">
        <v>40</v>
      </c>
      <c r="AX264" s="11" t="s">
        <v>77</v>
      </c>
      <c r="AY264" s="177" t="s">
        <v>115</v>
      </c>
    </row>
    <row r="265" spans="2:51" s="12" customFormat="1" ht="13.5">
      <c r="B265" s="182"/>
      <c r="D265" s="170" t="s">
        <v>128</v>
      </c>
      <c r="E265" s="191" t="s">
        <v>3</v>
      </c>
      <c r="F265" s="192" t="s">
        <v>361</v>
      </c>
      <c r="H265" s="193">
        <v>82.65</v>
      </c>
      <c r="I265" s="187"/>
      <c r="L265" s="182"/>
      <c r="M265" s="188"/>
      <c r="N265" s="189"/>
      <c r="O265" s="189"/>
      <c r="P265" s="189"/>
      <c r="Q265" s="189"/>
      <c r="R265" s="189"/>
      <c r="S265" s="189"/>
      <c r="T265" s="190"/>
      <c r="AT265" s="191" t="s">
        <v>128</v>
      </c>
      <c r="AU265" s="191" t="s">
        <v>83</v>
      </c>
      <c r="AV265" s="12" t="s">
        <v>83</v>
      </c>
      <c r="AW265" s="12" t="s">
        <v>40</v>
      </c>
      <c r="AX265" s="12" t="s">
        <v>77</v>
      </c>
      <c r="AY265" s="191" t="s">
        <v>115</v>
      </c>
    </row>
    <row r="266" spans="2:51" s="11" customFormat="1" ht="13.5">
      <c r="B266" s="174"/>
      <c r="D266" s="170" t="s">
        <v>128</v>
      </c>
      <c r="E266" s="175" t="s">
        <v>3</v>
      </c>
      <c r="F266" s="176" t="s">
        <v>141</v>
      </c>
      <c r="H266" s="177" t="s">
        <v>3</v>
      </c>
      <c r="I266" s="178"/>
      <c r="L266" s="174"/>
      <c r="M266" s="179"/>
      <c r="N266" s="180"/>
      <c r="O266" s="180"/>
      <c r="P266" s="180"/>
      <c r="Q266" s="180"/>
      <c r="R266" s="180"/>
      <c r="S266" s="180"/>
      <c r="T266" s="181"/>
      <c r="AT266" s="177" t="s">
        <v>128</v>
      </c>
      <c r="AU266" s="177" t="s">
        <v>83</v>
      </c>
      <c r="AV266" s="11" t="s">
        <v>23</v>
      </c>
      <c r="AW266" s="11" t="s">
        <v>40</v>
      </c>
      <c r="AX266" s="11" t="s">
        <v>77</v>
      </c>
      <c r="AY266" s="177" t="s">
        <v>115</v>
      </c>
    </row>
    <row r="267" spans="2:51" s="12" customFormat="1" ht="13.5">
      <c r="B267" s="182"/>
      <c r="D267" s="183" t="s">
        <v>128</v>
      </c>
      <c r="E267" s="184" t="s">
        <v>3</v>
      </c>
      <c r="F267" s="185" t="s">
        <v>362</v>
      </c>
      <c r="H267" s="186">
        <v>141.075</v>
      </c>
      <c r="I267" s="187"/>
      <c r="L267" s="182"/>
      <c r="M267" s="188"/>
      <c r="N267" s="189"/>
      <c r="O267" s="189"/>
      <c r="P267" s="189"/>
      <c r="Q267" s="189"/>
      <c r="R267" s="189"/>
      <c r="S267" s="189"/>
      <c r="T267" s="190"/>
      <c r="AT267" s="191" t="s">
        <v>128</v>
      </c>
      <c r="AU267" s="191" t="s">
        <v>83</v>
      </c>
      <c r="AV267" s="12" t="s">
        <v>83</v>
      </c>
      <c r="AW267" s="12" t="s">
        <v>40</v>
      </c>
      <c r="AX267" s="12" t="s">
        <v>77</v>
      </c>
      <c r="AY267" s="191" t="s">
        <v>115</v>
      </c>
    </row>
    <row r="268" spans="2:65" s="1" customFormat="1" ht="22.5" customHeight="1">
      <c r="B268" s="157"/>
      <c r="C268" s="158" t="s">
        <v>363</v>
      </c>
      <c r="D268" s="158" t="s">
        <v>117</v>
      </c>
      <c r="E268" s="159" t="s">
        <v>364</v>
      </c>
      <c r="F268" s="160" t="s">
        <v>365</v>
      </c>
      <c r="G268" s="161" t="s">
        <v>120</v>
      </c>
      <c r="H268" s="162">
        <v>7.11</v>
      </c>
      <c r="I268" s="163"/>
      <c r="J268" s="164">
        <f>ROUND(I268*H268,2)</f>
        <v>0</v>
      </c>
      <c r="K268" s="160" t="s">
        <v>3</v>
      </c>
      <c r="L268" s="33"/>
      <c r="M268" s="165" t="s">
        <v>3</v>
      </c>
      <c r="N268" s="166" t="s">
        <v>48</v>
      </c>
      <c r="O268" s="34"/>
      <c r="P268" s="167">
        <f>O268*H268</f>
        <v>0</v>
      </c>
      <c r="Q268" s="167">
        <v>0.00251</v>
      </c>
      <c r="R268" s="167">
        <f>Q268*H268</f>
        <v>0.0178461</v>
      </c>
      <c r="S268" s="167">
        <v>0</v>
      </c>
      <c r="T268" s="168">
        <f>S268*H268</f>
        <v>0</v>
      </c>
      <c r="AR268" s="16" t="s">
        <v>122</v>
      </c>
      <c r="AT268" s="16" t="s">
        <v>117</v>
      </c>
      <c r="AU268" s="16" t="s">
        <v>83</v>
      </c>
      <c r="AY268" s="16" t="s">
        <v>115</v>
      </c>
      <c r="BE268" s="169">
        <f>IF(N268="základní",J268,0)</f>
        <v>0</v>
      </c>
      <c r="BF268" s="169">
        <f>IF(N268="snížená",J268,0)</f>
        <v>0</v>
      </c>
      <c r="BG268" s="169">
        <f>IF(N268="zákl. přenesená",J268,0)</f>
        <v>0</v>
      </c>
      <c r="BH268" s="169">
        <f>IF(N268="sníž. přenesená",J268,0)</f>
        <v>0</v>
      </c>
      <c r="BI268" s="169">
        <f>IF(N268="nulová",J268,0)</f>
        <v>0</v>
      </c>
      <c r="BJ268" s="16" t="s">
        <v>23</v>
      </c>
      <c r="BK268" s="169">
        <f>ROUND(I268*H268,2)</f>
        <v>0</v>
      </c>
      <c r="BL268" s="16" t="s">
        <v>122</v>
      </c>
      <c r="BM268" s="16" t="s">
        <v>366</v>
      </c>
    </row>
    <row r="269" spans="2:47" s="1" customFormat="1" ht="13.5">
      <c r="B269" s="33"/>
      <c r="D269" s="170" t="s">
        <v>124</v>
      </c>
      <c r="F269" s="171" t="s">
        <v>358</v>
      </c>
      <c r="I269" s="172"/>
      <c r="L269" s="33"/>
      <c r="M269" s="62"/>
      <c r="N269" s="34"/>
      <c r="O269" s="34"/>
      <c r="P269" s="34"/>
      <c r="Q269" s="34"/>
      <c r="R269" s="34"/>
      <c r="S269" s="34"/>
      <c r="T269" s="63"/>
      <c r="AT269" s="16" t="s">
        <v>124</v>
      </c>
      <c r="AU269" s="16" t="s">
        <v>83</v>
      </c>
    </row>
    <row r="270" spans="2:51" s="11" customFormat="1" ht="13.5">
      <c r="B270" s="174"/>
      <c r="D270" s="170" t="s">
        <v>128</v>
      </c>
      <c r="E270" s="175" t="s">
        <v>3</v>
      </c>
      <c r="F270" s="176" t="s">
        <v>367</v>
      </c>
      <c r="H270" s="177" t="s">
        <v>3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7" t="s">
        <v>128</v>
      </c>
      <c r="AU270" s="177" t="s">
        <v>83</v>
      </c>
      <c r="AV270" s="11" t="s">
        <v>23</v>
      </c>
      <c r="AW270" s="11" t="s">
        <v>40</v>
      </c>
      <c r="AX270" s="11" t="s">
        <v>77</v>
      </c>
      <c r="AY270" s="177" t="s">
        <v>115</v>
      </c>
    </row>
    <row r="271" spans="2:51" s="12" customFormat="1" ht="13.5">
      <c r="B271" s="182"/>
      <c r="D271" s="170" t="s">
        <v>128</v>
      </c>
      <c r="E271" s="191" t="s">
        <v>3</v>
      </c>
      <c r="F271" s="192" t="s">
        <v>368</v>
      </c>
      <c r="H271" s="193">
        <v>2.37</v>
      </c>
      <c r="I271" s="187"/>
      <c r="L271" s="182"/>
      <c r="M271" s="188"/>
      <c r="N271" s="189"/>
      <c r="O271" s="189"/>
      <c r="P271" s="189"/>
      <c r="Q271" s="189"/>
      <c r="R271" s="189"/>
      <c r="S271" s="189"/>
      <c r="T271" s="190"/>
      <c r="AT271" s="191" t="s">
        <v>128</v>
      </c>
      <c r="AU271" s="191" t="s">
        <v>83</v>
      </c>
      <c r="AV271" s="12" t="s">
        <v>83</v>
      </c>
      <c r="AW271" s="12" t="s">
        <v>40</v>
      </c>
      <c r="AX271" s="12" t="s">
        <v>77</v>
      </c>
      <c r="AY271" s="191" t="s">
        <v>115</v>
      </c>
    </row>
    <row r="272" spans="2:51" s="11" customFormat="1" ht="13.5">
      <c r="B272" s="174"/>
      <c r="D272" s="170" t="s">
        <v>128</v>
      </c>
      <c r="E272" s="175" t="s">
        <v>3</v>
      </c>
      <c r="F272" s="176" t="s">
        <v>369</v>
      </c>
      <c r="H272" s="177" t="s">
        <v>3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7" t="s">
        <v>128</v>
      </c>
      <c r="AU272" s="177" t="s">
        <v>83</v>
      </c>
      <c r="AV272" s="11" t="s">
        <v>23</v>
      </c>
      <c r="AW272" s="11" t="s">
        <v>40</v>
      </c>
      <c r="AX272" s="11" t="s">
        <v>77</v>
      </c>
      <c r="AY272" s="177" t="s">
        <v>115</v>
      </c>
    </row>
    <row r="273" spans="2:51" s="12" customFormat="1" ht="13.5">
      <c r="B273" s="182"/>
      <c r="D273" s="170" t="s">
        <v>128</v>
      </c>
      <c r="E273" s="191" t="s">
        <v>3</v>
      </c>
      <c r="F273" s="192" t="s">
        <v>368</v>
      </c>
      <c r="H273" s="193">
        <v>2.37</v>
      </c>
      <c r="I273" s="187"/>
      <c r="L273" s="182"/>
      <c r="M273" s="188"/>
      <c r="N273" s="189"/>
      <c r="O273" s="189"/>
      <c r="P273" s="189"/>
      <c r="Q273" s="189"/>
      <c r="R273" s="189"/>
      <c r="S273" s="189"/>
      <c r="T273" s="190"/>
      <c r="AT273" s="191" t="s">
        <v>128</v>
      </c>
      <c r="AU273" s="191" t="s">
        <v>83</v>
      </c>
      <c r="AV273" s="12" t="s">
        <v>83</v>
      </c>
      <c r="AW273" s="12" t="s">
        <v>40</v>
      </c>
      <c r="AX273" s="12" t="s">
        <v>77</v>
      </c>
      <c r="AY273" s="191" t="s">
        <v>115</v>
      </c>
    </row>
    <row r="274" spans="2:51" s="11" customFormat="1" ht="13.5">
      <c r="B274" s="174"/>
      <c r="D274" s="170" t="s">
        <v>128</v>
      </c>
      <c r="E274" s="175" t="s">
        <v>3</v>
      </c>
      <c r="F274" s="176" t="s">
        <v>370</v>
      </c>
      <c r="H274" s="177" t="s">
        <v>3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7" t="s">
        <v>128</v>
      </c>
      <c r="AU274" s="177" t="s">
        <v>83</v>
      </c>
      <c r="AV274" s="11" t="s">
        <v>23</v>
      </c>
      <c r="AW274" s="11" t="s">
        <v>40</v>
      </c>
      <c r="AX274" s="11" t="s">
        <v>77</v>
      </c>
      <c r="AY274" s="177" t="s">
        <v>115</v>
      </c>
    </row>
    <row r="275" spans="2:51" s="12" customFormat="1" ht="13.5">
      <c r="B275" s="182"/>
      <c r="D275" s="183" t="s">
        <v>128</v>
      </c>
      <c r="E275" s="184" t="s">
        <v>3</v>
      </c>
      <c r="F275" s="185" t="s">
        <v>368</v>
      </c>
      <c r="H275" s="186">
        <v>2.37</v>
      </c>
      <c r="I275" s="187"/>
      <c r="L275" s="182"/>
      <c r="M275" s="188"/>
      <c r="N275" s="189"/>
      <c r="O275" s="189"/>
      <c r="P275" s="189"/>
      <c r="Q275" s="189"/>
      <c r="R275" s="189"/>
      <c r="S275" s="189"/>
      <c r="T275" s="190"/>
      <c r="AT275" s="191" t="s">
        <v>128</v>
      </c>
      <c r="AU275" s="191" t="s">
        <v>83</v>
      </c>
      <c r="AV275" s="12" t="s">
        <v>83</v>
      </c>
      <c r="AW275" s="12" t="s">
        <v>40</v>
      </c>
      <c r="AX275" s="12" t="s">
        <v>77</v>
      </c>
      <c r="AY275" s="191" t="s">
        <v>115</v>
      </c>
    </row>
    <row r="276" spans="2:65" s="1" customFormat="1" ht="22.5" customHeight="1">
      <c r="B276" s="157"/>
      <c r="C276" s="158" t="s">
        <v>371</v>
      </c>
      <c r="D276" s="158" t="s">
        <v>117</v>
      </c>
      <c r="E276" s="159" t="s">
        <v>372</v>
      </c>
      <c r="F276" s="160" t="s">
        <v>373</v>
      </c>
      <c r="G276" s="161" t="s">
        <v>120</v>
      </c>
      <c r="H276" s="162">
        <v>273.885</v>
      </c>
      <c r="I276" s="163"/>
      <c r="J276" s="164">
        <f>ROUND(I276*H276,2)</f>
        <v>0</v>
      </c>
      <c r="K276" s="160" t="s">
        <v>121</v>
      </c>
      <c r="L276" s="33"/>
      <c r="M276" s="165" t="s">
        <v>3</v>
      </c>
      <c r="N276" s="166" t="s">
        <v>48</v>
      </c>
      <c r="O276" s="34"/>
      <c r="P276" s="167">
        <f>O276*H276</f>
        <v>0</v>
      </c>
      <c r="Q276" s="167">
        <v>0</v>
      </c>
      <c r="R276" s="167">
        <f>Q276*H276</f>
        <v>0</v>
      </c>
      <c r="S276" s="167">
        <v>0</v>
      </c>
      <c r="T276" s="168">
        <f>S276*H276</f>
        <v>0</v>
      </c>
      <c r="AR276" s="16" t="s">
        <v>122</v>
      </c>
      <c r="AT276" s="16" t="s">
        <v>117</v>
      </c>
      <c r="AU276" s="16" t="s">
        <v>83</v>
      </c>
      <c r="AY276" s="16" t="s">
        <v>115</v>
      </c>
      <c r="BE276" s="169">
        <f>IF(N276="základní",J276,0)</f>
        <v>0</v>
      </c>
      <c r="BF276" s="169">
        <f>IF(N276="snížená",J276,0)</f>
        <v>0</v>
      </c>
      <c r="BG276" s="169">
        <f>IF(N276="zákl. přenesená",J276,0)</f>
        <v>0</v>
      </c>
      <c r="BH276" s="169">
        <f>IF(N276="sníž. přenesená",J276,0)</f>
        <v>0</v>
      </c>
      <c r="BI276" s="169">
        <f>IF(N276="nulová",J276,0)</f>
        <v>0</v>
      </c>
      <c r="BJ276" s="16" t="s">
        <v>23</v>
      </c>
      <c r="BK276" s="169">
        <f>ROUND(I276*H276,2)</f>
        <v>0</v>
      </c>
      <c r="BL276" s="16" t="s">
        <v>122</v>
      </c>
      <c r="BM276" s="16" t="s">
        <v>374</v>
      </c>
    </row>
    <row r="277" spans="2:47" s="1" customFormat="1" ht="13.5">
      <c r="B277" s="33"/>
      <c r="D277" s="170" t="s">
        <v>124</v>
      </c>
      <c r="F277" s="171" t="s">
        <v>375</v>
      </c>
      <c r="I277" s="172"/>
      <c r="L277" s="33"/>
      <c r="M277" s="62"/>
      <c r="N277" s="34"/>
      <c r="O277" s="34"/>
      <c r="P277" s="34"/>
      <c r="Q277" s="34"/>
      <c r="R277" s="34"/>
      <c r="S277" s="34"/>
      <c r="T277" s="63"/>
      <c r="AT277" s="16" t="s">
        <v>124</v>
      </c>
      <c r="AU277" s="16" t="s">
        <v>83</v>
      </c>
    </row>
    <row r="278" spans="2:47" s="1" customFormat="1" ht="40.5">
      <c r="B278" s="33"/>
      <c r="D278" s="183" t="s">
        <v>126</v>
      </c>
      <c r="F278" s="194" t="s">
        <v>359</v>
      </c>
      <c r="I278" s="172"/>
      <c r="L278" s="33"/>
      <c r="M278" s="62"/>
      <c r="N278" s="34"/>
      <c r="O278" s="34"/>
      <c r="P278" s="34"/>
      <c r="Q278" s="34"/>
      <c r="R278" s="34"/>
      <c r="S278" s="34"/>
      <c r="T278" s="63"/>
      <c r="AT278" s="16" t="s">
        <v>126</v>
      </c>
      <c r="AU278" s="16" t="s">
        <v>83</v>
      </c>
    </row>
    <row r="279" spans="2:65" s="1" customFormat="1" ht="22.5" customHeight="1">
      <c r="B279" s="157"/>
      <c r="C279" s="158" t="s">
        <v>376</v>
      </c>
      <c r="D279" s="158" t="s">
        <v>117</v>
      </c>
      <c r="E279" s="159" t="s">
        <v>377</v>
      </c>
      <c r="F279" s="160" t="s">
        <v>373</v>
      </c>
      <c r="G279" s="161" t="s">
        <v>120</v>
      </c>
      <c r="H279" s="162">
        <v>7.11</v>
      </c>
      <c r="I279" s="163"/>
      <c r="J279" s="164">
        <f>ROUND(I279*H279,2)</f>
        <v>0</v>
      </c>
      <c r="K279" s="160" t="s">
        <v>3</v>
      </c>
      <c r="L279" s="33"/>
      <c r="M279" s="165" t="s">
        <v>3</v>
      </c>
      <c r="N279" s="166" t="s">
        <v>48</v>
      </c>
      <c r="O279" s="34"/>
      <c r="P279" s="167">
        <f>O279*H279</f>
        <v>0</v>
      </c>
      <c r="Q279" s="167">
        <v>0</v>
      </c>
      <c r="R279" s="167">
        <f>Q279*H279</f>
        <v>0</v>
      </c>
      <c r="S279" s="167">
        <v>0</v>
      </c>
      <c r="T279" s="168">
        <f>S279*H279</f>
        <v>0</v>
      </c>
      <c r="AR279" s="16" t="s">
        <v>122</v>
      </c>
      <c r="AT279" s="16" t="s">
        <v>117</v>
      </c>
      <c r="AU279" s="16" t="s">
        <v>83</v>
      </c>
      <c r="AY279" s="16" t="s">
        <v>115</v>
      </c>
      <c r="BE279" s="169">
        <f>IF(N279="základní",J279,0)</f>
        <v>0</v>
      </c>
      <c r="BF279" s="169">
        <f>IF(N279="snížená",J279,0)</f>
        <v>0</v>
      </c>
      <c r="BG279" s="169">
        <f>IF(N279="zákl. přenesená",J279,0)</f>
        <v>0</v>
      </c>
      <c r="BH279" s="169">
        <f>IF(N279="sníž. přenesená",J279,0)</f>
        <v>0</v>
      </c>
      <c r="BI279" s="169">
        <f>IF(N279="nulová",J279,0)</f>
        <v>0</v>
      </c>
      <c r="BJ279" s="16" t="s">
        <v>23</v>
      </c>
      <c r="BK279" s="169">
        <f>ROUND(I279*H279,2)</f>
        <v>0</v>
      </c>
      <c r="BL279" s="16" t="s">
        <v>122</v>
      </c>
      <c r="BM279" s="16" t="s">
        <v>378</v>
      </c>
    </row>
    <row r="280" spans="2:47" s="1" customFormat="1" ht="13.5">
      <c r="B280" s="33"/>
      <c r="D280" s="183" t="s">
        <v>124</v>
      </c>
      <c r="F280" s="195" t="s">
        <v>375</v>
      </c>
      <c r="I280" s="172"/>
      <c r="L280" s="33"/>
      <c r="M280" s="62"/>
      <c r="N280" s="34"/>
      <c r="O280" s="34"/>
      <c r="P280" s="34"/>
      <c r="Q280" s="34"/>
      <c r="R280" s="34"/>
      <c r="S280" s="34"/>
      <c r="T280" s="63"/>
      <c r="AT280" s="16" t="s">
        <v>124</v>
      </c>
      <c r="AU280" s="16" t="s">
        <v>83</v>
      </c>
    </row>
    <row r="281" spans="2:65" s="1" customFormat="1" ht="22.5" customHeight="1">
      <c r="B281" s="157"/>
      <c r="C281" s="158" t="s">
        <v>379</v>
      </c>
      <c r="D281" s="158" t="s">
        <v>117</v>
      </c>
      <c r="E281" s="159" t="s">
        <v>380</v>
      </c>
      <c r="F281" s="160" t="s">
        <v>381</v>
      </c>
      <c r="G281" s="161" t="s">
        <v>189</v>
      </c>
      <c r="H281" s="162">
        <v>7.063</v>
      </c>
      <c r="I281" s="163"/>
      <c r="J281" s="164">
        <f>ROUND(I281*H281,2)</f>
        <v>0</v>
      </c>
      <c r="K281" s="160" t="s">
        <v>121</v>
      </c>
      <c r="L281" s="33"/>
      <c r="M281" s="165" t="s">
        <v>3</v>
      </c>
      <c r="N281" s="166" t="s">
        <v>48</v>
      </c>
      <c r="O281" s="34"/>
      <c r="P281" s="167">
        <f>O281*H281</f>
        <v>0</v>
      </c>
      <c r="Q281" s="167">
        <v>1.04331</v>
      </c>
      <c r="R281" s="167">
        <f>Q281*H281</f>
        <v>7.368898529999999</v>
      </c>
      <c r="S281" s="167">
        <v>0</v>
      </c>
      <c r="T281" s="168">
        <f>S281*H281</f>
        <v>0</v>
      </c>
      <c r="AR281" s="16" t="s">
        <v>122</v>
      </c>
      <c r="AT281" s="16" t="s">
        <v>117</v>
      </c>
      <c r="AU281" s="16" t="s">
        <v>83</v>
      </c>
      <c r="AY281" s="16" t="s">
        <v>115</v>
      </c>
      <c r="BE281" s="169">
        <f>IF(N281="základní",J281,0)</f>
        <v>0</v>
      </c>
      <c r="BF281" s="169">
        <f>IF(N281="snížená",J281,0)</f>
        <v>0</v>
      </c>
      <c r="BG281" s="169">
        <f>IF(N281="zákl. přenesená",J281,0)</f>
        <v>0</v>
      </c>
      <c r="BH281" s="169">
        <f>IF(N281="sníž. přenesená",J281,0)</f>
        <v>0</v>
      </c>
      <c r="BI281" s="169">
        <f>IF(N281="nulová",J281,0)</f>
        <v>0</v>
      </c>
      <c r="BJ281" s="16" t="s">
        <v>23</v>
      </c>
      <c r="BK281" s="169">
        <f>ROUND(I281*H281,2)</f>
        <v>0</v>
      </c>
      <c r="BL281" s="16" t="s">
        <v>122</v>
      </c>
      <c r="BM281" s="16" t="s">
        <v>382</v>
      </c>
    </row>
    <row r="282" spans="2:47" s="1" customFormat="1" ht="13.5">
      <c r="B282" s="33"/>
      <c r="D282" s="170" t="s">
        <v>124</v>
      </c>
      <c r="F282" s="171" t="s">
        <v>383</v>
      </c>
      <c r="I282" s="172"/>
      <c r="L282" s="33"/>
      <c r="M282" s="62"/>
      <c r="N282" s="34"/>
      <c r="O282" s="34"/>
      <c r="P282" s="34"/>
      <c r="Q282" s="34"/>
      <c r="R282" s="34"/>
      <c r="S282" s="34"/>
      <c r="T282" s="63"/>
      <c r="AT282" s="16" t="s">
        <v>124</v>
      </c>
      <c r="AU282" s="16" t="s">
        <v>83</v>
      </c>
    </row>
    <row r="283" spans="2:47" s="1" customFormat="1" ht="27">
      <c r="B283" s="33"/>
      <c r="D283" s="170" t="s">
        <v>126</v>
      </c>
      <c r="F283" s="173" t="s">
        <v>384</v>
      </c>
      <c r="I283" s="172"/>
      <c r="L283" s="33"/>
      <c r="M283" s="62"/>
      <c r="N283" s="34"/>
      <c r="O283" s="34"/>
      <c r="P283" s="34"/>
      <c r="Q283" s="34"/>
      <c r="R283" s="34"/>
      <c r="S283" s="34"/>
      <c r="T283" s="63"/>
      <c r="AT283" s="16" t="s">
        <v>126</v>
      </c>
      <c r="AU283" s="16" t="s">
        <v>83</v>
      </c>
    </row>
    <row r="284" spans="2:51" s="12" customFormat="1" ht="13.5">
      <c r="B284" s="182"/>
      <c r="D284" s="183" t="s">
        <v>128</v>
      </c>
      <c r="E284" s="184" t="s">
        <v>3</v>
      </c>
      <c r="F284" s="185" t="s">
        <v>385</v>
      </c>
      <c r="H284" s="186">
        <v>7.063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91" t="s">
        <v>128</v>
      </c>
      <c r="AU284" s="191" t="s">
        <v>83</v>
      </c>
      <c r="AV284" s="12" t="s">
        <v>83</v>
      </c>
      <c r="AW284" s="12" t="s">
        <v>40</v>
      </c>
      <c r="AX284" s="12" t="s">
        <v>77</v>
      </c>
      <c r="AY284" s="191" t="s">
        <v>115</v>
      </c>
    </row>
    <row r="285" spans="2:65" s="1" customFormat="1" ht="22.5" customHeight="1">
      <c r="B285" s="157"/>
      <c r="C285" s="158" t="s">
        <v>386</v>
      </c>
      <c r="D285" s="158" t="s">
        <v>117</v>
      </c>
      <c r="E285" s="159" t="s">
        <v>387</v>
      </c>
      <c r="F285" s="160" t="s">
        <v>388</v>
      </c>
      <c r="G285" s="161" t="s">
        <v>134</v>
      </c>
      <c r="H285" s="162">
        <v>17.298</v>
      </c>
      <c r="I285" s="163"/>
      <c r="J285" s="164">
        <f>ROUND(I285*H285,2)</f>
        <v>0</v>
      </c>
      <c r="K285" s="160" t="s">
        <v>121</v>
      </c>
      <c r="L285" s="33"/>
      <c r="M285" s="165" t="s">
        <v>3</v>
      </c>
      <c r="N285" s="166" t="s">
        <v>48</v>
      </c>
      <c r="O285" s="34"/>
      <c r="P285" s="167">
        <f>O285*H285</f>
        <v>0</v>
      </c>
      <c r="Q285" s="167">
        <v>0</v>
      </c>
      <c r="R285" s="167">
        <f>Q285*H285</f>
        <v>0</v>
      </c>
      <c r="S285" s="167">
        <v>0</v>
      </c>
      <c r="T285" s="168">
        <f>S285*H285</f>
        <v>0</v>
      </c>
      <c r="AR285" s="16" t="s">
        <v>122</v>
      </c>
      <c r="AT285" s="16" t="s">
        <v>117</v>
      </c>
      <c r="AU285" s="16" t="s">
        <v>83</v>
      </c>
      <c r="AY285" s="16" t="s">
        <v>115</v>
      </c>
      <c r="BE285" s="169">
        <f>IF(N285="základní",J285,0)</f>
        <v>0</v>
      </c>
      <c r="BF285" s="169">
        <f>IF(N285="snížená",J285,0)</f>
        <v>0</v>
      </c>
      <c r="BG285" s="169">
        <f>IF(N285="zákl. přenesená",J285,0)</f>
        <v>0</v>
      </c>
      <c r="BH285" s="169">
        <f>IF(N285="sníž. přenesená",J285,0)</f>
        <v>0</v>
      </c>
      <c r="BI285" s="169">
        <f>IF(N285="nulová",J285,0)</f>
        <v>0</v>
      </c>
      <c r="BJ285" s="16" t="s">
        <v>23</v>
      </c>
      <c r="BK285" s="169">
        <f>ROUND(I285*H285,2)</f>
        <v>0</v>
      </c>
      <c r="BL285" s="16" t="s">
        <v>122</v>
      </c>
      <c r="BM285" s="16" t="s">
        <v>389</v>
      </c>
    </row>
    <row r="286" spans="2:47" s="1" customFormat="1" ht="13.5">
      <c r="B286" s="33"/>
      <c r="D286" s="170" t="s">
        <v>124</v>
      </c>
      <c r="F286" s="171" t="s">
        <v>390</v>
      </c>
      <c r="I286" s="172"/>
      <c r="L286" s="33"/>
      <c r="M286" s="62"/>
      <c r="N286" s="34"/>
      <c r="O286" s="34"/>
      <c r="P286" s="34"/>
      <c r="Q286" s="34"/>
      <c r="R286" s="34"/>
      <c r="S286" s="34"/>
      <c r="T286" s="63"/>
      <c r="AT286" s="16" t="s">
        <v>124</v>
      </c>
      <c r="AU286" s="16" t="s">
        <v>83</v>
      </c>
    </row>
    <row r="287" spans="2:47" s="1" customFormat="1" ht="54">
      <c r="B287" s="33"/>
      <c r="D287" s="170" t="s">
        <v>126</v>
      </c>
      <c r="F287" s="173" t="s">
        <v>391</v>
      </c>
      <c r="I287" s="172"/>
      <c r="L287" s="33"/>
      <c r="M287" s="62"/>
      <c r="N287" s="34"/>
      <c r="O287" s="34"/>
      <c r="P287" s="34"/>
      <c r="Q287" s="34"/>
      <c r="R287" s="34"/>
      <c r="S287" s="34"/>
      <c r="T287" s="63"/>
      <c r="AT287" s="16" t="s">
        <v>126</v>
      </c>
      <c r="AU287" s="16" t="s">
        <v>83</v>
      </c>
    </row>
    <row r="288" spans="2:51" s="11" customFormat="1" ht="13.5">
      <c r="B288" s="174"/>
      <c r="D288" s="170" t="s">
        <v>128</v>
      </c>
      <c r="E288" s="175" t="s">
        <v>3</v>
      </c>
      <c r="F288" s="176" t="s">
        <v>138</v>
      </c>
      <c r="H288" s="177" t="s">
        <v>3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7" t="s">
        <v>128</v>
      </c>
      <c r="AU288" s="177" t="s">
        <v>83</v>
      </c>
      <c r="AV288" s="11" t="s">
        <v>23</v>
      </c>
      <c r="AW288" s="11" t="s">
        <v>40</v>
      </c>
      <c r="AX288" s="11" t="s">
        <v>77</v>
      </c>
      <c r="AY288" s="177" t="s">
        <v>115</v>
      </c>
    </row>
    <row r="289" spans="2:51" s="12" customFormat="1" ht="13.5">
      <c r="B289" s="182"/>
      <c r="D289" s="170" t="s">
        <v>128</v>
      </c>
      <c r="E289" s="191" t="s">
        <v>3</v>
      </c>
      <c r="F289" s="192" t="s">
        <v>392</v>
      </c>
      <c r="H289" s="193">
        <v>3.168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91" t="s">
        <v>128</v>
      </c>
      <c r="AU289" s="191" t="s">
        <v>83</v>
      </c>
      <c r="AV289" s="12" t="s">
        <v>83</v>
      </c>
      <c r="AW289" s="12" t="s">
        <v>40</v>
      </c>
      <c r="AX289" s="12" t="s">
        <v>77</v>
      </c>
      <c r="AY289" s="191" t="s">
        <v>115</v>
      </c>
    </row>
    <row r="290" spans="2:51" s="11" customFormat="1" ht="13.5">
      <c r="B290" s="174"/>
      <c r="D290" s="170" t="s">
        <v>128</v>
      </c>
      <c r="E290" s="175" t="s">
        <v>3</v>
      </c>
      <c r="F290" s="176" t="s">
        <v>130</v>
      </c>
      <c r="H290" s="177" t="s">
        <v>3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7" t="s">
        <v>128</v>
      </c>
      <c r="AU290" s="177" t="s">
        <v>83</v>
      </c>
      <c r="AV290" s="11" t="s">
        <v>23</v>
      </c>
      <c r="AW290" s="11" t="s">
        <v>40</v>
      </c>
      <c r="AX290" s="11" t="s">
        <v>77</v>
      </c>
      <c r="AY290" s="177" t="s">
        <v>115</v>
      </c>
    </row>
    <row r="291" spans="2:51" s="12" customFormat="1" ht="13.5">
      <c r="B291" s="182"/>
      <c r="D291" s="170" t="s">
        <v>128</v>
      </c>
      <c r="E291" s="191" t="s">
        <v>3</v>
      </c>
      <c r="F291" s="192" t="s">
        <v>393</v>
      </c>
      <c r="H291" s="193">
        <v>5.22</v>
      </c>
      <c r="I291" s="187"/>
      <c r="L291" s="182"/>
      <c r="M291" s="188"/>
      <c r="N291" s="189"/>
      <c r="O291" s="189"/>
      <c r="P291" s="189"/>
      <c r="Q291" s="189"/>
      <c r="R291" s="189"/>
      <c r="S291" s="189"/>
      <c r="T291" s="190"/>
      <c r="AT291" s="191" t="s">
        <v>128</v>
      </c>
      <c r="AU291" s="191" t="s">
        <v>83</v>
      </c>
      <c r="AV291" s="12" t="s">
        <v>83</v>
      </c>
      <c r="AW291" s="12" t="s">
        <v>40</v>
      </c>
      <c r="AX291" s="12" t="s">
        <v>77</v>
      </c>
      <c r="AY291" s="191" t="s">
        <v>115</v>
      </c>
    </row>
    <row r="292" spans="2:51" s="11" customFormat="1" ht="13.5">
      <c r="B292" s="174"/>
      <c r="D292" s="170" t="s">
        <v>128</v>
      </c>
      <c r="E292" s="175" t="s">
        <v>3</v>
      </c>
      <c r="F292" s="176" t="s">
        <v>141</v>
      </c>
      <c r="H292" s="177" t="s">
        <v>3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7" t="s">
        <v>128</v>
      </c>
      <c r="AU292" s="177" t="s">
        <v>83</v>
      </c>
      <c r="AV292" s="11" t="s">
        <v>23</v>
      </c>
      <c r="AW292" s="11" t="s">
        <v>40</v>
      </c>
      <c r="AX292" s="11" t="s">
        <v>77</v>
      </c>
      <c r="AY292" s="177" t="s">
        <v>115</v>
      </c>
    </row>
    <row r="293" spans="2:51" s="12" customFormat="1" ht="13.5">
      <c r="B293" s="182"/>
      <c r="D293" s="170" t="s">
        <v>128</v>
      </c>
      <c r="E293" s="191" t="s">
        <v>3</v>
      </c>
      <c r="F293" s="192" t="s">
        <v>394</v>
      </c>
      <c r="H293" s="193">
        <v>8.91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91" t="s">
        <v>128</v>
      </c>
      <c r="AU293" s="191" t="s">
        <v>83</v>
      </c>
      <c r="AV293" s="12" t="s">
        <v>83</v>
      </c>
      <c r="AW293" s="12" t="s">
        <v>40</v>
      </c>
      <c r="AX293" s="12" t="s">
        <v>77</v>
      </c>
      <c r="AY293" s="191" t="s">
        <v>115</v>
      </c>
    </row>
    <row r="294" spans="2:63" s="10" customFormat="1" ht="29.25" customHeight="1">
      <c r="B294" s="143"/>
      <c r="D294" s="154" t="s">
        <v>76</v>
      </c>
      <c r="E294" s="155" t="s">
        <v>162</v>
      </c>
      <c r="F294" s="155" t="s">
        <v>395</v>
      </c>
      <c r="I294" s="146"/>
      <c r="J294" s="156">
        <f>BK294</f>
        <v>0</v>
      </c>
      <c r="L294" s="143"/>
      <c r="M294" s="148"/>
      <c r="N294" s="149"/>
      <c r="O294" s="149"/>
      <c r="P294" s="150">
        <f>SUM(P295:P304)</f>
        <v>0</v>
      </c>
      <c r="Q294" s="149"/>
      <c r="R294" s="150">
        <f>SUM(R295:R304)</f>
        <v>0.013303200000000001</v>
      </c>
      <c r="S294" s="149"/>
      <c r="T294" s="151">
        <f>SUM(T295:T304)</f>
        <v>0</v>
      </c>
      <c r="AR294" s="144" t="s">
        <v>23</v>
      </c>
      <c r="AT294" s="152" t="s">
        <v>76</v>
      </c>
      <c r="AU294" s="152" t="s">
        <v>23</v>
      </c>
      <c r="AY294" s="144" t="s">
        <v>115</v>
      </c>
      <c r="BK294" s="153">
        <f>SUM(BK295:BK304)</f>
        <v>0</v>
      </c>
    </row>
    <row r="295" spans="2:65" s="1" customFormat="1" ht="22.5" customHeight="1">
      <c r="B295" s="157"/>
      <c r="C295" s="158" t="s">
        <v>396</v>
      </c>
      <c r="D295" s="158" t="s">
        <v>117</v>
      </c>
      <c r="E295" s="159" t="s">
        <v>397</v>
      </c>
      <c r="F295" s="160" t="s">
        <v>398</v>
      </c>
      <c r="G295" s="161" t="s">
        <v>274</v>
      </c>
      <c r="H295" s="162">
        <v>14.46</v>
      </c>
      <c r="I295" s="163"/>
      <c r="J295" s="164">
        <f>ROUND(I295*H295,2)</f>
        <v>0</v>
      </c>
      <c r="K295" s="160" t="s">
        <v>121</v>
      </c>
      <c r="L295" s="33"/>
      <c r="M295" s="165" t="s">
        <v>3</v>
      </c>
      <c r="N295" s="166" t="s">
        <v>48</v>
      </c>
      <c r="O295" s="34"/>
      <c r="P295" s="167">
        <f>O295*H295</f>
        <v>0</v>
      </c>
      <c r="Q295" s="167">
        <v>0.00071</v>
      </c>
      <c r="R295" s="167">
        <f>Q295*H295</f>
        <v>0.0102666</v>
      </c>
      <c r="S295" s="167">
        <v>0</v>
      </c>
      <c r="T295" s="168">
        <f>S295*H295</f>
        <v>0</v>
      </c>
      <c r="AR295" s="16" t="s">
        <v>122</v>
      </c>
      <c r="AT295" s="16" t="s">
        <v>117</v>
      </c>
      <c r="AU295" s="16" t="s">
        <v>83</v>
      </c>
      <c r="AY295" s="16" t="s">
        <v>115</v>
      </c>
      <c r="BE295" s="169">
        <f>IF(N295="základní",J295,0)</f>
        <v>0</v>
      </c>
      <c r="BF295" s="169">
        <f>IF(N295="snížená",J295,0)</f>
        <v>0</v>
      </c>
      <c r="BG295" s="169">
        <f>IF(N295="zákl. přenesená",J295,0)</f>
        <v>0</v>
      </c>
      <c r="BH295" s="169">
        <f>IF(N295="sníž. přenesená",J295,0)</f>
        <v>0</v>
      </c>
      <c r="BI295" s="169">
        <f>IF(N295="nulová",J295,0)</f>
        <v>0</v>
      </c>
      <c r="BJ295" s="16" t="s">
        <v>23</v>
      </c>
      <c r="BK295" s="169">
        <f>ROUND(I295*H295,2)</f>
        <v>0</v>
      </c>
      <c r="BL295" s="16" t="s">
        <v>122</v>
      </c>
      <c r="BM295" s="16" t="s">
        <v>399</v>
      </c>
    </row>
    <row r="296" spans="2:47" s="1" customFormat="1" ht="27">
      <c r="B296" s="33"/>
      <c r="D296" s="170" t="s">
        <v>124</v>
      </c>
      <c r="F296" s="171" t="s">
        <v>400</v>
      </c>
      <c r="I296" s="172"/>
      <c r="L296" s="33"/>
      <c r="M296" s="62"/>
      <c r="N296" s="34"/>
      <c r="O296" s="34"/>
      <c r="P296" s="34"/>
      <c r="Q296" s="34"/>
      <c r="R296" s="34"/>
      <c r="S296" s="34"/>
      <c r="T296" s="63"/>
      <c r="AT296" s="16" t="s">
        <v>124</v>
      </c>
      <c r="AU296" s="16" t="s">
        <v>83</v>
      </c>
    </row>
    <row r="297" spans="2:47" s="1" customFormat="1" ht="67.5">
      <c r="B297" s="33"/>
      <c r="D297" s="170" t="s">
        <v>126</v>
      </c>
      <c r="F297" s="173" t="s">
        <v>401</v>
      </c>
      <c r="I297" s="172"/>
      <c r="L297" s="33"/>
      <c r="M297" s="62"/>
      <c r="N297" s="34"/>
      <c r="O297" s="34"/>
      <c r="P297" s="34"/>
      <c r="Q297" s="34"/>
      <c r="R297" s="34"/>
      <c r="S297" s="34"/>
      <c r="T297" s="63"/>
      <c r="AT297" s="16" t="s">
        <v>126</v>
      </c>
      <c r="AU297" s="16" t="s">
        <v>83</v>
      </c>
    </row>
    <row r="298" spans="2:51" s="11" customFormat="1" ht="13.5">
      <c r="B298" s="174"/>
      <c r="D298" s="170" t="s">
        <v>128</v>
      </c>
      <c r="E298" s="175" t="s">
        <v>3</v>
      </c>
      <c r="F298" s="176" t="s">
        <v>402</v>
      </c>
      <c r="H298" s="177" t="s">
        <v>3</v>
      </c>
      <c r="I298" s="178"/>
      <c r="L298" s="174"/>
      <c r="M298" s="179"/>
      <c r="N298" s="180"/>
      <c r="O298" s="180"/>
      <c r="P298" s="180"/>
      <c r="Q298" s="180"/>
      <c r="R298" s="180"/>
      <c r="S298" s="180"/>
      <c r="T298" s="181"/>
      <c r="AT298" s="177" t="s">
        <v>128</v>
      </c>
      <c r="AU298" s="177" t="s">
        <v>83</v>
      </c>
      <c r="AV298" s="11" t="s">
        <v>23</v>
      </c>
      <c r="AW298" s="11" t="s">
        <v>40</v>
      </c>
      <c r="AX298" s="11" t="s">
        <v>77</v>
      </c>
      <c r="AY298" s="177" t="s">
        <v>115</v>
      </c>
    </row>
    <row r="299" spans="2:51" s="12" customFormat="1" ht="13.5">
      <c r="B299" s="182"/>
      <c r="D299" s="170" t="s">
        <v>128</v>
      </c>
      <c r="E299" s="191" t="s">
        <v>3</v>
      </c>
      <c r="F299" s="192" t="s">
        <v>403</v>
      </c>
      <c r="H299" s="193">
        <v>7.71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91" t="s">
        <v>128</v>
      </c>
      <c r="AU299" s="191" t="s">
        <v>83</v>
      </c>
      <c r="AV299" s="12" t="s">
        <v>83</v>
      </c>
      <c r="AW299" s="12" t="s">
        <v>40</v>
      </c>
      <c r="AX299" s="12" t="s">
        <v>77</v>
      </c>
      <c r="AY299" s="191" t="s">
        <v>115</v>
      </c>
    </row>
    <row r="300" spans="2:51" s="11" customFormat="1" ht="13.5">
      <c r="B300" s="174"/>
      <c r="D300" s="170" t="s">
        <v>128</v>
      </c>
      <c r="E300" s="175" t="s">
        <v>3</v>
      </c>
      <c r="F300" s="176" t="s">
        <v>404</v>
      </c>
      <c r="H300" s="177" t="s">
        <v>3</v>
      </c>
      <c r="I300" s="178"/>
      <c r="L300" s="174"/>
      <c r="M300" s="179"/>
      <c r="N300" s="180"/>
      <c r="O300" s="180"/>
      <c r="P300" s="180"/>
      <c r="Q300" s="180"/>
      <c r="R300" s="180"/>
      <c r="S300" s="180"/>
      <c r="T300" s="181"/>
      <c r="AT300" s="177" t="s">
        <v>128</v>
      </c>
      <c r="AU300" s="177" t="s">
        <v>83</v>
      </c>
      <c r="AV300" s="11" t="s">
        <v>23</v>
      </c>
      <c r="AW300" s="11" t="s">
        <v>40</v>
      </c>
      <c r="AX300" s="11" t="s">
        <v>77</v>
      </c>
      <c r="AY300" s="177" t="s">
        <v>115</v>
      </c>
    </row>
    <row r="301" spans="2:51" s="12" customFormat="1" ht="13.5">
      <c r="B301" s="182"/>
      <c r="D301" s="183" t="s">
        <v>128</v>
      </c>
      <c r="E301" s="184" t="s">
        <v>3</v>
      </c>
      <c r="F301" s="185" t="s">
        <v>405</v>
      </c>
      <c r="H301" s="186">
        <v>6.75</v>
      </c>
      <c r="I301" s="187"/>
      <c r="L301" s="182"/>
      <c r="M301" s="188"/>
      <c r="N301" s="189"/>
      <c r="O301" s="189"/>
      <c r="P301" s="189"/>
      <c r="Q301" s="189"/>
      <c r="R301" s="189"/>
      <c r="S301" s="189"/>
      <c r="T301" s="190"/>
      <c r="AT301" s="191" t="s">
        <v>128</v>
      </c>
      <c r="AU301" s="191" t="s">
        <v>83</v>
      </c>
      <c r="AV301" s="12" t="s">
        <v>83</v>
      </c>
      <c r="AW301" s="12" t="s">
        <v>40</v>
      </c>
      <c r="AX301" s="12" t="s">
        <v>77</v>
      </c>
      <c r="AY301" s="191" t="s">
        <v>115</v>
      </c>
    </row>
    <row r="302" spans="2:65" s="1" customFormat="1" ht="22.5" customHeight="1">
      <c r="B302" s="157"/>
      <c r="C302" s="158" t="s">
        <v>406</v>
      </c>
      <c r="D302" s="158" t="s">
        <v>117</v>
      </c>
      <c r="E302" s="159" t="s">
        <v>407</v>
      </c>
      <c r="F302" s="160" t="s">
        <v>408</v>
      </c>
      <c r="G302" s="161" t="s">
        <v>274</v>
      </c>
      <c r="H302" s="162">
        <v>14.46</v>
      </c>
      <c r="I302" s="163"/>
      <c r="J302" s="164">
        <f>ROUND(I302*H302,2)</f>
        <v>0</v>
      </c>
      <c r="K302" s="160" t="s">
        <v>121</v>
      </c>
      <c r="L302" s="33"/>
      <c r="M302" s="165" t="s">
        <v>3</v>
      </c>
      <c r="N302" s="166" t="s">
        <v>48</v>
      </c>
      <c r="O302" s="34"/>
      <c r="P302" s="167">
        <f>O302*H302</f>
        <v>0</v>
      </c>
      <c r="Q302" s="167">
        <v>0.00021</v>
      </c>
      <c r="R302" s="167">
        <f>Q302*H302</f>
        <v>0.0030366000000000004</v>
      </c>
      <c r="S302" s="167">
        <v>0</v>
      </c>
      <c r="T302" s="168">
        <f>S302*H302</f>
        <v>0</v>
      </c>
      <c r="AR302" s="16" t="s">
        <v>122</v>
      </c>
      <c r="AT302" s="16" t="s">
        <v>117</v>
      </c>
      <c r="AU302" s="16" t="s">
        <v>83</v>
      </c>
      <c r="AY302" s="16" t="s">
        <v>115</v>
      </c>
      <c r="BE302" s="169">
        <f>IF(N302="základní",J302,0)</f>
        <v>0</v>
      </c>
      <c r="BF302" s="169">
        <f>IF(N302="snížená",J302,0)</f>
        <v>0</v>
      </c>
      <c r="BG302" s="169">
        <f>IF(N302="zákl. přenesená",J302,0)</f>
        <v>0</v>
      </c>
      <c r="BH302" s="169">
        <f>IF(N302="sníž. přenesená",J302,0)</f>
        <v>0</v>
      </c>
      <c r="BI302" s="169">
        <f>IF(N302="nulová",J302,0)</f>
        <v>0</v>
      </c>
      <c r="BJ302" s="16" t="s">
        <v>23</v>
      </c>
      <c r="BK302" s="169">
        <f>ROUND(I302*H302,2)</f>
        <v>0</v>
      </c>
      <c r="BL302" s="16" t="s">
        <v>122</v>
      </c>
      <c r="BM302" s="16" t="s">
        <v>409</v>
      </c>
    </row>
    <row r="303" spans="2:47" s="1" customFormat="1" ht="27">
      <c r="B303" s="33"/>
      <c r="D303" s="170" t="s">
        <v>124</v>
      </c>
      <c r="F303" s="171" t="s">
        <v>410</v>
      </c>
      <c r="I303" s="172"/>
      <c r="L303" s="33"/>
      <c r="M303" s="62"/>
      <c r="N303" s="34"/>
      <c r="O303" s="34"/>
      <c r="P303" s="34"/>
      <c r="Q303" s="34"/>
      <c r="R303" s="34"/>
      <c r="S303" s="34"/>
      <c r="T303" s="63"/>
      <c r="AT303" s="16" t="s">
        <v>124</v>
      </c>
      <c r="AU303" s="16" t="s">
        <v>83</v>
      </c>
    </row>
    <row r="304" spans="2:47" s="1" customFormat="1" ht="67.5">
      <c r="B304" s="33"/>
      <c r="D304" s="170" t="s">
        <v>126</v>
      </c>
      <c r="F304" s="173" t="s">
        <v>401</v>
      </c>
      <c r="I304" s="172"/>
      <c r="L304" s="33"/>
      <c r="M304" s="62"/>
      <c r="N304" s="34"/>
      <c r="O304" s="34"/>
      <c r="P304" s="34"/>
      <c r="Q304" s="34"/>
      <c r="R304" s="34"/>
      <c r="S304" s="34"/>
      <c r="T304" s="63"/>
      <c r="AT304" s="16" t="s">
        <v>126</v>
      </c>
      <c r="AU304" s="16" t="s">
        <v>83</v>
      </c>
    </row>
    <row r="305" spans="2:63" s="10" customFormat="1" ht="29.25" customHeight="1">
      <c r="B305" s="143"/>
      <c r="D305" s="154" t="s">
        <v>76</v>
      </c>
      <c r="E305" s="155" t="s">
        <v>186</v>
      </c>
      <c r="F305" s="155" t="s">
        <v>411</v>
      </c>
      <c r="I305" s="146"/>
      <c r="J305" s="156">
        <f>BK305</f>
        <v>0</v>
      </c>
      <c r="L305" s="143"/>
      <c r="M305" s="148"/>
      <c r="N305" s="149"/>
      <c r="O305" s="149"/>
      <c r="P305" s="150">
        <f>SUM(P306:P341)</f>
        <v>0</v>
      </c>
      <c r="Q305" s="149"/>
      <c r="R305" s="150">
        <f>SUM(R306:R341)</f>
        <v>0.17314674</v>
      </c>
      <c r="S305" s="149"/>
      <c r="T305" s="151">
        <f>SUM(T306:T341)</f>
        <v>65.0622</v>
      </c>
      <c r="AR305" s="144" t="s">
        <v>23</v>
      </c>
      <c r="AT305" s="152" t="s">
        <v>76</v>
      </c>
      <c r="AU305" s="152" t="s">
        <v>23</v>
      </c>
      <c r="AY305" s="144" t="s">
        <v>115</v>
      </c>
      <c r="BK305" s="153">
        <f>SUM(BK306:BK341)</f>
        <v>0</v>
      </c>
    </row>
    <row r="306" spans="2:65" s="1" customFormat="1" ht="22.5" customHeight="1">
      <c r="B306" s="157"/>
      <c r="C306" s="158" t="s">
        <v>412</v>
      </c>
      <c r="D306" s="158" t="s">
        <v>117</v>
      </c>
      <c r="E306" s="159" t="s">
        <v>413</v>
      </c>
      <c r="F306" s="160" t="s">
        <v>414</v>
      </c>
      <c r="G306" s="161" t="s">
        <v>120</v>
      </c>
      <c r="H306" s="162">
        <v>7.11</v>
      </c>
      <c r="I306" s="163"/>
      <c r="J306" s="164">
        <f>ROUND(I306*H306,2)</f>
        <v>0</v>
      </c>
      <c r="K306" s="160" t="s">
        <v>121</v>
      </c>
      <c r="L306" s="33"/>
      <c r="M306" s="165" t="s">
        <v>3</v>
      </c>
      <c r="N306" s="166" t="s">
        <v>48</v>
      </c>
      <c r="O306" s="34"/>
      <c r="P306" s="167">
        <f>O306*H306</f>
        <v>0</v>
      </c>
      <c r="Q306" s="167">
        <v>0.00063</v>
      </c>
      <c r="R306" s="167">
        <f>Q306*H306</f>
        <v>0.0044793</v>
      </c>
      <c r="S306" s="167">
        <v>0</v>
      </c>
      <c r="T306" s="168">
        <f>S306*H306</f>
        <v>0</v>
      </c>
      <c r="AR306" s="16" t="s">
        <v>122</v>
      </c>
      <c r="AT306" s="16" t="s">
        <v>117</v>
      </c>
      <c r="AU306" s="16" t="s">
        <v>83</v>
      </c>
      <c r="AY306" s="16" t="s">
        <v>115</v>
      </c>
      <c r="BE306" s="169">
        <f>IF(N306="základní",J306,0)</f>
        <v>0</v>
      </c>
      <c r="BF306" s="169">
        <f>IF(N306="snížená",J306,0)</f>
        <v>0</v>
      </c>
      <c r="BG306" s="169">
        <f>IF(N306="zákl. přenesená",J306,0)</f>
        <v>0</v>
      </c>
      <c r="BH306" s="169">
        <f>IF(N306="sníž. přenesená",J306,0)</f>
        <v>0</v>
      </c>
      <c r="BI306" s="169">
        <f>IF(N306="nulová",J306,0)</f>
        <v>0</v>
      </c>
      <c r="BJ306" s="16" t="s">
        <v>23</v>
      </c>
      <c r="BK306" s="169">
        <f>ROUND(I306*H306,2)</f>
        <v>0</v>
      </c>
      <c r="BL306" s="16" t="s">
        <v>122</v>
      </c>
      <c r="BM306" s="16" t="s">
        <v>415</v>
      </c>
    </row>
    <row r="307" spans="2:47" s="1" customFormat="1" ht="27">
      <c r="B307" s="33"/>
      <c r="D307" s="170" t="s">
        <v>124</v>
      </c>
      <c r="F307" s="171" t="s">
        <v>416</v>
      </c>
      <c r="I307" s="172"/>
      <c r="L307" s="33"/>
      <c r="M307" s="62"/>
      <c r="N307" s="34"/>
      <c r="O307" s="34"/>
      <c r="P307" s="34"/>
      <c r="Q307" s="34"/>
      <c r="R307" s="34"/>
      <c r="S307" s="34"/>
      <c r="T307" s="63"/>
      <c r="AT307" s="16" t="s">
        <v>124</v>
      </c>
      <c r="AU307" s="16" t="s">
        <v>83</v>
      </c>
    </row>
    <row r="308" spans="2:51" s="11" customFormat="1" ht="13.5">
      <c r="B308" s="174"/>
      <c r="D308" s="170" t="s">
        <v>128</v>
      </c>
      <c r="E308" s="175" t="s">
        <v>3</v>
      </c>
      <c r="F308" s="176" t="s">
        <v>367</v>
      </c>
      <c r="H308" s="177" t="s">
        <v>3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7" t="s">
        <v>128</v>
      </c>
      <c r="AU308" s="177" t="s">
        <v>83</v>
      </c>
      <c r="AV308" s="11" t="s">
        <v>23</v>
      </c>
      <c r="AW308" s="11" t="s">
        <v>40</v>
      </c>
      <c r="AX308" s="11" t="s">
        <v>77</v>
      </c>
      <c r="AY308" s="177" t="s">
        <v>115</v>
      </c>
    </row>
    <row r="309" spans="2:51" s="12" customFormat="1" ht="13.5">
      <c r="B309" s="182"/>
      <c r="D309" s="170" t="s">
        <v>128</v>
      </c>
      <c r="E309" s="191" t="s">
        <v>3</v>
      </c>
      <c r="F309" s="192" t="s">
        <v>368</v>
      </c>
      <c r="H309" s="193">
        <v>2.37</v>
      </c>
      <c r="I309" s="187"/>
      <c r="L309" s="182"/>
      <c r="M309" s="188"/>
      <c r="N309" s="189"/>
      <c r="O309" s="189"/>
      <c r="P309" s="189"/>
      <c r="Q309" s="189"/>
      <c r="R309" s="189"/>
      <c r="S309" s="189"/>
      <c r="T309" s="190"/>
      <c r="AT309" s="191" t="s">
        <v>128</v>
      </c>
      <c r="AU309" s="191" t="s">
        <v>83</v>
      </c>
      <c r="AV309" s="12" t="s">
        <v>83</v>
      </c>
      <c r="AW309" s="12" t="s">
        <v>40</v>
      </c>
      <c r="AX309" s="12" t="s">
        <v>77</v>
      </c>
      <c r="AY309" s="191" t="s">
        <v>115</v>
      </c>
    </row>
    <row r="310" spans="2:51" s="11" customFormat="1" ht="13.5">
      <c r="B310" s="174"/>
      <c r="D310" s="170" t="s">
        <v>128</v>
      </c>
      <c r="E310" s="175" t="s">
        <v>3</v>
      </c>
      <c r="F310" s="176" t="s">
        <v>369</v>
      </c>
      <c r="H310" s="177" t="s">
        <v>3</v>
      </c>
      <c r="I310" s="178"/>
      <c r="L310" s="174"/>
      <c r="M310" s="179"/>
      <c r="N310" s="180"/>
      <c r="O310" s="180"/>
      <c r="P310" s="180"/>
      <c r="Q310" s="180"/>
      <c r="R310" s="180"/>
      <c r="S310" s="180"/>
      <c r="T310" s="181"/>
      <c r="AT310" s="177" t="s">
        <v>128</v>
      </c>
      <c r="AU310" s="177" t="s">
        <v>83</v>
      </c>
      <c r="AV310" s="11" t="s">
        <v>23</v>
      </c>
      <c r="AW310" s="11" t="s">
        <v>40</v>
      </c>
      <c r="AX310" s="11" t="s">
        <v>77</v>
      </c>
      <c r="AY310" s="177" t="s">
        <v>115</v>
      </c>
    </row>
    <row r="311" spans="2:51" s="12" customFormat="1" ht="13.5">
      <c r="B311" s="182"/>
      <c r="D311" s="170" t="s">
        <v>128</v>
      </c>
      <c r="E311" s="191" t="s">
        <v>3</v>
      </c>
      <c r="F311" s="192" t="s">
        <v>368</v>
      </c>
      <c r="H311" s="193">
        <v>2.37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91" t="s">
        <v>128</v>
      </c>
      <c r="AU311" s="191" t="s">
        <v>83</v>
      </c>
      <c r="AV311" s="12" t="s">
        <v>83</v>
      </c>
      <c r="AW311" s="12" t="s">
        <v>40</v>
      </c>
      <c r="AX311" s="12" t="s">
        <v>77</v>
      </c>
      <c r="AY311" s="191" t="s">
        <v>115</v>
      </c>
    </row>
    <row r="312" spans="2:51" s="11" customFormat="1" ht="13.5">
      <c r="B312" s="174"/>
      <c r="D312" s="170" t="s">
        <v>128</v>
      </c>
      <c r="E312" s="175" t="s">
        <v>3</v>
      </c>
      <c r="F312" s="176" t="s">
        <v>370</v>
      </c>
      <c r="H312" s="177" t="s">
        <v>3</v>
      </c>
      <c r="I312" s="178"/>
      <c r="L312" s="174"/>
      <c r="M312" s="179"/>
      <c r="N312" s="180"/>
      <c r="O312" s="180"/>
      <c r="P312" s="180"/>
      <c r="Q312" s="180"/>
      <c r="R312" s="180"/>
      <c r="S312" s="180"/>
      <c r="T312" s="181"/>
      <c r="AT312" s="177" t="s">
        <v>128</v>
      </c>
      <c r="AU312" s="177" t="s">
        <v>83</v>
      </c>
      <c r="AV312" s="11" t="s">
        <v>23</v>
      </c>
      <c r="AW312" s="11" t="s">
        <v>40</v>
      </c>
      <c r="AX312" s="11" t="s">
        <v>77</v>
      </c>
      <c r="AY312" s="177" t="s">
        <v>115</v>
      </c>
    </row>
    <row r="313" spans="2:51" s="12" customFormat="1" ht="13.5">
      <c r="B313" s="182"/>
      <c r="D313" s="183" t="s">
        <v>128</v>
      </c>
      <c r="E313" s="184" t="s">
        <v>3</v>
      </c>
      <c r="F313" s="185" t="s">
        <v>368</v>
      </c>
      <c r="H313" s="186">
        <v>2.37</v>
      </c>
      <c r="I313" s="187"/>
      <c r="L313" s="182"/>
      <c r="M313" s="188"/>
      <c r="N313" s="189"/>
      <c r="O313" s="189"/>
      <c r="P313" s="189"/>
      <c r="Q313" s="189"/>
      <c r="R313" s="189"/>
      <c r="S313" s="189"/>
      <c r="T313" s="190"/>
      <c r="AT313" s="191" t="s">
        <v>128</v>
      </c>
      <c r="AU313" s="191" t="s">
        <v>83</v>
      </c>
      <c r="AV313" s="12" t="s">
        <v>83</v>
      </c>
      <c r="AW313" s="12" t="s">
        <v>40</v>
      </c>
      <c r="AX313" s="12" t="s">
        <v>77</v>
      </c>
      <c r="AY313" s="191" t="s">
        <v>115</v>
      </c>
    </row>
    <row r="314" spans="2:65" s="1" customFormat="1" ht="22.5" customHeight="1">
      <c r="B314" s="157"/>
      <c r="C314" s="158" t="s">
        <v>417</v>
      </c>
      <c r="D314" s="158" t="s">
        <v>117</v>
      </c>
      <c r="E314" s="159" t="s">
        <v>418</v>
      </c>
      <c r="F314" s="160" t="s">
        <v>419</v>
      </c>
      <c r="G314" s="161" t="s">
        <v>134</v>
      </c>
      <c r="H314" s="162">
        <v>26.908</v>
      </c>
      <c r="I314" s="163"/>
      <c r="J314" s="164">
        <f>ROUND(I314*H314,2)</f>
        <v>0</v>
      </c>
      <c r="K314" s="160" t="s">
        <v>121</v>
      </c>
      <c r="L314" s="33"/>
      <c r="M314" s="165" t="s">
        <v>3</v>
      </c>
      <c r="N314" s="166" t="s">
        <v>48</v>
      </c>
      <c r="O314" s="34"/>
      <c r="P314" s="167">
        <f>O314*H314</f>
        <v>0</v>
      </c>
      <c r="Q314" s="167">
        <v>0</v>
      </c>
      <c r="R314" s="167">
        <f>Q314*H314</f>
        <v>0</v>
      </c>
      <c r="S314" s="167">
        <v>2.4</v>
      </c>
      <c r="T314" s="168">
        <f>S314*H314</f>
        <v>64.5792</v>
      </c>
      <c r="AR314" s="16" t="s">
        <v>122</v>
      </c>
      <c r="AT314" s="16" t="s">
        <v>117</v>
      </c>
      <c r="AU314" s="16" t="s">
        <v>83</v>
      </c>
      <c r="AY314" s="16" t="s">
        <v>115</v>
      </c>
      <c r="BE314" s="169">
        <f>IF(N314="základní",J314,0)</f>
        <v>0</v>
      </c>
      <c r="BF314" s="169">
        <f>IF(N314="snížená",J314,0)</f>
        <v>0</v>
      </c>
      <c r="BG314" s="169">
        <f>IF(N314="zákl. přenesená",J314,0)</f>
        <v>0</v>
      </c>
      <c r="BH314" s="169">
        <f>IF(N314="sníž. přenesená",J314,0)</f>
        <v>0</v>
      </c>
      <c r="BI314" s="169">
        <f>IF(N314="nulová",J314,0)</f>
        <v>0</v>
      </c>
      <c r="BJ314" s="16" t="s">
        <v>23</v>
      </c>
      <c r="BK314" s="169">
        <f>ROUND(I314*H314,2)</f>
        <v>0</v>
      </c>
      <c r="BL314" s="16" t="s">
        <v>122</v>
      </c>
      <c r="BM314" s="16" t="s">
        <v>420</v>
      </c>
    </row>
    <row r="315" spans="2:47" s="1" customFormat="1" ht="13.5">
      <c r="B315" s="33"/>
      <c r="D315" s="170" t="s">
        <v>124</v>
      </c>
      <c r="F315" s="171" t="s">
        <v>421</v>
      </c>
      <c r="I315" s="172"/>
      <c r="L315" s="33"/>
      <c r="M315" s="62"/>
      <c r="N315" s="34"/>
      <c r="O315" s="34"/>
      <c r="P315" s="34"/>
      <c r="Q315" s="34"/>
      <c r="R315" s="34"/>
      <c r="S315" s="34"/>
      <c r="T315" s="63"/>
      <c r="AT315" s="16" t="s">
        <v>124</v>
      </c>
      <c r="AU315" s="16" t="s">
        <v>83</v>
      </c>
    </row>
    <row r="316" spans="2:47" s="1" customFormat="1" ht="40.5">
      <c r="B316" s="33"/>
      <c r="D316" s="170" t="s">
        <v>126</v>
      </c>
      <c r="F316" s="173" t="s">
        <v>422</v>
      </c>
      <c r="I316" s="172"/>
      <c r="L316" s="33"/>
      <c r="M316" s="62"/>
      <c r="N316" s="34"/>
      <c r="O316" s="34"/>
      <c r="P316" s="34"/>
      <c r="Q316" s="34"/>
      <c r="R316" s="34"/>
      <c r="S316" s="34"/>
      <c r="T316" s="63"/>
      <c r="AT316" s="16" t="s">
        <v>126</v>
      </c>
      <c r="AU316" s="16" t="s">
        <v>83</v>
      </c>
    </row>
    <row r="317" spans="2:51" s="11" customFormat="1" ht="13.5">
      <c r="B317" s="174"/>
      <c r="D317" s="170" t="s">
        <v>128</v>
      </c>
      <c r="E317" s="175" t="s">
        <v>3</v>
      </c>
      <c r="F317" s="176" t="s">
        <v>138</v>
      </c>
      <c r="H317" s="177" t="s">
        <v>3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7" t="s">
        <v>128</v>
      </c>
      <c r="AU317" s="177" t="s">
        <v>83</v>
      </c>
      <c r="AV317" s="11" t="s">
        <v>23</v>
      </c>
      <c r="AW317" s="11" t="s">
        <v>40</v>
      </c>
      <c r="AX317" s="11" t="s">
        <v>77</v>
      </c>
      <c r="AY317" s="177" t="s">
        <v>115</v>
      </c>
    </row>
    <row r="318" spans="2:51" s="12" customFormat="1" ht="13.5">
      <c r="B318" s="182"/>
      <c r="D318" s="170" t="s">
        <v>128</v>
      </c>
      <c r="E318" s="191" t="s">
        <v>3</v>
      </c>
      <c r="F318" s="192" t="s">
        <v>423</v>
      </c>
      <c r="H318" s="193">
        <v>3.485</v>
      </c>
      <c r="I318" s="187"/>
      <c r="L318" s="182"/>
      <c r="M318" s="188"/>
      <c r="N318" s="189"/>
      <c r="O318" s="189"/>
      <c r="P318" s="189"/>
      <c r="Q318" s="189"/>
      <c r="R318" s="189"/>
      <c r="S318" s="189"/>
      <c r="T318" s="190"/>
      <c r="AT318" s="191" t="s">
        <v>128</v>
      </c>
      <c r="AU318" s="191" t="s">
        <v>83</v>
      </c>
      <c r="AV318" s="12" t="s">
        <v>83</v>
      </c>
      <c r="AW318" s="12" t="s">
        <v>40</v>
      </c>
      <c r="AX318" s="12" t="s">
        <v>77</v>
      </c>
      <c r="AY318" s="191" t="s">
        <v>115</v>
      </c>
    </row>
    <row r="319" spans="2:51" s="11" customFormat="1" ht="13.5">
      <c r="B319" s="174"/>
      <c r="D319" s="170" t="s">
        <v>128</v>
      </c>
      <c r="E319" s="175" t="s">
        <v>3</v>
      </c>
      <c r="F319" s="176" t="s">
        <v>141</v>
      </c>
      <c r="H319" s="177" t="s">
        <v>3</v>
      </c>
      <c r="I319" s="178"/>
      <c r="L319" s="174"/>
      <c r="M319" s="179"/>
      <c r="N319" s="180"/>
      <c r="O319" s="180"/>
      <c r="P319" s="180"/>
      <c r="Q319" s="180"/>
      <c r="R319" s="180"/>
      <c r="S319" s="180"/>
      <c r="T319" s="181"/>
      <c r="AT319" s="177" t="s">
        <v>128</v>
      </c>
      <c r="AU319" s="177" t="s">
        <v>83</v>
      </c>
      <c r="AV319" s="11" t="s">
        <v>23</v>
      </c>
      <c r="AW319" s="11" t="s">
        <v>40</v>
      </c>
      <c r="AX319" s="11" t="s">
        <v>77</v>
      </c>
      <c r="AY319" s="177" t="s">
        <v>115</v>
      </c>
    </row>
    <row r="320" spans="2:51" s="12" customFormat="1" ht="13.5">
      <c r="B320" s="182"/>
      <c r="D320" s="170" t="s">
        <v>128</v>
      </c>
      <c r="E320" s="191" t="s">
        <v>3</v>
      </c>
      <c r="F320" s="192" t="s">
        <v>424</v>
      </c>
      <c r="H320" s="193">
        <v>12.561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91" t="s">
        <v>128</v>
      </c>
      <c r="AU320" s="191" t="s">
        <v>83</v>
      </c>
      <c r="AV320" s="12" t="s">
        <v>83</v>
      </c>
      <c r="AW320" s="12" t="s">
        <v>40</v>
      </c>
      <c r="AX320" s="12" t="s">
        <v>77</v>
      </c>
      <c r="AY320" s="191" t="s">
        <v>115</v>
      </c>
    </row>
    <row r="321" spans="2:51" s="11" customFormat="1" ht="13.5">
      <c r="B321" s="174"/>
      <c r="D321" s="170" t="s">
        <v>128</v>
      </c>
      <c r="E321" s="175" t="s">
        <v>3</v>
      </c>
      <c r="F321" s="176" t="s">
        <v>425</v>
      </c>
      <c r="H321" s="177" t="s">
        <v>3</v>
      </c>
      <c r="I321" s="178"/>
      <c r="L321" s="174"/>
      <c r="M321" s="179"/>
      <c r="N321" s="180"/>
      <c r="O321" s="180"/>
      <c r="P321" s="180"/>
      <c r="Q321" s="180"/>
      <c r="R321" s="180"/>
      <c r="S321" s="180"/>
      <c r="T321" s="181"/>
      <c r="AT321" s="177" t="s">
        <v>128</v>
      </c>
      <c r="AU321" s="177" t="s">
        <v>83</v>
      </c>
      <c r="AV321" s="11" t="s">
        <v>23</v>
      </c>
      <c r="AW321" s="11" t="s">
        <v>40</v>
      </c>
      <c r="AX321" s="11" t="s">
        <v>77</v>
      </c>
      <c r="AY321" s="177" t="s">
        <v>115</v>
      </c>
    </row>
    <row r="322" spans="2:51" s="12" customFormat="1" ht="13.5">
      <c r="B322" s="182"/>
      <c r="D322" s="170" t="s">
        <v>128</v>
      </c>
      <c r="E322" s="191" t="s">
        <v>3</v>
      </c>
      <c r="F322" s="192" t="s">
        <v>426</v>
      </c>
      <c r="H322" s="193">
        <v>1.175</v>
      </c>
      <c r="I322" s="187"/>
      <c r="L322" s="182"/>
      <c r="M322" s="188"/>
      <c r="N322" s="189"/>
      <c r="O322" s="189"/>
      <c r="P322" s="189"/>
      <c r="Q322" s="189"/>
      <c r="R322" s="189"/>
      <c r="S322" s="189"/>
      <c r="T322" s="190"/>
      <c r="AT322" s="191" t="s">
        <v>128</v>
      </c>
      <c r="AU322" s="191" t="s">
        <v>83</v>
      </c>
      <c r="AV322" s="12" t="s">
        <v>83</v>
      </c>
      <c r="AW322" s="12" t="s">
        <v>40</v>
      </c>
      <c r="AX322" s="12" t="s">
        <v>77</v>
      </c>
      <c r="AY322" s="191" t="s">
        <v>115</v>
      </c>
    </row>
    <row r="323" spans="2:51" s="11" customFormat="1" ht="13.5">
      <c r="B323" s="174"/>
      <c r="D323" s="170" t="s">
        <v>128</v>
      </c>
      <c r="E323" s="175" t="s">
        <v>3</v>
      </c>
      <c r="F323" s="176" t="s">
        <v>427</v>
      </c>
      <c r="H323" s="177" t="s">
        <v>3</v>
      </c>
      <c r="I323" s="178"/>
      <c r="L323" s="174"/>
      <c r="M323" s="179"/>
      <c r="N323" s="180"/>
      <c r="O323" s="180"/>
      <c r="P323" s="180"/>
      <c r="Q323" s="180"/>
      <c r="R323" s="180"/>
      <c r="S323" s="180"/>
      <c r="T323" s="181"/>
      <c r="AT323" s="177" t="s">
        <v>128</v>
      </c>
      <c r="AU323" s="177" t="s">
        <v>83</v>
      </c>
      <c r="AV323" s="11" t="s">
        <v>23</v>
      </c>
      <c r="AW323" s="11" t="s">
        <v>40</v>
      </c>
      <c r="AX323" s="11" t="s">
        <v>77</v>
      </c>
      <c r="AY323" s="177" t="s">
        <v>115</v>
      </c>
    </row>
    <row r="324" spans="2:51" s="11" customFormat="1" ht="13.5">
      <c r="B324" s="174"/>
      <c r="D324" s="170" t="s">
        <v>128</v>
      </c>
      <c r="E324" s="175" t="s">
        <v>3</v>
      </c>
      <c r="F324" s="176" t="s">
        <v>130</v>
      </c>
      <c r="H324" s="177" t="s">
        <v>3</v>
      </c>
      <c r="I324" s="178"/>
      <c r="L324" s="174"/>
      <c r="M324" s="179"/>
      <c r="N324" s="180"/>
      <c r="O324" s="180"/>
      <c r="P324" s="180"/>
      <c r="Q324" s="180"/>
      <c r="R324" s="180"/>
      <c r="S324" s="180"/>
      <c r="T324" s="181"/>
      <c r="AT324" s="177" t="s">
        <v>128</v>
      </c>
      <c r="AU324" s="177" t="s">
        <v>83</v>
      </c>
      <c r="AV324" s="11" t="s">
        <v>23</v>
      </c>
      <c r="AW324" s="11" t="s">
        <v>40</v>
      </c>
      <c r="AX324" s="11" t="s">
        <v>77</v>
      </c>
      <c r="AY324" s="177" t="s">
        <v>115</v>
      </c>
    </row>
    <row r="325" spans="2:51" s="12" customFormat="1" ht="13.5">
      <c r="B325" s="182"/>
      <c r="D325" s="170" t="s">
        <v>128</v>
      </c>
      <c r="E325" s="191" t="s">
        <v>3</v>
      </c>
      <c r="F325" s="192" t="s">
        <v>428</v>
      </c>
      <c r="H325" s="193">
        <v>6.96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91" t="s">
        <v>128</v>
      </c>
      <c r="AU325" s="191" t="s">
        <v>83</v>
      </c>
      <c r="AV325" s="12" t="s">
        <v>83</v>
      </c>
      <c r="AW325" s="12" t="s">
        <v>40</v>
      </c>
      <c r="AX325" s="12" t="s">
        <v>77</v>
      </c>
      <c r="AY325" s="191" t="s">
        <v>115</v>
      </c>
    </row>
    <row r="326" spans="2:51" s="11" customFormat="1" ht="13.5">
      <c r="B326" s="174"/>
      <c r="D326" s="170" t="s">
        <v>128</v>
      </c>
      <c r="E326" s="175" t="s">
        <v>3</v>
      </c>
      <c r="F326" s="176" t="s">
        <v>429</v>
      </c>
      <c r="H326" s="177" t="s">
        <v>3</v>
      </c>
      <c r="I326" s="178"/>
      <c r="L326" s="174"/>
      <c r="M326" s="179"/>
      <c r="N326" s="180"/>
      <c r="O326" s="180"/>
      <c r="P326" s="180"/>
      <c r="Q326" s="180"/>
      <c r="R326" s="180"/>
      <c r="S326" s="180"/>
      <c r="T326" s="181"/>
      <c r="AT326" s="177" t="s">
        <v>128</v>
      </c>
      <c r="AU326" s="177" t="s">
        <v>83</v>
      </c>
      <c r="AV326" s="11" t="s">
        <v>23</v>
      </c>
      <c r="AW326" s="11" t="s">
        <v>40</v>
      </c>
      <c r="AX326" s="11" t="s">
        <v>77</v>
      </c>
      <c r="AY326" s="177" t="s">
        <v>115</v>
      </c>
    </row>
    <row r="327" spans="2:51" s="11" customFormat="1" ht="13.5">
      <c r="B327" s="174"/>
      <c r="D327" s="170" t="s">
        <v>128</v>
      </c>
      <c r="E327" s="175" t="s">
        <v>3</v>
      </c>
      <c r="F327" s="176" t="s">
        <v>141</v>
      </c>
      <c r="H327" s="177" t="s">
        <v>3</v>
      </c>
      <c r="I327" s="178"/>
      <c r="L327" s="174"/>
      <c r="M327" s="179"/>
      <c r="N327" s="180"/>
      <c r="O327" s="180"/>
      <c r="P327" s="180"/>
      <c r="Q327" s="180"/>
      <c r="R327" s="180"/>
      <c r="S327" s="180"/>
      <c r="T327" s="181"/>
      <c r="AT327" s="177" t="s">
        <v>128</v>
      </c>
      <c r="AU327" s="177" t="s">
        <v>83</v>
      </c>
      <c r="AV327" s="11" t="s">
        <v>23</v>
      </c>
      <c r="AW327" s="11" t="s">
        <v>40</v>
      </c>
      <c r="AX327" s="11" t="s">
        <v>77</v>
      </c>
      <c r="AY327" s="177" t="s">
        <v>115</v>
      </c>
    </row>
    <row r="328" spans="2:51" s="12" customFormat="1" ht="13.5">
      <c r="B328" s="182"/>
      <c r="D328" s="183" t="s">
        <v>128</v>
      </c>
      <c r="E328" s="184" t="s">
        <v>3</v>
      </c>
      <c r="F328" s="185" t="s">
        <v>430</v>
      </c>
      <c r="H328" s="186">
        <v>2.727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91" t="s">
        <v>128</v>
      </c>
      <c r="AU328" s="191" t="s">
        <v>83</v>
      </c>
      <c r="AV328" s="12" t="s">
        <v>83</v>
      </c>
      <c r="AW328" s="12" t="s">
        <v>40</v>
      </c>
      <c r="AX328" s="12" t="s">
        <v>77</v>
      </c>
      <c r="AY328" s="191" t="s">
        <v>115</v>
      </c>
    </row>
    <row r="329" spans="2:65" s="1" customFormat="1" ht="22.5" customHeight="1">
      <c r="B329" s="157"/>
      <c r="C329" s="158" t="s">
        <v>431</v>
      </c>
      <c r="D329" s="158" t="s">
        <v>117</v>
      </c>
      <c r="E329" s="159" t="s">
        <v>432</v>
      </c>
      <c r="F329" s="160" t="s">
        <v>433</v>
      </c>
      <c r="G329" s="161" t="s">
        <v>274</v>
      </c>
      <c r="H329" s="162">
        <v>6.9</v>
      </c>
      <c r="I329" s="163"/>
      <c r="J329" s="164">
        <f>ROUND(I329*H329,2)</f>
        <v>0</v>
      </c>
      <c r="K329" s="160" t="s">
        <v>121</v>
      </c>
      <c r="L329" s="33"/>
      <c r="M329" s="165" t="s">
        <v>3</v>
      </c>
      <c r="N329" s="166" t="s">
        <v>48</v>
      </c>
      <c r="O329" s="34"/>
      <c r="P329" s="167">
        <f>O329*H329</f>
        <v>0</v>
      </c>
      <c r="Q329" s="167">
        <v>0.00118</v>
      </c>
      <c r="R329" s="167">
        <f>Q329*H329</f>
        <v>0.008142000000000002</v>
      </c>
      <c r="S329" s="167">
        <v>0.07</v>
      </c>
      <c r="T329" s="168">
        <f>S329*H329</f>
        <v>0.4830000000000001</v>
      </c>
      <c r="AR329" s="16" t="s">
        <v>122</v>
      </c>
      <c r="AT329" s="16" t="s">
        <v>117</v>
      </c>
      <c r="AU329" s="16" t="s">
        <v>83</v>
      </c>
      <c r="AY329" s="16" t="s">
        <v>115</v>
      </c>
      <c r="BE329" s="169">
        <f>IF(N329="základní",J329,0)</f>
        <v>0</v>
      </c>
      <c r="BF329" s="169">
        <f>IF(N329="snížená",J329,0)</f>
        <v>0</v>
      </c>
      <c r="BG329" s="169">
        <f>IF(N329="zákl. přenesená",J329,0)</f>
        <v>0</v>
      </c>
      <c r="BH329" s="169">
        <f>IF(N329="sníž. přenesená",J329,0)</f>
        <v>0</v>
      </c>
      <c r="BI329" s="169">
        <f>IF(N329="nulová",J329,0)</f>
        <v>0</v>
      </c>
      <c r="BJ329" s="16" t="s">
        <v>23</v>
      </c>
      <c r="BK329" s="169">
        <f>ROUND(I329*H329,2)</f>
        <v>0</v>
      </c>
      <c r="BL329" s="16" t="s">
        <v>122</v>
      </c>
      <c r="BM329" s="16" t="s">
        <v>434</v>
      </c>
    </row>
    <row r="330" spans="2:47" s="1" customFormat="1" ht="27">
      <c r="B330" s="33"/>
      <c r="D330" s="170" t="s">
        <v>124</v>
      </c>
      <c r="F330" s="171" t="s">
        <v>435</v>
      </c>
      <c r="I330" s="172"/>
      <c r="L330" s="33"/>
      <c r="M330" s="62"/>
      <c r="N330" s="34"/>
      <c r="O330" s="34"/>
      <c r="P330" s="34"/>
      <c r="Q330" s="34"/>
      <c r="R330" s="34"/>
      <c r="S330" s="34"/>
      <c r="T330" s="63"/>
      <c r="AT330" s="16" t="s">
        <v>124</v>
      </c>
      <c r="AU330" s="16" t="s">
        <v>83</v>
      </c>
    </row>
    <row r="331" spans="2:47" s="1" customFormat="1" ht="54">
      <c r="B331" s="33"/>
      <c r="D331" s="170" t="s">
        <v>126</v>
      </c>
      <c r="F331" s="173" t="s">
        <v>436</v>
      </c>
      <c r="I331" s="172"/>
      <c r="L331" s="33"/>
      <c r="M331" s="62"/>
      <c r="N331" s="34"/>
      <c r="O331" s="34"/>
      <c r="P331" s="34"/>
      <c r="Q331" s="34"/>
      <c r="R331" s="34"/>
      <c r="S331" s="34"/>
      <c r="T331" s="63"/>
      <c r="AT331" s="16" t="s">
        <v>126</v>
      </c>
      <c r="AU331" s="16" t="s">
        <v>83</v>
      </c>
    </row>
    <row r="332" spans="2:51" s="11" customFormat="1" ht="13.5">
      <c r="B332" s="174"/>
      <c r="D332" s="170" t="s">
        <v>128</v>
      </c>
      <c r="E332" s="175" t="s">
        <v>3</v>
      </c>
      <c r="F332" s="176" t="s">
        <v>437</v>
      </c>
      <c r="H332" s="177" t="s">
        <v>3</v>
      </c>
      <c r="I332" s="178"/>
      <c r="L332" s="174"/>
      <c r="M332" s="179"/>
      <c r="N332" s="180"/>
      <c r="O332" s="180"/>
      <c r="P332" s="180"/>
      <c r="Q332" s="180"/>
      <c r="R332" s="180"/>
      <c r="S332" s="180"/>
      <c r="T332" s="181"/>
      <c r="AT332" s="177" t="s">
        <v>128</v>
      </c>
      <c r="AU332" s="177" t="s">
        <v>83</v>
      </c>
      <c r="AV332" s="11" t="s">
        <v>23</v>
      </c>
      <c r="AW332" s="11" t="s">
        <v>40</v>
      </c>
      <c r="AX332" s="11" t="s">
        <v>77</v>
      </c>
      <c r="AY332" s="177" t="s">
        <v>115</v>
      </c>
    </row>
    <row r="333" spans="2:51" s="12" customFormat="1" ht="13.5">
      <c r="B333" s="182"/>
      <c r="D333" s="183" t="s">
        <v>128</v>
      </c>
      <c r="E333" s="184" t="s">
        <v>3</v>
      </c>
      <c r="F333" s="185" t="s">
        <v>438</v>
      </c>
      <c r="H333" s="186">
        <v>6.9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91" t="s">
        <v>128</v>
      </c>
      <c r="AU333" s="191" t="s">
        <v>83</v>
      </c>
      <c r="AV333" s="12" t="s">
        <v>83</v>
      </c>
      <c r="AW333" s="12" t="s">
        <v>40</v>
      </c>
      <c r="AX333" s="12" t="s">
        <v>77</v>
      </c>
      <c r="AY333" s="191" t="s">
        <v>115</v>
      </c>
    </row>
    <row r="334" spans="2:65" s="1" customFormat="1" ht="22.5" customHeight="1">
      <c r="B334" s="157"/>
      <c r="C334" s="158" t="s">
        <v>439</v>
      </c>
      <c r="D334" s="158" t="s">
        <v>117</v>
      </c>
      <c r="E334" s="159" t="s">
        <v>440</v>
      </c>
      <c r="F334" s="160" t="s">
        <v>441</v>
      </c>
      <c r="G334" s="161" t="s">
        <v>120</v>
      </c>
      <c r="H334" s="162">
        <v>138.384</v>
      </c>
      <c r="I334" s="163"/>
      <c r="J334" s="164">
        <f>ROUND(I334*H334,2)</f>
        <v>0</v>
      </c>
      <c r="K334" s="160" t="s">
        <v>121</v>
      </c>
      <c r="L334" s="33"/>
      <c r="M334" s="165" t="s">
        <v>3</v>
      </c>
      <c r="N334" s="166" t="s">
        <v>48</v>
      </c>
      <c r="O334" s="34"/>
      <c r="P334" s="167">
        <f>O334*H334</f>
        <v>0</v>
      </c>
      <c r="Q334" s="167">
        <v>0.00116</v>
      </c>
      <c r="R334" s="167">
        <f>Q334*H334</f>
        <v>0.16052544</v>
      </c>
      <c r="S334" s="167">
        <v>0</v>
      </c>
      <c r="T334" s="168">
        <f>S334*H334</f>
        <v>0</v>
      </c>
      <c r="AR334" s="16" t="s">
        <v>122</v>
      </c>
      <c r="AT334" s="16" t="s">
        <v>117</v>
      </c>
      <c r="AU334" s="16" t="s">
        <v>83</v>
      </c>
      <c r="AY334" s="16" t="s">
        <v>115</v>
      </c>
      <c r="BE334" s="169">
        <f>IF(N334="základní",J334,0)</f>
        <v>0</v>
      </c>
      <c r="BF334" s="169">
        <f>IF(N334="snížená",J334,0)</f>
        <v>0</v>
      </c>
      <c r="BG334" s="169">
        <f>IF(N334="zákl. přenesená",J334,0)</f>
        <v>0</v>
      </c>
      <c r="BH334" s="169">
        <f>IF(N334="sníž. přenesená",J334,0)</f>
        <v>0</v>
      </c>
      <c r="BI334" s="169">
        <f>IF(N334="nulová",J334,0)</f>
        <v>0</v>
      </c>
      <c r="BJ334" s="16" t="s">
        <v>23</v>
      </c>
      <c r="BK334" s="169">
        <f>ROUND(I334*H334,2)</f>
        <v>0</v>
      </c>
      <c r="BL334" s="16" t="s">
        <v>122</v>
      </c>
      <c r="BM334" s="16" t="s">
        <v>442</v>
      </c>
    </row>
    <row r="335" spans="2:47" s="1" customFormat="1" ht="13.5">
      <c r="B335" s="33"/>
      <c r="D335" s="170" t="s">
        <v>124</v>
      </c>
      <c r="F335" s="171" t="s">
        <v>443</v>
      </c>
      <c r="I335" s="172"/>
      <c r="L335" s="33"/>
      <c r="M335" s="62"/>
      <c r="N335" s="34"/>
      <c r="O335" s="34"/>
      <c r="P335" s="34"/>
      <c r="Q335" s="34"/>
      <c r="R335" s="34"/>
      <c r="S335" s="34"/>
      <c r="T335" s="63"/>
      <c r="AT335" s="16" t="s">
        <v>124</v>
      </c>
      <c r="AU335" s="16" t="s">
        <v>83</v>
      </c>
    </row>
    <row r="336" spans="2:51" s="11" customFormat="1" ht="13.5">
      <c r="B336" s="174"/>
      <c r="D336" s="170" t="s">
        <v>128</v>
      </c>
      <c r="E336" s="175" t="s">
        <v>3</v>
      </c>
      <c r="F336" s="176" t="s">
        <v>444</v>
      </c>
      <c r="H336" s="177" t="s">
        <v>3</v>
      </c>
      <c r="I336" s="178"/>
      <c r="L336" s="174"/>
      <c r="M336" s="179"/>
      <c r="N336" s="180"/>
      <c r="O336" s="180"/>
      <c r="P336" s="180"/>
      <c r="Q336" s="180"/>
      <c r="R336" s="180"/>
      <c r="S336" s="180"/>
      <c r="T336" s="181"/>
      <c r="AT336" s="177" t="s">
        <v>128</v>
      </c>
      <c r="AU336" s="177" t="s">
        <v>83</v>
      </c>
      <c r="AV336" s="11" t="s">
        <v>23</v>
      </c>
      <c r="AW336" s="11" t="s">
        <v>40</v>
      </c>
      <c r="AX336" s="11" t="s">
        <v>77</v>
      </c>
      <c r="AY336" s="177" t="s">
        <v>115</v>
      </c>
    </row>
    <row r="337" spans="2:51" s="12" customFormat="1" ht="13.5">
      <c r="B337" s="182"/>
      <c r="D337" s="170" t="s">
        <v>128</v>
      </c>
      <c r="E337" s="191" t="s">
        <v>3</v>
      </c>
      <c r="F337" s="192" t="s">
        <v>445</v>
      </c>
      <c r="H337" s="193">
        <v>25.344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91" t="s">
        <v>128</v>
      </c>
      <c r="AU337" s="191" t="s">
        <v>83</v>
      </c>
      <c r="AV337" s="12" t="s">
        <v>83</v>
      </c>
      <c r="AW337" s="12" t="s">
        <v>40</v>
      </c>
      <c r="AX337" s="12" t="s">
        <v>77</v>
      </c>
      <c r="AY337" s="191" t="s">
        <v>115</v>
      </c>
    </row>
    <row r="338" spans="2:51" s="11" customFormat="1" ht="13.5">
      <c r="B338" s="174"/>
      <c r="D338" s="170" t="s">
        <v>128</v>
      </c>
      <c r="E338" s="175" t="s">
        <v>3</v>
      </c>
      <c r="F338" s="176" t="s">
        <v>446</v>
      </c>
      <c r="H338" s="177" t="s">
        <v>3</v>
      </c>
      <c r="I338" s="178"/>
      <c r="L338" s="174"/>
      <c r="M338" s="179"/>
      <c r="N338" s="180"/>
      <c r="O338" s="180"/>
      <c r="P338" s="180"/>
      <c r="Q338" s="180"/>
      <c r="R338" s="180"/>
      <c r="S338" s="180"/>
      <c r="T338" s="181"/>
      <c r="AT338" s="177" t="s">
        <v>128</v>
      </c>
      <c r="AU338" s="177" t="s">
        <v>83</v>
      </c>
      <c r="AV338" s="11" t="s">
        <v>23</v>
      </c>
      <c r="AW338" s="11" t="s">
        <v>40</v>
      </c>
      <c r="AX338" s="11" t="s">
        <v>77</v>
      </c>
      <c r="AY338" s="177" t="s">
        <v>115</v>
      </c>
    </row>
    <row r="339" spans="2:51" s="12" customFormat="1" ht="13.5">
      <c r="B339" s="182"/>
      <c r="D339" s="170" t="s">
        <v>128</v>
      </c>
      <c r="E339" s="191" t="s">
        <v>3</v>
      </c>
      <c r="F339" s="192" t="s">
        <v>447</v>
      </c>
      <c r="H339" s="193">
        <v>41.76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91" t="s">
        <v>128</v>
      </c>
      <c r="AU339" s="191" t="s">
        <v>83</v>
      </c>
      <c r="AV339" s="12" t="s">
        <v>83</v>
      </c>
      <c r="AW339" s="12" t="s">
        <v>40</v>
      </c>
      <c r="AX339" s="12" t="s">
        <v>77</v>
      </c>
      <c r="AY339" s="191" t="s">
        <v>115</v>
      </c>
    </row>
    <row r="340" spans="2:51" s="11" customFormat="1" ht="13.5">
      <c r="B340" s="174"/>
      <c r="D340" s="170" t="s">
        <v>128</v>
      </c>
      <c r="E340" s="175" t="s">
        <v>3</v>
      </c>
      <c r="F340" s="176" t="s">
        <v>448</v>
      </c>
      <c r="H340" s="177" t="s">
        <v>3</v>
      </c>
      <c r="I340" s="178"/>
      <c r="L340" s="174"/>
      <c r="M340" s="179"/>
      <c r="N340" s="180"/>
      <c r="O340" s="180"/>
      <c r="P340" s="180"/>
      <c r="Q340" s="180"/>
      <c r="R340" s="180"/>
      <c r="S340" s="180"/>
      <c r="T340" s="181"/>
      <c r="AT340" s="177" t="s">
        <v>128</v>
      </c>
      <c r="AU340" s="177" t="s">
        <v>83</v>
      </c>
      <c r="AV340" s="11" t="s">
        <v>23</v>
      </c>
      <c r="AW340" s="11" t="s">
        <v>40</v>
      </c>
      <c r="AX340" s="11" t="s">
        <v>77</v>
      </c>
      <c r="AY340" s="177" t="s">
        <v>115</v>
      </c>
    </row>
    <row r="341" spans="2:51" s="12" customFormat="1" ht="13.5">
      <c r="B341" s="182"/>
      <c r="D341" s="170" t="s">
        <v>128</v>
      </c>
      <c r="E341" s="191" t="s">
        <v>3</v>
      </c>
      <c r="F341" s="192" t="s">
        <v>449</v>
      </c>
      <c r="H341" s="193">
        <v>71.28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91" t="s">
        <v>128</v>
      </c>
      <c r="AU341" s="191" t="s">
        <v>83</v>
      </c>
      <c r="AV341" s="12" t="s">
        <v>83</v>
      </c>
      <c r="AW341" s="12" t="s">
        <v>40</v>
      </c>
      <c r="AX341" s="12" t="s">
        <v>77</v>
      </c>
      <c r="AY341" s="191" t="s">
        <v>115</v>
      </c>
    </row>
    <row r="342" spans="2:63" s="10" customFormat="1" ht="29.25" customHeight="1">
      <c r="B342" s="143"/>
      <c r="D342" s="154" t="s">
        <v>76</v>
      </c>
      <c r="E342" s="155" t="s">
        <v>450</v>
      </c>
      <c r="F342" s="155" t="s">
        <v>451</v>
      </c>
      <c r="I342" s="146"/>
      <c r="J342" s="156">
        <f>BK342</f>
        <v>0</v>
      </c>
      <c r="L342" s="143"/>
      <c r="M342" s="148"/>
      <c r="N342" s="149"/>
      <c r="O342" s="149"/>
      <c r="P342" s="150">
        <f>SUM(P343:P351)</f>
        <v>0</v>
      </c>
      <c r="Q342" s="149"/>
      <c r="R342" s="150">
        <f>SUM(R343:R351)</f>
        <v>0</v>
      </c>
      <c r="S342" s="149"/>
      <c r="T342" s="151">
        <f>SUM(T343:T351)</f>
        <v>0</v>
      </c>
      <c r="AR342" s="144" t="s">
        <v>23</v>
      </c>
      <c r="AT342" s="152" t="s">
        <v>76</v>
      </c>
      <c r="AU342" s="152" t="s">
        <v>23</v>
      </c>
      <c r="AY342" s="144" t="s">
        <v>115</v>
      </c>
      <c r="BK342" s="153">
        <f>SUM(BK343:BK351)</f>
        <v>0</v>
      </c>
    </row>
    <row r="343" spans="2:65" s="1" customFormat="1" ht="22.5" customHeight="1">
      <c r="B343" s="157"/>
      <c r="C343" s="158" t="s">
        <v>452</v>
      </c>
      <c r="D343" s="158" t="s">
        <v>117</v>
      </c>
      <c r="E343" s="159" t="s">
        <v>453</v>
      </c>
      <c r="F343" s="160" t="s">
        <v>454</v>
      </c>
      <c r="G343" s="161" t="s">
        <v>189</v>
      </c>
      <c r="H343" s="162">
        <v>67.281</v>
      </c>
      <c r="I343" s="163"/>
      <c r="J343" s="164">
        <f>ROUND(I343*H343,2)</f>
        <v>0</v>
      </c>
      <c r="K343" s="160" t="s">
        <v>121</v>
      </c>
      <c r="L343" s="33"/>
      <c r="M343" s="165" t="s">
        <v>3</v>
      </c>
      <c r="N343" s="166" t="s">
        <v>48</v>
      </c>
      <c r="O343" s="34"/>
      <c r="P343" s="167">
        <f>O343*H343</f>
        <v>0</v>
      </c>
      <c r="Q343" s="167">
        <v>0</v>
      </c>
      <c r="R343" s="167">
        <f>Q343*H343</f>
        <v>0</v>
      </c>
      <c r="S343" s="167">
        <v>0</v>
      </c>
      <c r="T343" s="168">
        <f>S343*H343</f>
        <v>0</v>
      </c>
      <c r="AR343" s="16" t="s">
        <v>122</v>
      </c>
      <c r="AT343" s="16" t="s">
        <v>117</v>
      </c>
      <c r="AU343" s="16" t="s">
        <v>83</v>
      </c>
      <c r="AY343" s="16" t="s">
        <v>115</v>
      </c>
      <c r="BE343" s="169">
        <f>IF(N343="základní",J343,0)</f>
        <v>0</v>
      </c>
      <c r="BF343" s="169">
        <f>IF(N343="snížená",J343,0)</f>
        <v>0</v>
      </c>
      <c r="BG343" s="169">
        <f>IF(N343="zákl. přenesená",J343,0)</f>
        <v>0</v>
      </c>
      <c r="BH343" s="169">
        <f>IF(N343="sníž. přenesená",J343,0)</f>
        <v>0</v>
      </c>
      <c r="BI343" s="169">
        <f>IF(N343="nulová",J343,0)</f>
        <v>0</v>
      </c>
      <c r="BJ343" s="16" t="s">
        <v>23</v>
      </c>
      <c r="BK343" s="169">
        <f>ROUND(I343*H343,2)</f>
        <v>0</v>
      </c>
      <c r="BL343" s="16" t="s">
        <v>122</v>
      </c>
      <c r="BM343" s="16" t="s">
        <v>455</v>
      </c>
    </row>
    <row r="344" spans="2:47" s="1" customFormat="1" ht="13.5">
      <c r="B344" s="33"/>
      <c r="D344" s="170" t="s">
        <v>124</v>
      </c>
      <c r="F344" s="171" t="s">
        <v>456</v>
      </c>
      <c r="I344" s="172"/>
      <c r="L344" s="33"/>
      <c r="M344" s="62"/>
      <c r="N344" s="34"/>
      <c r="O344" s="34"/>
      <c r="P344" s="34"/>
      <c r="Q344" s="34"/>
      <c r="R344" s="34"/>
      <c r="S344" s="34"/>
      <c r="T344" s="63"/>
      <c r="AT344" s="16" t="s">
        <v>124</v>
      </c>
      <c r="AU344" s="16" t="s">
        <v>83</v>
      </c>
    </row>
    <row r="345" spans="2:47" s="1" customFormat="1" ht="81">
      <c r="B345" s="33"/>
      <c r="D345" s="183" t="s">
        <v>126</v>
      </c>
      <c r="F345" s="194" t="s">
        <v>457</v>
      </c>
      <c r="I345" s="172"/>
      <c r="L345" s="33"/>
      <c r="M345" s="62"/>
      <c r="N345" s="34"/>
      <c r="O345" s="34"/>
      <c r="P345" s="34"/>
      <c r="Q345" s="34"/>
      <c r="R345" s="34"/>
      <c r="S345" s="34"/>
      <c r="T345" s="63"/>
      <c r="AT345" s="16" t="s">
        <v>126</v>
      </c>
      <c r="AU345" s="16" t="s">
        <v>83</v>
      </c>
    </row>
    <row r="346" spans="2:65" s="1" customFormat="1" ht="31.5" customHeight="1">
      <c r="B346" s="157"/>
      <c r="C346" s="158" t="s">
        <v>458</v>
      </c>
      <c r="D346" s="158" t="s">
        <v>117</v>
      </c>
      <c r="E346" s="159" t="s">
        <v>459</v>
      </c>
      <c r="F346" s="160" t="s">
        <v>460</v>
      </c>
      <c r="G346" s="161" t="s">
        <v>189</v>
      </c>
      <c r="H346" s="162">
        <v>1614.744</v>
      </c>
      <c r="I346" s="163"/>
      <c r="J346" s="164">
        <f>ROUND(I346*H346,2)</f>
        <v>0</v>
      </c>
      <c r="K346" s="160" t="s">
        <v>121</v>
      </c>
      <c r="L346" s="33"/>
      <c r="M346" s="165" t="s">
        <v>3</v>
      </c>
      <c r="N346" s="166" t="s">
        <v>48</v>
      </c>
      <c r="O346" s="34"/>
      <c r="P346" s="167">
        <f>O346*H346</f>
        <v>0</v>
      </c>
      <c r="Q346" s="167">
        <v>0</v>
      </c>
      <c r="R346" s="167">
        <f>Q346*H346</f>
        <v>0</v>
      </c>
      <c r="S346" s="167">
        <v>0</v>
      </c>
      <c r="T346" s="168">
        <f>S346*H346</f>
        <v>0</v>
      </c>
      <c r="AR346" s="16" t="s">
        <v>122</v>
      </c>
      <c r="AT346" s="16" t="s">
        <v>117</v>
      </c>
      <c r="AU346" s="16" t="s">
        <v>83</v>
      </c>
      <c r="AY346" s="16" t="s">
        <v>115</v>
      </c>
      <c r="BE346" s="169">
        <f>IF(N346="základní",J346,0)</f>
        <v>0</v>
      </c>
      <c r="BF346" s="169">
        <f>IF(N346="snížená",J346,0)</f>
        <v>0</v>
      </c>
      <c r="BG346" s="169">
        <f>IF(N346="zákl. přenesená",J346,0)</f>
        <v>0</v>
      </c>
      <c r="BH346" s="169">
        <f>IF(N346="sníž. přenesená",J346,0)</f>
        <v>0</v>
      </c>
      <c r="BI346" s="169">
        <f>IF(N346="nulová",J346,0)</f>
        <v>0</v>
      </c>
      <c r="BJ346" s="16" t="s">
        <v>23</v>
      </c>
      <c r="BK346" s="169">
        <f>ROUND(I346*H346,2)</f>
        <v>0</v>
      </c>
      <c r="BL346" s="16" t="s">
        <v>122</v>
      </c>
      <c r="BM346" s="16" t="s">
        <v>461</v>
      </c>
    </row>
    <row r="347" spans="2:47" s="1" customFormat="1" ht="27">
      <c r="B347" s="33"/>
      <c r="D347" s="170" t="s">
        <v>124</v>
      </c>
      <c r="F347" s="171" t="s">
        <v>462</v>
      </c>
      <c r="I347" s="172"/>
      <c r="L347" s="33"/>
      <c r="M347" s="62"/>
      <c r="N347" s="34"/>
      <c r="O347" s="34"/>
      <c r="P347" s="34"/>
      <c r="Q347" s="34"/>
      <c r="R347" s="34"/>
      <c r="S347" s="34"/>
      <c r="T347" s="63"/>
      <c r="AT347" s="16" t="s">
        <v>124</v>
      </c>
      <c r="AU347" s="16" t="s">
        <v>83</v>
      </c>
    </row>
    <row r="348" spans="2:51" s="12" customFormat="1" ht="13.5">
      <c r="B348" s="182"/>
      <c r="D348" s="183" t="s">
        <v>128</v>
      </c>
      <c r="F348" s="185" t="s">
        <v>463</v>
      </c>
      <c r="H348" s="186">
        <v>1614.744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91" t="s">
        <v>128</v>
      </c>
      <c r="AU348" s="191" t="s">
        <v>83</v>
      </c>
      <c r="AV348" s="12" t="s">
        <v>83</v>
      </c>
      <c r="AW348" s="12" t="s">
        <v>4</v>
      </c>
      <c r="AX348" s="12" t="s">
        <v>23</v>
      </c>
      <c r="AY348" s="191" t="s">
        <v>115</v>
      </c>
    </row>
    <row r="349" spans="2:65" s="1" customFormat="1" ht="22.5" customHeight="1">
      <c r="B349" s="157"/>
      <c r="C349" s="158" t="s">
        <v>464</v>
      </c>
      <c r="D349" s="158" t="s">
        <v>117</v>
      </c>
      <c r="E349" s="159" t="s">
        <v>465</v>
      </c>
      <c r="F349" s="160" t="s">
        <v>466</v>
      </c>
      <c r="G349" s="161" t="s">
        <v>189</v>
      </c>
      <c r="H349" s="162">
        <v>67.281</v>
      </c>
      <c r="I349" s="163"/>
      <c r="J349" s="164">
        <f>ROUND(I349*H349,2)</f>
        <v>0</v>
      </c>
      <c r="K349" s="160" t="s">
        <v>121</v>
      </c>
      <c r="L349" s="33"/>
      <c r="M349" s="165" t="s">
        <v>3</v>
      </c>
      <c r="N349" s="166" t="s">
        <v>48</v>
      </c>
      <c r="O349" s="34"/>
      <c r="P349" s="167">
        <f>O349*H349</f>
        <v>0</v>
      </c>
      <c r="Q349" s="167">
        <v>0</v>
      </c>
      <c r="R349" s="167">
        <f>Q349*H349</f>
        <v>0</v>
      </c>
      <c r="S349" s="167">
        <v>0</v>
      </c>
      <c r="T349" s="168">
        <f>S349*H349</f>
        <v>0</v>
      </c>
      <c r="AR349" s="16" t="s">
        <v>122</v>
      </c>
      <c r="AT349" s="16" t="s">
        <v>117</v>
      </c>
      <c r="AU349" s="16" t="s">
        <v>83</v>
      </c>
      <c r="AY349" s="16" t="s">
        <v>115</v>
      </c>
      <c r="BE349" s="169">
        <f>IF(N349="základní",J349,0)</f>
        <v>0</v>
      </c>
      <c r="BF349" s="169">
        <f>IF(N349="snížená",J349,0)</f>
        <v>0</v>
      </c>
      <c r="BG349" s="169">
        <f>IF(N349="zákl. přenesená",J349,0)</f>
        <v>0</v>
      </c>
      <c r="BH349" s="169">
        <f>IF(N349="sníž. přenesená",J349,0)</f>
        <v>0</v>
      </c>
      <c r="BI349" s="169">
        <f>IF(N349="nulová",J349,0)</f>
        <v>0</v>
      </c>
      <c r="BJ349" s="16" t="s">
        <v>23</v>
      </c>
      <c r="BK349" s="169">
        <f>ROUND(I349*H349,2)</f>
        <v>0</v>
      </c>
      <c r="BL349" s="16" t="s">
        <v>122</v>
      </c>
      <c r="BM349" s="16" t="s">
        <v>467</v>
      </c>
    </row>
    <row r="350" spans="2:47" s="1" customFormat="1" ht="13.5">
      <c r="B350" s="33"/>
      <c r="D350" s="170" t="s">
        <v>124</v>
      </c>
      <c r="F350" s="171" t="s">
        <v>468</v>
      </c>
      <c r="I350" s="172"/>
      <c r="L350" s="33"/>
      <c r="M350" s="62"/>
      <c r="N350" s="34"/>
      <c r="O350" s="34"/>
      <c r="P350" s="34"/>
      <c r="Q350" s="34"/>
      <c r="R350" s="34"/>
      <c r="S350" s="34"/>
      <c r="T350" s="63"/>
      <c r="AT350" s="16" t="s">
        <v>124</v>
      </c>
      <c r="AU350" s="16" t="s">
        <v>83</v>
      </c>
    </row>
    <row r="351" spans="2:47" s="1" customFormat="1" ht="67.5">
      <c r="B351" s="33"/>
      <c r="D351" s="170" t="s">
        <v>126</v>
      </c>
      <c r="F351" s="173" t="s">
        <v>469</v>
      </c>
      <c r="I351" s="172"/>
      <c r="L351" s="33"/>
      <c r="M351" s="62"/>
      <c r="N351" s="34"/>
      <c r="O351" s="34"/>
      <c r="P351" s="34"/>
      <c r="Q351" s="34"/>
      <c r="R351" s="34"/>
      <c r="S351" s="34"/>
      <c r="T351" s="63"/>
      <c r="AT351" s="16" t="s">
        <v>126</v>
      </c>
      <c r="AU351" s="16" t="s">
        <v>83</v>
      </c>
    </row>
    <row r="352" spans="2:63" s="10" customFormat="1" ht="29.25" customHeight="1">
      <c r="B352" s="143"/>
      <c r="D352" s="154" t="s">
        <v>76</v>
      </c>
      <c r="E352" s="155" t="s">
        <v>470</v>
      </c>
      <c r="F352" s="155" t="s">
        <v>471</v>
      </c>
      <c r="I352" s="146"/>
      <c r="J352" s="156">
        <f>BK352</f>
        <v>0</v>
      </c>
      <c r="L352" s="143"/>
      <c r="M352" s="148"/>
      <c r="N352" s="149"/>
      <c r="O352" s="149"/>
      <c r="P352" s="150">
        <f>SUM(P353:P354)</f>
        <v>0</v>
      </c>
      <c r="Q352" s="149"/>
      <c r="R352" s="150">
        <f>SUM(R353:R354)</f>
        <v>0</v>
      </c>
      <c r="S352" s="149"/>
      <c r="T352" s="151">
        <f>SUM(T353:T354)</f>
        <v>0</v>
      </c>
      <c r="AR352" s="144" t="s">
        <v>23</v>
      </c>
      <c r="AT352" s="152" t="s">
        <v>76</v>
      </c>
      <c r="AU352" s="152" t="s">
        <v>23</v>
      </c>
      <c r="AY352" s="144" t="s">
        <v>115</v>
      </c>
      <c r="BK352" s="153">
        <f>SUM(BK353:BK354)</f>
        <v>0</v>
      </c>
    </row>
    <row r="353" spans="2:65" s="1" customFormat="1" ht="31.5" customHeight="1">
      <c r="B353" s="157"/>
      <c r="C353" s="158" t="s">
        <v>472</v>
      </c>
      <c r="D353" s="158" t="s">
        <v>117</v>
      </c>
      <c r="E353" s="159" t="s">
        <v>473</v>
      </c>
      <c r="F353" s="160" t="s">
        <v>474</v>
      </c>
      <c r="G353" s="161" t="s">
        <v>189</v>
      </c>
      <c r="H353" s="162">
        <v>312.168</v>
      </c>
      <c r="I353" s="163"/>
      <c r="J353" s="164">
        <f>ROUND(I353*H353,2)</f>
        <v>0</v>
      </c>
      <c r="K353" s="160" t="s">
        <v>121</v>
      </c>
      <c r="L353" s="33"/>
      <c r="M353" s="165" t="s">
        <v>3</v>
      </c>
      <c r="N353" s="166" t="s">
        <v>48</v>
      </c>
      <c r="O353" s="34"/>
      <c r="P353" s="167">
        <f>O353*H353</f>
        <v>0</v>
      </c>
      <c r="Q353" s="167">
        <v>0</v>
      </c>
      <c r="R353" s="167">
        <f>Q353*H353</f>
        <v>0</v>
      </c>
      <c r="S353" s="167">
        <v>0</v>
      </c>
      <c r="T353" s="168">
        <f>S353*H353</f>
        <v>0</v>
      </c>
      <c r="AR353" s="16" t="s">
        <v>122</v>
      </c>
      <c r="AT353" s="16" t="s">
        <v>117</v>
      </c>
      <c r="AU353" s="16" t="s">
        <v>83</v>
      </c>
      <c r="AY353" s="16" t="s">
        <v>115</v>
      </c>
      <c r="BE353" s="169">
        <f>IF(N353="základní",J353,0)</f>
        <v>0</v>
      </c>
      <c r="BF353" s="169">
        <f>IF(N353="snížená",J353,0)</f>
        <v>0</v>
      </c>
      <c r="BG353" s="169">
        <f>IF(N353="zákl. přenesená",J353,0)</f>
        <v>0</v>
      </c>
      <c r="BH353" s="169">
        <f>IF(N353="sníž. přenesená",J353,0)</f>
        <v>0</v>
      </c>
      <c r="BI353" s="169">
        <f>IF(N353="nulová",J353,0)</f>
        <v>0</v>
      </c>
      <c r="BJ353" s="16" t="s">
        <v>23</v>
      </c>
      <c r="BK353" s="169">
        <f>ROUND(I353*H353,2)</f>
        <v>0</v>
      </c>
      <c r="BL353" s="16" t="s">
        <v>122</v>
      </c>
      <c r="BM353" s="16" t="s">
        <v>475</v>
      </c>
    </row>
    <row r="354" spans="2:47" s="1" customFormat="1" ht="27">
      <c r="B354" s="33"/>
      <c r="D354" s="170" t="s">
        <v>124</v>
      </c>
      <c r="F354" s="171" t="s">
        <v>476</v>
      </c>
      <c r="I354" s="172"/>
      <c r="L354" s="33"/>
      <c r="M354" s="62"/>
      <c r="N354" s="34"/>
      <c r="O354" s="34"/>
      <c r="P354" s="34"/>
      <c r="Q354" s="34"/>
      <c r="R354" s="34"/>
      <c r="S354" s="34"/>
      <c r="T354" s="63"/>
      <c r="AT354" s="16" t="s">
        <v>124</v>
      </c>
      <c r="AU354" s="16" t="s">
        <v>83</v>
      </c>
    </row>
    <row r="355" spans="2:63" s="10" customFormat="1" ht="36.75" customHeight="1">
      <c r="B355" s="143"/>
      <c r="D355" s="154" t="s">
        <v>76</v>
      </c>
      <c r="E355" s="206" t="s">
        <v>477</v>
      </c>
      <c r="F355" s="206" t="s">
        <v>478</v>
      </c>
      <c r="I355" s="146"/>
      <c r="J355" s="207">
        <f>BK355</f>
        <v>0</v>
      </c>
      <c r="L355" s="143"/>
      <c r="M355" s="148"/>
      <c r="N355" s="149"/>
      <c r="O355" s="149"/>
      <c r="P355" s="150">
        <f>SUM(P356:P367)</f>
        <v>0</v>
      </c>
      <c r="Q355" s="149"/>
      <c r="R355" s="150">
        <f>SUM(R356:R367)</f>
        <v>0</v>
      </c>
      <c r="S355" s="149"/>
      <c r="T355" s="151">
        <f>SUM(T356:T367)</f>
        <v>0</v>
      </c>
      <c r="AR355" s="144" t="s">
        <v>157</v>
      </c>
      <c r="AT355" s="152" t="s">
        <v>76</v>
      </c>
      <c r="AU355" s="152" t="s">
        <v>77</v>
      </c>
      <c r="AY355" s="144" t="s">
        <v>115</v>
      </c>
      <c r="BK355" s="153">
        <f>SUM(BK356:BK367)</f>
        <v>0</v>
      </c>
    </row>
    <row r="356" spans="2:65" s="1" customFormat="1" ht="22.5" customHeight="1">
      <c r="B356" s="157"/>
      <c r="C356" s="158" t="s">
        <v>479</v>
      </c>
      <c r="D356" s="158" t="s">
        <v>117</v>
      </c>
      <c r="E356" s="159" t="s">
        <v>480</v>
      </c>
      <c r="F356" s="160" t="s">
        <v>481</v>
      </c>
      <c r="G356" s="161" t="s">
        <v>482</v>
      </c>
      <c r="H356" s="162">
        <v>1</v>
      </c>
      <c r="I356" s="163"/>
      <c r="J356" s="164">
        <f>ROUND(I356*H356,2)</f>
        <v>0</v>
      </c>
      <c r="K356" s="160" t="s">
        <v>3</v>
      </c>
      <c r="L356" s="33"/>
      <c r="M356" s="165" t="s">
        <v>3</v>
      </c>
      <c r="N356" s="166" t="s">
        <v>48</v>
      </c>
      <c r="O356" s="34"/>
      <c r="P356" s="167">
        <f>O356*H356</f>
        <v>0</v>
      </c>
      <c r="Q356" s="167">
        <v>0</v>
      </c>
      <c r="R356" s="167">
        <f>Q356*H356</f>
        <v>0</v>
      </c>
      <c r="S356" s="167">
        <v>0</v>
      </c>
      <c r="T356" s="168">
        <f>S356*H356</f>
        <v>0</v>
      </c>
      <c r="AR356" s="16" t="s">
        <v>483</v>
      </c>
      <c r="AT356" s="16" t="s">
        <v>117</v>
      </c>
      <c r="AU356" s="16" t="s">
        <v>23</v>
      </c>
      <c r="AY356" s="16" t="s">
        <v>115</v>
      </c>
      <c r="BE356" s="169">
        <f>IF(N356="základní",J356,0)</f>
        <v>0</v>
      </c>
      <c r="BF356" s="169">
        <f>IF(N356="snížená",J356,0)</f>
        <v>0</v>
      </c>
      <c r="BG356" s="169">
        <f>IF(N356="zákl. přenesená",J356,0)</f>
        <v>0</v>
      </c>
      <c r="BH356" s="169">
        <f>IF(N356="sníž. přenesená",J356,0)</f>
        <v>0</v>
      </c>
      <c r="BI356" s="169">
        <f>IF(N356="nulová",J356,0)</f>
        <v>0</v>
      </c>
      <c r="BJ356" s="16" t="s">
        <v>23</v>
      </c>
      <c r="BK356" s="169">
        <f>ROUND(I356*H356,2)</f>
        <v>0</v>
      </c>
      <c r="BL356" s="16" t="s">
        <v>483</v>
      </c>
      <c r="BM356" s="16" t="s">
        <v>484</v>
      </c>
    </row>
    <row r="357" spans="2:47" s="1" customFormat="1" ht="13.5">
      <c r="B357" s="33"/>
      <c r="D357" s="170" t="s">
        <v>124</v>
      </c>
      <c r="F357" s="171" t="s">
        <v>485</v>
      </c>
      <c r="I357" s="172"/>
      <c r="L357" s="33"/>
      <c r="M357" s="62"/>
      <c r="N357" s="34"/>
      <c r="O357" s="34"/>
      <c r="P357" s="34"/>
      <c r="Q357" s="34"/>
      <c r="R357" s="34"/>
      <c r="S357" s="34"/>
      <c r="T357" s="63"/>
      <c r="AT357" s="16" t="s">
        <v>124</v>
      </c>
      <c r="AU357" s="16" t="s">
        <v>23</v>
      </c>
    </row>
    <row r="358" spans="2:51" s="11" customFormat="1" ht="13.5">
      <c r="B358" s="174"/>
      <c r="D358" s="170" t="s">
        <v>128</v>
      </c>
      <c r="E358" s="175" t="s">
        <v>3</v>
      </c>
      <c r="F358" s="176" t="s">
        <v>486</v>
      </c>
      <c r="H358" s="177" t="s">
        <v>3</v>
      </c>
      <c r="I358" s="178"/>
      <c r="L358" s="174"/>
      <c r="M358" s="179"/>
      <c r="N358" s="180"/>
      <c r="O358" s="180"/>
      <c r="P358" s="180"/>
      <c r="Q358" s="180"/>
      <c r="R358" s="180"/>
      <c r="S358" s="180"/>
      <c r="T358" s="181"/>
      <c r="AT358" s="177" t="s">
        <v>128</v>
      </c>
      <c r="AU358" s="177" t="s">
        <v>23</v>
      </c>
      <c r="AV358" s="11" t="s">
        <v>23</v>
      </c>
      <c r="AW358" s="11" t="s">
        <v>40</v>
      </c>
      <c r="AX358" s="11" t="s">
        <v>77</v>
      </c>
      <c r="AY358" s="177" t="s">
        <v>115</v>
      </c>
    </row>
    <row r="359" spans="2:51" s="12" customFormat="1" ht="13.5">
      <c r="B359" s="182"/>
      <c r="D359" s="183" t="s">
        <v>128</v>
      </c>
      <c r="E359" s="184" t="s">
        <v>3</v>
      </c>
      <c r="F359" s="185" t="s">
        <v>23</v>
      </c>
      <c r="H359" s="186">
        <v>1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91" t="s">
        <v>128</v>
      </c>
      <c r="AU359" s="191" t="s">
        <v>23</v>
      </c>
      <c r="AV359" s="12" t="s">
        <v>83</v>
      </c>
      <c r="AW359" s="12" t="s">
        <v>40</v>
      </c>
      <c r="AX359" s="12" t="s">
        <v>77</v>
      </c>
      <c r="AY359" s="191" t="s">
        <v>115</v>
      </c>
    </row>
    <row r="360" spans="2:65" s="1" customFormat="1" ht="22.5" customHeight="1">
      <c r="B360" s="157"/>
      <c r="C360" s="158" t="s">
        <v>487</v>
      </c>
      <c r="D360" s="158" t="s">
        <v>117</v>
      </c>
      <c r="E360" s="159" t="s">
        <v>488</v>
      </c>
      <c r="F360" s="160" t="s">
        <v>489</v>
      </c>
      <c r="G360" s="161" t="s">
        <v>482</v>
      </c>
      <c r="H360" s="162">
        <v>1</v>
      </c>
      <c r="I360" s="163"/>
      <c r="J360" s="164">
        <f>ROUND(I360*H360,2)</f>
        <v>0</v>
      </c>
      <c r="K360" s="160" t="s">
        <v>3</v>
      </c>
      <c r="L360" s="33"/>
      <c r="M360" s="165" t="s">
        <v>3</v>
      </c>
      <c r="N360" s="166" t="s">
        <v>48</v>
      </c>
      <c r="O360" s="34"/>
      <c r="P360" s="167">
        <f>O360*H360</f>
        <v>0</v>
      </c>
      <c r="Q360" s="167">
        <v>0</v>
      </c>
      <c r="R360" s="167">
        <f>Q360*H360</f>
        <v>0</v>
      </c>
      <c r="S360" s="167">
        <v>0</v>
      </c>
      <c r="T360" s="168">
        <f>S360*H360</f>
        <v>0</v>
      </c>
      <c r="AR360" s="16" t="s">
        <v>483</v>
      </c>
      <c r="AT360" s="16" t="s">
        <v>117</v>
      </c>
      <c r="AU360" s="16" t="s">
        <v>23</v>
      </c>
      <c r="AY360" s="16" t="s">
        <v>115</v>
      </c>
      <c r="BE360" s="169">
        <f>IF(N360="základní",J360,0)</f>
        <v>0</v>
      </c>
      <c r="BF360" s="169">
        <f>IF(N360="snížená",J360,0)</f>
        <v>0</v>
      </c>
      <c r="BG360" s="169">
        <f>IF(N360="zákl. přenesená",J360,0)</f>
        <v>0</v>
      </c>
      <c r="BH360" s="169">
        <f>IF(N360="sníž. přenesená",J360,0)</f>
        <v>0</v>
      </c>
      <c r="BI360" s="169">
        <f>IF(N360="nulová",J360,0)</f>
        <v>0</v>
      </c>
      <c r="BJ360" s="16" t="s">
        <v>23</v>
      </c>
      <c r="BK360" s="169">
        <f>ROUND(I360*H360,2)</f>
        <v>0</v>
      </c>
      <c r="BL360" s="16" t="s">
        <v>483</v>
      </c>
      <c r="BM360" s="16" t="s">
        <v>490</v>
      </c>
    </row>
    <row r="361" spans="2:47" s="1" customFormat="1" ht="13.5">
      <c r="B361" s="33"/>
      <c r="D361" s="170" t="s">
        <v>124</v>
      </c>
      <c r="F361" s="171" t="s">
        <v>491</v>
      </c>
      <c r="I361" s="172"/>
      <c r="L361" s="33"/>
      <c r="M361" s="62"/>
      <c r="N361" s="34"/>
      <c r="O361" s="34"/>
      <c r="P361" s="34"/>
      <c r="Q361" s="34"/>
      <c r="R361" s="34"/>
      <c r="S361" s="34"/>
      <c r="T361" s="63"/>
      <c r="AT361" s="16" t="s">
        <v>124</v>
      </c>
      <c r="AU361" s="16" t="s">
        <v>23</v>
      </c>
    </row>
    <row r="362" spans="2:51" s="11" customFormat="1" ht="13.5">
      <c r="B362" s="174"/>
      <c r="D362" s="170" t="s">
        <v>128</v>
      </c>
      <c r="E362" s="175" t="s">
        <v>3</v>
      </c>
      <c r="F362" s="176" t="s">
        <v>492</v>
      </c>
      <c r="H362" s="177" t="s">
        <v>3</v>
      </c>
      <c r="I362" s="178"/>
      <c r="L362" s="174"/>
      <c r="M362" s="179"/>
      <c r="N362" s="180"/>
      <c r="O362" s="180"/>
      <c r="P362" s="180"/>
      <c r="Q362" s="180"/>
      <c r="R362" s="180"/>
      <c r="S362" s="180"/>
      <c r="T362" s="181"/>
      <c r="AT362" s="177" t="s">
        <v>128</v>
      </c>
      <c r="AU362" s="177" t="s">
        <v>23</v>
      </c>
      <c r="AV362" s="11" t="s">
        <v>23</v>
      </c>
      <c r="AW362" s="11" t="s">
        <v>40</v>
      </c>
      <c r="AX362" s="11" t="s">
        <v>77</v>
      </c>
      <c r="AY362" s="177" t="s">
        <v>115</v>
      </c>
    </row>
    <row r="363" spans="2:51" s="12" customFormat="1" ht="13.5">
      <c r="B363" s="182"/>
      <c r="D363" s="183" t="s">
        <v>128</v>
      </c>
      <c r="E363" s="184" t="s">
        <v>3</v>
      </c>
      <c r="F363" s="185" t="s">
        <v>23</v>
      </c>
      <c r="H363" s="186">
        <v>1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91" t="s">
        <v>128</v>
      </c>
      <c r="AU363" s="191" t="s">
        <v>23</v>
      </c>
      <c r="AV363" s="12" t="s">
        <v>83</v>
      </c>
      <c r="AW363" s="12" t="s">
        <v>40</v>
      </c>
      <c r="AX363" s="12" t="s">
        <v>77</v>
      </c>
      <c r="AY363" s="191" t="s">
        <v>115</v>
      </c>
    </row>
    <row r="364" spans="2:65" s="1" customFormat="1" ht="22.5" customHeight="1">
      <c r="B364" s="157"/>
      <c r="C364" s="158" t="s">
        <v>493</v>
      </c>
      <c r="D364" s="158" t="s">
        <v>117</v>
      </c>
      <c r="E364" s="159" t="s">
        <v>494</v>
      </c>
      <c r="F364" s="160" t="s">
        <v>495</v>
      </c>
      <c r="G364" s="161" t="s">
        <v>482</v>
      </c>
      <c r="H364" s="162">
        <v>1</v>
      </c>
      <c r="I364" s="163"/>
      <c r="J364" s="164">
        <f>ROUND(I364*H364,2)</f>
        <v>0</v>
      </c>
      <c r="K364" s="160" t="s">
        <v>3</v>
      </c>
      <c r="L364" s="33"/>
      <c r="M364" s="165" t="s">
        <v>3</v>
      </c>
      <c r="N364" s="166" t="s">
        <v>48</v>
      </c>
      <c r="O364" s="34"/>
      <c r="P364" s="167">
        <f>O364*H364</f>
        <v>0</v>
      </c>
      <c r="Q364" s="167">
        <v>0</v>
      </c>
      <c r="R364" s="167">
        <f>Q364*H364</f>
        <v>0</v>
      </c>
      <c r="S364" s="167">
        <v>0</v>
      </c>
      <c r="T364" s="168">
        <f>S364*H364</f>
        <v>0</v>
      </c>
      <c r="AR364" s="16" t="s">
        <v>496</v>
      </c>
      <c r="AT364" s="16" t="s">
        <v>117</v>
      </c>
      <c r="AU364" s="16" t="s">
        <v>23</v>
      </c>
      <c r="AY364" s="16" t="s">
        <v>115</v>
      </c>
      <c r="BE364" s="169">
        <f>IF(N364="základní",J364,0)</f>
        <v>0</v>
      </c>
      <c r="BF364" s="169">
        <f>IF(N364="snížená",J364,0)</f>
        <v>0</v>
      </c>
      <c r="BG364" s="169">
        <f>IF(N364="zákl. přenesená",J364,0)</f>
        <v>0</v>
      </c>
      <c r="BH364" s="169">
        <f>IF(N364="sníž. přenesená",J364,0)</f>
        <v>0</v>
      </c>
      <c r="BI364" s="169">
        <f>IF(N364="nulová",J364,0)</f>
        <v>0</v>
      </c>
      <c r="BJ364" s="16" t="s">
        <v>23</v>
      </c>
      <c r="BK364" s="169">
        <f>ROUND(I364*H364,2)</f>
        <v>0</v>
      </c>
      <c r="BL364" s="16" t="s">
        <v>496</v>
      </c>
      <c r="BM364" s="16" t="s">
        <v>497</v>
      </c>
    </row>
    <row r="365" spans="2:47" s="1" customFormat="1" ht="13.5">
      <c r="B365" s="33"/>
      <c r="D365" s="170" t="s">
        <v>124</v>
      </c>
      <c r="F365" s="171" t="s">
        <v>498</v>
      </c>
      <c r="I365" s="172"/>
      <c r="L365" s="33"/>
      <c r="M365" s="62"/>
      <c r="N365" s="34"/>
      <c r="O365" s="34"/>
      <c r="P365" s="34"/>
      <c r="Q365" s="34"/>
      <c r="R365" s="34"/>
      <c r="S365" s="34"/>
      <c r="T365" s="63"/>
      <c r="AT365" s="16" t="s">
        <v>124</v>
      </c>
      <c r="AU365" s="16" t="s">
        <v>23</v>
      </c>
    </row>
    <row r="366" spans="2:51" s="11" customFormat="1" ht="13.5">
      <c r="B366" s="174"/>
      <c r="D366" s="170" t="s">
        <v>128</v>
      </c>
      <c r="E366" s="175" t="s">
        <v>3</v>
      </c>
      <c r="F366" s="176" t="s">
        <v>499</v>
      </c>
      <c r="H366" s="177" t="s">
        <v>3</v>
      </c>
      <c r="I366" s="178"/>
      <c r="L366" s="174"/>
      <c r="M366" s="179"/>
      <c r="N366" s="180"/>
      <c r="O366" s="180"/>
      <c r="P366" s="180"/>
      <c r="Q366" s="180"/>
      <c r="R366" s="180"/>
      <c r="S366" s="180"/>
      <c r="T366" s="181"/>
      <c r="AT366" s="177" t="s">
        <v>128</v>
      </c>
      <c r="AU366" s="177" t="s">
        <v>23</v>
      </c>
      <c r="AV366" s="11" t="s">
        <v>23</v>
      </c>
      <c r="AW366" s="11" t="s">
        <v>40</v>
      </c>
      <c r="AX366" s="11" t="s">
        <v>77</v>
      </c>
      <c r="AY366" s="177" t="s">
        <v>115</v>
      </c>
    </row>
    <row r="367" spans="2:51" s="12" customFormat="1" ht="13.5">
      <c r="B367" s="182"/>
      <c r="D367" s="170" t="s">
        <v>128</v>
      </c>
      <c r="E367" s="191" t="s">
        <v>3</v>
      </c>
      <c r="F367" s="192" t="s">
        <v>23</v>
      </c>
      <c r="H367" s="193">
        <v>1</v>
      </c>
      <c r="I367" s="187"/>
      <c r="L367" s="182"/>
      <c r="M367" s="208"/>
      <c r="N367" s="209"/>
      <c r="O367" s="209"/>
      <c r="P367" s="209"/>
      <c r="Q367" s="209"/>
      <c r="R367" s="209"/>
      <c r="S367" s="209"/>
      <c r="T367" s="210"/>
      <c r="AT367" s="191" t="s">
        <v>128</v>
      </c>
      <c r="AU367" s="191" t="s">
        <v>23</v>
      </c>
      <c r="AV367" s="12" t="s">
        <v>83</v>
      </c>
      <c r="AW367" s="12" t="s">
        <v>40</v>
      </c>
      <c r="AX367" s="12" t="s">
        <v>77</v>
      </c>
      <c r="AY367" s="191" t="s">
        <v>115</v>
      </c>
    </row>
    <row r="368" spans="2:12" s="1" customFormat="1" ht="6.75" customHeight="1">
      <c r="B368" s="48"/>
      <c r="C368" s="49"/>
      <c r="D368" s="49"/>
      <c r="E368" s="49"/>
      <c r="F368" s="49"/>
      <c r="G368" s="49"/>
      <c r="H368" s="49"/>
      <c r="I368" s="110"/>
      <c r="J368" s="49"/>
      <c r="K368" s="49"/>
      <c r="L368" s="33"/>
    </row>
    <row r="369" ht="13.5">
      <c r="AT369" s="211"/>
    </row>
  </sheetData>
  <sheetProtection/>
  <autoFilter ref="C78:K78"/>
  <mergeCells count="6">
    <mergeCell ref="E7:H7"/>
    <mergeCell ref="E22:H22"/>
    <mergeCell ref="E43:H43"/>
    <mergeCell ref="E71:H71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tabSelected="1" workbookViewId="0" topLeftCell="A1">
      <selection activeCell="A1" sqref="A1"/>
    </sheetView>
  </sheetViews>
  <sheetFormatPr defaultColWidth="9.33203125" defaultRowHeight="13.5"/>
  <cols>
    <col min="1" max="1" width="8.33203125" style="222" customWidth="1"/>
    <col min="2" max="2" width="1.66796875" style="222" customWidth="1"/>
    <col min="3" max="4" width="5" style="222" customWidth="1"/>
    <col min="5" max="5" width="11.66015625" style="222" customWidth="1"/>
    <col min="6" max="6" width="9.16015625" style="222" customWidth="1"/>
    <col min="7" max="7" width="5" style="222" customWidth="1"/>
    <col min="8" max="8" width="77.83203125" style="222" customWidth="1"/>
    <col min="9" max="10" width="20" style="222" customWidth="1"/>
    <col min="11" max="11" width="1.66796875" style="222" customWidth="1"/>
    <col min="12" max="16384" width="9.33203125" style="222" customWidth="1"/>
  </cols>
  <sheetData>
    <row r="1" ht="37.5" customHeight="1"/>
    <row r="2" spans="2:1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228" customFormat="1" ht="45" customHeight="1">
      <c r="B3" s="226"/>
      <c r="C3" s="346" t="s">
        <v>507</v>
      </c>
      <c r="D3" s="346"/>
      <c r="E3" s="346"/>
      <c r="F3" s="346"/>
      <c r="G3" s="346"/>
      <c r="H3" s="346"/>
      <c r="I3" s="346"/>
      <c r="J3" s="346"/>
      <c r="K3" s="227"/>
    </row>
    <row r="4" spans="2:11" ht="25.5" customHeight="1">
      <c r="B4" s="229"/>
      <c r="C4" s="351" t="s">
        <v>508</v>
      </c>
      <c r="D4" s="351"/>
      <c r="E4" s="351"/>
      <c r="F4" s="351"/>
      <c r="G4" s="351"/>
      <c r="H4" s="351"/>
      <c r="I4" s="351"/>
      <c r="J4" s="351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48" t="s">
        <v>509</v>
      </c>
      <c r="D6" s="348"/>
      <c r="E6" s="348"/>
      <c r="F6" s="348"/>
      <c r="G6" s="348"/>
      <c r="H6" s="348"/>
      <c r="I6" s="348"/>
      <c r="J6" s="348"/>
      <c r="K6" s="230"/>
    </row>
    <row r="7" spans="2:11" ht="15" customHeight="1">
      <c r="B7" s="233"/>
      <c r="C7" s="348" t="s">
        <v>510</v>
      </c>
      <c r="D7" s="348"/>
      <c r="E7" s="348"/>
      <c r="F7" s="348"/>
      <c r="G7" s="348"/>
      <c r="H7" s="348"/>
      <c r="I7" s="348"/>
      <c r="J7" s="348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48" t="s">
        <v>511</v>
      </c>
      <c r="D9" s="348"/>
      <c r="E9" s="348"/>
      <c r="F9" s="348"/>
      <c r="G9" s="348"/>
      <c r="H9" s="348"/>
      <c r="I9" s="348"/>
      <c r="J9" s="348"/>
      <c r="K9" s="230"/>
    </row>
    <row r="10" spans="2:11" ht="15" customHeight="1">
      <c r="B10" s="233"/>
      <c r="C10" s="232"/>
      <c r="D10" s="348" t="s">
        <v>512</v>
      </c>
      <c r="E10" s="348"/>
      <c r="F10" s="348"/>
      <c r="G10" s="348"/>
      <c r="H10" s="348"/>
      <c r="I10" s="348"/>
      <c r="J10" s="348"/>
      <c r="K10" s="230"/>
    </row>
    <row r="11" spans="2:11" ht="15" customHeight="1">
      <c r="B11" s="233"/>
      <c r="C11" s="234"/>
      <c r="D11" s="348" t="s">
        <v>513</v>
      </c>
      <c r="E11" s="348"/>
      <c r="F11" s="348"/>
      <c r="G11" s="348"/>
      <c r="H11" s="348"/>
      <c r="I11" s="348"/>
      <c r="J11" s="348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48" t="s">
        <v>514</v>
      </c>
      <c r="E13" s="348"/>
      <c r="F13" s="348"/>
      <c r="G13" s="348"/>
      <c r="H13" s="348"/>
      <c r="I13" s="348"/>
      <c r="J13" s="348"/>
      <c r="K13" s="230"/>
    </row>
    <row r="14" spans="2:11" ht="15" customHeight="1">
      <c r="B14" s="233"/>
      <c r="C14" s="234"/>
      <c r="D14" s="348" t="s">
        <v>515</v>
      </c>
      <c r="E14" s="348"/>
      <c r="F14" s="348"/>
      <c r="G14" s="348"/>
      <c r="H14" s="348"/>
      <c r="I14" s="348"/>
      <c r="J14" s="348"/>
      <c r="K14" s="230"/>
    </row>
    <row r="15" spans="2:11" ht="15" customHeight="1">
      <c r="B15" s="233"/>
      <c r="C15" s="234"/>
      <c r="D15" s="348" t="s">
        <v>516</v>
      </c>
      <c r="E15" s="348"/>
      <c r="F15" s="348"/>
      <c r="G15" s="348"/>
      <c r="H15" s="348"/>
      <c r="I15" s="348"/>
      <c r="J15" s="348"/>
      <c r="K15" s="230"/>
    </row>
    <row r="16" spans="2:11" ht="15" customHeight="1">
      <c r="B16" s="233"/>
      <c r="C16" s="234"/>
      <c r="D16" s="234"/>
      <c r="E16" s="235" t="s">
        <v>80</v>
      </c>
      <c r="F16" s="348" t="s">
        <v>517</v>
      </c>
      <c r="G16" s="348"/>
      <c r="H16" s="348"/>
      <c r="I16" s="348"/>
      <c r="J16" s="348"/>
      <c r="K16" s="230"/>
    </row>
    <row r="17" spans="2:11" ht="15" customHeight="1">
      <c r="B17" s="233"/>
      <c r="C17" s="234"/>
      <c r="D17" s="234"/>
      <c r="E17" s="235" t="s">
        <v>518</v>
      </c>
      <c r="F17" s="348" t="s">
        <v>519</v>
      </c>
      <c r="G17" s="348"/>
      <c r="H17" s="348"/>
      <c r="I17" s="348"/>
      <c r="J17" s="348"/>
      <c r="K17" s="230"/>
    </row>
    <row r="18" spans="2:11" ht="15" customHeight="1">
      <c r="B18" s="233"/>
      <c r="C18" s="234"/>
      <c r="D18" s="234"/>
      <c r="E18" s="235" t="s">
        <v>520</v>
      </c>
      <c r="F18" s="348" t="s">
        <v>521</v>
      </c>
      <c r="G18" s="348"/>
      <c r="H18" s="348"/>
      <c r="I18" s="348"/>
      <c r="J18" s="348"/>
      <c r="K18" s="230"/>
    </row>
    <row r="19" spans="2:11" ht="15" customHeight="1">
      <c r="B19" s="233"/>
      <c r="C19" s="234"/>
      <c r="D19" s="234"/>
      <c r="E19" s="235" t="s">
        <v>522</v>
      </c>
      <c r="F19" s="348" t="s">
        <v>523</v>
      </c>
      <c r="G19" s="348"/>
      <c r="H19" s="348"/>
      <c r="I19" s="348"/>
      <c r="J19" s="348"/>
      <c r="K19" s="230"/>
    </row>
    <row r="20" spans="2:11" ht="15" customHeight="1">
      <c r="B20" s="233"/>
      <c r="C20" s="234"/>
      <c r="D20" s="234"/>
      <c r="E20" s="235" t="s">
        <v>524</v>
      </c>
      <c r="F20" s="348" t="s">
        <v>525</v>
      </c>
      <c r="G20" s="348"/>
      <c r="H20" s="348"/>
      <c r="I20" s="348"/>
      <c r="J20" s="348"/>
      <c r="K20" s="230"/>
    </row>
    <row r="21" spans="2:11" ht="15" customHeight="1">
      <c r="B21" s="233"/>
      <c r="C21" s="234"/>
      <c r="D21" s="234"/>
      <c r="E21" s="235" t="s">
        <v>526</v>
      </c>
      <c r="F21" s="348" t="s">
        <v>527</v>
      </c>
      <c r="G21" s="348"/>
      <c r="H21" s="348"/>
      <c r="I21" s="348"/>
      <c r="J21" s="348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48" t="s">
        <v>528</v>
      </c>
      <c r="D23" s="348"/>
      <c r="E23" s="348"/>
      <c r="F23" s="348"/>
      <c r="G23" s="348"/>
      <c r="H23" s="348"/>
      <c r="I23" s="348"/>
      <c r="J23" s="348"/>
      <c r="K23" s="230"/>
    </row>
    <row r="24" spans="2:11" ht="15" customHeight="1">
      <c r="B24" s="233"/>
      <c r="C24" s="348" t="s">
        <v>529</v>
      </c>
      <c r="D24" s="348"/>
      <c r="E24" s="348"/>
      <c r="F24" s="348"/>
      <c r="G24" s="348"/>
      <c r="H24" s="348"/>
      <c r="I24" s="348"/>
      <c r="J24" s="348"/>
      <c r="K24" s="230"/>
    </row>
    <row r="25" spans="2:11" ht="15" customHeight="1">
      <c r="B25" s="233"/>
      <c r="C25" s="232"/>
      <c r="D25" s="348" t="s">
        <v>530</v>
      </c>
      <c r="E25" s="348"/>
      <c r="F25" s="348"/>
      <c r="G25" s="348"/>
      <c r="H25" s="348"/>
      <c r="I25" s="348"/>
      <c r="J25" s="348"/>
      <c r="K25" s="230"/>
    </row>
    <row r="26" spans="2:11" ht="15" customHeight="1">
      <c r="B26" s="233"/>
      <c r="C26" s="234"/>
      <c r="D26" s="348" t="s">
        <v>531</v>
      </c>
      <c r="E26" s="348"/>
      <c r="F26" s="348"/>
      <c r="G26" s="348"/>
      <c r="H26" s="348"/>
      <c r="I26" s="348"/>
      <c r="J26" s="348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48" t="s">
        <v>532</v>
      </c>
      <c r="E28" s="348"/>
      <c r="F28" s="348"/>
      <c r="G28" s="348"/>
      <c r="H28" s="348"/>
      <c r="I28" s="348"/>
      <c r="J28" s="348"/>
      <c r="K28" s="230"/>
    </row>
    <row r="29" spans="2:11" ht="15" customHeight="1">
      <c r="B29" s="233"/>
      <c r="C29" s="234"/>
      <c r="D29" s="348" t="s">
        <v>533</v>
      </c>
      <c r="E29" s="348"/>
      <c r="F29" s="348"/>
      <c r="G29" s="348"/>
      <c r="H29" s="348"/>
      <c r="I29" s="348"/>
      <c r="J29" s="348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48" t="s">
        <v>534</v>
      </c>
      <c r="E31" s="348"/>
      <c r="F31" s="348"/>
      <c r="G31" s="348"/>
      <c r="H31" s="348"/>
      <c r="I31" s="348"/>
      <c r="J31" s="348"/>
      <c r="K31" s="230"/>
    </row>
    <row r="32" spans="2:11" ht="15" customHeight="1">
      <c r="B32" s="233"/>
      <c r="C32" s="234"/>
      <c r="D32" s="348" t="s">
        <v>535</v>
      </c>
      <c r="E32" s="348"/>
      <c r="F32" s="348"/>
      <c r="G32" s="348"/>
      <c r="H32" s="348"/>
      <c r="I32" s="348"/>
      <c r="J32" s="348"/>
      <c r="K32" s="230"/>
    </row>
    <row r="33" spans="2:11" ht="15" customHeight="1">
      <c r="B33" s="233"/>
      <c r="C33" s="234"/>
      <c r="D33" s="348" t="s">
        <v>536</v>
      </c>
      <c r="E33" s="348"/>
      <c r="F33" s="348"/>
      <c r="G33" s="348"/>
      <c r="H33" s="348"/>
      <c r="I33" s="348"/>
      <c r="J33" s="348"/>
      <c r="K33" s="230"/>
    </row>
    <row r="34" spans="2:11" ht="15" customHeight="1">
      <c r="B34" s="233"/>
      <c r="C34" s="234"/>
      <c r="D34" s="232"/>
      <c r="E34" s="236" t="s">
        <v>100</v>
      </c>
      <c r="F34" s="232"/>
      <c r="G34" s="348" t="s">
        <v>537</v>
      </c>
      <c r="H34" s="348"/>
      <c r="I34" s="348"/>
      <c r="J34" s="348"/>
      <c r="K34" s="230"/>
    </row>
    <row r="35" spans="2:11" ht="30.75" customHeight="1">
      <c r="B35" s="233"/>
      <c r="C35" s="234"/>
      <c r="D35" s="232"/>
      <c r="E35" s="236" t="s">
        <v>538</v>
      </c>
      <c r="F35" s="232"/>
      <c r="G35" s="348" t="s">
        <v>539</v>
      </c>
      <c r="H35" s="348"/>
      <c r="I35" s="348"/>
      <c r="J35" s="348"/>
      <c r="K35" s="230"/>
    </row>
    <row r="36" spans="2:11" ht="15" customHeight="1">
      <c r="B36" s="233"/>
      <c r="C36" s="234"/>
      <c r="D36" s="232"/>
      <c r="E36" s="236" t="s">
        <v>58</v>
      </c>
      <c r="F36" s="232"/>
      <c r="G36" s="348" t="s">
        <v>540</v>
      </c>
      <c r="H36" s="348"/>
      <c r="I36" s="348"/>
      <c r="J36" s="348"/>
      <c r="K36" s="230"/>
    </row>
    <row r="37" spans="2:11" ht="15" customHeight="1">
      <c r="B37" s="233"/>
      <c r="C37" s="234"/>
      <c r="D37" s="232"/>
      <c r="E37" s="236" t="s">
        <v>101</v>
      </c>
      <c r="F37" s="232"/>
      <c r="G37" s="348" t="s">
        <v>541</v>
      </c>
      <c r="H37" s="348"/>
      <c r="I37" s="348"/>
      <c r="J37" s="348"/>
      <c r="K37" s="230"/>
    </row>
    <row r="38" spans="2:11" ht="15" customHeight="1">
      <c r="B38" s="233"/>
      <c r="C38" s="234"/>
      <c r="D38" s="232"/>
      <c r="E38" s="236" t="s">
        <v>102</v>
      </c>
      <c r="F38" s="232"/>
      <c r="G38" s="348" t="s">
        <v>542</v>
      </c>
      <c r="H38" s="348"/>
      <c r="I38" s="348"/>
      <c r="J38" s="348"/>
      <c r="K38" s="230"/>
    </row>
    <row r="39" spans="2:11" ht="15" customHeight="1">
      <c r="B39" s="233"/>
      <c r="C39" s="234"/>
      <c r="D39" s="232"/>
      <c r="E39" s="236" t="s">
        <v>103</v>
      </c>
      <c r="F39" s="232"/>
      <c r="G39" s="348" t="s">
        <v>543</v>
      </c>
      <c r="H39" s="348"/>
      <c r="I39" s="348"/>
      <c r="J39" s="348"/>
      <c r="K39" s="230"/>
    </row>
    <row r="40" spans="2:11" ht="15" customHeight="1">
      <c r="B40" s="233"/>
      <c r="C40" s="234"/>
      <c r="D40" s="232"/>
      <c r="E40" s="236" t="s">
        <v>544</v>
      </c>
      <c r="F40" s="232"/>
      <c r="G40" s="348" t="s">
        <v>545</v>
      </c>
      <c r="H40" s="348"/>
      <c r="I40" s="348"/>
      <c r="J40" s="348"/>
      <c r="K40" s="230"/>
    </row>
    <row r="41" spans="2:11" ht="15" customHeight="1">
      <c r="B41" s="233"/>
      <c r="C41" s="234"/>
      <c r="D41" s="232"/>
      <c r="E41" s="236"/>
      <c r="F41" s="232"/>
      <c r="G41" s="348" t="s">
        <v>546</v>
      </c>
      <c r="H41" s="348"/>
      <c r="I41" s="348"/>
      <c r="J41" s="348"/>
      <c r="K41" s="230"/>
    </row>
    <row r="42" spans="2:11" ht="15" customHeight="1">
      <c r="B42" s="233"/>
      <c r="C42" s="234"/>
      <c r="D42" s="232"/>
      <c r="E42" s="236" t="s">
        <v>547</v>
      </c>
      <c r="F42" s="232"/>
      <c r="G42" s="348" t="s">
        <v>548</v>
      </c>
      <c r="H42" s="348"/>
      <c r="I42" s="348"/>
      <c r="J42" s="348"/>
      <c r="K42" s="230"/>
    </row>
    <row r="43" spans="2:11" ht="15" customHeight="1">
      <c r="B43" s="233"/>
      <c r="C43" s="234"/>
      <c r="D43" s="232"/>
      <c r="E43" s="236" t="s">
        <v>105</v>
      </c>
      <c r="F43" s="232"/>
      <c r="G43" s="348" t="s">
        <v>549</v>
      </c>
      <c r="H43" s="348"/>
      <c r="I43" s="348"/>
      <c r="J43" s="348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48" t="s">
        <v>550</v>
      </c>
      <c r="E45" s="348"/>
      <c r="F45" s="348"/>
      <c r="G45" s="348"/>
      <c r="H45" s="348"/>
      <c r="I45" s="348"/>
      <c r="J45" s="348"/>
      <c r="K45" s="230"/>
    </row>
    <row r="46" spans="2:11" ht="15" customHeight="1">
      <c r="B46" s="233"/>
      <c r="C46" s="234"/>
      <c r="D46" s="234"/>
      <c r="E46" s="348" t="s">
        <v>551</v>
      </c>
      <c r="F46" s="348"/>
      <c r="G46" s="348"/>
      <c r="H46" s="348"/>
      <c r="I46" s="348"/>
      <c r="J46" s="348"/>
      <c r="K46" s="230"/>
    </row>
    <row r="47" spans="2:11" ht="15" customHeight="1">
      <c r="B47" s="233"/>
      <c r="C47" s="234"/>
      <c r="D47" s="234"/>
      <c r="E47" s="348" t="s">
        <v>552</v>
      </c>
      <c r="F47" s="348"/>
      <c r="G47" s="348"/>
      <c r="H47" s="348"/>
      <c r="I47" s="348"/>
      <c r="J47" s="348"/>
      <c r="K47" s="230"/>
    </row>
    <row r="48" spans="2:11" ht="15" customHeight="1">
      <c r="B48" s="233"/>
      <c r="C48" s="234"/>
      <c r="D48" s="234"/>
      <c r="E48" s="348" t="s">
        <v>553</v>
      </c>
      <c r="F48" s="348"/>
      <c r="G48" s="348"/>
      <c r="H48" s="348"/>
      <c r="I48" s="348"/>
      <c r="J48" s="348"/>
      <c r="K48" s="230"/>
    </row>
    <row r="49" spans="2:11" ht="15" customHeight="1">
      <c r="B49" s="233"/>
      <c r="C49" s="234"/>
      <c r="D49" s="348" t="s">
        <v>554</v>
      </c>
      <c r="E49" s="348"/>
      <c r="F49" s="348"/>
      <c r="G49" s="348"/>
      <c r="H49" s="348"/>
      <c r="I49" s="348"/>
      <c r="J49" s="348"/>
      <c r="K49" s="230"/>
    </row>
    <row r="50" spans="2:11" ht="25.5" customHeight="1">
      <c r="B50" s="229"/>
      <c r="C50" s="351" t="s">
        <v>555</v>
      </c>
      <c r="D50" s="351"/>
      <c r="E50" s="351"/>
      <c r="F50" s="351"/>
      <c r="G50" s="351"/>
      <c r="H50" s="351"/>
      <c r="I50" s="351"/>
      <c r="J50" s="351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48" t="s">
        <v>556</v>
      </c>
      <c r="D52" s="348"/>
      <c r="E52" s="348"/>
      <c r="F52" s="348"/>
      <c r="G52" s="348"/>
      <c r="H52" s="348"/>
      <c r="I52" s="348"/>
      <c r="J52" s="348"/>
      <c r="K52" s="230"/>
    </row>
    <row r="53" spans="2:11" ht="15" customHeight="1">
      <c r="B53" s="229"/>
      <c r="C53" s="348" t="s">
        <v>557</v>
      </c>
      <c r="D53" s="348"/>
      <c r="E53" s="348"/>
      <c r="F53" s="348"/>
      <c r="G53" s="348"/>
      <c r="H53" s="348"/>
      <c r="I53" s="348"/>
      <c r="J53" s="348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48" t="s">
        <v>558</v>
      </c>
      <c r="D55" s="348"/>
      <c r="E55" s="348"/>
      <c r="F55" s="348"/>
      <c r="G55" s="348"/>
      <c r="H55" s="348"/>
      <c r="I55" s="348"/>
      <c r="J55" s="348"/>
      <c r="K55" s="230"/>
    </row>
    <row r="56" spans="2:11" ht="15" customHeight="1">
      <c r="B56" s="229"/>
      <c r="C56" s="234"/>
      <c r="D56" s="348" t="s">
        <v>559</v>
      </c>
      <c r="E56" s="348"/>
      <c r="F56" s="348"/>
      <c r="G56" s="348"/>
      <c r="H56" s="348"/>
      <c r="I56" s="348"/>
      <c r="J56" s="348"/>
      <c r="K56" s="230"/>
    </row>
    <row r="57" spans="2:11" ht="15" customHeight="1">
      <c r="B57" s="229"/>
      <c r="C57" s="234"/>
      <c r="D57" s="348" t="s">
        <v>560</v>
      </c>
      <c r="E57" s="348"/>
      <c r="F57" s="348"/>
      <c r="G57" s="348"/>
      <c r="H57" s="348"/>
      <c r="I57" s="348"/>
      <c r="J57" s="348"/>
      <c r="K57" s="230"/>
    </row>
    <row r="58" spans="2:11" ht="15" customHeight="1">
      <c r="B58" s="229"/>
      <c r="C58" s="234"/>
      <c r="D58" s="348" t="s">
        <v>561</v>
      </c>
      <c r="E58" s="348"/>
      <c r="F58" s="348"/>
      <c r="G58" s="348"/>
      <c r="H58" s="348"/>
      <c r="I58" s="348"/>
      <c r="J58" s="348"/>
      <c r="K58" s="230"/>
    </row>
    <row r="59" spans="2:11" ht="15" customHeight="1">
      <c r="B59" s="229"/>
      <c r="C59" s="234"/>
      <c r="D59" s="348" t="s">
        <v>562</v>
      </c>
      <c r="E59" s="348"/>
      <c r="F59" s="348"/>
      <c r="G59" s="348"/>
      <c r="H59" s="348"/>
      <c r="I59" s="348"/>
      <c r="J59" s="348"/>
      <c r="K59" s="230"/>
    </row>
    <row r="60" spans="2:11" ht="15" customHeight="1">
      <c r="B60" s="229"/>
      <c r="C60" s="234"/>
      <c r="D60" s="350" t="s">
        <v>563</v>
      </c>
      <c r="E60" s="350"/>
      <c r="F60" s="350"/>
      <c r="G60" s="350"/>
      <c r="H60" s="350"/>
      <c r="I60" s="350"/>
      <c r="J60" s="350"/>
      <c r="K60" s="230"/>
    </row>
    <row r="61" spans="2:11" ht="15" customHeight="1">
      <c r="B61" s="229"/>
      <c r="C61" s="234"/>
      <c r="D61" s="348" t="s">
        <v>564</v>
      </c>
      <c r="E61" s="348"/>
      <c r="F61" s="348"/>
      <c r="G61" s="348"/>
      <c r="H61" s="348"/>
      <c r="I61" s="348"/>
      <c r="J61" s="348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48" t="s">
        <v>565</v>
      </c>
      <c r="E63" s="348"/>
      <c r="F63" s="348"/>
      <c r="G63" s="348"/>
      <c r="H63" s="348"/>
      <c r="I63" s="348"/>
      <c r="J63" s="348"/>
      <c r="K63" s="230"/>
    </row>
    <row r="64" spans="2:11" ht="15" customHeight="1">
      <c r="B64" s="229"/>
      <c r="C64" s="234"/>
      <c r="D64" s="350" t="s">
        <v>566</v>
      </c>
      <c r="E64" s="350"/>
      <c r="F64" s="350"/>
      <c r="G64" s="350"/>
      <c r="H64" s="350"/>
      <c r="I64" s="350"/>
      <c r="J64" s="350"/>
      <c r="K64" s="230"/>
    </row>
    <row r="65" spans="2:11" ht="15" customHeight="1">
      <c r="B65" s="229"/>
      <c r="C65" s="234"/>
      <c r="D65" s="348" t="s">
        <v>567</v>
      </c>
      <c r="E65" s="348"/>
      <c r="F65" s="348"/>
      <c r="G65" s="348"/>
      <c r="H65" s="348"/>
      <c r="I65" s="348"/>
      <c r="J65" s="348"/>
      <c r="K65" s="230"/>
    </row>
    <row r="66" spans="2:11" ht="15" customHeight="1">
      <c r="B66" s="229"/>
      <c r="C66" s="234"/>
      <c r="D66" s="348" t="s">
        <v>568</v>
      </c>
      <c r="E66" s="348"/>
      <c r="F66" s="348"/>
      <c r="G66" s="348"/>
      <c r="H66" s="348"/>
      <c r="I66" s="348"/>
      <c r="J66" s="348"/>
      <c r="K66" s="230"/>
    </row>
    <row r="67" spans="2:11" ht="15" customHeight="1">
      <c r="B67" s="229"/>
      <c r="C67" s="234"/>
      <c r="D67" s="348" t="s">
        <v>569</v>
      </c>
      <c r="E67" s="348"/>
      <c r="F67" s="348"/>
      <c r="G67" s="348"/>
      <c r="H67" s="348"/>
      <c r="I67" s="348"/>
      <c r="J67" s="348"/>
      <c r="K67" s="230"/>
    </row>
    <row r="68" spans="2:11" ht="15" customHeight="1">
      <c r="B68" s="229"/>
      <c r="C68" s="234"/>
      <c r="D68" s="348" t="s">
        <v>570</v>
      </c>
      <c r="E68" s="348"/>
      <c r="F68" s="348"/>
      <c r="G68" s="348"/>
      <c r="H68" s="348"/>
      <c r="I68" s="348"/>
      <c r="J68" s="348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49" t="s">
        <v>506</v>
      </c>
      <c r="D73" s="349"/>
      <c r="E73" s="349"/>
      <c r="F73" s="349"/>
      <c r="G73" s="349"/>
      <c r="H73" s="349"/>
      <c r="I73" s="349"/>
      <c r="J73" s="349"/>
      <c r="K73" s="247"/>
    </row>
    <row r="74" spans="2:11" ht="17.25" customHeight="1">
      <c r="B74" s="246"/>
      <c r="C74" s="248" t="s">
        <v>571</v>
      </c>
      <c r="D74" s="248"/>
      <c r="E74" s="248"/>
      <c r="F74" s="248" t="s">
        <v>572</v>
      </c>
      <c r="G74" s="249"/>
      <c r="H74" s="248" t="s">
        <v>101</v>
      </c>
      <c r="I74" s="248" t="s">
        <v>62</v>
      </c>
      <c r="J74" s="248" t="s">
        <v>573</v>
      </c>
      <c r="K74" s="247"/>
    </row>
    <row r="75" spans="2:11" ht="17.25" customHeight="1">
      <c r="B75" s="246"/>
      <c r="C75" s="250" t="s">
        <v>574</v>
      </c>
      <c r="D75" s="250"/>
      <c r="E75" s="250"/>
      <c r="F75" s="251" t="s">
        <v>575</v>
      </c>
      <c r="G75" s="252"/>
      <c r="H75" s="250"/>
      <c r="I75" s="250"/>
      <c r="J75" s="250" t="s">
        <v>576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58</v>
      </c>
      <c r="D77" s="253"/>
      <c r="E77" s="253"/>
      <c r="F77" s="255" t="s">
        <v>577</v>
      </c>
      <c r="G77" s="254"/>
      <c r="H77" s="236" t="s">
        <v>578</v>
      </c>
      <c r="I77" s="236" t="s">
        <v>579</v>
      </c>
      <c r="J77" s="236">
        <v>20</v>
      </c>
      <c r="K77" s="247"/>
    </row>
    <row r="78" spans="2:11" ht="15" customHeight="1">
      <c r="B78" s="246"/>
      <c r="C78" s="236" t="s">
        <v>580</v>
      </c>
      <c r="D78" s="236"/>
      <c r="E78" s="236"/>
      <c r="F78" s="255" t="s">
        <v>577</v>
      </c>
      <c r="G78" s="254"/>
      <c r="H78" s="236" t="s">
        <v>581</v>
      </c>
      <c r="I78" s="236" t="s">
        <v>579</v>
      </c>
      <c r="J78" s="236">
        <v>120</v>
      </c>
      <c r="K78" s="247"/>
    </row>
    <row r="79" spans="2:11" ht="15" customHeight="1">
      <c r="B79" s="256"/>
      <c r="C79" s="236" t="s">
        <v>582</v>
      </c>
      <c r="D79" s="236"/>
      <c r="E79" s="236"/>
      <c r="F79" s="255" t="s">
        <v>583</v>
      </c>
      <c r="G79" s="254"/>
      <c r="H79" s="236" t="s">
        <v>584</v>
      </c>
      <c r="I79" s="236" t="s">
        <v>579</v>
      </c>
      <c r="J79" s="236">
        <v>50</v>
      </c>
      <c r="K79" s="247"/>
    </row>
    <row r="80" spans="2:11" ht="15" customHeight="1">
      <c r="B80" s="256"/>
      <c r="C80" s="236" t="s">
        <v>585</v>
      </c>
      <c r="D80" s="236"/>
      <c r="E80" s="236"/>
      <c r="F80" s="255" t="s">
        <v>577</v>
      </c>
      <c r="G80" s="254"/>
      <c r="H80" s="236" t="s">
        <v>586</v>
      </c>
      <c r="I80" s="236" t="s">
        <v>587</v>
      </c>
      <c r="J80" s="236"/>
      <c r="K80" s="247"/>
    </row>
    <row r="81" spans="2:11" ht="15" customHeight="1">
      <c r="B81" s="256"/>
      <c r="C81" s="257" t="s">
        <v>588</v>
      </c>
      <c r="D81" s="257"/>
      <c r="E81" s="257"/>
      <c r="F81" s="258" t="s">
        <v>583</v>
      </c>
      <c r="G81" s="257"/>
      <c r="H81" s="257" t="s">
        <v>589</v>
      </c>
      <c r="I81" s="257" t="s">
        <v>579</v>
      </c>
      <c r="J81" s="257">
        <v>15</v>
      </c>
      <c r="K81" s="247"/>
    </row>
    <row r="82" spans="2:11" ht="15" customHeight="1">
      <c r="B82" s="256"/>
      <c r="C82" s="257" t="s">
        <v>590</v>
      </c>
      <c r="D82" s="257"/>
      <c r="E82" s="257"/>
      <c r="F82" s="258" t="s">
        <v>583</v>
      </c>
      <c r="G82" s="257"/>
      <c r="H82" s="257" t="s">
        <v>591</v>
      </c>
      <c r="I82" s="257" t="s">
        <v>579</v>
      </c>
      <c r="J82" s="257">
        <v>15</v>
      </c>
      <c r="K82" s="247"/>
    </row>
    <row r="83" spans="2:11" ht="15" customHeight="1">
      <c r="B83" s="256"/>
      <c r="C83" s="257" t="s">
        <v>592</v>
      </c>
      <c r="D83" s="257"/>
      <c r="E83" s="257"/>
      <c r="F83" s="258" t="s">
        <v>583</v>
      </c>
      <c r="G83" s="257"/>
      <c r="H83" s="257" t="s">
        <v>593</v>
      </c>
      <c r="I83" s="257" t="s">
        <v>579</v>
      </c>
      <c r="J83" s="257">
        <v>20</v>
      </c>
      <c r="K83" s="247"/>
    </row>
    <row r="84" spans="2:11" ht="15" customHeight="1">
      <c r="B84" s="256"/>
      <c r="C84" s="257" t="s">
        <v>594</v>
      </c>
      <c r="D84" s="257"/>
      <c r="E84" s="257"/>
      <c r="F84" s="258" t="s">
        <v>583</v>
      </c>
      <c r="G84" s="257"/>
      <c r="H84" s="257" t="s">
        <v>595</v>
      </c>
      <c r="I84" s="257" t="s">
        <v>579</v>
      </c>
      <c r="J84" s="257">
        <v>20</v>
      </c>
      <c r="K84" s="247"/>
    </row>
    <row r="85" spans="2:11" ht="15" customHeight="1">
      <c r="B85" s="256"/>
      <c r="C85" s="236" t="s">
        <v>596</v>
      </c>
      <c r="D85" s="236"/>
      <c r="E85" s="236"/>
      <c r="F85" s="255" t="s">
        <v>583</v>
      </c>
      <c r="G85" s="254"/>
      <c r="H85" s="236" t="s">
        <v>597</v>
      </c>
      <c r="I85" s="236" t="s">
        <v>579</v>
      </c>
      <c r="J85" s="236">
        <v>50</v>
      </c>
      <c r="K85" s="247"/>
    </row>
    <row r="86" spans="2:11" ht="15" customHeight="1">
      <c r="B86" s="256"/>
      <c r="C86" s="236" t="s">
        <v>598</v>
      </c>
      <c r="D86" s="236"/>
      <c r="E86" s="236"/>
      <c r="F86" s="255" t="s">
        <v>583</v>
      </c>
      <c r="G86" s="254"/>
      <c r="H86" s="236" t="s">
        <v>599</v>
      </c>
      <c r="I86" s="236" t="s">
        <v>579</v>
      </c>
      <c r="J86" s="236">
        <v>20</v>
      </c>
      <c r="K86" s="247"/>
    </row>
    <row r="87" spans="2:11" ht="15" customHeight="1">
      <c r="B87" s="256"/>
      <c r="C87" s="236" t="s">
        <v>600</v>
      </c>
      <c r="D87" s="236"/>
      <c r="E87" s="236"/>
      <c r="F87" s="255" t="s">
        <v>583</v>
      </c>
      <c r="G87" s="254"/>
      <c r="H87" s="236" t="s">
        <v>601</v>
      </c>
      <c r="I87" s="236" t="s">
        <v>579</v>
      </c>
      <c r="J87" s="236">
        <v>20</v>
      </c>
      <c r="K87" s="247"/>
    </row>
    <row r="88" spans="2:11" ht="15" customHeight="1">
      <c r="B88" s="256"/>
      <c r="C88" s="236" t="s">
        <v>602</v>
      </c>
      <c r="D88" s="236"/>
      <c r="E88" s="236"/>
      <c r="F88" s="255" t="s">
        <v>583</v>
      </c>
      <c r="G88" s="254"/>
      <c r="H88" s="236" t="s">
        <v>603</v>
      </c>
      <c r="I88" s="236" t="s">
        <v>579</v>
      </c>
      <c r="J88" s="236">
        <v>50</v>
      </c>
      <c r="K88" s="247"/>
    </row>
    <row r="89" spans="2:11" ht="15" customHeight="1">
      <c r="B89" s="256"/>
      <c r="C89" s="236" t="s">
        <v>604</v>
      </c>
      <c r="D89" s="236"/>
      <c r="E89" s="236"/>
      <c r="F89" s="255" t="s">
        <v>583</v>
      </c>
      <c r="G89" s="254"/>
      <c r="H89" s="236" t="s">
        <v>604</v>
      </c>
      <c r="I89" s="236" t="s">
        <v>579</v>
      </c>
      <c r="J89" s="236">
        <v>50</v>
      </c>
      <c r="K89" s="247"/>
    </row>
    <row r="90" spans="2:11" ht="15" customHeight="1">
      <c r="B90" s="256"/>
      <c r="C90" s="236" t="s">
        <v>106</v>
      </c>
      <c r="D90" s="236"/>
      <c r="E90" s="236"/>
      <c r="F90" s="255" t="s">
        <v>583</v>
      </c>
      <c r="G90" s="254"/>
      <c r="H90" s="236" t="s">
        <v>605</v>
      </c>
      <c r="I90" s="236" t="s">
        <v>579</v>
      </c>
      <c r="J90" s="236">
        <v>255</v>
      </c>
      <c r="K90" s="247"/>
    </row>
    <row r="91" spans="2:11" ht="15" customHeight="1">
      <c r="B91" s="256"/>
      <c r="C91" s="236" t="s">
        <v>606</v>
      </c>
      <c r="D91" s="236"/>
      <c r="E91" s="236"/>
      <c r="F91" s="255" t="s">
        <v>577</v>
      </c>
      <c r="G91" s="254"/>
      <c r="H91" s="236" t="s">
        <v>607</v>
      </c>
      <c r="I91" s="236" t="s">
        <v>608</v>
      </c>
      <c r="J91" s="236"/>
      <c r="K91" s="247"/>
    </row>
    <row r="92" spans="2:11" ht="15" customHeight="1">
      <c r="B92" s="256"/>
      <c r="C92" s="236" t="s">
        <v>609</v>
      </c>
      <c r="D92" s="236"/>
      <c r="E92" s="236"/>
      <c r="F92" s="255" t="s">
        <v>577</v>
      </c>
      <c r="G92" s="254"/>
      <c r="H92" s="236" t="s">
        <v>610</v>
      </c>
      <c r="I92" s="236" t="s">
        <v>611</v>
      </c>
      <c r="J92" s="236"/>
      <c r="K92" s="247"/>
    </row>
    <row r="93" spans="2:11" ht="15" customHeight="1">
      <c r="B93" s="256"/>
      <c r="C93" s="236" t="s">
        <v>612</v>
      </c>
      <c r="D93" s="236"/>
      <c r="E93" s="236"/>
      <c r="F93" s="255" t="s">
        <v>577</v>
      </c>
      <c r="G93" s="254"/>
      <c r="H93" s="236" t="s">
        <v>612</v>
      </c>
      <c r="I93" s="236" t="s">
        <v>611</v>
      </c>
      <c r="J93" s="236"/>
      <c r="K93" s="247"/>
    </row>
    <row r="94" spans="2:11" ht="15" customHeight="1">
      <c r="B94" s="256"/>
      <c r="C94" s="236" t="s">
        <v>43</v>
      </c>
      <c r="D94" s="236"/>
      <c r="E94" s="236"/>
      <c r="F94" s="255" t="s">
        <v>577</v>
      </c>
      <c r="G94" s="254"/>
      <c r="H94" s="236" t="s">
        <v>613</v>
      </c>
      <c r="I94" s="236" t="s">
        <v>611</v>
      </c>
      <c r="J94" s="236"/>
      <c r="K94" s="247"/>
    </row>
    <row r="95" spans="2:11" ht="15" customHeight="1">
      <c r="B95" s="256"/>
      <c r="C95" s="236" t="s">
        <v>53</v>
      </c>
      <c r="D95" s="236"/>
      <c r="E95" s="236"/>
      <c r="F95" s="255" t="s">
        <v>577</v>
      </c>
      <c r="G95" s="254"/>
      <c r="H95" s="236" t="s">
        <v>614</v>
      </c>
      <c r="I95" s="236" t="s">
        <v>611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49" t="s">
        <v>615</v>
      </c>
      <c r="D100" s="349"/>
      <c r="E100" s="349"/>
      <c r="F100" s="349"/>
      <c r="G100" s="349"/>
      <c r="H100" s="349"/>
      <c r="I100" s="349"/>
      <c r="J100" s="349"/>
      <c r="K100" s="247"/>
    </row>
    <row r="101" spans="2:11" ht="17.25" customHeight="1">
      <c r="B101" s="246"/>
      <c r="C101" s="248" t="s">
        <v>571</v>
      </c>
      <c r="D101" s="248"/>
      <c r="E101" s="248"/>
      <c r="F101" s="248" t="s">
        <v>572</v>
      </c>
      <c r="G101" s="249"/>
      <c r="H101" s="248" t="s">
        <v>101</v>
      </c>
      <c r="I101" s="248" t="s">
        <v>62</v>
      </c>
      <c r="J101" s="248" t="s">
        <v>573</v>
      </c>
      <c r="K101" s="247"/>
    </row>
    <row r="102" spans="2:11" ht="17.25" customHeight="1">
      <c r="B102" s="246"/>
      <c r="C102" s="250" t="s">
        <v>574</v>
      </c>
      <c r="D102" s="250"/>
      <c r="E102" s="250"/>
      <c r="F102" s="251" t="s">
        <v>575</v>
      </c>
      <c r="G102" s="252"/>
      <c r="H102" s="250"/>
      <c r="I102" s="250"/>
      <c r="J102" s="250" t="s">
        <v>576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58</v>
      </c>
      <c r="D104" s="253"/>
      <c r="E104" s="253"/>
      <c r="F104" s="255" t="s">
        <v>577</v>
      </c>
      <c r="G104" s="264"/>
      <c r="H104" s="236" t="s">
        <v>616</v>
      </c>
      <c r="I104" s="236" t="s">
        <v>579</v>
      </c>
      <c r="J104" s="236">
        <v>20</v>
      </c>
      <c r="K104" s="247"/>
    </row>
    <row r="105" spans="2:11" ht="15" customHeight="1">
      <c r="B105" s="246"/>
      <c r="C105" s="236" t="s">
        <v>580</v>
      </c>
      <c r="D105" s="236"/>
      <c r="E105" s="236"/>
      <c r="F105" s="255" t="s">
        <v>577</v>
      </c>
      <c r="G105" s="236"/>
      <c r="H105" s="236" t="s">
        <v>616</v>
      </c>
      <c r="I105" s="236" t="s">
        <v>579</v>
      </c>
      <c r="J105" s="236">
        <v>120</v>
      </c>
      <c r="K105" s="247"/>
    </row>
    <row r="106" spans="2:11" ht="15" customHeight="1">
      <c r="B106" s="256"/>
      <c r="C106" s="236" t="s">
        <v>582</v>
      </c>
      <c r="D106" s="236"/>
      <c r="E106" s="236"/>
      <c r="F106" s="255" t="s">
        <v>583</v>
      </c>
      <c r="G106" s="236"/>
      <c r="H106" s="236" t="s">
        <v>616</v>
      </c>
      <c r="I106" s="236" t="s">
        <v>579</v>
      </c>
      <c r="J106" s="236">
        <v>50</v>
      </c>
      <c r="K106" s="247"/>
    </row>
    <row r="107" spans="2:11" ht="15" customHeight="1">
      <c r="B107" s="256"/>
      <c r="C107" s="236" t="s">
        <v>585</v>
      </c>
      <c r="D107" s="236"/>
      <c r="E107" s="236"/>
      <c r="F107" s="255" t="s">
        <v>577</v>
      </c>
      <c r="G107" s="236"/>
      <c r="H107" s="236" t="s">
        <v>616</v>
      </c>
      <c r="I107" s="236" t="s">
        <v>587</v>
      </c>
      <c r="J107" s="236"/>
      <c r="K107" s="247"/>
    </row>
    <row r="108" spans="2:11" ht="15" customHeight="1">
      <c r="B108" s="256"/>
      <c r="C108" s="236" t="s">
        <v>596</v>
      </c>
      <c r="D108" s="236"/>
      <c r="E108" s="236"/>
      <c r="F108" s="255" t="s">
        <v>583</v>
      </c>
      <c r="G108" s="236"/>
      <c r="H108" s="236" t="s">
        <v>616</v>
      </c>
      <c r="I108" s="236" t="s">
        <v>579</v>
      </c>
      <c r="J108" s="236">
        <v>50</v>
      </c>
      <c r="K108" s="247"/>
    </row>
    <row r="109" spans="2:11" ht="15" customHeight="1">
      <c r="B109" s="256"/>
      <c r="C109" s="236" t="s">
        <v>604</v>
      </c>
      <c r="D109" s="236"/>
      <c r="E109" s="236"/>
      <c r="F109" s="255" t="s">
        <v>583</v>
      </c>
      <c r="G109" s="236"/>
      <c r="H109" s="236" t="s">
        <v>616</v>
      </c>
      <c r="I109" s="236" t="s">
        <v>579</v>
      </c>
      <c r="J109" s="236">
        <v>50</v>
      </c>
      <c r="K109" s="247"/>
    </row>
    <row r="110" spans="2:11" ht="15" customHeight="1">
      <c r="B110" s="256"/>
      <c r="C110" s="236" t="s">
        <v>602</v>
      </c>
      <c r="D110" s="236"/>
      <c r="E110" s="236"/>
      <c r="F110" s="255" t="s">
        <v>583</v>
      </c>
      <c r="G110" s="236"/>
      <c r="H110" s="236" t="s">
        <v>616</v>
      </c>
      <c r="I110" s="236" t="s">
        <v>579</v>
      </c>
      <c r="J110" s="236">
        <v>50</v>
      </c>
      <c r="K110" s="247"/>
    </row>
    <row r="111" spans="2:11" ht="15" customHeight="1">
      <c r="B111" s="256"/>
      <c r="C111" s="236" t="s">
        <v>58</v>
      </c>
      <c r="D111" s="236"/>
      <c r="E111" s="236"/>
      <c r="F111" s="255" t="s">
        <v>577</v>
      </c>
      <c r="G111" s="236"/>
      <c r="H111" s="236" t="s">
        <v>617</v>
      </c>
      <c r="I111" s="236" t="s">
        <v>579</v>
      </c>
      <c r="J111" s="236">
        <v>20</v>
      </c>
      <c r="K111" s="247"/>
    </row>
    <row r="112" spans="2:11" ht="15" customHeight="1">
      <c r="B112" s="256"/>
      <c r="C112" s="236" t="s">
        <v>618</v>
      </c>
      <c r="D112" s="236"/>
      <c r="E112" s="236"/>
      <c r="F112" s="255" t="s">
        <v>577</v>
      </c>
      <c r="G112" s="236"/>
      <c r="H112" s="236" t="s">
        <v>619</v>
      </c>
      <c r="I112" s="236" t="s">
        <v>579</v>
      </c>
      <c r="J112" s="236">
        <v>120</v>
      </c>
      <c r="K112" s="247"/>
    </row>
    <row r="113" spans="2:11" ht="15" customHeight="1">
      <c r="B113" s="256"/>
      <c r="C113" s="236" t="s">
        <v>43</v>
      </c>
      <c r="D113" s="236"/>
      <c r="E113" s="236"/>
      <c r="F113" s="255" t="s">
        <v>577</v>
      </c>
      <c r="G113" s="236"/>
      <c r="H113" s="236" t="s">
        <v>620</v>
      </c>
      <c r="I113" s="236" t="s">
        <v>611</v>
      </c>
      <c r="J113" s="236"/>
      <c r="K113" s="247"/>
    </row>
    <row r="114" spans="2:11" ht="15" customHeight="1">
      <c r="B114" s="256"/>
      <c r="C114" s="236" t="s">
        <v>53</v>
      </c>
      <c r="D114" s="236"/>
      <c r="E114" s="236"/>
      <c r="F114" s="255" t="s">
        <v>577</v>
      </c>
      <c r="G114" s="236"/>
      <c r="H114" s="236" t="s">
        <v>621</v>
      </c>
      <c r="I114" s="236" t="s">
        <v>611</v>
      </c>
      <c r="J114" s="236"/>
      <c r="K114" s="247"/>
    </row>
    <row r="115" spans="2:11" ht="15" customHeight="1">
      <c r="B115" s="256"/>
      <c r="C115" s="236" t="s">
        <v>62</v>
      </c>
      <c r="D115" s="236"/>
      <c r="E115" s="236"/>
      <c r="F115" s="255" t="s">
        <v>577</v>
      </c>
      <c r="G115" s="236"/>
      <c r="H115" s="236" t="s">
        <v>622</v>
      </c>
      <c r="I115" s="236" t="s">
        <v>623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46" t="s">
        <v>624</v>
      </c>
      <c r="D120" s="346"/>
      <c r="E120" s="346"/>
      <c r="F120" s="346"/>
      <c r="G120" s="346"/>
      <c r="H120" s="346"/>
      <c r="I120" s="346"/>
      <c r="J120" s="346"/>
      <c r="K120" s="272"/>
    </row>
    <row r="121" spans="2:11" ht="17.25" customHeight="1">
      <c r="B121" s="273"/>
      <c r="C121" s="248" t="s">
        <v>571</v>
      </c>
      <c r="D121" s="248"/>
      <c r="E121" s="248"/>
      <c r="F121" s="248" t="s">
        <v>572</v>
      </c>
      <c r="G121" s="249"/>
      <c r="H121" s="248" t="s">
        <v>101</v>
      </c>
      <c r="I121" s="248" t="s">
        <v>62</v>
      </c>
      <c r="J121" s="248" t="s">
        <v>573</v>
      </c>
      <c r="K121" s="274"/>
    </row>
    <row r="122" spans="2:11" ht="17.25" customHeight="1">
      <c r="B122" s="273"/>
      <c r="C122" s="250" t="s">
        <v>574</v>
      </c>
      <c r="D122" s="250"/>
      <c r="E122" s="250"/>
      <c r="F122" s="251" t="s">
        <v>575</v>
      </c>
      <c r="G122" s="252"/>
      <c r="H122" s="250"/>
      <c r="I122" s="250"/>
      <c r="J122" s="250" t="s">
        <v>576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580</v>
      </c>
      <c r="D124" s="253"/>
      <c r="E124" s="253"/>
      <c r="F124" s="255" t="s">
        <v>577</v>
      </c>
      <c r="G124" s="236"/>
      <c r="H124" s="236" t="s">
        <v>616</v>
      </c>
      <c r="I124" s="236" t="s">
        <v>579</v>
      </c>
      <c r="J124" s="236">
        <v>120</v>
      </c>
      <c r="K124" s="277"/>
    </row>
    <row r="125" spans="2:11" ht="15" customHeight="1">
      <c r="B125" s="275"/>
      <c r="C125" s="236" t="s">
        <v>625</v>
      </c>
      <c r="D125" s="236"/>
      <c r="E125" s="236"/>
      <c r="F125" s="255" t="s">
        <v>577</v>
      </c>
      <c r="G125" s="236"/>
      <c r="H125" s="236" t="s">
        <v>626</v>
      </c>
      <c r="I125" s="236" t="s">
        <v>579</v>
      </c>
      <c r="J125" s="236" t="s">
        <v>627</v>
      </c>
      <c r="K125" s="277"/>
    </row>
    <row r="126" spans="2:11" ht="15" customHeight="1">
      <c r="B126" s="275"/>
      <c r="C126" s="236" t="s">
        <v>526</v>
      </c>
      <c r="D126" s="236"/>
      <c r="E126" s="236"/>
      <c r="F126" s="255" t="s">
        <v>577</v>
      </c>
      <c r="G126" s="236"/>
      <c r="H126" s="236" t="s">
        <v>628</v>
      </c>
      <c r="I126" s="236" t="s">
        <v>579</v>
      </c>
      <c r="J126" s="236" t="s">
        <v>627</v>
      </c>
      <c r="K126" s="277"/>
    </row>
    <row r="127" spans="2:11" ht="15" customHeight="1">
      <c r="B127" s="275"/>
      <c r="C127" s="236" t="s">
        <v>588</v>
      </c>
      <c r="D127" s="236"/>
      <c r="E127" s="236"/>
      <c r="F127" s="255" t="s">
        <v>583</v>
      </c>
      <c r="G127" s="236"/>
      <c r="H127" s="236" t="s">
        <v>589</v>
      </c>
      <c r="I127" s="236" t="s">
        <v>579</v>
      </c>
      <c r="J127" s="236">
        <v>15</v>
      </c>
      <c r="K127" s="277"/>
    </row>
    <row r="128" spans="2:11" ht="15" customHeight="1">
      <c r="B128" s="275"/>
      <c r="C128" s="257" t="s">
        <v>590</v>
      </c>
      <c r="D128" s="257"/>
      <c r="E128" s="257"/>
      <c r="F128" s="258" t="s">
        <v>583</v>
      </c>
      <c r="G128" s="257"/>
      <c r="H128" s="257" t="s">
        <v>591</v>
      </c>
      <c r="I128" s="257" t="s">
        <v>579</v>
      </c>
      <c r="J128" s="257">
        <v>15</v>
      </c>
      <c r="K128" s="277"/>
    </row>
    <row r="129" spans="2:11" ht="15" customHeight="1">
      <c r="B129" s="275"/>
      <c r="C129" s="257" t="s">
        <v>592</v>
      </c>
      <c r="D129" s="257"/>
      <c r="E129" s="257"/>
      <c r="F129" s="258" t="s">
        <v>583</v>
      </c>
      <c r="G129" s="257"/>
      <c r="H129" s="257" t="s">
        <v>593</v>
      </c>
      <c r="I129" s="257" t="s">
        <v>579</v>
      </c>
      <c r="J129" s="257">
        <v>20</v>
      </c>
      <c r="K129" s="277"/>
    </row>
    <row r="130" spans="2:11" ht="15" customHeight="1">
      <c r="B130" s="275"/>
      <c r="C130" s="257" t="s">
        <v>594</v>
      </c>
      <c r="D130" s="257"/>
      <c r="E130" s="257"/>
      <c r="F130" s="258" t="s">
        <v>583</v>
      </c>
      <c r="G130" s="257"/>
      <c r="H130" s="257" t="s">
        <v>595</v>
      </c>
      <c r="I130" s="257" t="s">
        <v>579</v>
      </c>
      <c r="J130" s="257">
        <v>20</v>
      </c>
      <c r="K130" s="277"/>
    </row>
    <row r="131" spans="2:11" ht="15" customHeight="1">
      <c r="B131" s="275"/>
      <c r="C131" s="236" t="s">
        <v>582</v>
      </c>
      <c r="D131" s="236"/>
      <c r="E131" s="236"/>
      <c r="F131" s="255" t="s">
        <v>583</v>
      </c>
      <c r="G131" s="236"/>
      <c r="H131" s="236" t="s">
        <v>616</v>
      </c>
      <c r="I131" s="236" t="s">
        <v>579</v>
      </c>
      <c r="J131" s="236">
        <v>50</v>
      </c>
      <c r="K131" s="277"/>
    </row>
    <row r="132" spans="2:11" ht="15" customHeight="1">
      <c r="B132" s="275"/>
      <c r="C132" s="236" t="s">
        <v>596</v>
      </c>
      <c r="D132" s="236"/>
      <c r="E132" s="236"/>
      <c r="F132" s="255" t="s">
        <v>583</v>
      </c>
      <c r="G132" s="236"/>
      <c r="H132" s="236" t="s">
        <v>616</v>
      </c>
      <c r="I132" s="236" t="s">
        <v>579</v>
      </c>
      <c r="J132" s="236">
        <v>50</v>
      </c>
      <c r="K132" s="277"/>
    </row>
    <row r="133" spans="2:11" ht="15" customHeight="1">
      <c r="B133" s="275"/>
      <c r="C133" s="236" t="s">
        <v>602</v>
      </c>
      <c r="D133" s="236"/>
      <c r="E133" s="236"/>
      <c r="F133" s="255" t="s">
        <v>583</v>
      </c>
      <c r="G133" s="236"/>
      <c r="H133" s="236" t="s">
        <v>616</v>
      </c>
      <c r="I133" s="236" t="s">
        <v>579</v>
      </c>
      <c r="J133" s="236">
        <v>50</v>
      </c>
      <c r="K133" s="277"/>
    </row>
    <row r="134" spans="2:11" ht="15" customHeight="1">
      <c r="B134" s="275"/>
      <c r="C134" s="236" t="s">
        <v>604</v>
      </c>
      <c r="D134" s="236"/>
      <c r="E134" s="236"/>
      <c r="F134" s="255" t="s">
        <v>583</v>
      </c>
      <c r="G134" s="236"/>
      <c r="H134" s="236" t="s">
        <v>616</v>
      </c>
      <c r="I134" s="236" t="s">
        <v>579</v>
      </c>
      <c r="J134" s="236">
        <v>50</v>
      </c>
      <c r="K134" s="277"/>
    </row>
    <row r="135" spans="2:11" ht="15" customHeight="1">
      <c r="B135" s="275"/>
      <c r="C135" s="236" t="s">
        <v>106</v>
      </c>
      <c r="D135" s="236"/>
      <c r="E135" s="236"/>
      <c r="F135" s="255" t="s">
        <v>583</v>
      </c>
      <c r="G135" s="236"/>
      <c r="H135" s="236" t="s">
        <v>629</v>
      </c>
      <c r="I135" s="236" t="s">
        <v>579</v>
      </c>
      <c r="J135" s="236">
        <v>255</v>
      </c>
      <c r="K135" s="277"/>
    </row>
    <row r="136" spans="2:11" ht="15" customHeight="1">
      <c r="B136" s="275"/>
      <c r="C136" s="236" t="s">
        <v>606</v>
      </c>
      <c r="D136" s="236"/>
      <c r="E136" s="236"/>
      <c r="F136" s="255" t="s">
        <v>577</v>
      </c>
      <c r="G136" s="236"/>
      <c r="H136" s="236" t="s">
        <v>630</v>
      </c>
      <c r="I136" s="236" t="s">
        <v>608</v>
      </c>
      <c r="J136" s="236"/>
      <c r="K136" s="277"/>
    </row>
    <row r="137" spans="2:11" ht="15" customHeight="1">
      <c r="B137" s="275"/>
      <c r="C137" s="236" t="s">
        <v>609</v>
      </c>
      <c r="D137" s="236"/>
      <c r="E137" s="236"/>
      <c r="F137" s="255" t="s">
        <v>577</v>
      </c>
      <c r="G137" s="236"/>
      <c r="H137" s="236" t="s">
        <v>631</v>
      </c>
      <c r="I137" s="236" t="s">
        <v>611</v>
      </c>
      <c r="J137" s="236"/>
      <c r="K137" s="277"/>
    </row>
    <row r="138" spans="2:11" ht="15" customHeight="1">
      <c r="B138" s="275"/>
      <c r="C138" s="236" t="s">
        <v>612</v>
      </c>
      <c r="D138" s="236"/>
      <c r="E138" s="236"/>
      <c r="F138" s="255" t="s">
        <v>577</v>
      </c>
      <c r="G138" s="236"/>
      <c r="H138" s="236" t="s">
        <v>612</v>
      </c>
      <c r="I138" s="236" t="s">
        <v>611</v>
      </c>
      <c r="J138" s="236"/>
      <c r="K138" s="277"/>
    </row>
    <row r="139" spans="2:11" ht="15" customHeight="1">
      <c r="B139" s="275"/>
      <c r="C139" s="236" t="s">
        <v>43</v>
      </c>
      <c r="D139" s="236"/>
      <c r="E139" s="236"/>
      <c r="F139" s="255" t="s">
        <v>577</v>
      </c>
      <c r="G139" s="236"/>
      <c r="H139" s="236" t="s">
        <v>632</v>
      </c>
      <c r="I139" s="236" t="s">
        <v>611</v>
      </c>
      <c r="J139" s="236"/>
      <c r="K139" s="277"/>
    </row>
    <row r="140" spans="2:11" ht="15" customHeight="1">
      <c r="B140" s="275"/>
      <c r="C140" s="236" t="s">
        <v>633</v>
      </c>
      <c r="D140" s="236"/>
      <c r="E140" s="236"/>
      <c r="F140" s="255" t="s">
        <v>577</v>
      </c>
      <c r="G140" s="236"/>
      <c r="H140" s="236" t="s">
        <v>634</v>
      </c>
      <c r="I140" s="236" t="s">
        <v>611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49" t="s">
        <v>635</v>
      </c>
      <c r="D145" s="349"/>
      <c r="E145" s="349"/>
      <c r="F145" s="349"/>
      <c r="G145" s="349"/>
      <c r="H145" s="349"/>
      <c r="I145" s="349"/>
      <c r="J145" s="349"/>
      <c r="K145" s="247"/>
    </row>
    <row r="146" spans="2:11" ht="17.25" customHeight="1">
      <c r="B146" s="246"/>
      <c r="C146" s="248" t="s">
        <v>571</v>
      </c>
      <c r="D146" s="248"/>
      <c r="E146" s="248"/>
      <c r="F146" s="248" t="s">
        <v>572</v>
      </c>
      <c r="G146" s="249"/>
      <c r="H146" s="248" t="s">
        <v>101</v>
      </c>
      <c r="I146" s="248" t="s">
        <v>62</v>
      </c>
      <c r="J146" s="248" t="s">
        <v>573</v>
      </c>
      <c r="K146" s="247"/>
    </row>
    <row r="147" spans="2:11" ht="17.25" customHeight="1">
      <c r="B147" s="246"/>
      <c r="C147" s="250" t="s">
        <v>574</v>
      </c>
      <c r="D147" s="250"/>
      <c r="E147" s="250"/>
      <c r="F147" s="251" t="s">
        <v>575</v>
      </c>
      <c r="G147" s="252"/>
      <c r="H147" s="250"/>
      <c r="I147" s="250"/>
      <c r="J147" s="250" t="s">
        <v>576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580</v>
      </c>
      <c r="D149" s="236"/>
      <c r="E149" s="236"/>
      <c r="F149" s="282" t="s">
        <v>577</v>
      </c>
      <c r="G149" s="236"/>
      <c r="H149" s="281" t="s">
        <v>616</v>
      </c>
      <c r="I149" s="281" t="s">
        <v>579</v>
      </c>
      <c r="J149" s="281">
        <v>120</v>
      </c>
      <c r="K149" s="277"/>
    </row>
    <row r="150" spans="2:11" ht="15" customHeight="1">
      <c r="B150" s="256"/>
      <c r="C150" s="281" t="s">
        <v>625</v>
      </c>
      <c r="D150" s="236"/>
      <c r="E150" s="236"/>
      <c r="F150" s="282" t="s">
        <v>577</v>
      </c>
      <c r="G150" s="236"/>
      <c r="H150" s="281" t="s">
        <v>636</v>
      </c>
      <c r="I150" s="281" t="s">
        <v>579</v>
      </c>
      <c r="J150" s="281" t="s">
        <v>627</v>
      </c>
      <c r="K150" s="277"/>
    </row>
    <row r="151" spans="2:11" ht="15" customHeight="1">
      <c r="B151" s="256"/>
      <c r="C151" s="281" t="s">
        <v>526</v>
      </c>
      <c r="D151" s="236"/>
      <c r="E151" s="236"/>
      <c r="F151" s="282" t="s">
        <v>577</v>
      </c>
      <c r="G151" s="236"/>
      <c r="H151" s="281" t="s">
        <v>637</v>
      </c>
      <c r="I151" s="281" t="s">
        <v>579</v>
      </c>
      <c r="J151" s="281" t="s">
        <v>627</v>
      </c>
      <c r="K151" s="277"/>
    </row>
    <row r="152" spans="2:11" ht="15" customHeight="1">
      <c r="B152" s="256"/>
      <c r="C152" s="281" t="s">
        <v>582</v>
      </c>
      <c r="D152" s="236"/>
      <c r="E152" s="236"/>
      <c r="F152" s="282" t="s">
        <v>583</v>
      </c>
      <c r="G152" s="236"/>
      <c r="H152" s="281" t="s">
        <v>616</v>
      </c>
      <c r="I152" s="281" t="s">
        <v>579</v>
      </c>
      <c r="J152" s="281">
        <v>50</v>
      </c>
      <c r="K152" s="277"/>
    </row>
    <row r="153" spans="2:11" ht="15" customHeight="1">
      <c r="B153" s="256"/>
      <c r="C153" s="281" t="s">
        <v>585</v>
      </c>
      <c r="D153" s="236"/>
      <c r="E153" s="236"/>
      <c r="F153" s="282" t="s">
        <v>577</v>
      </c>
      <c r="G153" s="236"/>
      <c r="H153" s="281" t="s">
        <v>616</v>
      </c>
      <c r="I153" s="281" t="s">
        <v>587</v>
      </c>
      <c r="J153" s="281"/>
      <c r="K153" s="277"/>
    </row>
    <row r="154" spans="2:11" ht="15" customHeight="1">
      <c r="B154" s="256"/>
      <c r="C154" s="281" t="s">
        <v>596</v>
      </c>
      <c r="D154" s="236"/>
      <c r="E154" s="236"/>
      <c r="F154" s="282" t="s">
        <v>583</v>
      </c>
      <c r="G154" s="236"/>
      <c r="H154" s="281" t="s">
        <v>616</v>
      </c>
      <c r="I154" s="281" t="s">
        <v>579</v>
      </c>
      <c r="J154" s="281">
        <v>50</v>
      </c>
      <c r="K154" s="277"/>
    </row>
    <row r="155" spans="2:11" ht="15" customHeight="1">
      <c r="B155" s="256"/>
      <c r="C155" s="281" t="s">
        <v>604</v>
      </c>
      <c r="D155" s="236"/>
      <c r="E155" s="236"/>
      <c r="F155" s="282" t="s">
        <v>583</v>
      </c>
      <c r="G155" s="236"/>
      <c r="H155" s="281" t="s">
        <v>616</v>
      </c>
      <c r="I155" s="281" t="s">
        <v>579</v>
      </c>
      <c r="J155" s="281">
        <v>50</v>
      </c>
      <c r="K155" s="277"/>
    </row>
    <row r="156" spans="2:11" ht="15" customHeight="1">
      <c r="B156" s="256"/>
      <c r="C156" s="281" t="s">
        <v>602</v>
      </c>
      <c r="D156" s="236"/>
      <c r="E156" s="236"/>
      <c r="F156" s="282" t="s">
        <v>583</v>
      </c>
      <c r="G156" s="236"/>
      <c r="H156" s="281" t="s">
        <v>616</v>
      </c>
      <c r="I156" s="281" t="s">
        <v>579</v>
      </c>
      <c r="J156" s="281">
        <v>50</v>
      </c>
      <c r="K156" s="277"/>
    </row>
    <row r="157" spans="2:11" ht="15" customHeight="1">
      <c r="B157" s="256"/>
      <c r="C157" s="281" t="s">
        <v>86</v>
      </c>
      <c r="D157" s="236"/>
      <c r="E157" s="236"/>
      <c r="F157" s="282" t="s">
        <v>577</v>
      </c>
      <c r="G157" s="236"/>
      <c r="H157" s="281" t="s">
        <v>638</v>
      </c>
      <c r="I157" s="281" t="s">
        <v>579</v>
      </c>
      <c r="J157" s="281" t="s">
        <v>639</v>
      </c>
      <c r="K157" s="277"/>
    </row>
    <row r="158" spans="2:11" ht="15" customHeight="1">
      <c r="B158" s="256"/>
      <c r="C158" s="281" t="s">
        <v>640</v>
      </c>
      <c r="D158" s="236"/>
      <c r="E158" s="236"/>
      <c r="F158" s="282" t="s">
        <v>577</v>
      </c>
      <c r="G158" s="236"/>
      <c r="H158" s="281" t="s">
        <v>641</v>
      </c>
      <c r="I158" s="281" t="s">
        <v>611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3"/>
      <c r="C162" s="224"/>
      <c r="D162" s="224"/>
      <c r="E162" s="224"/>
      <c r="F162" s="224"/>
      <c r="G162" s="224"/>
      <c r="H162" s="224"/>
      <c r="I162" s="224"/>
      <c r="J162" s="224"/>
      <c r="K162" s="225"/>
    </row>
    <row r="163" spans="2:11" ht="45" customHeight="1">
      <c r="B163" s="226"/>
      <c r="C163" s="346" t="s">
        <v>642</v>
      </c>
      <c r="D163" s="346"/>
      <c r="E163" s="346"/>
      <c r="F163" s="346"/>
      <c r="G163" s="346"/>
      <c r="H163" s="346"/>
      <c r="I163" s="346"/>
      <c r="J163" s="346"/>
      <c r="K163" s="227"/>
    </row>
    <row r="164" spans="2:11" ht="17.25" customHeight="1">
      <c r="B164" s="226"/>
      <c r="C164" s="248" t="s">
        <v>571</v>
      </c>
      <c r="D164" s="248"/>
      <c r="E164" s="248"/>
      <c r="F164" s="248" t="s">
        <v>572</v>
      </c>
      <c r="G164" s="285"/>
      <c r="H164" s="286" t="s">
        <v>101</v>
      </c>
      <c r="I164" s="286" t="s">
        <v>62</v>
      </c>
      <c r="J164" s="248" t="s">
        <v>573</v>
      </c>
      <c r="K164" s="227"/>
    </row>
    <row r="165" spans="2:11" ht="17.25" customHeight="1">
      <c r="B165" s="229"/>
      <c r="C165" s="250" t="s">
        <v>574</v>
      </c>
      <c r="D165" s="250"/>
      <c r="E165" s="250"/>
      <c r="F165" s="251" t="s">
        <v>575</v>
      </c>
      <c r="G165" s="287"/>
      <c r="H165" s="288"/>
      <c r="I165" s="288"/>
      <c r="J165" s="250" t="s">
        <v>576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580</v>
      </c>
      <c r="D167" s="236"/>
      <c r="E167" s="236"/>
      <c r="F167" s="255" t="s">
        <v>577</v>
      </c>
      <c r="G167" s="236"/>
      <c r="H167" s="236" t="s">
        <v>616</v>
      </c>
      <c r="I167" s="236" t="s">
        <v>579</v>
      </c>
      <c r="J167" s="236">
        <v>120</v>
      </c>
      <c r="K167" s="277"/>
    </row>
    <row r="168" spans="2:11" ht="15" customHeight="1">
      <c r="B168" s="256"/>
      <c r="C168" s="236" t="s">
        <v>625</v>
      </c>
      <c r="D168" s="236"/>
      <c r="E168" s="236"/>
      <c r="F168" s="255" t="s">
        <v>577</v>
      </c>
      <c r="G168" s="236"/>
      <c r="H168" s="236" t="s">
        <v>626</v>
      </c>
      <c r="I168" s="236" t="s">
        <v>579</v>
      </c>
      <c r="J168" s="236" t="s">
        <v>627</v>
      </c>
      <c r="K168" s="277"/>
    </row>
    <row r="169" spans="2:11" ht="15" customHeight="1">
      <c r="B169" s="256"/>
      <c r="C169" s="236" t="s">
        <v>526</v>
      </c>
      <c r="D169" s="236"/>
      <c r="E169" s="236"/>
      <c r="F169" s="255" t="s">
        <v>577</v>
      </c>
      <c r="G169" s="236"/>
      <c r="H169" s="236" t="s">
        <v>643</v>
      </c>
      <c r="I169" s="236" t="s">
        <v>579</v>
      </c>
      <c r="J169" s="236" t="s">
        <v>627</v>
      </c>
      <c r="K169" s="277"/>
    </row>
    <row r="170" spans="2:11" ht="15" customHeight="1">
      <c r="B170" s="256"/>
      <c r="C170" s="236" t="s">
        <v>582</v>
      </c>
      <c r="D170" s="236"/>
      <c r="E170" s="236"/>
      <c r="F170" s="255" t="s">
        <v>583</v>
      </c>
      <c r="G170" s="236"/>
      <c r="H170" s="236" t="s">
        <v>643</v>
      </c>
      <c r="I170" s="236" t="s">
        <v>579</v>
      </c>
      <c r="J170" s="236">
        <v>50</v>
      </c>
      <c r="K170" s="277"/>
    </row>
    <row r="171" spans="2:11" ht="15" customHeight="1">
      <c r="B171" s="256"/>
      <c r="C171" s="236" t="s">
        <v>585</v>
      </c>
      <c r="D171" s="236"/>
      <c r="E171" s="236"/>
      <c r="F171" s="255" t="s">
        <v>577</v>
      </c>
      <c r="G171" s="236"/>
      <c r="H171" s="236" t="s">
        <v>643</v>
      </c>
      <c r="I171" s="236" t="s">
        <v>587</v>
      </c>
      <c r="J171" s="236"/>
      <c r="K171" s="277"/>
    </row>
    <row r="172" spans="2:11" ht="15" customHeight="1">
      <c r="B172" s="256"/>
      <c r="C172" s="236" t="s">
        <v>596</v>
      </c>
      <c r="D172" s="236"/>
      <c r="E172" s="236"/>
      <c r="F172" s="255" t="s">
        <v>583</v>
      </c>
      <c r="G172" s="236"/>
      <c r="H172" s="236" t="s">
        <v>643</v>
      </c>
      <c r="I172" s="236" t="s">
        <v>579</v>
      </c>
      <c r="J172" s="236">
        <v>50</v>
      </c>
      <c r="K172" s="277"/>
    </row>
    <row r="173" spans="2:11" ht="15" customHeight="1">
      <c r="B173" s="256"/>
      <c r="C173" s="236" t="s">
        <v>604</v>
      </c>
      <c r="D173" s="236"/>
      <c r="E173" s="236"/>
      <c r="F173" s="255" t="s">
        <v>583</v>
      </c>
      <c r="G173" s="236"/>
      <c r="H173" s="236" t="s">
        <v>643</v>
      </c>
      <c r="I173" s="236" t="s">
        <v>579</v>
      </c>
      <c r="J173" s="236">
        <v>50</v>
      </c>
      <c r="K173" s="277"/>
    </row>
    <row r="174" spans="2:11" ht="15" customHeight="1">
      <c r="B174" s="256"/>
      <c r="C174" s="236" t="s">
        <v>602</v>
      </c>
      <c r="D174" s="236"/>
      <c r="E174" s="236"/>
      <c r="F174" s="255" t="s">
        <v>583</v>
      </c>
      <c r="G174" s="236"/>
      <c r="H174" s="236" t="s">
        <v>643</v>
      </c>
      <c r="I174" s="236" t="s">
        <v>579</v>
      </c>
      <c r="J174" s="236">
        <v>50</v>
      </c>
      <c r="K174" s="277"/>
    </row>
    <row r="175" spans="2:11" ht="15" customHeight="1">
      <c r="B175" s="256"/>
      <c r="C175" s="236" t="s">
        <v>100</v>
      </c>
      <c r="D175" s="236"/>
      <c r="E175" s="236"/>
      <c r="F175" s="255" t="s">
        <v>577</v>
      </c>
      <c r="G175" s="236"/>
      <c r="H175" s="236" t="s">
        <v>644</v>
      </c>
      <c r="I175" s="236" t="s">
        <v>645</v>
      </c>
      <c r="J175" s="236"/>
      <c r="K175" s="277"/>
    </row>
    <row r="176" spans="2:11" ht="15" customHeight="1">
      <c r="B176" s="256"/>
      <c r="C176" s="236" t="s">
        <v>62</v>
      </c>
      <c r="D176" s="236"/>
      <c r="E176" s="236"/>
      <c r="F176" s="255" t="s">
        <v>577</v>
      </c>
      <c r="G176" s="236"/>
      <c r="H176" s="236" t="s">
        <v>646</v>
      </c>
      <c r="I176" s="236" t="s">
        <v>647</v>
      </c>
      <c r="J176" s="236">
        <v>1</v>
      </c>
      <c r="K176" s="277"/>
    </row>
    <row r="177" spans="2:11" ht="15" customHeight="1">
      <c r="B177" s="256"/>
      <c r="C177" s="236" t="s">
        <v>58</v>
      </c>
      <c r="D177" s="236"/>
      <c r="E177" s="236"/>
      <c r="F177" s="255" t="s">
        <v>577</v>
      </c>
      <c r="G177" s="236"/>
      <c r="H177" s="236" t="s">
        <v>648</v>
      </c>
      <c r="I177" s="236" t="s">
        <v>579</v>
      </c>
      <c r="J177" s="236">
        <v>20</v>
      </c>
      <c r="K177" s="277"/>
    </row>
    <row r="178" spans="2:11" ht="15" customHeight="1">
      <c r="B178" s="256"/>
      <c r="C178" s="236" t="s">
        <v>101</v>
      </c>
      <c r="D178" s="236"/>
      <c r="E178" s="236"/>
      <c r="F178" s="255" t="s">
        <v>577</v>
      </c>
      <c r="G178" s="236"/>
      <c r="H178" s="236" t="s">
        <v>649</v>
      </c>
      <c r="I178" s="236" t="s">
        <v>579</v>
      </c>
      <c r="J178" s="236">
        <v>255</v>
      </c>
      <c r="K178" s="277"/>
    </row>
    <row r="179" spans="2:11" ht="15" customHeight="1">
      <c r="B179" s="256"/>
      <c r="C179" s="236" t="s">
        <v>102</v>
      </c>
      <c r="D179" s="236"/>
      <c r="E179" s="236"/>
      <c r="F179" s="255" t="s">
        <v>577</v>
      </c>
      <c r="G179" s="236"/>
      <c r="H179" s="236" t="s">
        <v>542</v>
      </c>
      <c r="I179" s="236" t="s">
        <v>579</v>
      </c>
      <c r="J179" s="236">
        <v>10</v>
      </c>
      <c r="K179" s="277"/>
    </row>
    <row r="180" spans="2:11" ht="15" customHeight="1">
      <c r="B180" s="256"/>
      <c r="C180" s="236" t="s">
        <v>103</v>
      </c>
      <c r="D180" s="236"/>
      <c r="E180" s="236"/>
      <c r="F180" s="255" t="s">
        <v>577</v>
      </c>
      <c r="G180" s="236"/>
      <c r="H180" s="236" t="s">
        <v>650</v>
      </c>
      <c r="I180" s="236" t="s">
        <v>611</v>
      </c>
      <c r="J180" s="236"/>
      <c r="K180" s="277"/>
    </row>
    <row r="181" spans="2:11" ht="15" customHeight="1">
      <c r="B181" s="256"/>
      <c r="C181" s="236" t="s">
        <v>651</v>
      </c>
      <c r="D181" s="236"/>
      <c r="E181" s="236"/>
      <c r="F181" s="255" t="s">
        <v>577</v>
      </c>
      <c r="G181" s="236"/>
      <c r="H181" s="236" t="s">
        <v>652</v>
      </c>
      <c r="I181" s="236" t="s">
        <v>611</v>
      </c>
      <c r="J181" s="236"/>
      <c r="K181" s="277"/>
    </row>
    <row r="182" spans="2:11" ht="15" customHeight="1">
      <c r="B182" s="256"/>
      <c r="C182" s="236" t="s">
        <v>640</v>
      </c>
      <c r="D182" s="236"/>
      <c r="E182" s="236"/>
      <c r="F182" s="255" t="s">
        <v>577</v>
      </c>
      <c r="G182" s="236"/>
      <c r="H182" s="236" t="s">
        <v>653</v>
      </c>
      <c r="I182" s="236" t="s">
        <v>611</v>
      </c>
      <c r="J182" s="236"/>
      <c r="K182" s="277"/>
    </row>
    <row r="183" spans="2:11" ht="15" customHeight="1">
      <c r="B183" s="256"/>
      <c r="C183" s="236" t="s">
        <v>105</v>
      </c>
      <c r="D183" s="236"/>
      <c r="E183" s="236"/>
      <c r="F183" s="255" t="s">
        <v>583</v>
      </c>
      <c r="G183" s="236"/>
      <c r="H183" s="236" t="s">
        <v>654</v>
      </c>
      <c r="I183" s="236" t="s">
        <v>579</v>
      </c>
      <c r="J183" s="236">
        <v>50</v>
      </c>
      <c r="K183" s="277"/>
    </row>
    <row r="184" spans="2:11" ht="15" customHeight="1">
      <c r="B184" s="256"/>
      <c r="C184" s="236" t="s">
        <v>655</v>
      </c>
      <c r="D184" s="236"/>
      <c r="E184" s="236"/>
      <c r="F184" s="255" t="s">
        <v>583</v>
      </c>
      <c r="G184" s="236"/>
      <c r="H184" s="236" t="s">
        <v>656</v>
      </c>
      <c r="I184" s="236" t="s">
        <v>657</v>
      </c>
      <c r="J184" s="236"/>
      <c r="K184" s="277"/>
    </row>
    <row r="185" spans="2:11" ht="15" customHeight="1">
      <c r="B185" s="256"/>
      <c r="C185" s="236" t="s">
        <v>658</v>
      </c>
      <c r="D185" s="236"/>
      <c r="E185" s="236"/>
      <c r="F185" s="255" t="s">
        <v>583</v>
      </c>
      <c r="G185" s="236"/>
      <c r="H185" s="236" t="s">
        <v>659</v>
      </c>
      <c r="I185" s="236" t="s">
        <v>657</v>
      </c>
      <c r="J185" s="236"/>
      <c r="K185" s="277"/>
    </row>
    <row r="186" spans="2:11" ht="15" customHeight="1">
      <c r="B186" s="256"/>
      <c r="C186" s="236" t="s">
        <v>660</v>
      </c>
      <c r="D186" s="236"/>
      <c r="E186" s="236"/>
      <c r="F186" s="255" t="s">
        <v>583</v>
      </c>
      <c r="G186" s="236"/>
      <c r="H186" s="236" t="s">
        <v>661</v>
      </c>
      <c r="I186" s="236" t="s">
        <v>657</v>
      </c>
      <c r="J186" s="236"/>
      <c r="K186" s="277"/>
    </row>
    <row r="187" spans="2:11" ht="15" customHeight="1">
      <c r="B187" s="256"/>
      <c r="C187" s="289" t="s">
        <v>662</v>
      </c>
      <c r="D187" s="236"/>
      <c r="E187" s="236"/>
      <c r="F187" s="255" t="s">
        <v>583</v>
      </c>
      <c r="G187" s="236"/>
      <c r="H187" s="236" t="s">
        <v>663</v>
      </c>
      <c r="I187" s="236" t="s">
        <v>664</v>
      </c>
      <c r="J187" s="290" t="s">
        <v>665</v>
      </c>
      <c r="K187" s="277"/>
    </row>
    <row r="188" spans="2:11" ht="15" customHeight="1">
      <c r="B188" s="283"/>
      <c r="C188" s="291"/>
      <c r="D188" s="265"/>
      <c r="E188" s="265"/>
      <c r="F188" s="265"/>
      <c r="G188" s="265"/>
      <c r="H188" s="265"/>
      <c r="I188" s="265"/>
      <c r="J188" s="265"/>
      <c r="K188" s="284"/>
    </row>
    <row r="189" spans="2:11" ht="18.75" customHeight="1">
      <c r="B189" s="292"/>
      <c r="C189" s="293"/>
      <c r="D189" s="293"/>
      <c r="E189" s="293"/>
      <c r="F189" s="294"/>
      <c r="G189" s="236"/>
      <c r="H189" s="236"/>
      <c r="I189" s="236"/>
      <c r="J189" s="236"/>
      <c r="K189" s="232"/>
    </row>
    <row r="190" spans="2:11" ht="18.75" customHeight="1">
      <c r="B190" s="232"/>
      <c r="C190" s="236"/>
      <c r="D190" s="236"/>
      <c r="E190" s="236"/>
      <c r="F190" s="255"/>
      <c r="G190" s="236"/>
      <c r="H190" s="236"/>
      <c r="I190" s="236"/>
      <c r="J190" s="236"/>
      <c r="K190" s="232"/>
    </row>
    <row r="191" spans="2:11" ht="18.75" customHeight="1"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</row>
    <row r="192" spans="2:11" ht="13.5">
      <c r="B192" s="223"/>
      <c r="C192" s="224"/>
      <c r="D192" s="224"/>
      <c r="E192" s="224"/>
      <c r="F192" s="224"/>
      <c r="G192" s="224"/>
      <c r="H192" s="224"/>
      <c r="I192" s="224"/>
      <c r="J192" s="224"/>
      <c r="K192" s="225"/>
    </row>
    <row r="193" spans="2:11" ht="21">
      <c r="B193" s="226"/>
      <c r="C193" s="346" t="s">
        <v>666</v>
      </c>
      <c r="D193" s="346"/>
      <c r="E193" s="346"/>
      <c r="F193" s="346"/>
      <c r="G193" s="346"/>
      <c r="H193" s="346"/>
      <c r="I193" s="346"/>
      <c r="J193" s="346"/>
      <c r="K193" s="227"/>
    </row>
    <row r="194" spans="2:11" ht="25.5" customHeight="1">
      <c r="B194" s="226"/>
      <c r="C194" s="295" t="s">
        <v>667</v>
      </c>
      <c r="D194" s="295"/>
      <c r="E194" s="295"/>
      <c r="F194" s="295" t="s">
        <v>668</v>
      </c>
      <c r="G194" s="296"/>
      <c r="H194" s="347" t="s">
        <v>669</v>
      </c>
      <c r="I194" s="347"/>
      <c r="J194" s="347"/>
      <c r="K194" s="227"/>
    </row>
    <row r="195" spans="2:11" ht="5.25" customHeight="1">
      <c r="B195" s="256"/>
      <c r="C195" s="253"/>
      <c r="D195" s="253"/>
      <c r="E195" s="253"/>
      <c r="F195" s="253"/>
      <c r="G195" s="236"/>
      <c r="H195" s="253"/>
      <c r="I195" s="253"/>
      <c r="J195" s="253"/>
      <c r="K195" s="277"/>
    </row>
    <row r="196" spans="2:11" ht="15" customHeight="1">
      <c r="B196" s="256"/>
      <c r="C196" s="236" t="s">
        <v>670</v>
      </c>
      <c r="D196" s="236"/>
      <c r="E196" s="236"/>
      <c r="F196" s="255" t="s">
        <v>48</v>
      </c>
      <c r="G196" s="236"/>
      <c r="H196" s="345" t="s">
        <v>671</v>
      </c>
      <c r="I196" s="345"/>
      <c r="J196" s="345"/>
      <c r="K196" s="277"/>
    </row>
    <row r="197" spans="2:11" ht="15" customHeight="1">
      <c r="B197" s="256"/>
      <c r="C197" s="262"/>
      <c r="D197" s="236"/>
      <c r="E197" s="236"/>
      <c r="F197" s="255" t="s">
        <v>49</v>
      </c>
      <c r="G197" s="236"/>
      <c r="H197" s="345" t="s">
        <v>672</v>
      </c>
      <c r="I197" s="345"/>
      <c r="J197" s="345"/>
      <c r="K197" s="277"/>
    </row>
    <row r="198" spans="2:11" ht="15" customHeight="1">
      <c r="B198" s="256"/>
      <c r="C198" s="262"/>
      <c r="D198" s="236"/>
      <c r="E198" s="236"/>
      <c r="F198" s="255" t="s">
        <v>52</v>
      </c>
      <c r="G198" s="236"/>
      <c r="H198" s="345" t="s">
        <v>673</v>
      </c>
      <c r="I198" s="345"/>
      <c r="J198" s="345"/>
      <c r="K198" s="277"/>
    </row>
    <row r="199" spans="2:11" ht="15" customHeight="1">
      <c r="B199" s="256"/>
      <c r="C199" s="236"/>
      <c r="D199" s="236"/>
      <c r="E199" s="236"/>
      <c r="F199" s="255" t="s">
        <v>50</v>
      </c>
      <c r="G199" s="236"/>
      <c r="H199" s="345" t="s">
        <v>674</v>
      </c>
      <c r="I199" s="345"/>
      <c r="J199" s="345"/>
      <c r="K199" s="277"/>
    </row>
    <row r="200" spans="2:11" ht="15" customHeight="1">
      <c r="B200" s="256"/>
      <c r="C200" s="236"/>
      <c r="D200" s="236"/>
      <c r="E200" s="236"/>
      <c r="F200" s="255" t="s">
        <v>51</v>
      </c>
      <c r="G200" s="236"/>
      <c r="H200" s="345" t="s">
        <v>675</v>
      </c>
      <c r="I200" s="345"/>
      <c r="J200" s="345"/>
      <c r="K200" s="277"/>
    </row>
    <row r="201" spans="2:11" ht="15" customHeight="1">
      <c r="B201" s="256"/>
      <c r="C201" s="236"/>
      <c r="D201" s="236"/>
      <c r="E201" s="236"/>
      <c r="F201" s="255"/>
      <c r="G201" s="236"/>
      <c r="H201" s="236"/>
      <c r="I201" s="236"/>
      <c r="J201" s="236"/>
      <c r="K201" s="277"/>
    </row>
    <row r="202" spans="2:11" ht="15" customHeight="1">
      <c r="B202" s="256"/>
      <c r="C202" s="236" t="s">
        <v>623</v>
      </c>
      <c r="D202" s="236"/>
      <c r="E202" s="236"/>
      <c r="F202" s="255" t="s">
        <v>80</v>
      </c>
      <c r="G202" s="236"/>
      <c r="H202" s="345" t="s">
        <v>676</v>
      </c>
      <c r="I202" s="345"/>
      <c r="J202" s="345"/>
      <c r="K202" s="277"/>
    </row>
    <row r="203" spans="2:11" ht="15" customHeight="1">
      <c r="B203" s="256"/>
      <c r="C203" s="262"/>
      <c r="D203" s="236"/>
      <c r="E203" s="236"/>
      <c r="F203" s="255" t="s">
        <v>520</v>
      </c>
      <c r="G203" s="236"/>
      <c r="H203" s="345" t="s">
        <v>521</v>
      </c>
      <c r="I203" s="345"/>
      <c r="J203" s="345"/>
      <c r="K203" s="277"/>
    </row>
    <row r="204" spans="2:11" ht="15" customHeight="1">
      <c r="B204" s="256"/>
      <c r="C204" s="236"/>
      <c r="D204" s="236"/>
      <c r="E204" s="236"/>
      <c r="F204" s="255" t="s">
        <v>518</v>
      </c>
      <c r="G204" s="236"/>
      <c r="H204" s="345" t="s">
        <v>677</v>
      </c>
      <c r="I204" s="345"/>
      <c r="J204" s="345"/>
      <c r="K204" s="277"/>
    </row>
    <row r="205" spans="2:11" ht="15" customHeight="1">
      <c r="B205" s="297"/>
      <c r="C205" s="262"/>
      <c r="D205" s="262"/>
      <c r="E205" s="262"/>
      <c r="F205" s="255" t="s">
        <v>522</v>
      </c>
      <c r="G205" s="241"/>
      <c r="H205" s="344" t="s">
        <v>523</v>
      </c>
      <c r="I205" s="344"/>
      <c r="J205" s="344"/>
      <c r="K205" s="298"/>
    </row>
    <row r="206" spans="2:11" ht="15" customHeight="1">
      <c r="B206" s="297"/>
      <c r="C206" s="262"/>
      <c r="D206" s="262"/>
      <c r="E206" s="262"/>
      <c r="F206" s="255" t="s">
        <v>524</v>
      </c>
      <c r="G206" s="241"/>
      <c r="H206" s="344" t="s">
        <v>495</v>
      </c>
      <c r="I206" s="344"/>
      <c r="J206" s="344"/>
      <c r="K206" s="298"/>
    </row>
    <row r="207" spans="2:11" ht="15" customHeight="1">
      <c r="B207" s="297"/>
      <c r="C207" s="262"/>
      <c r="D207" s="262"/>
      <c r="E207" s="262"/>
      <c r="F207" s="299"/>
      <c r="G207" s="241"/>
      <c r="H207" s="300"/>
      <c r="I207" s="300"/>
      <c r="J207" s="300"/>
      <c r="K207" s="298"/>
    </row>
    <row r="208" spans="2:11" ht="15" customHeight="1">
      <c r="B208" s="297"/>
      <c r="C208" s="236" t="s">
        <v>647</v>
      </c>
      <c r="D208" s="262"/>
      <c r="E208" s="262"/>
      <c r="F208" s="255">
        <v>1</v>
      </c>
      <c r="G208" s="241"/>
      <c r="H208" s="344" t="s">
        <v>678</v>
      </c>
      <c r="I208" s="344"/>
      <c r="J208" s="344"/>
      <c r="K208" s="298"/>
    </row>
    <row r="209" spans="2:11" ht="15" customHeight="1">
      <c r="B209" s="297"/>
      <c r="C209" s="262"/>
      <c r="D209" s="262"/>
      <c r="E209" s="262"/>
      <c r="F209" s="255">
        <v>2</v>
      </c>
      <c r="G209" s="241"/>
      <c r="H209" s="344" t="s">
        <v>679</v>
      </c>
      <c r="I209" s="344"/>
      <c r="J209" s="344"/>
      <c r="K209" s="298"/>
    </row>
    <row r="210" spans="2:11" ht="15" customHeight="1">
      <c r="B210" s="297"/>
      <c r="C210" s="262"/>
      <c r="D210" s="262"/>
      <c r="E210" s="262"/>
      <c r="F210" s="255">
        <v>3</v>
      </c>
      <c r="G210" s="241"/>
      <c r="H210" s="344" t="s">
        <v>680</v>
      </c>
      <c r="I210" s="344"/>
      <c r="J210" s="344"/>
      <c r="K210" s="298"/>
    </row>
    <row r="211" spans="2:11" ht="15" customHeight="1">
      <c r="B211" s="297"/>
      <c r="C211" s="262"/>
      <c r="D211" s="262"/>
      <c r="E211" s="262"/>
      <c r="F211" s="255">
        <v>4</v>
      </c>
      <c r="G211" s="241"/>
      <c r="H211" s="344" t="s">
        <v>681</v>
      </c>
      <c r="I211" s="344"/>
      <c r="J211" s="344"/>
      <c r="K211" s="298"/>
    </row>
    <row r="212" spans="2:11" ht="12.75" customHeight="1">
      <c r="B212" s="301"/>
      <c r="C212" s="302"/>
      <c r="D212" s="302"/>
      <c r="E212" s="302"/>
      <c r="F212" s="302"/>
      <c r="G212" s="302"/>
      <c r="H212" s="302"/>
      <c r="I212" s="302"/>
      <c r="J212" s="302"/>
      <c r="K212" s="30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Dasa-NB\Dasa</dc:creator>
  <cp:keywords/>
  <dc:description/>
  <cp:lastModifiedBy>holanová</cp:lastModifiedBy>
  <dcterms:created xsi:type="dcterms:W3CDTF">2016-10-17T12:24:53Z</dcterms:created>
  <dcterms:modified xsi:type="dcterms:W3CDTF">2016-10-18T06:18:26Z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