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 01 - VRN" sheetId="2" r:id="rId2"/>
    <sheet name="SO 02 - Komunikace a zpev..." sheetId="3" r:id="rId3"/>
    <sheet name="SO 03 - Kanal.přípojka a ..." sheetId="4" r:id="rId4"/>
    <sheet name="Pokyny pro vyplnění" sheetId="5" r:id="rId5"/>
  </sheets>
  <definedNames>
    <definedName name="_xlnm._FilterDatabase" localSheetId="1" hidden="1">'SO 01 - VRN'!$C$80:$K$80</definedName>
    <definedName name="_xlnm._FilterDatabase" localSheetId="2" hidden="1">'SO 02 - Komunikace a zpev...'!$C$86:$K$86</definedName>
    <definedName name="_xlnm._FilterDatabase" localSheetId="3" hidden="1">'SO 03 - Kanal.přípojka a ...'!$C$81:$K$81</definedName>
    <definedName name="_xlnm.Print_Titles" localSheetId="0">'Rekapitulace stavby'!$49:$49</definedName>
    <definedName name="_xlnm.Print_Titles" localSheetId="1">'SO 01 - VRN'!$80:$80</definedName>
    <definedName name="_xlnm.Print_Titles" localSheetId="2">'SO 02 - Komunikace a zpev...'!$86:$86</definedName>
    <definedName name="_xlnm.Print_Titles" localSheetId="3">'SO 03 - Kanal.přípojka a ...'!$81:$81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  <definedName name="_xlnm.Print_Area" localSheetId="1">'SO 01 - VRN'!$C$4:$J$36,'SO 01 - VRN'!$C$42:$J$62,'SO 01 - VRN'!$C$68:$K$96</definedName>
    <definedName name="_xlnm.Print_Area" localSheetId="2">'SO 02 - Komunikace a zpev...'!$C$4:$J$36,'SO 02 - Komunikace a zpev...'!$C$42:$J$68,'SO 02 - Komunikace a zpev...'!$C$74:$K$328</definedName>
    <definedName name="_xlnm.Print_Area" localSheetId="3">'SO 03 - Kanal.přípojka a ...'!$C$4:$J$36,'SO 03 - Kanal.přípojka a ...'!$C$42:$J$63,'SO 03 - Kanal.přípojka a ...'!$C$69:$K$178</definedName>
  </definedNames>
  <calcPr fullCalcOnLoad="1"/>
</workbook>
</file>

<file path=xl/sharedStrings.xml><?xml version="1.0" encoding="utf-8"?>
<sst xmlns="http://schemas.openxmlformats.org/spreadsheetml/2006/main" count="3812" uniqueCount="760">
  <si>
    <t>Export VZ</t>
  </si>
  <si>
    <t>List obsahuje:</t>
  </si>
  <si>
    <t>3.0</t>
  </si>
  <si>
    <t>False</t>
  </si>
  <si>
    <t>{37421F11-AA19-4CB2-841F-7B0C88FBF340}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</si>
  <si>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</si>
  <si>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</si>
  <si>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</si>
  <si>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</si>
  <si>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</si>
  <si>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</si>
  <si>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</si>
  <si>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</si>
  <si>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S21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</si>
  <si>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</si>
  <si>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</si>
  <si>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Okružní</t>
  </si>
  <si>
    <t>0,1</t>
  </si>
  <si>
    <t>KSO:</t>
  </si>
  <si>
    <t>CC-CZ:</t>
  </si>
  <si>
    <t>1</t>
  </si>
  <si>
    <t>Místo:</t>
  </si>
  <si>
    <t xml:space="preserve"> </t>
  </si>
  <si>
    <t>Datum:</t>
  </si>
  <si>
    <t>30.10.2014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</si>
  <si>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</si>
  <si>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</si>
  <si>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</si>
  <si>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</si>
  <si>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</si>
  <si>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</si>
  <si>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</si>
  <si>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</si>
  <si>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</si>
  <si>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</si>
  <si>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</si>
  <si>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</si>
  <si>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</si>
  <si>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</si>
  <si>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</si>
  <si>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</si>
  <si>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</si>
  <si>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</si>
  <si>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</si>
  <si>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</si>
  <si>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</si>
  <si>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</si>
  <si>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</si>
  <si>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</si>
  <si>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</si>
  <si>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</si>
  <si>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</si>
  <si>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</si>
  <si>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</si>
  <si>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</si>
  <si>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</si>
  <si>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</si>
  <si>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</si>
  <si>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</si>
  <si>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</si>
  <si>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</si>
  <si>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</si>
  <si>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</si>
  <si>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</si>
  <si>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</si>
  <si>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</si>
  <si>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</si>
  <si>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</si>
  <si>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</si>
  <si>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</si>
  <si>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</si>
  <si>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</si>
  <si>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</si>
  <si>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</si>
  <si>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VRN</t>
  </si>
  <si>
    <t>STA</t>
  </si>
  <si>
    <t>{834B3AD5-5D6E-4F80-9481-3486404C2531}</t>
  </si>
  <si>
    <t>2</t>
  </si>
  <si>
    <t>SO 02</t>
  </si>
  <si>
    <t>Komunikace a zpevněné plochy</t>
  </si>
  <si>
    <t>{CA674C06-B7B9-4FD0-BAE5-56C39CB5485C}</t>
  </si>
  <si>
    <t>SO 03</t>
  </si>
  <si>
    <t>Kanal.přípojka a odvodnění</t>
  </si>
  <si>
    <t>{85785814-2ECF-4269-9043-F5E6C2843EF4}</t>
  </si>
  <si>
    <t>Zpět na list:</t>
  </si>
  <si>
    <t>KRYCÍ LIST SOUPISU</t>
  </si>
  <si>
    <t>Objekt:</t>
  </si>
  <si>
    <t>SO 01 - VRN</t>
  </si>
  <si>
    <t>REKAPITULACE ČLENĚNÍ SOUPISU PRACÍ</t>
  </si>
  <si>
    <t>Kód dílu - Popis</t>
  </si>
  <si>
    <t>Cena celkem [CZK]</t>
  </si>
  <si>
    <t>Náklady soupisu celkem</t>
  </si>
  <si>
    <t>-1</t>
  </si>
  <si>
    <t>D1 - IO 01: Komunikace a zpevněné plochy</t>
  </si>
  <si>
    <t xml:space="preserve">    D2 - Komunikace a zpevněné plochy -přenos</t>
  </si>
  <si>
    <t>D3 - IO 02: Úprava kanalizační přípojky a odvodnění</t>
  </si>
  <si>
    <t xml:space="preserve">    800 80-0001 - IO 02 Úprava kanalizační přípojky a odvodnění -přenos</t>
  </si>
  <si>
    <t>D4 - VRN: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</si>
  <si>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</si>
  <si>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</si>
  <si>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</si>
  <si>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</si>
  <si>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</si>
  <si>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</si>
  <si>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</si>
  <si>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</si>
  <si>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</si>
  <si>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</si>
  <si>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</si>
  <si>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</si>
  <si>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</si>
  <si>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</si>
  <si>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</si>
  <si>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D1</t>
  </si>
  <si>
    <t>IO 01: Komunikace a zpevněné plochy</t>
  </si>
  <si>
    <t>ROZPOCET</t>
  </si>
  <si>
    <t>D2</t>
  </si>
  <si>
    <t>Komunikace a zpevněné plochy -přenos</t>
  </si>
  <si>
    <t>D3</t>
  </si>
  <si>
    <t>IO 02: Úprava kanalizační přípojky a odvodnění</t>
  </si>
  <si>
    <t>800 80-0001</t>
  </si>
  <si>
    <t>IO 02 Úprava kanalizační přípojky a odvodnění -přenos</t>
  </si>
  <si>
    <t>D4</t>
  </si>
  <si>
    <t>VRN: Vedlejší rozpočtové náklady</t>
  </si>
  <si>
    <t>K</t>
  </si>
  <si>
    <t>001</t>
  </si>
  <si>
    <t>Geodetické práce před výstavbou, vytýčení podzem.sítí a staveniště, komplet geodetické práce dle TPK</t>
  </si>
  <si>
    <t>Kč</t>
  </si>
  <si>
    <t>4</t>
  </si>
  <si>
    <t>PP</t>
  </si>
  <si>
    <t>002</t>
  </si>
  <si>
    <t>Geodetické práce po výstavbě, zaměření skutečného provedení stavby</t>
  </si>
  <si>
    <t>3</t>
  </si>
  <si>
    <t>003</t>
  </si>
  <si>
    <t>Dokumentace skutečného provedení stavby</t>
  </si>
  <si>
    <t>004</t>
  </si>
  <si>
    <t>Související práce pro zařízení staveniště, zřízení a odstranění ZS</t>
  </si>
  <si>
    <t>5</t>
  </si>
  <si>
    <t>005</t>
  </si>
  <si>
    <t>Informační tabule na staveništi</t>
  </si>
  <si>
    <t>SO 02 - Komunikace a zpevněné plochy</t>
  </si>
  <si>
    <t xml:space="preserve">    D2 - 001: Zemní práce</t>
  </si>
  <si>
    <t xml:space="preserve">    D3 - 002: Základy</t>
  </si>
  <si>
    <t xml:space="preserve">    D4 - 003: Svislé konstrukce</t>
  </si>
  <si>
    <t xml:space="preserve">    D5 - 004: Vodorovné konstrukce</t>
  </si>
  <si>
    <t xml:space="preserve">    D6 - 005: Komunikace</t>
  </si>
  <si>
    <t xml:space="preserve">    D7 - 008: Trubní vedení</t>
  </si>
  <si>
    <t xml:space="preserve">    D8 - 009: Ostatní konstrukce a práce</t>
  </si>
  <si>
    <t xml:space="preserve">    D9 - 091: Bourání konstrukcí - demolice</t>
  </si>
  <si>
    <t xml:space="preserve">    D10 - 099: Přesun hmot HSV</t>
  </si>
  <si>
    <t xml:space="preserve">    D11 - 711: Izolace proti vodě</t>
  </si>
  <si>
    <t>001: Zemní práce</t>
  </si>
  <si>
    <t>T2PRO_ITEM_catID</t>
  </si>
  <si>
    <t>##T2##PRO_ITEM_iteCode Osivo směs travní univerzál</t>
  </si>
  <si>
    <t>kg</t>
  </si>
  <si>
    <t>100 50-0001</t>
  </si>
  <si>
    <t>Vytyčení kabelů O2</t>
  </si>
  <si>
    <t>soubor</t>
  </si>
  <si>
    <t>10371500</t>
  </si>
  <si>
    <t>Substrát pro trávníky A  VL</t>
  </si>
  <si>
    <t>m3</t>
  </si>
  <si>
    <t>111201101</t>
  </si>
  <si>
    <t>Odstranění křovin a stromů průměru kmene do 100 mm i s kořeny z celkové plochy do 1000 m2</t>
  </si>
  <si>
    <t>m2</t>
  </si>
  <si>
    <t>111201401</t>
  </si>
  <si>
    <t>Likvidace křovin a stromů průměru kmene do 100 mm</t>
  </si>
  <si>
    <t>6</t>
  </si>
  <si>
    <t>122202202</t>
  </si>
  <si>
    <t>Odkopávky a prokopávky nezapažené pro silnice objemu do 1000 m3 v hornině tř. 3</t>
  </si>
  <si>
    <t>7</t>
  </si>
  <si>
    <t>122202209</t>
  </si>
  <si>
    <t>Příplatek k odkopávkám a prokopávkám pro silnice v hornině tř. 3 za lepivost</t>
  </si>
  <si>
    <t>8</t>
  </si>
  <si>
    <t>132201101</t>
  </si>
  <si>
    <t>Hloubení rýh š do 600 mm v hornině tř. 3 objemu do 100 m3</t>
  </si>
  <si>
    <t>9</t>
  </si>
  <si>
    <t>132201109</t>
  </si>
  <si>
    <t>Příplatek za lepivost k hloubení rýh š do 600 mm v hornině tř. 3</t>
  </si>
  <si>
    <t>132201202</t>
  </si>
  <si>
    <t>Hloubení rýh š do 2000 mm v hornině tř. 3 objemu do 1000 m3</t>
  </si>
  <si>
    <t>11</t>
  </si>
  <si>
    <t>132201209</t>
  </si>
  <si>
    <t>Příplatek za lepivost k hloubení rýh š do 2000 mm v hornině tř. 3</t>
  </si>
  <si>
    <t>12</t>
  </si>
  <si>
    <t>161101101</t>
  </si>
  <si>
    <t>Svislé přemístění výkopku z horniny tř. 1 až 4 hl výkopu do 2,5 m</t>
  </si>
  <si>
    <t>13</t>
  </si>
  <si>
    <t>162201102</t>
  </si>
  <si>
    <t>Vodorovné přemístění do 50 m výkopku/sypaniny z horniny tř. 1 až 4</t>
  </si>
  <si>
    <t>14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</si>
  <si>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</si>
  <si>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</si>
  <si>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</si>
  <si>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</si>
  <si>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16</t>
  </si>
  <si>
    <t>167101102</t>
  </si>
  <si>
    <t>Nakládání výkopku z hornin tř. 1 až 4 přes 100 m3</t>
  </si>
  <si>
    <t>17</t>
  </si>
  <si>
    <t>171102103</t>
  </si>
  <si>
    <t>Uložení sypaniny z hornin soudržných do násypů zhutněných do 100 % PS silnic</t>
  </si>
  <si>
    <t>18</t>
  </si>
  <si>
    <t>171201201</t>
  </si>
  <si>
    <t>Uložení sypaniny na skládky</t>
  </si>
  <si>
    <t>19</t>
  </si>
  <si>
    <t>171201211</t>
  </si>
  <si>
    <t>Poplatek za uložení odpadu ze sypaniny na skládce (skládkovné)</t>
  </si>
  <si>
    <t>t</t>
  </si>
  <si>
    <t>20</t>
  </si>
  <si>
    <t>174101101</t>
  </si>
  <si>
    <t>Zásyp jam, šachet rýh nebo kolem objektů sypaninou se zhutněním</t>
  </si>
  <si>
    <t>180402111</t>
  </si>
  <si>
    <t>Založení parkového trávníku výsevem v rovině a ve svahu do 1:5</t>
  </si>
  <si>
    <t>22</t>
  </si>
  <si>
    <t>181101102</t>
  </si>
  <si>
    <t>Úprava pláně v zářezech v hornině tř. 1 až 4 se zhutněním</t>
  </si>
  <si>
    <t>23</t>
  </si>
  <si>
    <t>181301111</t>
  </si>
  <si>
    <t>Rozprostření ornice tl vrstvy do 100 mm pl přes 500 m2 v rovině nebo ve svahu do 1:5</t>
  </si>
  <si>
    <t>002: Základy</t>
  </si>
  <si>
    <t>212 75-0001</t>
  </si>
  <si>
    <t>D+m trubičky dl.150mm zPVCpr.70-100mm pro drenáž skrz obal.kamen.+překrytí filtr.geotextilií 20x20cm</t>
  </si>
  <si>
    <t>kus</t>
  </si>
  <si>
    <t>24</t>
  </si>
  <si>
    <t>212752211</t>
  </si>
  <si>
    <t>Trativod z drenážních trubek plast flexibil D do 80mm vč.lože otevřený výkop</t>
  </si>
  <si>
    <t>m</t>
  </si>
  <si>
    <t>25</t>
  </si>
  <si>
    <t>212752212</t>
  </si>
  <si>
    <t>Trativod z drenážních trubek plast flexibil D do 100mm vč.lože otevřený výkop</t>
  </si>
  <si>
    <t>26</t>
  </si>
  <si>
    <t>212752213</t>
  </si>
  <si>
    <t>Trativod z drenážních trubek plast flexibil D do 160mm vč.lože otevřený výkop, napojení do UV</t>
  </si>
  <si>
    <t>27</t>
  </si>
  <si>
    <t>271571112</t>
  </si>
  <si>
    <t>Polštáře zhutněné pod základy ze štěrkopísku netříděného</t>
  </si>
  <si>
    <t>28</t>
  </si>
  <si>
    <t>274313611</t>
  </si>
  <si>
    <t>Základové pásy z betonu tř. C 16/20</t>
  </si>
  <si>
    <t>29</t>
  </si>
  <si>
    <t>274351215</t>
  </si>
  <si>
    <t>Zřízení bednění stěn základových pasů</t>
  </si>
  <si>
    <t>30</t>
  </si>
  <si>
    <t>274351216</t>
  </si>
  <si>
    <t>Odstranění bednění stěn základových pasů</t>
  </si>
  <si>
    <t>31</t>
  </si>
  <si>
    <t>003: Svislé konstrukce</t>
  </si>
  <si>
    <t>348271113</t>
  </si>
  <si>
    <t>Zídka z betonových prefabrikátů vč.krycích desek -dle PD</t>
  </si>
  <si>
    <t>32</t>
  </si>
  <si>
    <t>388 50-0001</t>
  </si>
  <si>
    <t>Dod+mtz ocel.chráničky pro VO DN 110</t>
  </si>
  <si>
    <t>33</t>
  </si>
  <si>
    <t>388382812</t>
  </si>
  <si>
    <t>Kanály pro rozvody sítí prefa š.300mm</t>
  </si>
  <si>
    <t>34</t>
  </si>
  <si>
    <t>388995212</t>
  </si>
  <si>
    <t>Chránička kabelů z trub HDPE DN 110 -půlená</t>
  </si>
  <si>
    <t>35</t>
  </si>
  <si>
    <t>D5</t>
  </si>
  <si>
    <t>004: Vodorovné konstrukce</t>
  </si>
  <si>
    <t>461511111</t>
  </si>
  <si>
    <t>Opevnění z lomového kamene do drátěných košů gabionů zpracované na místě (gabiony 500x500x1000mm)</t>
  </si>
  <si>
    <t>36</t>
  </si>
  <si>
    <t>D6</t>
  </si>
  <si>
    <t>005: Komunikace</t>
  </si>
  <si>
    <t>564231111</t>
  </si>
  <si>
    <t>Podklad nebo podsyp ze štěrkopísku ŠP tl 100 mm</t>
  </si>
  <si>
    <t>37</t>
  </si>
  <si>
    <t>564251111</t>
  </si>
  <si>
    <t>Podklad nebo podsyp ze štěrkopísku ŠP tl 150 mm</t>
  </si>
  <si>
    <t>38</t>
  </si>
  <si>
    <t>564431121</t>
  </si>
  <si>
    <t>Podklad nebo podsyp hlinitopísčitý tl 100 mm</t>
  </si>
  <si>
    <t>39</t>
  </si>
  <si>
    <t>564831111</t>
  </si>
  <si>
    <t>Podklad ze štěrkodrtě ŠD tl 100 mm</t>
  </si>
  <si>
    <t>40</t>
  </si>
  <si>
    <t>564851111</t>
  </si>
  <si>
    <t>Podklad ze štěrkodrtě ŠD tl 150 mm</t>
  </si>
  <si>
    <t>41</t>
  </si>
  <si>
    <t>564952111</t>
  </si>
  <si>
    <t>Podklad z mechanicky zpevněného kameniva MZK tl 150 mm</t>
  </si>
  <si>
    <t>42</t>
  </si>
  <si>
    <t>564952114</t>
  </si>
  <si>
    <t>Podklad z mechanicky zpevněného kameniva MZK tl 180 mm</t>
  </si>
  <si>
    <t>43</t>
  </si>
  <si>
    <t>565135121</t>
  </si>
  <si>
    <t>Asfaltový beton vrstva podkladní ACP 16 (obalované kamenivo OKS) tl 50 mm š přes 3 m</t>
  </si>
  <si>
    <t>44</t>
  </si>
  <si>
    <t>565155121</t>
  </si>
  <si>
    <t>Asfaltový beton vrstva podkladní ACP 16 (obalované kamenivo OKS) tl 70 mm š přes 3 m</t>
  </si>
  <si>
    <t>45</t>
  </si>
  <si>
    <t>573111112</t>
  </si>
  <si>
    <t>Postřik živičný infiltrační s posypem z asfaltu množství do 1kg/m2</t>
  </si>
  <si>
    <t>46</t>
  </si>
  <si>
    <t>577134121</t>
  </si>
  <si>
    <t>Asfaltový beton vrstva obrusná ACO 11 (ABS) tř. I tl 40 mm š přes 3 m z nemodifikovaného asfaltu</t>
  </si>
  <si>
    <t>47</t>
  </si>
  <si>
    <t>59218584</t>
  </si>
  <si>
    <t>Přídlažba 50x25x8 cm</t>
  </si>
  <si>
    <t>48</t>
  </si>
  <si>
    <t>59245266</t>
  </si>
  <si>
    <t>Dlažba betonová zámková 20 x 10 x 8 cm barevná</t>
  </si>
  <si>
    <t>49</t>
  </si>
  <si>
    <t>59245267</t>
  </si>
  <si>
    <t>Dlažba zámková betonová pro nevidomé 20 x 10 x 8 cm barevná</t>
  </si>
  <si>
    <t>50</t>
  </si>
  <si>
    <t>59245271</t>
  </si>
  <si>
    <t>Dlažba betonová zámková tl.10cm barevná</t>
  </si>
  <si>
    <t>51</t>
  </si>
  <si>
    <t>59245308</t>
  </si>
  <si>
    <t>Dlažba betonová zámková 20 x 10 x 6 cm přírodní</t>
  </si>
  <si>
    <t>52</t>
  </si>
  <si>
    <t>59245311</t>
  </si>
  <si>
    <t>Dlažba betonová zámková  20 x 10 x 8 cm přírodní</t>
  </si>
  <si>
    <t>53</t>
  </si>
  <si>
    <t>594511111</t>
  </si>
  <si>
    <t>Dlažba betonová s provedením lože z betonu</t>
  </si>
  <si>
    <t>54</t>
  </si>
  <si>
    <t>596 50-0001</t>
  </si>
  <si>
    <t>Příplatek za vyskládání vozíčkáře ze zámkové dlažby</t>
  </si>
  <si>
    <t>55</t>
  </si>
  <si>
    <t>596211113</t>
  </si>
  <si>
    <t>Kladení zámkové dlažby komunikací pro pěší tl 60 mm skupiny A pl přes 300 m2</t>
  </si>
  <si>
    <t>56</t>
  </si>
  <si>
    <t>596211210</t>
  </si>
  <si>
    <t>Kladení zámkové dlažby komunikací pro pěší tl 80 mm skupiny A pl do 50 m2</t>
  </si>
  <si>
    <t>57</t>
  </si>
  <si>
    <t>596211213</t>
  </si>
  <si>
    <t>Kladení zámkové dlažby komunikací pro pěší tl 80 mm skupiny A pl přes 300 m2</t>
  </si>
  <si>
    <t>58</t>
  </si>
  <si>
    <t>596212312</t>
  </si>
  <si>
    <t>Kladení zámkové dlažby pozemních komunikací tl 100 mm skupiny A pl do 300 m2</t>
  </si>
  <si>
    <t>59</t>
  </si>
  <si>
    <t>635111121</t>
  </si>
  <si>
    <t>Násyp pod podlahy z říčního písku</t>
  </si>
  <si>
    <t>60</t>
  </si>
  <si>
    <t>637121113</t>
  </si>
  <si>
    <t>Okapový chodník z kačírku tl 200 mm s udusáním</t>
  </si>
  <si>
    <t>61</t>
  </si>
  <si>
    <t>D7</t>
  </si>
  <si>
    <t>008: Trubní vedení</t>
  </si>
  <si>
    <t>899 25-0001</t>
  </si>
  <si>
    <t>Snížení betonové šachty čtvercové vč.poklopu o 70cm</t>
  </si>
  <si>
    <t>62</t>
  </si>
  <si>
    <t>899231111</t>
  </si>
  <si>
    <t>Výšková úprava uličního vstupu nebo vpusti do 200 mm zvýšením mříže</t>
  </si>
  <si>
    <t>63</t>
  </si>
  <si>
    <t>899331111</t>
  </si>
  <si>
    <t>Výšková úprava uličního vstupu nebo vpusti do 200 mm zvýšením poklopu</t>
  </si>
  <si>
    <t>64</t>
  </si>
  <si>
    <t>899332111</t>
  </si>
  <si>
    <t>Výšková úprava uličního vstupu nebo vpusti do 200 mm snížením poklopu</t>
  </si>
  <si>
    <t>65</t>
  </si>
  <si>
    <t>D8</t>
  </si>
  <si>
    <t>009: Ostatní konstrukce a práce</t>
  </si>
  <si>
    <t>40445230</t>
  </si>
  <si>
    <t>Sloupek Zn 70 - 350</t>
  </si>
  <si>
    <t>66</t>
  </si>
  <si>
    <t>59217211</t>
  </si>
  <si>
    <t>Obrubník betonový zahradní  šedý 100 x 5 x 30 cm</t>
  </si>
  <si>
    <t>67</t>
  </si>
  <si>
    <t>59217216</t>
  </si>
  <si>
    <t>Obrubník betonový zahradní  50 x 6 x 20 cm šedý</t>
  </si>
  <si>
    <t>68</t>
  </si>
  <si>
    <t>59217303</t>
  </si>
  <si>
    <t>Obrubník betonový zahradní přírodní šedá 50x5x20 cm</t>
  </si>
  <si>
    <t>69</t>
  </si>
  <si>
    <t>59217305</t>
  </si>
  <si>
    <t>Obrubník betonový zahradní přírodní šedá 50x5x25 cm</t>
  </si>
  <si>
    <t>70</t>
  </si>
  <si>
    <t>59217410</t>
  </si>
  <si>
    <t>Obrubník betonový chodníkový 100x10x25 cm přírodní</t>
  </si>
  <si>
    <t>71</t>
  </si>
  <si>
    <t>59217460</t>
  </si>
  <si>
    <t>Obrubník betonový chodníkový 100x15x25 cm</t>
  </si>
  <si>
    <t>72</t>
  </si>
  <si>
    <t>59217509</t>
  </si>
  <si>
    <t>Obrubník betonový 50x8x25 cm přírodní</t>
  </si>
  <si>
    <t>73</t>
  </si>
  <si>
    <t>900 50-0010</t>
  </si>
  <si>
    <t>Dod+mtz sušáky na prádlo trubkové (8m trubky/1ks) pozinkováno, háčky, do beton.základu,</t>
  </si>
  <si>
    <t>74</t>
  </si>
  <si>
    <t>900 50-0020</t>
  </si>
  <si>
    <t>Dod+mtz prkno š.20cm, tvrdé dřevo, hoblované, impregnované, nátěr</t>
  </si>
  <si>
    <t>75</t>
  </si>
  <si>
    <t>914111111</t>
  </si>
  <si>
    <t>Montáž svislé dopravní značky do velikosti 1 m2 objímkami na sloupek nebo konzolu</t>
  </si>
  <si>
    <t>76</t>
  </si>
  <si>
    <t>914511112</t>
  </si>
  <si>
    <t>Montáž sloupku dopravních značek délky do 3,5 m s betonovým základem a patkou</t>
  </si>
  <si>
    <t>77</t>
  </si>
  <si>
    <t>916231213</t>
  </si>
  <si>
    <t>Osazení chodníkového obrubníku betonového stojatého s boční opěrou do lože z betonu prostého</t>
  </si>
  <si>
    <t>78</t>
  </si>
  <si>
    <t>916331112</t>
  </si>
  <si>
    <t>Osazení zahradního obrubníku betonového do lože z betonu s boční opěrou</t>
  </si>
  <si>
    <t>79</t>
  </si>
  <si>
    <t>916562131</t>
  </si>
  <si>
    <t>Obruba ploch s odvodněním systém drain vč.lit.mříží, 18ks čel, 9x napojení do kanalizace</t>
  </si>
  <si>
    <t>80</t>
  </si>
  <si>
    <t>919726123</t>
  </si>
  <si>
    <t>Geotextilie pro ochranu, separaci a filtraci netkaná měrná hmotnost do 500 g/m2</t>
  </si>
  <si>
    <t>81</t>
  </si>
  <si>
    <t>spcm914</t>
  </si>
  <si>
    <t>Dodávka svislé dopravní značky IP26b, IP26a, IP10a, IP12+O1, 2xIP13b</t>
  </si>
  <si>
    <t>82</t>
  </si>
  <si>
    <t>spcm914-1</t>
  </si>
  <si>
    <t>Dodávka svislé dopravní značky -dodatkové značky E13</t>
  </si>
  <si>
    <t>83</t>
  </si>
  <si>
    <t>D9</t>
  </si>
  <si>
    <t>091: Bourání konstrukcí - demolice</t>
  </si>
  <si>
    <t>113106121</t>
  </si>
  <si>
    <t>Rozebrání dlažeb komunikací pro pěší z betonových dlaždic</t>
  </si>
  <si>
    <t>84</t>
  </si>
  <si>
    <t>113106241</t>
  </si>
  <si>
    <t>Rozebrání vozovek ze silničních dílců</t>
  </si>
  <si>
    <t>85</t>
  </si>
  <si>
    <t>113107121</t>
  </si>
  <si>
    <t>Odstranění podkladu pl do 50 m2 z kameniva drceného tl 100 mm</t>
  </si>
  <si>
    <t>86</t>
  </si>
  <si>
    <t>113107122</t>
  </si>
  <si>
    <t>Odstranění podkladu pl do 50 m2 z kameniva drceného tl 200 mm</t>
  </si>
  <si>
    <t>87</t>
  </si>
  <si>
    <t>113107130</t>
  </si>
  <si>
    <t>Odstranění podkladu pl do 50 m2 z betonu prostého tl 100 mm</t>
  </si>
  <si>
    <t>88</t>
  </si>
  <si>
    <t>113107142</t>
  </si>
  <si>
    <t>Odstranění podkladu pl do 50 m2 živičných tl 100 mm</t>
  </si>
  <si>
    <t>89</t>
  </si>
  <si>
    <t>113107161</t>
  </si>
  <si>
    <t>Odstranění podkladu pl přes 50 do 200 m2 z kameniva drceného tl 100 mm</t>
  </si>
  <si>
    <t>90</t>
  </si>
  <si>
    <t>113107171</t>
  </si>
  <si>
    <t>Odstranění podkladu pl přes 50 do 200 m2 z betonu prostého tl 150 mm</t>
  </si>
  <si>
    <t>91</t>
  </si>
  <si>
    <t>113107221</t>
  </si>
  <si>
    <t>Odstranění podkladu pl přes 200 m2 z kameniva drceného tl 100 mm</t>
  </si>
  <si>
    <t>92</t>
  </si>
  <si>
    <t>113107222</t>
  </si>
  <si>
    <t>Odstranění podkladu pl přes 200 m2 z kameniva drceného tl 200 mm</t>
  </si>
  <si>
    <t>93</t>
  </si>
  <si>
    <t>113107230</t>
  </si>
  <si>
    <t>Odstranění podkladu pl nad 200 m2 z betonu prostého tl 100 mm</t>
  </si>
  <si>
    <t>94</t>
  </si>
  <si>
    <t>113107241</t>
  </si>
  <si>
    <t>Odstranění podkladu pl přes 200 m2 živičných tl 50 mm</t>
  </si>
  <si>
    <t>95</t>
  </si>
  <si>
    <t>113202111</t>
  </si>
  <si>
    <t>Vytrhání obrub krajníků obrubníků stojatých -kamenných</t>
  </si>
  <si>
    <t>96</t>
  </si>
  <si>
    <t>113204111</t>
  </si>
  <si>
    <t>Vytrhání obrub záhonových</t>
  </si>
  <si>
    <t>97</t>
  </si>
  <si>
    <t>919735112</t>
  </si>
  <si>
    <t>Řezání stávajícího živičného krytu hl do 100 mm</t>
  </si>
  <si>
    <t>98</t>
  </si>
  <si>
    <t>919735124</t>
  </si>
  <si>
    <t>Řezání stávajícího betonového krytu hl do 200 mm</t>
  </si>
  <si>
    <t>99</t>
  </si>
  <si>
    <t>962042321</t>
  </si>
  <si>
    <t>Bourání zdiva nadzákladového z betonu prostého přes 1 m3</t>
  </si>
  <si>
    <t>976071111</t>
  </si>
  <si>
    <t>Vybourání kovových madel a zábradlí (do sběrných surovin)</t>
  </si>
  <si>
    <t>101</t>
  </si>
  <si>
    <t>979082213</t>
  </si>
  <si>
    <t>Vodorovná doprava suti po suchu do 1 km</t>
  </si>
  <si>
    <t>102</t>
  </si>
  <si>
    <t>979082219</t>
  </si>
  <si>
    <t>Příplatek ZKD 1 km u vodorovné dopravy suti po suchu do 1 km</t>
  </si>
  <si>
    <t>103</t>
  </si>
  <si>
    <t>979087212</t>
  </si>
  <si>
    <t>Nakládání na dopravní prostředky pro vodorovnou dopravu suti</t>
  </si>
  <si>
    <t>104</t>
  </si>
  <si>
    <t>979099115</t>
  </si>
  <si>
    <t>Poplatek za uložení betonového odpadu na skládce (skládkovné)</t>
  </si>
  <si>
    <t>105</t>
  </si>
  <si>
    <t>979099125</t>
  </si>
  <si>
    <t>Poplatek za uložení železobetonového odpadu na skládce (skládkovné)</t>
  </si>
  <si>
    <t>106</t>
  </si>
  <si>
    <t>979099145</t>
  </si>
  <si>
    <t>Poplatek za uložení odpadu z asfaltových povrchů na skládce (skládkovné)</t>
  </si>
  <si>
    <t>107</t>
  </si>
  <si>
    <t>979099155</t>
  </si>
  <si>
    <t>Poplatek za uložení odpadu z kameniva na skládce (skládkovné)</t>
  </si>
  <si>
    <t>108</t>
  </si>
  <si>
    <t>999 50-0001</t>
  </si>
  <si>
    <t>Dmtz ocel.kce klepadla vč.základů a likvidace</t>
  </si>
  <si>
    <t>109</t>
  </si>
  <si>
    <t>999 50-0002</t>
  </si>
  <si>
    <t>Dmtz ocel.kce sušáků na prádlo vč.základů a likvidace</t>
  </si>
  <si>
    <t>110</t>
  </si>
  <si>
    <t>999 50-0003</t>
  </si>
  <si>
    <t>Dmtz lavičky vč.základů a likvidace</t>
  </si>
  <si>
    <t>111</t>
  </si>
  <si>
    <t>999 50-0004</t>
  </si>
  <si>
    <t>Bourání bet.stolu na stolní tenis vč.základů a likvidace</t>
  </si>
  <si>
    <t>112</t>
  </si>
  <si>
    <t>D10</t>
  </si>
  <si>
    <t>099: Přesun hmot HSV</t>
  </si>
  <si>
    <t>998225111</t>
  </si>
  <si>
    <t>Přesun hmot pro pozemní komunikace s krytem z kamene, monolitickým betonovým nebo živičným</t>
  </si>
  <si>
    <t>113</t>
  </si>
  <si>
    <t>D11</t>
  </si>
  <si>
    <t>711: Izolace proti vodě</t>
  </si>
  <si>
    <t>711161306</t>
  </si>
  <si>
    <t>Izolace proti zemní vlhkosti stěn foliemi nopovými pro běžné podmínky tl. 0,5 mm šířky 1,0 m</t>
  </si>
  <si>
    <t>114</t>
  </si>
  <si>
    <t>998711201</t>
  </si>
  <si>
    <t>Přesun hmot procentní pro izolace proti vodě, vlhkosti a plynům v objektech v do 6 m</t>
  </si>
  <si>
    <t>%</t>
  </si>
  <si>
    <t>115</t>
  </si>
  <si>
    <t>SO 03 - Kanal.přípojka a odvodnění</t>
  </si>
  <si>
    <t>D1 - IO 02: Úprava kanalizační přípojky a odvodnění</t>
  </si>
  <si>
    <t xml:space="preserve">    D4 - 004: Vodorovné konstrukce</t>
  </si>
  <si>
    <t xml:space="preserve">    D5 - 008: Trubní vedení</t>
  </si>
  <si>
    <t xml:space="preserve">    D6 - 099: Přesun hmot HSV</t>
  </si>
  <si>
    <t>##T2##PRO_ITEM_iteCode Bourání zdiva z betonu prostého neprokládaného v odkopávkách nebo prokopávkách ručně</t>
  </si>
  <si>
    <t>132301202</t>
  </si>
  <si>
    <t>Hloubení rýh š do 2000 mm v hornině tř. 4 objemu do 1000 m3</t>
  </si>
  <si>
    <t>132301209</t>
  </si>
  <si>
    <t>Příplatek za lepivost k hloubení rýh š do 2000 mm v hornině tř. 4</t>
  </si>
  <si>
    <t>167101101</t>
  </si>
  <si>
    <t>Nakládání výkopku z hornin tř. 1 až 4 do 100 m3</t>
  </si>
  <si>
    <t>175101101</t>
  </si>
  <si>
    <t>Obsypání potrubí bez prohození sypaniny z hornin tř. 1 až 4 uloženým do 3 m od kraje výkopu</t>
  </si>
  <si>
    <t>58337368</t>
  </si>
  <si>
    <t>Štěrkopísek frakce netříděná zásyp</t>
  </si>
  <si>
    <t>211531111</t>
  </si>
  <si>
    <t>Výplň odvodňovacích žeber nebo trativodů kamenivem hrubým drceným frakce 16 až 63 mm</t>
  </si>
  <si>
    <t>211971122</t>
  </si>
  <si>
    <t>Zřízení opláštění žeber nebo trativodů geotextilií v rýze nebo zářezu přes 1:2 š přes 2,5 m</t>
  </si>
  <si>
    <t>Trativod z drenážních trubek plastových flexibilních D do 160 mm včetně lože otevřený výkop</t>
  </si>
  <si>
    <t>250 50-0001</t>
  </si>
  <si>
    <t>Osazení voštinových bloků vsakovacího prvku 1200x2400x500mm</t>
  </si>
  <si>
    <t>spcm250</t>
  </si>
  <si>
    <t>Dodávka voštinových bloků vsakovacího prvku 1200x2400x500</t>
  </si>
  <si>
    <t>451572111</t>
  </si>
  <si>
    <t>Lože pod potrubí otevřený výkop z kameniva drobného těženého</t>
  </si>
  <si>
    <t>871265221</t>
  </si>
  <si>
    <t>Kanalizační potrubí z tvrdého PVC-systém KG tuhost třídy SN8 DN100</t>
  </si>
  <si>
    <t>871275221</t>
  </si>
  <si>
    <t>Kanalizační potrubí z tvrdého PVC-systém KG tuhost třídy SN8 DN125</t>
  </si>
  <si>
    <t>871315221</t>
  </si>
  <si>
    <t>Kanalizační potrubí z tvrdého PVC-systém KG tuhost třídy SN8 DN150</t>
  </si>
  <si>
    <t>877275221</t>
  </si>
  <si>
    <t>Montáž tvarovek z tvrdého PVC-systém KG nebo z polypropylenu-systém KG 2000 dvouosé DN 125</t>
  </si>
  <si>
    <t>890 50-0001</t>
  </si>
  <si>
    <t>Připojení žlabů liniového odvodnění na kanalizaci</t>
  </si>
  <si>
    <t>890 50-0002</t>
  </si>
  <si>
    <t>Zkouška těsnosti</t>
  </si>
  <si>
    <t>890 50-0003</t>
  </si>
  <si>
    <t>Geodetické zaměření</t>
  </si>
  <si>
    <t>soub</t>
  </si>
  <si>
    <t>890 50-0004</t>
  </si>
  <si>
    <t>Vytyčení stávajících inženýrských sítí</t>
  </si>
  <si>
    <t>894812111</t>
  </si>
  <si>
    <t>Revizní a čistící šachta z PP šachtové dno DN 315/150 přímý tok</t>
  </si>
  <si>
    <t>894812112</t>
  </si>
  <si>
    <t>Revizní a čistící šachta z PP šachtové dno DN 315/150 pravý nebo levý přítok</t>
  </si>
  <si>
    <t>894812131</t>
  </si>
  <si>
    <t>Revizní a čistící šachta z PP DN 315 šachtová roura korugovaná bez hrdla světlé hloubky 1250 mm</t>
  </si>
  <si>
    <t>894812149</t>
  </si>
  <si>
    <t>Příplatek k rourám revizní a čistící šachty z PP DN 315 za uříznutí šachtové roury</t>
  </si>
  <si>
    <t>894812161</t>
  </si>
  <si>
    <t>Revizní a čistící šachta z PP DN 315 poklop litinový s teleskopickou rourou pro zatížení  3 t</t>
  </si>
  <si>
    <t>895941111</t>
  </si>
  <si>
    <t>Zřízení vpusti kanalizační uliční z betonových dílců typ UV-50 normální</t>
  </si>
  <si>
    <t>899202111</t>
  </si>
  <si>
    <t>Osazení mříží litinových včetně rámů a košů na bahno hmotnosti nad 50 do 100 kg</t>
  </si>
  <si>
    <t>spcm1</t>
  </si>
  <si>
    <t>Tvarovka kanalizační plastová PVC KG -odbočka DN 125/100</t>
  </si>
  <si>
    <t>spcm2</t>
  </si>
  <si>
    <t>Mříž pro uliční vpusť M1 D400 DIN 19583-13</t>
  </si>
  <si>
    <t>spcm3</t>
  </si>
  <si>
    <t>Rám uliční vpusti Begu DIN 19583-9 D400</t>
  </si>
  <si>
    <t>spcm4</t>
  </si>
  <si>
    <t>Vyrovnávací prstenec TVB-Q 390/60/10a</t>
  </si>
  <si>
    <t>spcm5</t>
  </si>
  <si>
    <t>Skruž horní TBV-Q 450/570/5d</t>
  </si>
  <si>
    <t>spcm6</t>
  </si>
  <si>
    <t>Skruž s otvorem TBV-Q 450/350/3a</t>
  </si>
  <si>
    <t>spcm7</t>
  </si>
  <si>
    <t>Kalová prohlubeň TBV-Q 450/300/2a</t>
  </si>
  <si>
    <t>spcm8</t>
  </si>
  <si>
    <t>Kalový koš DIN 4052 A4</t>
  </si>
  <si>
    <t>998276101</t>
  </si>
  <si>
    <t>Přesun hmot pro trubní vedení z trub z plastických hmot otevřený výkop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</si>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</sst>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168" fontId="0" fillId="34" borderId="3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4" fillId="33" borderId="0" xfId="36" applyFill="1" applyAlignment="1">
      <alignment horizontal="left" vertical="top"/>
    </xf>
    <xf numFmtId="0" fontId="69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0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70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374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523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547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FDC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3742.tmp" descr="C:\KROSplusData\System\Temp\radC374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5231.tmp" descr="C:\KROSplusData\System\Temp\rad9523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5472.tmp" descr="C:\KROSplusData\System\Temp\rad8547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FDC7.tmp" descr="C:\KROSplusData\System\Temp\rad0FDC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7" t="s">
        <v>0</v>
      </c>
      <c r="B1" s="208"/>
      <c r="C1" s="208"/>
      <c r="D1" s="209" t="s">
        <v>1</v>
      </c>
      <c r="E1" s="208"/>
      <c r="F1" s="208"/>
      <c r="G1" s="208"/>
      <c r="H1" s="208"/>
      <c r="I1" s="208"/>
      <c r="J1" s="208"/>
      <c r="K1" s="210" t="s">
        <v>588</v>
      </c>
      <c r="L1" s="210"/>
      <c r="M1" s="210"/>
      <c r="N1" s="210"/>
      <c r="O1" s="210"/>
      <c r="P1" s="210"/>
      <c r="Q1" s="210"/>
      <c r="R1" s="210"/>
      <c r="S1" s="210"/>
      <c r="T1" s="208"/>
      <c r="U1" s="208"/>
      <c r="V1" s="208"/>
      <c r="W1" s="210" t="s">
        <v>589</v>
      </c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0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99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67" t="s">
        <v>13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1"/>
      <c r="AQ5" s="13"/>
      <c r="BE5" s="163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169" t="s">
        <v>16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1"/>
      <c r="AQ6" s="13"/>
      <c r="BE6" s="164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164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164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64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164"/>
      <c r="BS10" s="6" t="s">
        <v>17</v>
      </c>
    </row>
    <row r="11" spans="2:71" s="2" customFormat="1" ht="19.5" customHeight="1">
      <c r="B11" s="10"/>
      <c r="C11" s="11"/>
      <c r="D11" s="11"/>
      <c r="E11" s="17" t="s">
        <v>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29</v>
      </c>
      <c r="AL11" s="11"/>
      <c r="AM11" s="11"/>
      <c r="AN11" s="17"/>
      <c r="AO11" s="11"/>
      <c r="AP11" s="11"/>
      <c r="AQ11" s="13"/>
      <c r="BE11" s="164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64"/>
      <c r="BS12" s="6" t="s">
        <v>17</v>
      </c>
    </row>
    <row r="13" spans="2:71" s="2" customFormat="1" ht="15" customHeight="1">
      <c r="B13" s="10"/>
      <c r="C13" s="11"/>
      <c r="D13" s="19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31</v>
      </c>
      <c r="AO13" s="11"/>
      <c r="AP13" s="11"/>
      <c r="AQ13" s="13"/>
      <c r="BE13" s="164"/>
      <c r="BS13" s="6" t="s">
        <v>17</v>
      </c>
    </row>
    <row r="14" spans="2:71" s="2" customFormat="1" ht="15.75" customHeight="1">
      <c r="B14" s="10"/>
      <c r="C14" s="11"/>
      <c r="D14" s="11"/>
      <c r="E14" s="170" t="s">
        <v>31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9" t="s">
        <v>29</v>
      </c>
      <c r="AL14" s="11"/>
      <c r="AM14" s="11"/>
      <c r="AN14" s="21" t="s">
        <v>31</v>
      </c>
      <c r="AO14" s="11"/>
      <c r="AP14" s="11"/>
      <c r="AQ14" s="13"/>
      <c r="BE14" s="164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64"/>
      <c r="BS15" s="6" t="s">
        <v>3</v>
      </c>
    </row>
    <row r="16" spans="2:71" s="2" customFormat="1" ht="15" customHeight="1">
      <c r="B16" s="10"/>
      <c r="C16" s="11"/>
      <c r="D16" s="19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164"/>
      <c r="BS16" s="6" t="s">
        <v>3</v>
      </c>
    </row>
    <row r="17" spans="2:71" s="2" customFormat="1" ht="19.5" customHeight="1">
      <c r="B17" s="10"/>
      <c r="C17" s="11"/>
      <c r="D17" s="11"/>
      <c r="E17" s="17" t="s">
        <v>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29</v>
      </c>
      <c r="AL17" s="11"/>
      <c r="AM17" s="11"/>
      <c r="AN17" s="17"/>
      <c r="AO17" s="11"/>
      <c r="AP17" s="11"/>
      <c r="AQ17" s="13"/>
      <c r="BE17" s="164"/>
      <c r="BS17" s="6" t="s">
        <v>33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64"/>
      <c r="BS18" s="6" t="s">
        <v>5</v>
      </c>
    </row>
    <row r="19" spans="2:71" s="2" customFormat="1" ht="15" customHeight="1">
      <c r="B19" s="10"/>
      <c r="C19" s="11"/>
      <c r="D19" s="19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64"/>
      <c r="BS19" s="6" t="s">
        <v>5</v>
      </c>
    </row>
    <row r="20" spans="2:71" s="2" customFormat="1" ht="15.75" customHeight="1">
      <c r="B20" s="10"/>
      <c r="C20" s="11"/>
      <c r="D20" s="11"/>
      <c r="E20" s="171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1"/>
      <c r="AP20" s="11"/>
      <c r="AQ20" s="13"/>
      <c r="BE20" s="164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64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64"/>
    </row>
    <row r="23" spans="2:57" s="6" customFormat="1" ht="27" customHeight="1">
      <c r="B23" s="23"/>
      <c r="C23" s="24"/>
      <c r="D23" s="25" t="s">
        <v>35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72">
        <f>ROUND($AG$51,2)</f>
        <v>0</v>
      </c>
      <c r="AL23" s="173"/>
      <c r="AM23" s="173"/>
      <c r="AN23" s="173"/>
      <c r="AO23" s="173"/>
      <c r="AP23" s="24"/>
      <c r="AQ23" s="27"/>
      <c r="BE23" s="165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65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74" t="s">
        <v>36</v>
      </c>
      <c r="M25" s="175"/>
      <c r="N25" s="175"/>
      <c r="O25" s="175"/>
      <c r="P25" s="24"/>
      <c r="Q25" s="24"/>
      <c r="R25" s="24"/>
      <c r="S25" s="24"/>
      <c r="T25" s="24"/>
      <c r="U25" s="24"/>
      <c r="V25" s="24"/>
      <c r="W25" s="174" t="s">
        <v>37</v>
      </c>
      <c r="X25" s="175"/>
      <c r="Y25" s="175"/>
      <c r="Z25" s="175"/>
      <c r="AA25" s="175"/>
      <c r="AB25" s="175"/>
      <c r="AC25" s="175"/>
      <c r="AD25" s="175"/>
      <c r="AE25" s="175"/>
      <c r="AF25" s="24"/>
      <c r="AG25" s="24"/>
      <c r="AH25" s="24"/>
      <c r="AI25" s="24"/>
      <c r="AJ25" s="24"/>
      <c r="AK25" s="174" t="s">
        <v>38</v>
      </c>
      <c r="AL25" s="175"/>
      <c r="AM25" s="175"/>
      <c r="AN25" s="175"/>
      <c r="AO25" s="175"/>
      <c r="AP25" s="24"/>
      <c r="AQ25" s="27"/>
      <c r="BE25" s="165"/>
    </row>
    <row r="26" spans="2:57" s="6" customFormat="1" ht="15" customHeight="1">
      <c r="B26" s="29"/>
      <c r="C26" s="30"/>
      <c r="D26" s="30" t="s">
        <v>39</v>
      </c>
      <c r="E26" s="30"/>
      <c r="F26" s="30" t="s">
        <v>40</v>
      </c>
      <c r="G26" s="30"/>
      <c r="H26" s="30"/>
      <c r="I26" s="30"/>
      <c r="J26" s="30"/>
      <c r="K26" s="30"/>
      <c r="L26" s="176">
        <v>0.21</v>
      </c>
      <c r="M26" s="177"/>
      <c r="N26" s="177"/>
      <c r="O26" s="177"/>
      <c r="P26" s="30"/>
      <c r="Q26" s="30"/>
      <c r="R26" s="30"/>
      <c r="S26" s="30"/>
      <c r="T26" s="30"/>
      <c r="U26" s="30"/>
      <c r="V26" s="30"/>
      <c r="W26" s="178">
        <f>ROUND($AZ$51,2)</f>
        <v>0</v>
      </c>
      <c r="X26" s="177"/>
      <c r="Y26" s="177"/>
      <c r="Z26" s="177"/>
      <c r="AA26" s="177"/>
      <c r="AB26" s="177"/>
      <c r="AC26" s="177"/>
      <c r="AD26" s="177"/>
      <c r="AE26" s="177"/>
      <c r="AF26" s="30"/>
      <c r="AG26" s="30"/>
      <c r="AH26" s="30"/>
      <c r="AI26" s="30"/>
      <c r="AJ26" s="30"/>
      <c r="AK26" s="178">
        <f>ROUND($AV$51,2)</f>
        <v>0</v>
      </c>
      <c r="AL26" s="177"/>
      <c r="AM26" s="177"/>
      <c r="AN26" s="177"/>
      <c r="AO26" s="177"/>
      <c r="AP26" s="30"/>
      <c r="AQ26" s="31"/>
      <c r="BE26" s="166"/>
    </row>
    <row r="27" spans="2:57" s="6" customFormat="1" ht="15" customHeight="1">
      <c r="B27" s="29"/>
      <c r="C27" s="30"/>
      <c r="D27" s="30"/>
      <c r="E27" s="30"/>
      <c r="F27" s="30" t="s">
        <v>41</v>
      </c>
      <c r="G27" s="30"/>
      <c r="H27" s="30"/>
      <c r="I27" s="30"/>
      <c r="J27" s="30"/>
      <c r="K27" s="30"/>
      <c r="L27" s="176">
        <v>0.15</v>
      </c>
      <c r="M27" s="177"/>
      <c r="N27" s="177"/>
      <c r="O27" s="177"/>
      <c r="P27" s="30"/>
      <c r="Q27" s="30"/>
      <c r="R27" s="30"/>
      <c r="S27" s="30"/>
      <c r="T27" s="30"/>
      <c r="U27" s="30"/>
      <c r="V27" s="30"/>
      <c r="W27" s="178">
        <f>ROUND($BA$51,2)</f>
        <v>0</v>
      </c>
      <c r="X27" s="177"/>
      <c r="Y27" s="177"/>
      <c r="Z27" s="177"/>
      <c r="AA27" s="177"/>
      <c r="AB27" s="177"/>
      <c r="AC27" s="177"/>
      <c r="AD27" s="177"/>
      <c r="AE27" s="177"/>
      <c r="AF27" s="30"/>
      <c r="AG27" s="30"/>
      <c r="AH27" s="30"/>
      <c r="AI27" s="30"/>
      <c r="AJ27" s="30"/>
      <c r="AK27" s="178">
        <f>ROUND($AW$51,2)</f>
        <v>0</v>
      </c>
      <c r="AL27" s="177"/>
      <c r="AM27" s="177"/>
      <c r="AN27" s="177"/>
      <c r="AO27" s="177"/>
      <c r="AP27" s="30"/>
      <c r="AQ27" s="31"/>
      <c r="BE27" s="166"/>
    </row>
    <row r="28" spans="2:57" s="6" customFormat="1" ht="15" customHeight="1" hidden="1">
      <c r="B28" s="29"/>
      <c r="C28" s="30"/>
      <c r="D28" s="30"/>
      <c r="E28" s="30"/>
      <c r="F28" s="30" t="s">
        <v>42</v>
      </c>
      <c r="G28" s="30"/>
      <c r="H28" s="30"/>
      <c r="I28" s="30"/>
      <c r="J28" s="30"/>
      <c r="K28" s="30"/>
      <c r="L28" s="176">
        <v>0.21</v>
      </c>
      <c r="M28" s="177"/>
      <c r="N28" s="177"/>
      <c r="O28" s="177"/>
      <c r="P28" s="30"/>
      <c r="Q28" s="30"/>
      <c r="R28" s="30"/>
      <c r="S28" s="30"/>
      <c r="T28" s="30"/>
      <c r="U28" s="30"/>
      <c r="V28" s="30"/>
      <c r="W28" s="178">
        <f>ROUND($BB$51,2)</f>
        <v>0</v>
      </c>
      <c r="X28" s="177"/>
      <c r="Y28" s="177"/>
      <c r="Z28" s="177"/>
      <c r="AA28" s="177"/>
      <c r="AB28" s="177"/>
      <c r="AC28" s="177"/>
      <c r="AD28" s="177"/>
      <c r="AE28" s="177"/>
      <c r="AF28" s="30"/>
      <c r="AG28" s="30"/>
      <c r="AH28" s="30"/>
      <c r="AI28" s="30"/>
      <c r="AJ28" s="30"/>
      <c r="AK28" s="178">
        <v>0</v>
      </c>
      <c r="AL28" s="177"/>
      <c r="AM28" s="177"/>
      <c r="AN28" s="177"/>
      <c r="AO28" s="177"/>
      <c r="AP28" s="30"/>
      <c r="AQ28" s="31"/>
      <c r="BE28" s="166"/>
    </row>
    <row r="29" spans="2:57" s="6" customFormat="1" ht="15" customHeight="1" hidden="1">
      <c r="B29" s="29"/>
      <c r="C29" s="30"/>
      <c r="D29" s="30"/>
      <c r="E29" s="30"/>
      <c r="F29" s="30" t="s">
        <v>43</v>
      </c>
      <c r="G29" s="30"/>
      <c r="H29" s="30"/>
      <c r="I29" s="30"/>
      <c r="J29" s="30"/>
      <c r="K29" s="30"/>
      <c r="L29" s="176">
        <v>0.15</v>
      </c>
      <c r="M29" s="177"/>
      <c r="N29" s="177"/>
      <c r="O29" s="177"/>
      <c r="P29" s="30"/>
      <c r="Q29" s="30"/>
      <c r="R29" s="30"/>
      <c r="S29" s="30"/>
      <c r="T29" s="30"/>
      <c r="U29" s="30"/>
      <c r="V29" s="30"/>
      <c r="W29" s="178">
        <f>ROUND($BC$51,2)</f>
        <v>0</v>
      </c>
      <c r="X29" s="177"/>
      <c r="Y29" s="177"/>
      <c r="Z29" s="177"/>
      <c r="AA29" s="177"/>
      <c r="AB29" s="177"/>
      <c r="AC29" s="177"/>
      <c r="AD29" s="177"/>
      <c r="AE29" s="177"/>
      <c r="AF29" s="30"/>
      <c r="AG29" s="30"/>
      <c r="AH29" s="30"/>
      <c r="AI29" s="30"/>
      <c r="AJ29" s="30"/>
      <c r="AK29" s="178">
        <v>0</v>
      </c>
      <c r="AL29" s="177"/>
      <c r="AM29" s="177"/>
      <c r="AN29" s="177"/>
      <c r="AO29" s="177"/>
      <c r="AP29" s="30"/>
      <c r="AQ29" s="31"/>
      <c r="BE29" s="166"/>
    </row>
    <row r="30" spans="2:57" s="6" customFormat="1" ht="15" customHeight="1" hidden="1">
      <c r="B30" s="29"/>
      <c r="C30" s="30"/>
      <c r="D30" s="30"/>
      <c r="E30" s="30"/>
      <c r="F30" s="30" t="s">
        <v>44</v>
      </c>
      <c r="G30" s="30"/>
      <c r="H30" s="30"/>
      <c r="I30" s="30"/>
      <c r="J30" s="30"/>
      <c r="K30" s="30"/>
      <c r="L30" s="176">
        <v>0</v>
      </c>
      <c r="M30" s="177"/>
      <c r="N30" s="177"/>
      <c r="O30" s="177"/>
      <c r="P30" s="30"/>
      <c r="Q30" s="30"/>
      <c r="R30" s="30"/>
      <c r="S30" s="30"/>
      <c r="T30" s="30"/>
      <c r="U30" s="30"/>
      <c r="V30" s="30"/>
      <c r="W30" s="178">
        <f>ROUND($BD$51,2)</f>
        <v>0</v>
      </c>
      <c r="X30" s="177"/>
      <c r="Y30" s="177"/>
      <c r="Z30" s="177"/>
      <c r="AA30" s="177"/>
      <c r="AB30" s="177"/>
      <c r="AC30" s="177"/>
      <c r="AD30" s="177"/>
      <c r="AE30" s="177"/>
      <c r="AF30" s="30"/>
      <c r="AG30" s="30"/>
      <c r="AH30" s="30"/>
      <c r="AI30" s="30"/>
      <c r="AJ30" s="30"/>
      <c r="AK30" s="178">
        <v>0</v>
      </c>
      <c r="AL30" s="177"/>
      <c r="AM30" s="177"/>
      <c r="AN30" s="177"/>
      <c r="AO30" s="177"/>
      <c r="AP30" s="30"/>
      <c r="AQ30" s="31"/>
      <c r="BE30" s="166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65"/>
    </row>
    <row r="32" spans="2:57" s="6" customFormat="1" ht="27" customHeight="1">
      <c r="B32" s="23"/>
      <c r="C32" s="32"/>
      <c r="D32" s="33" t="s">
        <v>45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46</v>
      </c>
      <c r="U32" s="34"/>
      <c r="V32" s="34"/>
      <c r="W32" s="34"/>
      <c r="X32" s="179" t="s">
        <v>47</v>
      </c>
      <c r="Y32" s="180"/>
      <c r="Z32" s="180"/>
      <c r="AA32" s="180"/>
      <c r="AB32" s="180"/>
      <c r="AC32" s="34"/>
      <c r="AD32" s="34"/>
      <c r="AE32" s="34"/>
      <c r="AF32" s="34"/>
      <c r="AG32" s="34"/>
      <c r="AH32" s="34"/>
      <c r="AI32" s="34"/>
      <c r="AJ32" s="34"/>
      <c r="AK32" s="181">
        <f>ROUND(SUM($AK$23:$AK$30),2)</f>
        <v>0</v>
      </c>
      <c r="AL32" s="180"/>
      <c r="AM32" s="180"/>
      <c r="AN32" s="180"/>
      <c r="AO32" s="182"/>
      <c r="AP32" s="32"/>
      <c r="AQ32" s="37"/>
      <c r="BE32" s="165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48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S21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183" t="str">
        <f>$K$6</f>
        <v>Okružní</v>
      </c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185" t="str">
        <f>IF($AN$8="","",$AN$8)</f>
        <v>30.10.2014</v>
      </c>
      <c r="AN44" s="175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32</v>
      </c>
      <c r="AJ46" s="24"/>
      <c r="AK46" s="24"/>
      <c r="AL46" s="24"/>
      <c r="AM46" s="167" t="str">
        <f>IF($E$17="","",$E$17)</f>
        <v> </v>
      </c>
      <c r="AN46" s="175"/>
      <c r="AO46" s="175"/>
      <c r="AP46" s="175"/>
      <c r="AQ46" s="24"/>
      <c r="AR46" s="43"/>
      <c r="AS46" s="186" t="s">
        <v>49</v>
      </c>
      <c r="AT46" s="187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188"/>
      <c r="AT47" s="165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189"/>
      <c r="AT48" s="175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190" t="s">
        <v>50</v>
      </c>
      <c r="D49" s="180"/>
      <c r="E49" s="180"/>
      <c r="F49" s="180"/>
      <c r="G49" s="180"/>
      <c r="H49" s="34"/>
      <c r="I49" s="191" t="s">
        <v>51</v>
      </c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92" t="s">
        <v>52</v>
      </c>
      <c r="AH49" s="180"/>
      <c r="AI49" s="180"/>
      <c r="AJ49" s="180"/>
      <c r="AK49" s="180"/>
      <c r="AL49" s="180"/>
      <c r="AM49" s="180"/>
      <c r="AN49" s="191" t="s">
        <v>53</v>
      </c>
      <c r="AO49" s="180"/>
      <c r="AP49" s="180"/>
      <c r="AQ49" s="58" t="s">
        <v>54</v>
      </c>
      <c r="AR49" s="43"/>
      <c r="AS49" s="59" t="s">
        <v>55</v>
      </c>
      <c r="AT49" s="60" t="s">
        <v>56</v>
      </c>
      <c r="AU49" s="60" t="s">
        <v>57</v>
      </c>
      <c r="AV49" s="60" t="s">
        <v>58</v>
      </c>
      <c r="AW49" s="60" t="s">
        <v>59</v>
      </c>
      <c r="AX49" s="60" t="s">
        <v>60</v>
      </c>
      <c r="AY49" s="60" t="s">
        <v>61</v>
      </c>
      <c r="AZ49" s="60" t="s">
        <v>62</v>
      </c>
      <c r="BA49" s="60" t="s">
        <v>63</v>
      </c>
      <c r="BB49" s="60" t="s">
        <v>64</v>
      </c>
      <c r="BC49" s="60" t="s">
        <v>65</v>
      </c>
      <c r="BD49" s="61" t="s">
        <v>66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67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197">
        <f>ROUND(SUM($AG$52:$AG$54),2)</f>
        <v>0</v>
      </c>
      <c r="AH51" s="198"/>
      <c r="AI51" s="198"/>
      <c r="AJ51" s="198"/>
      <c r="AK51" s="198"/>
      <c r="AL51" s="198"/>
      <c r="AM51" s="198"/>
      <c r="AN51" s="197">
        <f>ROUND(SUM($AG$51,$AT$51),2)</f>
        <v>0</v>
      </c>
      <c r="AO51" s="198"/>
      <c r="AP51" s="198"/>
      <c r="AQ51" s="68"/>
      <c r="AR51" s="50"/>
      <c r="AS51" s="69">
        <f>ROUND(SUM($AS$52:$AS$54),2)</f>
        <v>0</v>
      </c>
      <c r="AT51" s="70">
        <f>ROUND(SUM($AV$51:$AW$51),2)</f>
        <v>0</v>
      </c>
      <c r="AU51" s="71">
        <f>ROUND(SUM($AU$52:$AU$54),5)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ROUND(SUM($AZ$52:$AZ$54),2)</f>
        <v>0</v>
      </c>
      <c r="BA51" s="70">
        <f>ROUND(SUM($BA$52:$BA$54),2)</f>
        <v>0</v>
      </c>
      <c r="BB51" s="70">
        <f>ROUND(SUM($BB$52:$BB$54),2)</f>
        <v>0</v>
      </c>
      <c r="BC51" s="70">
        <f>ROUND(SUM($BC$52:$BC$54),2)</f>
        <v>0</v>
      </c>
      <c r="BD51" s="72">
        <f>ROUND(SUM($BD$52:$BD$54),2)</f>
        <v>0</v>
      </c>
      <c r="BS51" s="47" t="s">
        <v>68</v>
      </c>
      <c r="BT51" s="47" t="s">
        <v>69</v>
      </c>
      <c r="BU51" s="73" t="s">
        <v>70</v>
      </c>
      <c r="BV51" s="47" t="s">
        <v>71</v>
      </c>
      <c r="BW51" s="47" t="s">
        <v>4</v>
      </c>
      <c r="BX51" s="47" t="s">
        <v>72</v>
      </c>
    </row>
    <row r="52" spans="1:91" s="74" customFormat="1" ht="28.5" customHeight="1">
      <c r="A52" s="203" t="s">
        <v>590</v>
      </c>
      <c r="B52" s="75"/>
      <c r="C52" s="76"/>
      <c r="D52" s="195" t="s">
        <v>73</v>
      </c>
      <c r="E52" s="196"/>
      <c r="F52" s="196"/>
      <c r="G52" s="196"/>
      <c r="H52" s="196"/>
      <c r="I52" s="76"/>
      <c r="J52" s="195" t="s">
        <v>74</v>
      </c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3">
        <f>'SO 01 - VRN'!$J$27</f>
        <v>0</v>
      </c>
      <c r="AH52" s="194"/>
      <c r="AI52" s="194"/>
      <c r="AJ52" s="194"/>
      <c r="AK52" s="194"/>
      <c r="AL52" s="194"/>
      <c r="AM52" s="194"/>
      <c r="AN52" s="193">
        <f>ROUND(SUM($AG$52,$AT$52),2)</f>
        <v>0</v>
      </c>
      <c r="AO52" s="194"/>
      <c r="AP52" s="194"/>
      <c r="AQ52" s="77" t="s">
        <v>75</v>
      </c>
      <c r="AR52" s="78"/>
      <c r="AS52" s="79">
        <v>0</v>
      </c>
      <c r="AT52" s="80">
        <f>ROUND(SUM($AV$52:$AW$52),2)</f>
        <v>0</v>
      </c>
      <c r="AU52" s="81">
        <f>'SO 01 - VRN'!$P$81</f>
        <v>0</v>
      </c>
      <c r="AV52" s="80">
        <f>'SO 01 - VRN'!$J$30</f>
        <v>0</v>
      </c>
      <c r="AW52" s="80">
        <f>'SO 01 - VRN'!$J$31</f>
        <v>0</v>
      </c>
      <c r="AX52" s="80">
        <f>'SO 01 - VRN'!$J$32</f>
        <v>0</v>
      </c>
      <c r="AY52" s="80">
        <f>'SO 01 - VRN'!$J$33</f>
        <v>0</v>
      </c>
      <c r="AZ52" s="80">
        <f>'SO 01 - VRN'!$F$30</f>
        <v>0</v>
      </c>
      <c r="BA52" s="80">
        <f>'SO 01 - VRN'!$F$31</f>
        <v>0</v>
      </c>
      <c r="BB52" s="80">
        <f>'SO 01 - VRN'!$F$32</f>
        <v>0</v>
      </c>
      <c r="BC52" s="80">
        <f>'SO 01 - VRN'!$F$33</f>
        <v>0</v>
      </c>
      <c r="BD52" s="82">
        <f>'SO 01 - VRN'!$F$34</f>
        <v>0</v>
      </c>
      <c r="BT52" s="74" t="s">
        <v>20</v>
      </c>
      <c r="BV52" s="74" t="s">
        <v>71</v>
      </c>
      <c r="BW52" s="74" t="s">
        <v>76</v>
      </c>
      <c r="BX52" s="74" t="s">
        <v>4</v>
      </c>
      <c r="CM52" s="74" t="s">
        <v>77</v>
      </c>
    </row>
    <row r="53" spans="1:91" s="74" customFormat="1" ht="28.5" customHeight="1">
      <c r="A53" s="203" t="s">
        <v>590</v>
      </c>
      <c r="B53" s="75"/>
      <c r="C53" s="76"/>
      <c r="D53" s="195" t="s">
        <v>78</v>
      </c>
      <c r="E53" s="196"/>
      <c r="F53" s="196"/>
      <c r="G53" s="196"/>
      <c r="H53" s="196"/>
      <c r="I53" s="76"/>
      <c r="J53" s="195" t="s">
        <v>79</v>
      </c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3">
        <f>'SO 02 - Komunikace a zpev...'!$J$27</f>
        <v>0</v>
      </c>
      <c r="AH53" s="194"/>
      <c r="AI53" s="194"/>
      <c r="AJ53" s="194"/>
      <c r="AK53" s="194"/>
      <c r="AL53" s="194"/>
      <c r="AM53" s="194"/>
      <c r="AN53" s="193">
        <f>ROUND(SUM($AG$53,$AT$53),2)</f>
        <v>0</v>
      </c>
      <c r="AO53" s="194"/>
      <c r="AP53" s="194"/>
      <c r="AQ53" s="77" t="s">
        <v>75</v>
      </c>
      <c r="AR53" s="78"/>
      <c r="AS53" s="79">
        <v>0</v>
      </c>
      <c r="AT53" s="80">
        <f>ROUND(SUM($AV$53:$AW$53),2)</f>
        <v>0</v>
      </c>
      <c r="AU53" s="81">
        <f>'SO 02 - Komunikace a zpev...'!$P$87</f>
        <v>0</v>
      </c>
      <c r="AV53" s="80">
        <f>'SO 02 - Komunikace a zpev...'!$J$30</f>
        <v>0</v>
      </c>
      <c r="AW53" s="80">
        <f>'SO 02 - Komunikace a zpev...'!$J$31</f>
        <v>0</v>
      </c>
      <c r="AX53" s="80">
        <f>'SO 02 - Komunikace a zpev...'!$J$32</f>
        <v>0</v>
      </c>
      <c r="AY53" s="80">
        <f>'SO 02 - Komunikace a zpev...'!$J$33</f>
        <v>0</v>
      </c>
      <c r="AZ53" s="80">
        <f>'SO 02 - Komunikace a zpev...'!$F$30</f>
        <v>0</v>
      </c>
      <c r="BA53" s="80">
        <f>'SO 02 - Komunikace a zpev...'!$F$31</f>
        <v>0</v>
      </c>
      <c r="BB53" s="80">
        <f>'SO 02 - Komunikace a zpev...'!$F$32</f>
        <v>0</v>
      </c>
      <c r="BC53" s="80">
        <f>'SO 02 - Komunikace a zpev...'!$F$33</f>
        <v>0</v>
      </c>
      <c r="BD53" s="82">
        <f>'SO 02 - Komunikace a zpev...'!$F$34</f>
        <v>0</v>
      </c>
      <c r="BT53" s="74" t="s">
        <v>20</v>
      </c>
      <c r="BV53" s="74" t="s">
        <v>71</v>
      </c>
      <c r="BW53" s="74" t="s">
        <v>80</v>
      </c>
      <c r="BX53" s="74" t="s">
        <v>4</v>
      </c>
      <c r="CM53" s="74" t="s">
        <v>77</v>
      </c>
    </row>
    <row r="54" spans="1:91" s="74" customFormat="1" ht="28.5" customHeight="1">
      <c r="A54" s="203" t="s">
        <v>590</v>
      </c>
      <c r="B54" s="75"/>
      <c r="C54" s="76"/>
      <c r="D54" s="195" t="s">
        <v>81</v>
      </c>
      <c r="E54" s="196"/>
      <c r="F54" s="196"/>
      <c r="G54" s="196"/>
      <c r="H54" s="196"/>
      <c r="I54" s="76"/>
      <c r="J54" s="195" t="s">
        <v>82</v>
      </c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3">
        <f>'SO 03 - Kanal.přípojka a ...'!$J$27</f>
        <v>0</v>
      </c>
      <c r="AH54" s="194"/>
      <c r="AI54" s="194"/>
      <c r="AJ54" s="194"/>
      <c r="AK54" s="194"/>
      <c r="AL54" s="194"/>
      <c r="AM54" s="194"/>
      <c r="AN54" s="193">
        <f>ROUND(SUM($AG$54,$AT$54),2)</f>
        <v>0</v>
      </c>
      <c r="AO54" s="194"/>
      <c r="AP54" s="194"/>
      <c r="AQ54" s="77" t="s">
        <v>75</v>
      </c>
      <c r="AR54" s="78"/>
      <c r="AS54" s="83">
        <v>0</v>
      </c>
      <c r="AT54" s="84">
        <f>ROUND(SUM($AV$54:$AW$54),2)</f>
        <v>0</v>
      </c>
      <c r="AU54" s="85">
        <f>'SO 03 - Kanal.přípojka a ...'!$P$82</f>
        <v>0</v>
      </c>
      <c r="AV54" s="84">
        <f>'SO 03 - Kanal.přípojka a ...'!$J$30</f>
        <v>0</v>
      </c>
      <c r="AW54" s="84">
        <f>'SO 03 - Kanal.přípojka a ...'!$J$31</f>
        <v>0</v>
      </c>
      <c r="AX54" s="84">
        <f>'SO 03 - Kanal.přípojka a ...'!$J$32</f>
        <v>0</v>
      </c>
      <c r="AY54" s="84">
        <f>'SO 03 - Kanal.přípojka a ...'!$J$33</f>
        <v>0</v>
      </c>
      <c r="AZ54" s="84">
        <f>'SO 03 - Kanal.přípojka a ...'!$F$30</f>
        <v>0</v>
      </c>
      <c r="BA54" s="84">
        <f>'SO 03 - Kanal.přípojka a ...'!$F$31</f>
        <v>0</v>
      </c>
      <c r="BB54" s="84">
        <f>'SO 03 - Kanal.přípojka a ...'!$F$32</f>
        <v>0</v>
      </c>
      <c r="BC54" s="84">
        <f>'SO 03 - Kanal.přípojka a ...'!$F$33</f>
        <v>0</v>
      </c>
      <c r="BD54" s="86">
        <f>'SO 03 - Kanal.přípojka a ...'!$F$34</f>
        <v>0</v>
      </c>
      <c r="BT54" s="74" t="s">
        <v>20</v>
      </c>
      <c r="BV54" s="74" t="s">
        <v>71</v>
      </c>
      <c r="BW54" s="74" t="s">
        <v>83</v>
      </c>
      <c r="BX54" s="74" t="s">
        <v>4</v>
      </c>
      <c r="CM54" s="74" t="s">
        <v>77</v>
      </c>
    </row>
    <row r="55" spans="2:44" s="6" customFormat="1" ht="30.75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43"/>
    </row>
    <row r="56" spans="2:44" s="6" customFormat="1" ht="7.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</sheetData>
  <sheetProtection password="CC35" sheet="1" objects="1" scenarios="1" formatColumns="0" formatRows="0" sort="0" autoFilter="0"/>
  <mergeCells count="49">
    <mergeCell ref="AR2:BE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VRN'!C2" tooltip="SO 01 - VRN" display="/"/>
    <hyperlink ref="A53" location="'SO 02 - Komunikace a zpev...'!C2" tooltip="SO 02 - Komunikace a zpev..." display="/"/>
    <hyperlink ref="A54" location="'SO 03 - Kanal.přípojka a ...'!C2" tooltip="SO 03 - Kanal.přípojka a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5"/>
      <c r="C1" s="205"/>
      <c r="D1" s="204" t="s">
        <v>1</v>
      </c>
      <c r="E1" s="205"/>
      <c r="F1" s="206" t="s">
        <v>591</v>
      </c>
      <c r="G1" s="211" t="s">
        <v>592</v>
      </c>
      <c r="H1" s="211"/>
      <c r="I1" s="205"/>
      <c r="J1" s="206" t="s">
        <v>593</v>
      </c>
      <c r="K1" s="204" t="s">
        <v>84</v>
      </c>
      <c r="L1" s="206" t="s">
        <v>594</v>
      </c>
      <c r="M1" s="206"/>
      <c r="N1" s="206"/>
      <c r="O1" s="206"/>
      <c r="P1" s="206"/>
      <c r="Q1" s="206"/>
      <c r="R1" s="206"/>
      <c r="S1" s="206"/>
      <c r="T1" s="206"/>
      <c r="U1" s="202"/>
      <c r="V1" s="20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9"/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85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00" t="str">
        <f>'Rekapitulace stavby'!$K$6</f>
        <v>Okružní</v>
      </c>
      <c r="F7" s="168"/>
      <c r="G7" s="168"/>
      <c r="H7" s="168"/>
      <c r="J7" s="11"/>
      <c r="K7" s="13"/>
    </row>
    <row r="8" spans="2:11" s="6" customFormat="1" ht="15.75" customHeight="1">
      <c r="B8" s="23"/>
      <c r="C8" s="24"/>
      <c r="D8" s="19" t="s">
        <v>86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183" t="s">
        <v>87</v>
      </c>
      <c r="F9" s="175"/>
      <c r="G9" s="175"/>
      <c r="H9" s="17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30.10.2014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171"/>
      <c r="F24" s="201"/>
      <c r="G24" s="201"/>
      <c r="H24" s="201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35</v>
      </c>
      <c r="E27" s="24"/>
      <c r="F27" s="24"/>
      <c r="G27" s="24"/>
      <c r="H27" s="24"/>
      <c r="J27" s="67">
        <f>ROUND($J$81,2)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5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6">
        <f>ROUND(SUM($BE$81:$BE$96),2)</f>
        <v>0</v>
      </c>
      <c r="G30" s="24"/>
      <c r="H30" s="24"/>
      <c r="I30" s="97">
        <v>0.21</v>
      </c>
      <c r="J30" s="96">
        <f>ROUND(SUM($BE$81:$BE$96)*$I$30,2)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6">
        <f>ROUND(SUM($BF$81:$BF$96),2)</f>
        <v>0</v>
      </c>
      <c r="G31" s="24"/>
      <c r="H31" s="24"/>
      <c r="I31" s="97">
        <v>0.15</v>
      </c>
      <c r="J31" s="96">
        <f>ROUND(SUM($BF$81:$BF$96)*$I$31,2)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6">
        <f>ROUND(SUM($BG$81:$BG$96),2)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6">
        <f>ROUND(SUM($BH$81:$BH$96),2)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6">
        <f>ROUND(SUM($BI$81:$BI$96),2)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88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00" t="str">
        <f>$E$7</f>
        <v>Okružní</v>
      </c>
      <c r="F45" s="175"/>
      <c r="G45" s="175"/>
      <c r="H45" s="175"/>
      <c r="J45" s="24"/>
      <c r="K45" s="27"/>
    </row>
    <row r="46" spans="2:11" s="6" customFormat="1" ht="15" customHeight="1">
      <c r="B46" s="23"/>
      <c r="C46" s="19" t="s">
        <v>86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183" t="str">
        <f>$E$9</f>
        <v>SO 01 - VRN</v>
      </c>
      <c r="F47" s="175"/>
      <c r="G47" s="175"/>
      <c r="H47" s="17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30.10.2014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89</v>
      </c>
      <c r="D54" s="32"/>
      <c r="E54" s="32"/>
      <c r="F54" s="32"/>
      <c r="G54" s="32"/>
      <c r="H54" s="32"/>
      <c r="I54" s="106"/>
      <c r="J54" s="107" t="s">
        <v>90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91</v>
      </c>
      <c r="D56" s="24"/>
      <c r="E56" s="24"/>
      <c r="F56" s="24"/>
      <c r="G56" s="24"/>
      <c r="H56" s="24"/>
      <c r="J56" s="67">
        <f>ROUND($J$81,2)</f>
        <v>0</v>
      </c>
      <c r="K56" s="27"/>
      <c r="AU56" s="6" t="s">
        <v>92</v>
      </c>
    </row>
    <row r="57" spans="2:11" s="73" customFormat="1" ht="25.5" customHeight="1">
      <c r="B57" s="108"/>
      <c r="C57" s="109"/>
      <c r="D57" s="110" t="s">
        <v>93</v>
      </c>
      <c r="E57" s="110"/>
      <c r="F57" s="110"/>
      <c r="G57" s="110"/>
      <c r="H57" s="110"/>
      <c r="I57" s="111"/>
      <c r="J57" s="112">
        <f>ROUND($J$82,2)</f>
        <v>0</v>
      </c>
      <c r="K57" s="113"/>
    </row>
    <row r="58" spans="2:11" s="114" customFormat="1" ht="21" customHeight="1">
      <c r="B58" s="115"/>
      <c r="C58" s="116"/>
      <c r="D58" s="117" t="s">
        <v>94</v>
      </c>
      <c r="E58" s="117"/>
      <c r="F58" s="117"/>
      <c r="G58" s="117"/>
      <c r="H58" s="117"/>
      <c r="I58" s="118"/>
      <c r="J58" s="119">
        <f>ROUND($J$83,2)</f>
        <v>0</v>
      </c>
      <c r="K58" s="120"/>
    </row>
    <row r="59" spans="2:11" s="73" customFormat="1" ht="25.5" customHeight="1">
      <c r="B59" s="108"/>
      <c r="C59" s="109"/>
      <c r="D59" s="110" t="s">
        <v>95</v>
      </c>
      <c r="E59" s="110"/>
      <c r="F59" s="110"/>
      <c r="G59" s="110"/>
      <c r="H59" s="110"/>
      <c r="I59" s="111"/>
      <c r="J59" s="112">
        <f>ROUND($J$84,2)</f>
        <v>0</v>
      </c>
      <c r="K59" s="113"/>
    </row>
    <row r="60" spans="2:11" s="114" customFormat="1" ht="21" customHeight="1">
      <c r="B60" s="115"/>
      <c r="C60" s="116"/>
      <c r="D60" s="117" t="s">
        <v>96</v>
      </c>
      <c r="E60" s="117"/>
      <c r="F60" s="117"/>
      <c r="G60" s="117"/>
      <c r="H60" s="117"/>
      <c r="I60" s="118"/>
      <c r="J60" s="119">
        <f>ROUND($J$85,2)</f>
        <v>0</v>
      </c>
      <c r="K60" s="120"/>
    </row>
    <row r="61" spans="2:11" s="73" customFormat="1" ht="25.5" customHeight="1">
      <c r="B61" s="108"/>
      <c r="C61" s="109"/>
      <c r="D61" s="110" t="s">
        <v>97</v>
      </c>
      <c r="E61" s="110"/>
      <c r="F61" s="110"/>
      <c r="G61" s="110"/>
      <c r="H61" s="110"/>
      <c r="I61" s="111"/>
      <c r="J61" s="112">
        <f>ROUND($J$86,2)</f>
        <v>0</v>
      </c>
      <c r="K61" s="113"/>
    </row>
    <row r="62" spans="2:11" s="6" customFormat="1" ht="22.5" customHeight="1">
      <c r="B62" s="23"/>
      <c r="C62" s="24"/>
      <c r="D62" s="24"/>
      <c r="E62" s="24"/>
      <c r="F62" s="24"/>
      <c r="G62" s="24"/>
      <c r="H62" s="24"/>
      <c r="J62" s="24"/>
      <c r="K62" s="27"/>
    </row>
    <row r="63" spans="2:11" s="6" customFormat="1" ht="7.5" customHeight="1">
      <c r="B63" s="38"/>
      <c r="C63" s="39"/>
      <c r="D63" s="39"/>
      <c r="E63" s="39"/>
      <c r="F63" s="39"/>
      <c r="G63" s="39"/>
      <c r="H63" s="39"/>
      <c r="I63" s="101"/>
      <c r="J63" s="39"/>
      <c r="K63" s="40"/>
    </row>
    <row r="67" spans="2:12" s="6" customFormat="1" ht="7.5" customHeight="1">
      <c r="B67" s="41"/>
      <c r="C67" s="42"/>
      <c r="D67" s="42"/>
      <c r="E67" s="42"/>
      <c r="F67" s="42"/>
      <c r="G67" s="42"/>
      <c r="H67" s="42"/>
      <c r="I67" s="103"/>
      <c r="J67" s="42"/>
      <c r="K67" s="42"/>
      <c r="L67" s="43"/>
    </row>
    <row r="68" spans="2:12" s="6" customFormat="1" ht="37.5" customHeight="1">
      <c r="B68" s="23"/>
      <c r="C68" s="12" t="s">
        <v>98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5" customHeight="1">
      <c r="B70" s="23"/>
      <c r="C70" s="19" t="s">
        <v>15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6.5" customHeight="1">
      <c r="B71" s="23"/>
      <c r="C71" s="24"/>
      <c r="D71" s="24"/>
      <c r="E71" s="200" t="str">
        <f>$E$7</f>
        <v>Okružní</v>
      </c>
      <c r="F71" s="175"/>
      <c r="G71" s="175"/>
      <c r="H71" s="175"/>
      <c r="J71" s="24"/>
      <c r="K71" s="24"/>
      <c r="L71" s="43"/>
    </row>
    <row r="72" spans="2:12" s="6" customFormat="1" ht="15" customHeight="1">
      <c r="B72" s="23"/>
      <c r="C72" s="19" t="s">
        <v>86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9.5" customHeight="1">
      <c r="B73" s="23"/>
      <c r="C73" s="24"/>
      <c r="D73" s="24"/>
      <c r="E73" s="183" t="str">
        <f>$E$9</f>
        <v>SO 01 - VRN</v>
      </c>
      <c r="F73" s="175"/>
      <c r="G73" s="175"/>
      <c r="H73" s="175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8.75" customHeight="1">
      <c r="B75" s="23"/>
      <c r="C75" s="19" t="s">
        <v>21</v>
      </c>
      <c r="D75" s="24"/>
      <c r="E75" s="24"/>
      <c r="F75" s="17" t="str">
        <f>$F$12</f>
        <v> </v>
      </c>
      <c r="G75" s="24"/>
      <c r="H75" s="24"/>
      <c r="I75" s="88" t="s">
        <v>23</v>
      </c>
      <c r="J75" s="52" t="str">
        <f>IF($J$12="","",$J$12)</f>
        <v>30.10.2014</v>
      </c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.75" customHeight="1">
      <c r="B77" s="23"/>
      <c r="C77" s="19" t="s">
        <v>27</v>
      </c>
      <c r="D77" s="24"/>
      <c r="E77" s="24"/>
      <c r="F77" s="17" t="str">
        <f>$E$15</f>
        <v> </v>
      </c>
      <c r="G77" s="24"/>
      <c r="H77" s="24"/>
      <c r="I77" s="88" t="s">
        <v>32</v>
      </c>
      <c r="J77" s="17" t="str">
        <f>$E$21</f>
        <v> </v>
      </c>
      <c r="K77" s="24"/>
      <c r="L77" s="43"/>
    </row>
    <row r="78" spans="2:12" s="6" customFormat="1" ht="15" customHeight="1">
      <c r="B78" s="23"/>
      <c r="C78" s="19" t="s">
        <v>30</v>
      </c>
      <c r="D78" s="24"/>
      <c r="E78" s="24"/>
      <c r="F78" s="17">
        <f>IF($E$18="","",$E$18)</f>
      </c>
      <c r="G78" s="24"/>
      <c r="H78" s="24"/>
      <c r="J78" s="24"/>
      <c r="K78" s="24"/>
      <c r="L78" s="43"/>
    </row>
    <row r="79" spans="2:12" s="6" customFormat="1" ht="11.2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20" s="121" customFormat="1" ht="30" customHeight="1">
      <c r="B80" s="122"/>
      <c r="C80" s="123" t="s">
        <v>99</v>
      </c>
      <c r="D80" s="124" t="s">
        <v>54</v>
      </c>
      <c r="E80" s="124" t="s">
        <v>50</v>
      </c>
      <c r="F80" s="124" t="s">
        <v>100</v>
      </c>
      <c r="G80" s="124" t="s">
        <v>101</v>
      </c>
      <c r="H80" s="124" t="s">
        <v>102</v>
      </c>
      <c r="I80" s="125" t="s">
        <v>103</v>
      </c>
      <c r="J80" s="124" t="s">
        <v>104</v>
      </c>
      <c r="K80" s="126" t="s">
        <v>105</v>
      </c>
      <c r="L80" s="127"/>
      <c r="M80" s="59" t="s">
        <v>106</v>
      </c>
      <c r="N80" s="60" t="s">
        <v>39</v>
      </c>
      <c r="O80" s="60" t="s">
        <v>107</v>
      </c>
      <c r="P80" s="60" t="s">
        <v>108</v>
      </c>
      <c r="Q80" s="60" t="s">
        <v>109</v>
      </c>
      <c r="R80" s="60" t="s">
        <v>110</v>
      </c>
      <c r="S80" s="60" t="s">
        <v>111</v>
      </c>
      <c r="T80" s="61" t="s">
        <v>112</v>
      </c>
    </row>
    <row r="81" spans="2:63" s="6" customFormat="1" ht="30" customHeight="1">
      <c r="B81" s="23"/>
      <c r="C81" s="66" t="s">
        <v>91</v>
      </c>
      <c r="D81" s="24"/>
      <c r="E81" s="24"/>
      <c r="F81" s="24"/>
      <c r="G81" s="24"/>
      <c r="H81" s="24"/>
      <c r="J81" s="128">
        <f>$BK$81</f>
        <v>0</v>
      </c>
      <c r="K81" s="24"/>
      <c r="L81" s="43"/>
      <c r="M81" s="63"/>
      <c r="N81" s="64"/>
      <c r="O81" s="64"/>
      <c r="P81" s="129">
        <f>$P$82+$P$84+$P$86</f>
        <v>0</v>
      </c>
      <c r="Q81" s="64"/>
      <c r="R81" s="129">
        <f>$R$82+$R$84+$R$86</f>
        <v>0</v>
      </c>
      <c r="S81" s="64"/>
      <c r="T81" s="130">
        <f>$T$82+$T$84+$T$86</f>
        <v>0</v>
      </c>
      <c r="AT81" s="6" t="s">
        <v>68</v>
      </c>
      <c r="AU81" s="6" t="s">
        <v>92</v>
      </c>
      <c r="BK81" s="131">
        <f>$BK$82+$BK$84+$BK$86</f>
        <v>0</v>
      </c>
    </row>
    <row r="82" spans="2:63" s="132" customFormat="1" ht="37.5" customHeight="1">
      <c r="B82" s="133"/>
      <c r="C82" s="134"/>
      <c r="D82" s="134" t="s">
        <v>68</v>
      </c>
      <c r="E82" s="135" t="s">
        <v>113</v>
      </c>
      <c r="F82" s="135" t="s">
        <v>114</v>
      </c>
      <c r="G82" s="134"/>
      <c r="H82" s="134"/>
      <c r="J82" s="136">
        <f>$BK$82</f>
        <v>0</v>
      </c>
      <c r="K82" s="134"/>
      <c r="L82" s="137"/>
      <c r="M82" s="138"/>
      <c r="N82" s="134"/>
      <c r="O82" s="134"/>
      <c r="P82" s="139">
        <f>$P$83</f>
        <v>0</v>
      </c>
      <c r="Q82" s="134"/>
      <c r="R82" s="139">
        <f>$R$83</f>
        <v>0</v>
      </c>
      <c r="S82" s="134"/>
      <c r="T82" s="140">
        <f>$T$83</f>
        <v>0</v>
      </c>
      <c r="AR82" s="141" t="s">
        <v>20</v>
      </c>
      <c r="AT82" s="141" t="s">
        <v>68</v>
      </c>
      <c r="AU82" s="141" t="s">
        <v>69</v>
      </c>
      <c r="AY82" s="141" t="s">
        <v>115</v>
      </c>
      <c r="BK82" s="142">
        <f>$BK$83</f>
        <v>0</v>
      </c>
    </row>
    <row r="83" spans="2:63" s="132" customFormat="1" ht="21" customHeight="1">
      <c r="B83" s="133"/>
      <c r="C83" s="134"/>
      <c r="D83" s="134" t="s">
        <v>68</v>
      </c>
      <c r="E83" s="143" t="s">
        <v>116</v>
      </c>
      <c r="F83" s="143" t="s">
        <v>117</v>
      </c>
      <c r="G83" s="134"/>
      <c r="H83" s="134"/>
      <c r="J83" s="144">
        <f>$BK$83</f>
        <v>0</v>
      </c>
      <c r="K83" s="134"/>
      <c r="L83" s="137"/>
      <c r="M83" s="138"/>
      <c r="N83" s="134"/>
      <c r="O83" s="134"/>
      <c r="P83" s="139">
        <v>0</v>
      </c>
      <c r="Q83" s="134"/>
      <c r="R83" s="139">
        <v>0</v>
      </c>
      <c r="S83" s="134"/>
      <c r="T83" s="140">
        <v>0</v>
      </c>
      <c r="AR83" s="141" t="s">
        <v>20</v>
      </c>
      <c r="AT83" s="141" t="s">
        <v>68</v>
      </c>
      <c r="AU83" s="141" t="s">
        <v>20</v>
      </c>
      <c r="AY83" s="141" t="s">
        <v>115</v>
      </c>
      <c r="BK83" s="142">
        <v>0</v>
      </c>
    </row>
    <row r="84" spans="2:63" s="132" customFormat="1" ht="25.5" customHeight="1">
      <c r="B84" s="133"/>
      <c r="C84" s="134"/>
      <c r="D84" s="134" t="s">
        <v>68</v>
      </c>
      <c r="E84" s="135" t="s">
        <v>118</v>
      </c>
      <c r="F84" s="135" t="s">
        <v>119</v>
      </c>
      <c r="G84" s="134"/>
      <c r="H84" s="134"/>
      <c r="J84" s="136">
        <f>$BK$84</f>
        <v>0</v>
      </c>
      <c r="K84" s="134"/>
      <c r="L84" s="137"/>
      <c r="M84" s="138"/>
      <c r="N84" s="134"/>
      <c r="O84" s="134"/>
      <c r="P84" s="139">
        <f>$P$85</f>
        <v>0</v>
      </c>
      <c r="Q84" s="134"/>
      <c r="R84" s="139">
        <f>$R$85</f>
        <v>0</v>
      </c>
      <c r="S84" s="134"/>
      <c r="T84" s="140">
        <f>$T$85</f>
        <v>0</v>
      </c>
      <c r="AR84" s="141" t="s">
        <v>20</v>
      </c>
      <c r="AT84" s="141" t="s">
        <v>68</v>
      </c>
      <c r="AU84" s="141" t="s">
        <v>69</v>
      </c>
      <c r="AY84" s="141" t="s">
        <v>115</v>
      </c>
      <c r="BK84" s="142">
        <f>$BK$85</f>
        <v>0</v>
      </c>
    </row>
    <row r="85" spans="2:63" s="132" customFormat="1" ht="21" customHeight="1">
      <c r="B85" s="133"/>
      <c r="C85" s="134"/>
      <c r="D85" s="134" t="s">
        <v>68</v>
      </c>
      <c r="E85" s="143" t="s">
        <v>120</v>
      </c>
      <c r="F85" s="143" t="s">
        <v>121</v>
      </c>
      <c r="G85" s="134"/>
      <c r="H85" s="134"/>
      <c r="J85" s="144">
        <f>$BK$85</f>
        <v>0</v>
      </c>
      <c r="K85" s="134"/>
      <c r="L85" s="137"/>
      <c r="M85" s="138"/>
      <c r="N85" s="134"/>
      <c r="O85" s="134"/>
      <c r="P85" s="139">
        <v>0</v>
      </c>
      <c r="Q85" s="134"/>
      <c r="R85" s="139">
        <v>0</v>
      </c>
      <c r="S85" s="134"/>
      <c r="T85" s="140">
        <v>0</v>
      </c>
      <c r="AR85" s="141" t="s">
        <v>20</v>
      </c>
      <c r="AT85" s="141" t="s">
        <v>68</v>
      </c>
      <c r="AU85" s="141" t="s">
        <v>20</v>
      </c>
      <c r="AY85" s="141" t="s">
        <v>115</v>
      </c>
      <c r="BK85" s="142">
        <v>0</v>
      </c>
    </row>
    <row r="86" spans="2:63" s="132" customFormat="1" ht="25.5" customHeight="1">
      <c r="B86" s="133"/>
      <c r="C86" s="134"/>
      <c r="D86" s="134" t="s">
        <v>68</v>
      </c>
      <c r="E86" s="135" t="s">
        <v>122</v>
      </c>
      <c r="F86" s="135" t="s">
        <v>123</v>
      </c>
      <c r="G86" s="134"/>
      <c r="H86" s="134"/>
      <c r="J86" s="136">
        <f>$BK$86</f>
        <v>0</v>
      </c>
      <c r="K86" s="134"/>
      <c r="L86" s="137"/>
      <c r="M86" s="138"/>
      <c r="N86" s="134"/>
      <c r="O86" s="134"/>
      <c r="P86" s="139">
        <f>SUM($P$87:$P$96)</f>
        <v>0</v>
      </c>
      <c r="Q86" s="134"/>
      <c r="R86" s="139">
        <f>SUM($R$87:$R$96)</f>
        <v>0</v>
      </c>
      <c r="S86" s="134"/>
      <c r="T86" s="140">
        <f>SUM($T$87:$T$96)</f>
        <v>0</v>
      </c>
      <c r="AR86" s="141" t="s">
        <v>20</v>
      </c>
      <c r="AT86" s="141" t="s">
        <v>68</v>
      </c>
      <c r="AU86" s="141" t="s">
        <v>69</v>
      </c>
      <c r="AY86" s="141" t="s">
        <v>115</v>
      </c>
      <c r="BK86" s="142">
        <f>SUM($BK$87:$BK$96)</f>
        <v>0</v>
      </c>
    </row>
    <row r="87" spans="2:65" s="6" customFormat="1" ht="15.75" customHeight="1">
      <c r="B87" s="23"/>
      <c r="C87" s="145" t="s">
        <v>20</v>
      </c>
      <c r="D87" s="145" t="s">
        <v>124</v>
      </c>
      <c r="E87" s="146" t="s">
        <v>125</v>
      </c>
      <c r="F87" s="147" t="s">
        <v>126</v>
      </c>
      <c r="G87" s="148" t="s">
        <v>127</v>
      </c>
      <c r="H87" s="149">
        <v>1</v>
      </c>
      <c r="I87" s="150"/>
      <c r="J87" s="151">
        <f>ROUND($I$87*$H$87,2)</f>
        <v>0</v>
      </c>
      <c r="K87" s="147"/>
      <c r="L87" s="43"/>
      <c r="M87" s="152"/>
      <c r="N87" s="153" t="s">
        <v>40</v>
      </c>
      <c r="O87" s="24"/>
      <c r="P87" s="24"/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128</v>
      </c>
      <c r="AT87" s="89" t="s">
        <v>124</v>
      </c>
      <c r="AU87" s="89" t="s">
        <v>20</v>
      </c>
      <c r="AY87" s="6" t="s">
        <v>115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20</v>
      </c>
      <c r="BK87" s="156">
        <f>ROUND($I$87*$H$87,2)</f>
        <v>0</v>
      </c>
      <c r="BL87" s="89" t="s">
        <v>128</v>
      </c>
      <c r="BM87" s="89" t="s">
        <v>20</v>
      </c>
    </row>
    <row r="88" spans="2:47" s="6" customFormat="1" ht="16.5" customHeight="1">
      <c r="B88" s="23"/>
      <c r="C88" s="24"/>
      <c r="D88" s="157" t="s">
        <v>129</v>
      </c>
      <c r="E88" s="24"/>
      <c r="F88" s="158" t="s">
        <v>126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129</v>
      </c>
      <c r="AU88" s="6" t="s">
        <v>20</v>
      </c>
    </row>
    <row r="89" spans="2:65" s="6" customFormat="1" ht="15.75" customHeight="1">
      <c r="B89" s="23"/>
      <c r="C89" s="145" t="s">
        <v>77</v>
      </c>
      <c r="D89" s="145" t="s">
        <v>124</v>
      </c>
      <c r="E89" s="146" t="s">
        <v>130</v>
      </c>
      <c r="F89" s="147" t="s">
        <v>131</v>
      </c>
      <c r="G89" s="148" t="s">
        <v>127</v>
      </c>
      <c r="H89" s="149">
        <v>1</v>
      </c>
      <c r="I89" s="150"/>
      <c r="J89" s="151">
        <f>ROUND($I$89*$H$89,2)</f>
        <v>0</v>
      </c>
      <c r="K89" s="147"/>
      <c r="L89" s="43"/>
      <c r="M89" s="152"/>
      <c r="N89" s="153" t="s">
        <v>40</v>
      </c>
      <c r="O89" s="24"/>
      <c r="P89" s="24"/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9" t="s">
        <v>128</v>
      </c>
      <c r="AT89" s="89" t="s">
        <v>124</v>
      </c>
      <c r="AU89" s="89" t="s">
        <v>20</v>
      </c>
      <c r="AY89" s="6" t="s">
        <v>115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20</v>
      </c>
      <c r="BK89" s="156">
        <f>ROUND($I$89*$H$89,2)</f>
        <v>0</v>
      </c>
      <c r="BL89" s="89" t="s">
        <v>128</v>
      </c>
      <c r="BM89" s="89" t="s">
        <v>77</v>
      </c>
    </row>
    <row r="90" spans="2:47" s="6" customFormat="1" ht="16.5" customHeight="1">
      <c r="B90" s="23"/>
      <c r="C90" s="24"/>
      <c r="D90" s="157" t="s">
        <v>129</v>
      </c>
      <c r="E90" s="24"/>
      <c r="F90" s="158" t="s">
        <v>131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129</v>
      </c>
      <c r="AU90" s="6" t="s">
        <v>20</v>
      </c>
    </row>
    <row r="91" spans="2:65" s="6" customFormat="1" ht="15.75" customHeight="1">
      <c r="B91" s="23"/>
      <c r="C91" s="145" t="s">
        <v>132</v>
      </c>
      <c r="D91" s="145" t="s">
        <v>124</v>
      </c>
      <c r="E91" s="146" t="s">
        <v>133</v>
      </c>
      <c r="F91" s="147" t="s">
        <v>134</v>
      </c>
      <c r="G91" s="148" t="s">
        <v>127</v>
      </c>
      <c r="H91" s="149">
        <v>1</v>
      </c>
      <c r="I91" s="150"/>
      <c r="J91" s="151">
        <f>ROUND($I$91*$H$91,2)</f>
        <v>0</v>
      </c>
      <c r="K91" s="147"/>
      <c r="L91" s="43"/>
      <c r="M91" s="152"/>
      <c r="N91" s="153" t="s">
        <v>40</v>
      </c>
      <c r="O91" s="24"/>
      <c r="P91" s="24"/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128</v>
      </c>
      <c r="AT91" s="89" t="s">
        <v>124</v>
      </c>
      <c r="AU91" s="89" t="s">
        <v>20</v>
      </c>
      <c r="AY91" s="6" t="s">
        <v>115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20</v>
      </c>
      <c r="BK91" s="156">
        <f>ROUND($I$91*$H$91,2)</f>
        <v>0</v>
      </c>
      <c r="BL91" s="89" t="s">
        <v>128</v>
      </c>
      <c r="BM91" s="89" t="s">
        <v>132</v>
      </c>
    </row>
    <row r="92" spans="2:47" s="6" customFormat="1" ht="16.5" customHeight="1">
      <c r="B92" s="23"/>
      <c r="C92" s="24"/>
      <c r="D92" s="157" t="s">
        <v>129</v>
      </c>
      <c r="E92" s="24"/>
      <c r="F92" s="158" t="s">
        <v>134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129</v>
      </c>
      <c r="AU92" s="6" t="s">
        <v>20</v>
      </c>
    </row>
    <row r="93" spans="2:65" s="6" customFormat="1" ht="15.75" customHeight="1">
      <c r="B93" s="23"/>
      <c r="C93" s="145" t="s">
        <v>128</v>
      </c>
      <c r="D93" s="145" t="s">
        <v>124</v>
      </c>
      <c r="E93" s="146" t="s">
        <v>135</v>
      </c>
      <c r="F93" s="147" t="s">
        <v>136</v>
      </c>
      <c r="G93" s="148" t="s">
        <v>127</v>
      </c>
      <c r="H93" s="149">
        <v>1</v>
      </c>
      <c r="I93" s="150"/>
      <c r="J93" s="151">
        <f>ROUND($I$93*$H$93,2)</f>
        <v>0</v>
      </c>
      <c r="K93" s="147"/>
      <c r="L93" s="43"/>
      <c r="M93" s="152"/>
      <c r="N93" s="153" t="s">
        <v>40</v>
      </c>
      <c r="O93" s="24"/>
      <c r="P93" s="24"/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89" t="s">
        <v>128</v>
      </c>
      <c r="AT93" s="89" t="s">
        <v>124</v>
      </c>
      <c r="AU93" s="89" t="s">
        <v>20</v>
      </c>
      <c r="AY93" s="6" t="s">
        <v>115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20</v>
      </c>
      <c r="BK93" s="156">
        <f>ROUND($I$93*$H$93,2)</f>
        <v>0</v>
      </c>
      <c r="BL93" s="89" t="s">
        <v>128</v>
      </c>
      <c r="BM93" s="89" t="s">
        <v>128</v>
      </c>
    </row>
    <row r="94" spans="2:47" s="6" customFormat="1" ht="16.5" customHeight="1">
      <c r="B94" s="23"/>
      <c r="C94" s="24"/>
      <c r="D94" s="157" t="s">
        <v>129</v>
      </c>
      <c r="E94" s="24"/>
      <c r="F94" s="158" t="s">
        <v>136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129</v>
      </c>
      <c r="AU94" s="6" t="s">
        <v>20</v>
      </c>
    </row>
    <row r="95" spans="2:65" s="6" customFormat="1" ht="15.75" customHeight="1">
      <c r="B95" s="23"/>
      <c r="C95" s="145" t="s">
        <v>137</v>
      </c>
      <c r="D95" s="145" t="s">
        <v>124</v>
      </c>
      <c r="E95" s="146" t="s">
        <v>138</v>
      </c>
      <c r="F95" s="147" t="s">
        <v>139</v>
      </c>
      <c r="G95" s="148" t="s">
        <v>127</v>
      </c>
      <c r="H95" s="149">
        <v>1</v>
      </c>
      <c r="I95" s="150"/>
      <c r="J95" s="151">
        <f>ROUND($I$95*$H$95,2)</f>
        <v>0</v>
      </c>
      <c r="K95" s="147"/>
      <c r="L95" s="43"/>
      <c r="M95" s="152"/>
      <c r="N95" s="153" t="s">
        <v>40</v>
      </c>
      <c r="O95" s="24"/>
      <c r="P95" s="24"/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128</v>
      </c>
      <c r="AT95" s="89" t="s">
        <v>124</v>
      </c>
      <c r="AU95" s="89" t="s">
        <v>20</v>
      </c>
      <c r="AY95" s="6" t="s">
        <v>115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20</v>
      </c>
      <c r="BK95" s="156">
        <f>ROUND($I$95*$H$95,2)</f>
        <v>0</v>
      </c>
      <c r="BL95" s="89" t="s">
        <v>128</v>
      </c>
      <c r="BM95" s="89" t="s">
        <v>137</v>
      </c>
    </row>
    <row r="96" spans="2:47" s="6" customFormat="1" ht="16.5" customHeight="1">
      <c r="B96" s="23"/>
      <c r="C96" s="24"/>
      <c r="D96" s="157" t="s">
        <v>129</v>
      </c>
      <c r="E96" s="24"/>
      <c r="F96" s="158" t="s">
        <v>139</v>
      </c>
      <c r="G96" s="24"/>
      <c r="H96" s="24"/>
      <c r="J96" s="24"/>
      <c r="K96" s="24"/>
      <c r="L96" s="43"/>
      <c r="M96" s="159"/>
      <c r="N96" s="160"/>
      <c r="O96" s="160"/>
      <c r="P96" s="160"/>
      <c r="Q96" s="160"/>
      <c r="R96" s="160"/>
      <c r="S96" s="160"/>
      <c r="T96" s="161"/>
      <c r="AT96" s="6" t="s">
        <v>129</v>
      </c>
      <c r="AU96" s="6" t="s">
        <v>20</v>
      </c>
    </row>
    <row r="97" spans="2:12" s="6" customFormat="1" ht="7.5" customHeight="1">
      <c r="B97" s="38"/>
      <c r="C97" s="39"/>
      <c r="D97" s="39"/>
      <c r="E97" s="39"/>
      <c r="F97" s="39"/>
      <c r="G97" s="39"/>
      <c r="H97" s="39"/>
      <c r="I97" s="101"/>
      <c r="J97" s="39"/>
      <c r="K97" s="39"/>
      <c r="L97" s="43"/>
    </row>
    <row r="98" s="2" customFormat="1" ht="14.25" customHeight="1"/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5"/>
      <c r="C1" s="205"/>
      <c r="D1" s="204" t="s">
        <v>1</v>
      </c>
      <c r="E1" s="205"/>
      <c r="F1" s="206" t="s">
        <v>591</v>
      </c>
      <c r="G1" s="211" t="s">
        <v>592</v>
      </c>
      <c r="H1" s="211"/>
      <c r="I1" s="205"/>
      <c r="J1" s="206" t="s">
        <v>593</v>
      </c>
      <c r="K1" s="204" t="s">
        <v>84</v>
      </c>
      <c r="L1" s="206" t="s">
        <v>594</v>
      </c>
      <c r="M1" s="206"/>
      <c r="N1" s="206"/>
      <c r="O1" s="206"/>
      <c r="P1" s="206"/>
      <c r="Q1" s="206"/>
      <c r="R1" s="206"/>
      <c r="S1" s="206"/>
      <c r="T1" s="206"/>
      <c r="U1" s="202"/>
      <c r="V1" s="20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9"/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85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00" t="str">
        <f>'Rekapitulace stavby'!$K$6</f>
        <v>Okružní</v>
      </c>
      <c r="F7" s="168"/>
      <c r="G7" s="168"/>
      <c r="H7" s="168"/>
      <c r="J7" s="11"/>
      <c r="K7" s="13"/>
    </row>
    <row r="8" spans="2:11" s="6" customFormat="1" ht="15.75" customHeight="1">
      <c r="B8" s="23"/>
      <c r="C8" s="24"/>
      <c r="D8" s="19" t="s">
        <v>86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183" t="s">
        <v>140</v>
      </c>
      <c r="F9" s="175"/>
      <c r="G9" s="175"/>
      <c r="H9" s="17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30.10.2014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171"/>
      <c r="F24" s="201"/>
      <c r="G24" s="201"/>
      <c r="H24" s="201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35</v>
      </c>
      <c r="E27" s="24"/>
      <c r="F27" s="24"/>
      <c r="G27" s="24"/>
      <c r="H27" s="24"/>
      <c r="J27" s="67">
        <f>ROUND($J$87,2)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5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6">
        <f>ROUND(SUM($BE$87:$BE$328),2)</f>
        <v>0</v>
      </c>
      <c r="G30" s="24"/>
      <c r="H30" s="24"/>
      <c r="I30" s="97">
        <v>0.21</v>
      </c>
      <c r="J30" s="96">
        <f>ROUND(SUM($BE$87:$BE$328)*$I$30,2)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6">
        <f>ROUND(SUM($BF$87:$BF$328),2)</f>
        <v>0</v>
      </c>
      <c r="G31" s="24"/>
      <c r="H31" s="24"/>
      <c r="I31" s="97">
        <v>0.15</v>
      </c>
      <c r="J31" s="96">
        <f>ROUND(SUM($BF$87:$BF$328)*$I$31,2)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6">
        <f>ROUND(SUM($BG$87:$BG$328),2)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6">
        <f>ROUND(SUM($BH$87:$BH$328),2)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6">
        <f>ROUND(SUM($BI$87:$BI$328),2)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88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00" t="str">
        <f>$E$7</f>
        <v>Okružní</v>
      </c>
      <c r="F45" s="175"/>
      <c r="G45" s="175"/>
      <c r="H45" s="175"/>
      <c r="J45" s="24"/>
      <c r="K45" s="27"/>
    </row>
    <row r="46" spans="2:11" s="6" customFormat="1" ht="15" customHeight="1">
      <c r="B46" s="23"/>
      <c r="C46" s="19" t="s">
        <v>86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183" t="str">
        <f>$E$9</f>
        <v>SO 02 - Komunikace a zpevněné plochy</v>
      </c>
      <c r="F47" s="175"/>
      <c r="G47" s="175"/>
      <c r="H47" s="17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30.10.2014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89</v>
      </c>
      <c r="D54" s="32"/>
      <c r="E54" s="32"/>
      <c r="F54" s="32"/>
      <c r="G54" s="32"/>
      <c r="H54" s="32"/>
      <c r="I54" s="106"/>
      <c r="J54" s="107" t="s">
        <v>90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91</v>
      </c>
      <c r="D56" s="24"/>
      <c r="E56" s="24"/>
      <c r="F56" s="24"/>
      <c r="G56" s="24"/>
      <c r="H56" s="24"/>
      <c r="J56" s="67">
        <f>ROUND($J$87,2)</f>
        <v>0</v>
      </c>
      <c r="K56" s="27"/>
      <c r="AU56" s="6" t="s">
        <v>92</v>
      </c>
    </row>
    <row r="57" spans="2:11" s="73" customFormat="1" ht="25.5" customHeight="1">
      <c r="B57" s="108"/>
      <c r="C57" s="109"/>
      <c r="D57" s="110" t="s">
        <v>93</v>
      </c>
      <c r="E57" s="110"/>
      <c r="F57" s="110"/>
      <c r="G57" s="110"/>
      <c r="H57" s="110"/>
      <c r="I57" s="111"/>
      <c r="J57" s="112">
        <f>ROUND($J$88,2)</f>
        <v>0</v>
      </c>
      <c r="K57" s="113"/>
    </row>
    <row r="58" spans="2:11" s="114" customFormat="1" ht="21" customHeight="1">
      <c r="B58" s="115"/>
      <c r="C58" s="116"/>
      <c r="D58" s="117" t="s">
        <v>141</v>
      </c>
      <c r="E58" s="117"/>
      <c r="F58" s="117"/>
      <c r="G58" s="117"/>
      <c r="H58" s="117"/>
      <c r="I58" s="118"/>
      <c r="J58" s="119">
        <f>ROUND($J$89,2)</f>
        <v>0</v>
      </c>
      <c r="K58" s="120"/>
    </row>
    <row r="59" spans="2:11" s="114" customFormat="1" ht="21" customHeight="1">
      <c r="B59" s="115"/>
      <c r="C59" s="116"/>
      <c r="D59" s="117" t="s">
        <v>142</v>
      </c>
      <c r="E59" s="117"/>
      <c r="F59" s="117"/>
      <c r="G59" s="117"/>
      <c r="H59" s="117"/>
      <c r="I59" s="118"/>
      <c r="J59" s="119">
        <f>ROUND($J$136,2)</f>
        <v>0</v>
      </c>
      <c r="K59" s="120"/>
    </row>
    <row r="60" spans="2:11" s="114" customFormat="1" ht="21" customHeight="1">
      <c r="B60" s="115"/>
      <c r="C60" s="116"/>
      <c r="D60" s="117" t="s">
        <v>143</v>
      </c>
      <c r="E60" s="117"/>
      <c r="F60" s="117"/>
      <c r="G60" s="117"/>
      <c r="H60" s="117"/>
      <c r="I60" s="118"/>
      <c r="J60" s="119">
        <f>ROUND($J$153,2)</f>
        <v>0</v>
      </c>
      <c r="K60" s="120"/>
    </row>
    <row r="61" spans="2:11" s="114" customFormat="1" ht="21" customHeight="1">
      <c r="B61" s="115"/>
      <c r="C61" s="116"/>
      <c r="D61" s="117" t="s">
        <v>144</v>
      </c>
      <c r="E61" s="117"/>
      <c r="F61" s="117"/>
      <c r="G61" s="117"/>
      <c r="H61" s="117"/>
      <c r="I61" s="118"/>
      <c r="J61" s="119">
        <f>ROUND($J$162,2)</f>
        <v>0</v>
      </c>
      <c r="K61" s="120"/>
    </row>
    <row r="62" spans="2:11" s="114" customFormat="1" ht="21" customHeight="1">
      <c r="B62" s="115"/>
      <c r="C62" s="116"/>
      <c r="D62" s="117" t="s">
        <v>145</v>
      </c>
      <c r="E62" s="117"/>
      <c r="F62" s="117"/>
      <c r="G62" s="117"/>
      <c r="H62" s="117"/>
      <c r="I62" s="118"/>
      <c r="J62" s="119">
        <f>ROUND($J$165,2)</f>
        <v>0</v>
      </c>
      <c r="K62" s="120"/>
    </row>
    <row r="63" spans="2:11" s="114" customFormat="1" ht="21" customHeight="1">
      <c r="B63" s="115"/>
      <c r="C63" s="116"/>
      <c r="D63" s="117" t="s">
        <v>146</v>
      </c>
      <c r="E63" s="117"/>
      <c r="F63" s="117"/>
      <c r="G63" s="117"/>
      <c r="H63" s="117"/>
      <c r="I63" s="118"/>
      <c r="J63" s="119">
        <f>ROUND($J$216,2)</f>
        <v>0</v>
      </c>
      <c r="K63" s="120"/>
    </row>
    <row r="64" spans="2:11" s="114" customFormat="1" ht="21" customHeight="1">
      <c r="B64" s="115"/>
      <c r="C64" s="116"/>
      <c r="D64" s="117" t="s">
        <v>147</v>
      </c>
      <c r="E64" s="117"/>
      <c r="F64" s="117"/>
      <c r="G64" s="117"/>
      <c r="H64" s="117"/>
      <c r="I64" s="118"/>
      <c r="J64" s="119">
        <f>ROUND($J$225,2)</f>
        <v>0</v>
      </c>
      <c r="K64" s="120"/>
    </row>
    <row r="65" spans="2:11" s="114" customFormat="1" ht="21" customHeight="1">
      <c r="B65" s="115"/>
      <c r="C65" s="116"/>
      <c r="D65" s="117" t="s">
        <v>148</v>
      </c>
      <c r="E65" s="117"/>
      <c r="F65" s="117"/>
      <c r="G65" s="117"/>
      <c r="H65" s="117"/>
      <c r="I65" s="118"/>
      <c r="J65" s="119">
        <f>ROUND($J$262,2)</f>
        <v>0</v>
      </c>
      <c r="K65" s="120"/>
    </row>
    <row r="66" spans="2:11" s="114" customFormat="1" ht="21" customHeight="1">
      <c r="B66" s="115"/>
      <c r="C66" s="116"/>
      <c r="D66" s="117" t="s">
        <v>149</v>
      </c>
      <c r="E66" s="117"/>
      <c r="F66" s="117"/>
      <c r="G66" s="117"/>
      <c r="H66" s="117"/>
      <c r="I66" s="118"/>
      <c r="J66" s="119">
        <f>ROUND($J$321,2)</f>
        <v>0</v>
      </c>
      <c r="K66" s="120"/>
    </row>
    <row r="67" spans="2:11" s="114" customFormat="1" ht="21" customHeight="1">
      <c r="B67" s="115"/>
      <c r="C67" s="116"/>
      <c r="D67" s="117" t="s">
        <v>150</v>
      </c>
      <c r="E67" s="117"/>
      <c r="F67" s="117"/>
      <c r="G67" s="117"/>
      <c r="H67" s="117"/>
      <c r="I67" s="118"/>
      <c r="J67" s="119">
        <f>ROUND($J$324,2)</f>
        <v>0</v>
      </c>
      <c r="K67" s="120"/>
    </row>
    <row r="68" spans="2:11" s="6" customFormat="1" ht="22.5" customHeight="1">
      <c r="B68" s="23"/>
      <c r="C68" s="24"/>
      <c r="D68" s="24"/>
      <c r="E68" s="24"/>
      <c r="F68" s="24"/>
      <c r="G68" s="24"/>
      <c r="H68" s="24"/>
      <c r="J68" s="24"/>
      <c r="K68" s="27"/>
    </row>
    <row r="69" spans="2:11" s="6" customFormat="1" ht="7.5" customHeight="1">
      <c r="B69" s="38"/>
      <c r="C69" s="39"/>
      <c r="D69" s="39"/>
      <c r="E69" s="39"/>
      <c r="F69" s="39"/>
      <c r="G69" s="39"/>
      <c r="H69" s="39"/>
      <c r="I69" s="101"/>
      <c r="J69" s="39"/>
      <c r="K69" s="40"/>
    </row>
    <row r="73" spans="2:12" s="6" customFormat="1" ht="7.5" customHeight="1">
      <c r="B73" s="41"/>
      <c r="C73" s="42"/>
      <c r="D73" s="42"/>
      <c r="E73" s="42"/>
      <c r="F73" s="42"/>
      <c r="G73" s="42"/>
      <c r="H73" s="42"/>
      <c r="I73" s="103"/>
      <c r="J73" s="42"/>
      <c r="K73" s="42"/>
      <c r="L73" s="43"/>
    </row>
    <row r="74" spans="2:12" s="6" customFormat="1" ht="37.5" customHeight="1">
      <c r="B74" s="23"/>
      <c r="C74" s="12" t="s">
        <v>98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" customHeight="1">
      <c r="B76" s="23"/>
      <c r="C76" s="19" t="s">
        <v>15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6.5" customHeight="1">
      <c r="B77" s="23"/>
      <c r="C77" s="24"/>
      <c r="D77" s="24"/>
      <c r="E77" s="200" t="str">
        <f>$E$7</f>
        <v>Okružní</v>
      </c>
      <c r="F77" s="175"/>
      <c r="G77" s="175"/>
      <c r="H77" s="175"/>
      <c r="J77" s="24"/>
      <c r="K77" s="24"/>
      <c r="L77" s="43"/>
    </row>
    <row r="78" spans="2:12" s="6" customFormat="1" ht="15" customHeight="1">
      <c r="B78" s="23"/>
      <c r="C78" s="19" t="s">
        <v>86</v>
      </c>
      <c r="D78" s="24"/>
      <c r="E78" s="24"/>
      <c r="F78" s="24"/>
      <c r="G78" s="24"/>
      <c r="H78" s="24"/>
      <c r="J78" s="24"/>
      <c r="K78" s="24"/>
      <c r="L78" s="43"/>
    </row>
    <row r="79" spans="2:12" s="6" customFormat="1" ht="19.5" customHeight="1">
      <c r="B79" s="23"/>
      <c r="C79" s="24"/>
      <c r="D79" s="24"/>
      <c r="E79" s="183" t="str">
        <f>$E$9</f>
        <v>SO 02 - Komunikace a zpevněné plochy</v>
      </c>
      <c r="F79" s="175"/>
      <c r="G79" s="175"/>
      <c r="H79" s="175"/>
      <c r="J79" s="24"/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8.75" customHeight="1">
      <c r="B81" s="23"/>
      <c r="C81" s="19" t="s">
        <v>21</v>
      </c>
      <c r="D81" s="24"/>
      <c r="E81" s="24"/>
      <c r="F81" s="17" t="str">
        <f>$F$12</f>
        <v> </v>
      </c>
      <c r="G81" s="24"/>
      <c r="H81" s="24"/>
      <c r="I81" s="88" t="s">
        <v>23</v>
      </c>
      <c r="J81" s="52" t="str">
        <f>IF($J$12="","",$J$12)</f>
        <v>30.10.2014</v>
      </c>
      <c r="K81" s="24"/>
      <c r="L81" s="43"/>
    </row>
    <row r="82" spans="2:12" s="6" customFormat="1" ht="7.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12" s="6" customFormat="1" ht="15.75" customHeight="1">
      <c r="B83" s="23"/>
      <c r="C83" s="19" t="s">
        <v>27</v>
      </c>
      <c r="D83" s="24"/>
      <c r="E83" s="24"/>
      <c r="F83" s="17" t="str">
        <f>$E$15</f>
        <v> </v>
      </c>
      <c r="G83" s="24"/>
      <c r="H83" s="24"/>
      <c r="I83" s="88" t="s">
        <v>32</v>
      </c>
      <c r="J83" s="17" t="str">
        <f>$E$21</f>
        <v> </v>
      </c>
      <c r="K83" s="24"/>
      <c r="L83" s="43"/>
    </row>
    <row r="84" spans="2:12" s="6" customFormat="1" ht="15" customHeight="1">
      <c r="B84" s="23"/>
      <c r="C84" s="19" t="s">
        <v>30</v>
      </c>
      <c r="D84" s="24"/>
      <c r="E84" s="24"/>
      <c r="F84" s="17">
        <f>IF($E$18="","",$E$18)</f>
      </c>
      <c r="G84" s="24"/>
      <c r="H84" s="24"/>
      <c r="J84" s="24"/>
      <c r="K84" s="24"/>
      <c r="L84" s="43"/>
    </row>
    <row r="85" spans="2:12" s="6" customFormat="1" ht="11.25" customHeight="1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20" s="121" customFormat="1" ht="30" customHeight="1">
      <c r="B86" s="122"/>
      <c r="C86" s="123" t="s">
        <v>99</v>
      </c>
      <c r="D86" s="124" t="s">
        <v>54</v>
      </c>
      <c r="E86" s="124" t="s">
        <v>50</v>
      </c>
      <c r="F86" s="124" t="s">
        <v>100</v>
      </c>
      <c r="G86" s="124" t="s">
        <v>101</v>
      </c>
      <c r="H86" s="124" t="s">
        <v>102</v>
      </c>
      <c r="I86" s="125" t="s">
        <v>103</v>
      </c>
      <c r="J86" s="124" t="s">
        <v>104</v>
      </c>
      <c r="K86" s="126" t="s">
        <v>105</v>
      </c>
      <c r="L86" s="127"/>
      <c r="M86" s="59" t="s">
        <v>106</v>
      </c>
      <c r="N86" s="60" t="s">
        <v>39</v>
      </c>
      <c r="O86" s="60" t="s">
        <v>107</v>
      </c>
      <c r="P86" s="60" t="s">
        <v>108</v>
      </c>
      <c r="Q86" s="60" t="s">
        <v>109</v>
      </c>
      <c r="R86" s="60" t="s">
        <v>110</v>
      </c>
      <c r="S86" s="60" t="s">
        <v>111</v>
      </c>
      <c r="T86" s="61" t="s">
        <v>112</v>
      </c>
    </row>
    <row r="87" spans="2:63" s="6" customFormat="1" ht="30" customHeight="1">
      <c r="B87" s="23"/>
      <c r="C87" s="66" t="s">
        <v>91</v>
      </c>
      <c r="D87" s="24"/>
      <c r="E87" s="24"/>
      <c r="F87" s="24"/>
      <c r="G87" s="24"/>
      <c r="H87" s="24"/>
      <c r="J87" s="128">
        <f>$BK$87</f>
        <v>0</v>
      </c>
      <c r="K87" s="24"/>
      <c r="L87" s="43"/>
      <c r="M87" s="63"/>
      <c r="N87" s="64"/>
      <c r="O87" s="64"/>
      <c r="P87" s="129">
        <f>$P$88</f>
        <v>0</v>
      </c>
      <c r="Q87" s="64"/>
      <c r="R87" s="129">
        <f>$R$88</f>
        <v>0</v>
      </c>
      <c r="S87" s="64"/>
      <c r="T87" s="130">
        <f>$T$88</f>
        <v>0</v>
      </c>
      <c r="AT87" s="6" t="s">
        <v>68</v>
      </c>
      <c r="AU87" s="6" t="s">
        <v>92</v>
      </c>
      <c r="BK87" s="131">
        <f>$BK$88</f>
        <v>0</v>
      </c>
    </row>
    <row r="88" spans="2:63" s="132" customFormat="1" ht="37.5" customHeight="1">
      <c r="B88" s="133"/>
      <c r="C88" s="134"/>
      <c r="D88" s="134" t="s">
        <v>68</v>
      </c>
      <c r="E88" s="135" t="s">
        <v>113</v>
      </c>
      <c r="F88" s="135" t="s">
        <v>114</v>
      </c>
      <c r="G88" s="134"/>
      <c r="H88" s="134"/>
      <c r="J88" s="136">
        <f>$BK$88</f>
        <v>0</v>
      </c>
      <c r="K88" s="134"/>
      <c r="L88" s="137"/>
      <c r="M88" s="138"/>
      <c r="N88" s="134"/>
      <c r="O88" s="134"/>
      <c r="P88" s="139">
        <f>$P$89+$P$136+$P$153+$P$162+$P$165+$P$216+$P$225+$P$262+$P$321+$P$324</f>
        <v>0</v>
      </c>
      <c r="Q88" s="134"/>
      <c r="R88" s="139">
        <f>$R$89+$R$136+$R$153+$R$162+$R$165+$R$216+$R$225+$R$262+$R$321+$R$324</f>
        <v>0</v>
      </c>
      <c r="S88" s="134"/>
      <c r="T88" s="140">
        <f>$T$89+$T$136+$T$153+$T$162+$T$165+$T$216+$T$225+$T$262+$T$321+$T$324</f>
        <v>0</v>
      </c>
      <c r="AR88" s="141" t="s">
        <v>20</v>
      </c>
      <c r="AT88" s="141" t="s">
        <v>68</v>
      </c>
      <c r="AU88" s="141" t="s">
        <v>69</v>
      </c>
      <c r="AY88" s="141" t="s">
        <v>115</v>
      </c>
      <c r="BK88" s="142">
        <f>$BK$89+$BK$136+$BK$153+$BK$162+$BK$165+$BK$216+$BK$225+$BK$262+$BK$321+$BK$324</f>
        <v>0</v>
      </c>
    </row>
    <row r="89" spans="2:63" s="132" customFormat="1" ht="21" customHeight="1">
      <c r="B89" s="133"/>
      <c r="C89" s="134"/>
      <c r="D89" s="134" t="s">
        <v>68</v>
      </c>
      <c r="E89" s="143" t="s">
        <v>116</v>
      </c>
      <c r="F89" s="143" t="s">
        <v>151</v>
      </c>
      <c r="G89" s="134"/>
      <c r="H89" s="134"/>
      <c r="J89" s="144">
        <f>$BK$89</f>
        <v>0</v>
      </c>
      <c r="K89" s="134"/>
      <c r="L89" s="137"/>
      <c r="M89" s="138"/>
      <c r="N89" s="134"/>
      <c r="O89" s="134"/>
      <c r="P89" s="139">
        <f>SUM($P$90:$P$135)</f>
        <v>0</v>
      </c>
      <c r="Q89" s="134"/>
      <c r="R89" s="139">
        <f>SUM($R$90:$R$135)</f>
        <v>0</v>
      </c>
      <c r="S89" s="134"/>
      <c r="T89" s="140">
        <f>SUM($T$90:$T$135)</f>
        <v>0</v>
      </c>
      <c r="AR89" s="141" t="s">
        <v>20</v>
      </c>
      <c r="AT89" s="141" t="s">
        <v>68</v>
      </c>
      <c r="AU89" s="141" t="s">
        <v>20</v>
      </c>
      <c r="AY89" s="141" t="s">
        <v>115</v>
      </c>
      <c r="BK89" s="142">
        <f>SUM($BK$90:$BK$135)</f>
        <v>0</v>
      </c>
    </row>
    <row r="90" spans="2:65" s="6" customFormat="1" ht="15.75" customHeight="1">
      <c r="B90" s="23"/>
      <c r="C90" s="145" t="s">
        <v>20</v>
      </c>
      <c r="D90" s="145" t="s">
        <v>124</v>
      </c>
      <c r="E90" s="146" t="s">
        <v>152</v>
      </c>
      <c r="F90" s="147" t="s">
        <v>153</v>
      </c>
      <c r="G90" s="148" t="s">
        <v>154</v>
      </c>
      <c r="H90" s="149">
        <v>19.62</v>
      </c>
      <c r="I90" s="150"/>
      <c r="J90" s="151">
        <f>ROUND($I$90*$H$90,2)</f>
        <v>0</v>
      </c>
      <c r="K90" s="147"/>
      <c r="L90" s="43"/>
      <c r="M90" s="152"/>
      <c r="N90" s="153" t="s">
        <v>40</v>
      </c>
      <c r="O90" s="24"/>
      <c r="P90" s="24"/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128</v>
      </c>
      <c r="AT90" s="89" t="s">
        <v>124</v>
      </c>
      <c r="AU90" s="89" t="s">
        <v>77</v>
      </c>
      <c r="AY90" s="6" t="s">
        <v>115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20</v>
      </c>
      <c r="BK90" s="156">
        <f>ROUND($I$90*$H$90,2)</f>
        <v>0</v>
      </c>
      <c r="BL90" s="89" t="s">
        <v>128</v>
      </c>
      <c r="BM90" s="89" t="s">
        <v>20</v>
      </c>
    </row>
    <row r="91" spans="2:47" s="6" customFormat="1" ht="16.5" customHeight="1">
      <c r="B91" s="23"/>
      <c r="C91" s="24"/>
      <c r="D91" s="157" t="s">
        <v>129</v>
      </c>
      <c r="E91" s="24"/>
      <c r="F91" s="158" t="s">
        <v>153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129</v>
      </c>
      <c r="AU91" s="6" t="s">
        <v>77</v>
      </c>
    </row>
    <row r="92" spans="2:65" s="6" customFormat="1" ht="15.75" customHeight="1">
      <c r="B92" s="23"/>
      <c r="C92" s="145" t="s">
        <v>77</v>
      </c>
      <c r="D92" s="145" t="s">
        <v>124</v>
      </c>
      <c r="E92" s="146" t="s">
        <v>155</v>
      </c>
      <c r="F92" s="147" t="s">
        <v>156</v>
      </c>
      <c r="G92" s="148" t="s">
        <v>157</v>
      </c>
      <c r="H92" s="149">
        <v>1</v>
      </c>
      <c r="I92" s="150"/>
      <c r="J92" s="151">
        <f>ROUND($I$92*$H$92,2)</f>
        <v>0</v>
      </c>
      <c r="K92" s="147"/>
      <c r="L92" s="43"/>
      <c r="M92" s="152"/>
      <c r="N92" s="153" t="s">
        <v>40</v>
      </c>
      <c r="O92" s="24"/>
      <c r="P92" s="24"/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9" t="s">
        <v>128</v>
      </c>
      <c r="AT92" s="89" t="s">
        <v>124</v>
      </c>
      <c r="AU92" s="89" t="s">
        <v>77</v>
      </c>
      <c r="AY92" s="6" t="s">
        <v>115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20</v>
      </c>
      <c r="BK92" s="156">
        <f>ROUND($I$92*$H$92,2)</f>
        <v>0</v>
      </c>
      <c r="BL92" s="89" t="s">
        <v>128</v>
      </c>
      <c r="BM92" s="89" t="s">
        <v>77</v>
      </c>
    </row>
    <row r="93" spans="2:47" s="6" customFormat="1" ht="16.5" customHeight="1">
      <c r="B93" s="23"/>
      <c r="C93" s="24"/>
      <c r="D93" s="157" t="s">
        <v>129</v>
      </c>
      <c r="E93" s="24"/>
      <c r="F93" s="158" t="s">
        <v>156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129</v>
      </c>
      <c r="AU93" s="6" t="s">
        <v>77</v>
      </c>
    </row>
    <row r="94" spans="2:65" s="6" customFormat="1" ht="15.75" customHeight="1">
      <c r="B94" s="23"/>
      <c r="C94" s="145" t="s">
        <v>132</v>
      </c>
      <c r="D94" s="145" t="s">
        <v>124</v>
      </c>
      <c r="E94" s="146" t="s">
        <v>158</v>
      </c>
      <c r="F94" s="147" t="s">
        <v>159</v>
      </c>
      <c r="G94" s="148" t="s">
        <v>160</v>
      </c>
      <c r="H94" s="149">
        <v>65.4</v>
      </c>
      <c r="I94" s="150"/>
      <c r="J94" s="151">
        <f>ROUND($I$94*$H$94,2)</f>
        <v>0</v>
      </c>
      <c r="K94" s="147"/>
      <c r="L94" s="43"/>
      <c r="M94" s="152"/>
      <c r="N94" s="153" t="s">
        <v>40</v>
      </c>
      <c r="O94" s="24"/>
      <c r="P94" s="24"/>
      <c r="Q94" s="154">
        <v>0</v>
      </c>
      <c r="R94" s="154">
        <f>$Q$94*$H$94</f>
        <v>0</v>
      </c>
      <c r="S94" s="154">
        <v>0</v>
      </c>
      <c r="T94" s="155">
        <f>$S$94*$H$94</f>
        <v>0</v>
      </c>
      <c r="AR94" s="89" t="s">
        <v>128</v>
      </c>
      <c r="AT94" s="89" t="s">
        <v>124</v>
      </c>
      <c r="AU94" s="89" t="s">
        <v>77</v>
      </c>
      <c r="AY94" s="6" t="s">
        <v>115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20</v>
      </c>
      <c r="BK94" s="156">
        <f>ROUND($I$94*$H$94,2)</f>
        <v>0</v>
      </c>
      <c r="BL94" s="89" t="s">
        <v>128</v>
      </c>
      <c r="BM94" s="89" t="s">
        <v>132</v>
      </c>
    </row>
    <row r="95" spans="2:47" s="6" customFormat="1" ht="16.5" customHeight="1">
      <c r="B95" s="23"/>
      <c r="C95" s="24"/>
      <c r="D95" s="157" t="s">
        <v>129</v>
      </c>
      <c r="E95" s="24"/>
      <c r="F95" s="158" t="s">
        <v>159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129</v>
      </c>
      <c r="AU95" s="6" t="s">
        <v>77</v>
      </c>
    </row>
    <row r="96" spans="2:65" s="6" customFormat="1" ht="15.75" customHeight="1">
      <c r="B96" s="23"/>
      <c r="C96" s="145" t="s">
        <v>128</v>
      </c>
      <c r="D96" s="145" t="s">
        <v>124</v>
      </c>
      <c r="E96" s="146" t="s">
        <v>161</v>
      </c>
      <c r="F96" s="147" t="s">
        <v>162</v>
      </c>
      <c r="G96" s="148" t="s">
        <v>163</v>
      </c>
      <c r="H96" s="149">
        <v>50</v>
      </c>
      <c r="I96" s="150"/>
      <c r="J96" s="151">
        <f>ROUND($I$96*$H$96,2)</f>
        <v>0</v>
      </c>
      <c r="K96" s="147"/>
      <c r="L96" s="43"/>
      <c r="M96" s="152"/>
      <c r="N96" s="153" t="s">
        <v>40</v>
      </c>
      <c r="O96" s="24"/>
      <c r="P96" s="24"/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128</v>
      </c>
      <c r="AT96" s="89" t="s">
        <v>124</v>
      </c>
      <c r="AU96" s="89" t="s">
        <v>77</v>
      </c>
      <c r="AY96" s="6" t="s">
        <v>115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20</v>
      </c>
      <c r="BK96" s="156">
        <f>ROUND($I$96*$H$96,2)</f>
        <v>0</v>
      </c>
      <c r="BL96" s="89" t="s">
        <v>128</v>
      </c>
      <c r="BM96" s="89" t="s">
        <v>128</v>
      </c>
    </row>
    <row r="97" spans="2:47" s="6" customFormat="1" ht="16.5" customHeight="1">
      <c r="B97" s="23"/>
      <c r="C97" s="24"/>
      <c r="D97" s="157" t="s">
        <v>129</v>
      </c>
      <c r="E97" s="24"/>
      <c r="F97" s="158" t="s">
        <v>162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129</v>
      </c>
      <c r="AU97" s="6" t="s">
        <v>77</v>
      </c>
    </row>
    <row r="98" spans="2:65" s="6" customFormat="1" ht="15.75" customHeight="1">
      <c r="B98" s="23"/>
      <c r="C98" s="145" t="s">
        <v>137</v>
      </c>
      <c r="D98" s="145" t="s">
        <v>124</v>
      </c>
      <c r="E98" s="146" t="s">
        <v>164</v>
      </c>
      <c r="F98" s="147" t="s">
        <v>165</v>
      </c>
      <c r="G98" s="148" t="s">
        <v>163</v>
      </c>
      <c r="H98" s="149">
        <v>50</v>
      </c>
      <c r="I98" s="150"/>
      <c r="J98" s="151">
        <f>ROUND($I$98*$H$98,2)</f>
        <v>0</v>
      </c>
      <c r="K98" s="147"/>
      <c r="L98" s="43"/>
      <c r="M98" s="152"/>
      <c r="N98" s="153" t="s">
        <v>40</v>
      </c>
      <c r="O98" s="24"/>
      <c r="P98" s="24"/>
      <c r="Q98" s="154">
        <v>0</v>
      </c>
      <c r="R98" s="154">
        <f>$Q$98*$H$98</f>
        <v>0</v>
      </c>
      <c r="S98" s="154">
        <v>0</v>
      </c>
      <c r="T98" s="155">
        <f>$S$98*$H$98</f>
        <v>0</v>
      </c>
      <c r="AR98" s="89" t="s">
        <v>128</v>
      </c>
      <c r="AT98" s="89" t="s">
        <v>124</v>
      </c>
      <c r="AU98" s="89" t="s">
        <v>77</v>
      </c>
      <c r="AY98" s="6" t="s">
        <v>115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20</v>
      </c>
      <c r="BK98" s="156">
        <f>ROUND($I$98*$H$98,2)</f>
        <v>0</v>
      </c>
      <c r="BL98" s="89" t="s">
        <v>128</v>
      </c>
      <c r="BM98" s="89" t="s">
        <v>137</v>
      </c>
    </row>
    <row r="99" spans="2:47" s="6" customFormat="1" ht="16.5" customHeight="1">
      <c r="B99" s="23"/>
      <c r="C99" s="24"/>
      <c r="D99" s="157" t="s">
        <v>129</v>
      </c>
      <c r="E99" s="24"/>
      <c r="F99" s="158" t="s">
        <v>165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129</v>
      </c>
      <c r="AU99" s="6" t="s">
        <v>77</v>
      </c>
    </row>
    <row r="100" spans="2:65" s="6" customFormat="1" ht="15.75" customHeight="1">
      <c r="B100" s="23"/>
      <c r="C100" s="145" t="s">
        <v>166</v>
      </c>
      <c r="D100" s="145" t="s">
        <v>124</v>
      </c>
      <c r="E100" s="146" t="s">
        <v>167</v>
      </c>
      <c r="F100" s="147" t="s">
        <v>168</v>
      </c>
      <c r="G100" s="148" t="s">
        <v>160</v>
      </c>
      <c r="H100" s="149">
        <v>104.385</v>
      </c>
      <c r="I100" s="150"/>
      <c r="J100" s="151">
        <f>ROUND($I$100*$H$100,2)</f>
        <v>0</v>
      </c>
      <c r="K100" s="147"/>
      <c r="L100" s="43"/>
      <c r="M100" s="152"/>
      <c r="N100" s="153" t="s">
        <v>40</v>
      </c>
      <c r="O100" s="24"/>
      <c r="P100" s="24"/>
      <c r="Q100" s="154">
        <v>0</v>
      </c>
      <c r="R100" s="154">
        <f>$Q$100*$H$100</f>
        <v>0</v>
      </c>
      <c r="S100" s="154">
        <v>0</v>
      </c>
      <c r="T100" s="155">
        <f>$S$100*$H$100</f>
        <v>0</v>
      </c>
      <c r="AR100" s="89" t="s">
        <v>128</v>
      </c>
      <c r="AT100" s="89" t="s">
        <v>124</v>
      </c>
      <c r="AU100" s="89" t="s">
        <v>77</v>
      </c>
      <c r="AY100" s="6" t="s">
        <v>115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20</v>
      </c>
      <c r="BK100" s="156">
        <f>ROUND($I$100*$H$100,2)</f>
        <v>0</v>
      </c>
      <c r="BL100" s="89" t="s">
        <v>128</v>
      </c>
      <c r="BM100" s="89" t="s">
        <v>166</v>
      </c>
    </row>
    <row r="101" spans="2:47" s="6" customFormat="1" ht="16.5" customHeight="1">
      <c r="B101" s="23"/>
      <c r="C101" s="24"/>
      <c r="D101" s="157" t="s">
        <v>129</v>
      </c>
      <c r="E101" s="24"/>
      <c r="F101" s="158" t="s">
        <v>168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129</v>
      </c>
      <c r="AU101" s="6" t="s">
        <v>77</v>
      </c>
    </row>
    <row r="102" spans="2:65" s="6" customFormat="1" ht="15.75" customHeight="1">
      <c r="B102" s="23"/>
      <c r="C102" s="145" t="s">
        <v>169</v>
      </c>
      <c r="D102" s="145" t="s">
        <v>124</v>
      </c>
      <c r="E102" s="146" t="s">
        <v>170</v>
      </c>
      <c r="F102" s="147" t="s">
        <v>171</v>
      </c>
      <c r="G102" s="148" t="s">
        <v>160</v>
      </c>
      <c r="H102" s="149">
        <v>104.385</v>
      </c>
      <c r="I102" s="150"/>
      <c r="J102" s="151">
        <f>ROUND($I$102*$H$102,2)</f>
        <v>0</v>
      </c>
      <c r="K102" s="147"/>
      <c r="L102" s="43"/>
      <c r="M102" s="152"/>
      <c r="N102" s="153" t="s">
        <v>40</v>
      </c>
      <c r="O102" s="24"/>
      <c r="P102" s="24"/>
      <c r="Q102" s="154">
        <v>0</v>
      </c>
      <c r="R102" s="154">
        <f>$Q$102*$H$102</f>
        <v>0</v>
      </c>
      <c r="S102" s="154">
        <v>0</v>
      </c>
      <c r="T102" s="155">
        <f>$S$102*$H$102</f>
        <v>0</v>
      </c>
      <c r="AR102" s="89" t="s">
        <v>128</v>
      </c>
      <c r="AT102" s="89" t="s">
        <v>124</v>
      </c>
      <c r="AU102" s="89" t="s">
        <v>77</v>
      </c>
      <c r="AY102" s="6" t="s">
        <v>115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20</v>
      </c>
      <c r="BK102" s="156">
        <f>ROUND($I$102*$H$102,2)</f>
        <v>0</v>
      </c>
      <c r="BL102" s="89" t="s">
        <v>128</v>
      </c>
      <c r="BM102" s="89" t="s">
        <v>169</v>
      </c>
    </row>
    <row r="103" spans="2:47" s="6" customFormat="1" ht="16.5" customHeight="1">
      <c r="B103" s="23"/>
      <c r="C103" s="24"/>
      <c r="D103" s="157" t="s">
        <v>129</v>
      </c>
      <c r="E103" s="24"/>
      <c r="F103" s="158" t="s">
        <v>171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129</v>
      </c>
      <c r="AU103" s="6" t="s">
        <v>77</v>
      </c>
    </row>
    <row r="104" spans="2:65" s="6" customFormat="1" ht="15.75" customHeight="1">
      <c r="B104" s="23"/>
      <c r="C104" s="145" t="s">
        <v>172</v>
      </c>
      <c r="D104" s="145" t="s">
        <v>124</v>
      </c>
      <c r="E104" s="146" t="s">
        <v>173</v>
      </c>
      <c r="F104" s="147" t="s">
        <v>174</v>
      </c>
      <c r="G104" s="148" t="s">
        <v>160</v>
      </c>
      <c r="H104" s="149">
        <v>35.4</v>
      </c>
      <c r="I104" s="150"/>
      <c r="J104" s="151">
        <f>ROUND($I$104*$H$104,2)</f>
        <v>0</v>
      </c>
      <c r="K104" s="147"/>
      <c r="L104" s="43"/>
      <c r="M104" s="152"/>
      <c r="N104" s="153" t="s">
        <v>40</v>
      </c>
      <c r="O104" s="24"/>
      <c r="P104" s="24"/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128</v>
      </c>
      <c r="AT104" s="89" t="s">
        <v>124</v>
      </c>
      <c r="AU104" s="89" t="s">
        <v>77</v>
      </c>
      <c r="AY104" s="6" t="s">
        <v>115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20</v>
      </c>
      <c r="BK104" s="156">
        <f>ROUND($I$104*$H$104,2)</f>
        <v>0</v>
      </c>
      <c r="BL104" s="89" t="s">
        <v>128</v>
      </c>
      <c r="BM104" s="89" t="s">
        <v>172</v>
      </c>
    </row>
    <row r="105" spans="2:47" s="6" customFormat="1" ht="16.5" customHeight="1">
      <c r="B105" s="23"/>
      <c r="C105" s="24"/>
      <c r="D105" s="157" t="s">
        <v>129</v>
      </c>
      <c r="E105" s="24"/>
      <c r="F105" s="158" t="s">
        <v>174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129</v>
      </c>
      <c r="AU105" s="6" t="s">
        <v>77</v>
      </c>
    </row>
    <row r="106" spans="2:65" s="6" customFormat="1" ht="15.75" customHeight="1">
      <c r="B106" s="23"/>
      <c r="C106" s="145" t="s">
        <v>175</v>
      </c>
      <c r="D106" s="145" t="s">
        <v>124</v>
      </c>
      <c r="E106" s="146" t="s">
        <v>176</v>
      </c>
      <c r="F106" s="147" t="s">
        <v>177</v>
      </c>
      <c r="G106" s="148" t="s">
        <v>160</v>
      </c>
      <c r="H106" s="149">
        <v>35.4</v>
      </c>
      <c r="I106" s="150"/>
      <c r="J106" s="151">
        <f>ROUND($I$106*$H$106,2)</f>
        <v>0</v>
      </c>
      <c r="K106" s="147"/>
      <c r="L106" s="43"/>
      <c r="M106" s="152"/>
      <c r="N106" s="153" t="s">
        <v>40</v>
      </c>
      <c r="O106" s="24"/>
      <c r="P106" s="24"/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128</v>
      </c>
      <c r="AT106" s="89" t="s">
        <v>124</v>
      </c>
      <c r="AU106" s="89" t="s">
        <v>77</v>
      </c>
      <c r="AY106" s="6" t="s">
        <v>115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20</v>
      </c>
      <c r="BK106" s="156">
        <f>ROUND($I$106*$H$106,2)</f>
        <v>0</v>
      </c>
      <c r="BL106" s="89" t="s">
        <v>128</v>
      </c>
      <c r="BM106" s="89" t="s">
        <v>175</v>
      </c>
    </row>
    <row r="107" spans="2:47" s="6" customFormat="1" ht="16.5" customHeight="1">
      <c r="B107" s="23"/>
      <c r="C107" s="24"/>
      <c r="D107" s="157" t="s">
        <v>129</v>
      </c>
      <c r="E107" s="24"/>
      <c r="F107" s="158" t="s">
        <v>177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129</v>
      </c>
      <c r="AU107" s="6" t="s">
        <v>77</v>
      </c>
    </row>
    <row r="108" spans="2:65" s="6" customFormat="1" ht="15.75" customHeight="1">
      <c r="B108" s="23"/>
      <c r="C108" s="145" t="s">
        <v>25</v>
      </c>
      <c r="D108" s="145" t="s">
        <v>124</v>
      </c>
      <c r="E108" s="146" t="s">
        <v>178</v>
      </c>
      <c r="F108" s="147" t="s">
        <v>179</v>
      </c>
      <c r="G108" s="148" t="s">
        <v>160</v>
      </c>
      <c r="H108" s="149">
        <v>159.4</v>
      </c>
      <c r="I108" s="150"/>
      <c r="J108" s="151">
        <f>ROUND($I$108*$H$108,2)</f>
        <v>0</v>
      </c>
      <c r="K108" s="147"/>
      <c r="L108" s="43"/>
      <c r="M108" s="152"/>
      <c r="N108" s="153" t="s">
        <v>40</v>
      </c>
      <c r="O108" s="24"/>
      <c r="P108" s="24"/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128</v>
      </c>
      <c r="AT108" s="89" t="s">
        <v>124</v>
      </c>
      <c r="AU108" s="89" t="s">
        <v>77</v>
      </c>
      <c r="AY108" s="6" t="s">
        <v>115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20</v>
      </c>
      <c r="BK108" s="156">
        <f>ROUND($I$108*$H$108,2)</f>
        <v>0</v>
      </c>
      <c r="BL108" s="89" t="s">
        <v>128</v>
      </c>
      <c r="BM108" s="89" t="s">
        <v>25</v>
      </c>
    </row>
    <row r="109" spans="2:47" s="6" customFormat="1" ht="16.5" customHeight="1">
      <c r="B109" s="23"/>
      <c r="C109" s="24"/>
      <c r="D109" s="157" t="s">
        <v>129</v>
      </c>
      <c r="E109" s="24"/>
      <c r="F109" s="158" t="s">
        <v>179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129</v>
      </c>
      <c r="AU109" s="6" t="s">
        <v>77</v>
      </c>
    </row>
    <row r="110" spans="2:65" s="6" customFormat="1" ht="15.75" customHeight="1">
      <c r="B110" s="23"/>
      <c r="C110" s="145" t="s">
        <v>180</v>
      </c>
      <c r="D110" s="145" t="s">
        <v>124</v>
      </c>
      <c r="E110" s="146" t="s">
        <v>181</v>
      </c>
      <c r="F110" s="147" t="s">
        <v>182</v>
      </c>
      <c r="G110" s="148" t="s">
        <v>160</v>
      </c>
      <c r="H110" s="149">
        <v>159.4</v>
      </c>
      <c r="I110" s="150"/>
      <c r="J110" s="151">
        <f>ROUND($I$110*$H$110,2)</f>
        <v>0</v>
      </c>
      <c r="K110" s="147"/>
      <c r="L110" s="43"/>
      <c r="M110" s="152"/>
      <c r="N110" s="153" t="s">
        <v>40</v>
      </c>
      <c r="O110" s="24"/>
      <c r="P110" s="24"/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9" t="s">
        <v>128</v>
      </c>
      <c r="AT110" s="89" t="s">
        <v>124</v>
      </c>
      <c r="AU110" s="89" t="s">
        <v>77</v>
      </c>
      <c r="AY110" s="6" t="s">
        <v>115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20</v>
      </c>
      <c r="BK110" s="156">
        <f>ROUND($I$110*$H$110,2)</f>
        <v>0</v>
      </c>
      <c r="BL110" s="89" t="s">
        <v>128</v>
      </c>
      <c r="BM110" s="89" t="s">
        <v>180</v>
      </c>
    </row>
    <row r="111" spans="2:47" s="6" customFormat="1" ht="16.5" customHeight="1">
      <c r="B111" s="23"/>
      <c r="C111" s="24"/>
      <c r="D111" s="157" t="s">
        <v>129</v>
      </c>
      <c r="E111" s="24"/>
      <c r="F111" s="158" t="s">
        <v>182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129</v>
      </c>
      <c r="AU111" s="6" t="s">
        <v>77</v>
      </c>
    </row>
    <row r="112" spans="2:65" s="6" customFormat="1" ht="15.75" customHeight="1">
      <c r="B112" s="23"/>
      <c r="C112" s="145" t="s">
        <v>183</v>
      </c>
      <c r="D112" s="145" t="s">
        <v>124</v>
      </c>
      <c r="E112" s="146" t="s">
        <v>184</v>
      </c>
      <c r="F112" s="147" t="s">
        <v>185</v>
      </c>
      <c r="G112" s="148" t="s">
        <v>160</v>
      </c>
      <c r="H112" s="149">
        <v>70</v>
      </c>
      <c r="I112" s="150"/>
      <c r="J112" s="151">
        <f>ROUND($I$112*$H$112,2)</f>
        <v>0</v>
      </c>
      <c r="K112" s="147"/>
      <c r="L112" s="43"/>
      <c r="M112" s="152"/>
      <c r="N112" s="153" t="s">
        <v>40</v>
      </c>
      <c r="O112" s="24"/>
      <c r="P112" s="24"/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128</v>
      </c>
      <c r="AT112" s="89" t="s">
        <v>124</v>
      </c>
      <c r="AU112" s="89" t="s">
        <v>77</v>
      </c>
      <c r="AY112" s="6" t="s">
        <v>115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20</v>
      </c>
      <c r="BK112" s="156">
        <f>ROUND($I$112*$H$112,2)</f>
        <v>0</v>
      </c>
      <c r="BL112" s="89" t="s">
        <v>128</v>
      </c>
      <c r="BM112" s="89" t="s">
        <v>183</v>
      </c>
    </row>
    <row r="113" spans="2:47" s="6" customFormat="1" ht="16.5" customHeight="1">
      <c r="B113" s="23"/>
      <c r="C113" s="24"/>
      <c r="D113" s="157" t="s">
        <v>129</v>
      </c>
      <c r="E113" s="24"/>
      <c r="F113" s="158" t="s">
        <v>185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129</v>
      </c>
      <c r="AU113" s="6" t="s">
        <v>77</v>
      </c>
    </row>
    <row r="114" spans="2:65" s="6" customFormat="1" ht="15.75" customHeight="1">
      <c r="B114" s="23"/>
      <c r="C114" s="145" t="s">
        <v>186</v>
      </c>
      <c r="D114" s="145" t="s">
        <v>124</v>
      </c>
      <c r="E114" s="146" t="s">
        <v>187</v>
      </c>
      <c r="F114" s="147" t="s">
        <v>188</v>
      </c>
      <c r="G114" s="148" t="s">
        <v>160</v>
      </c>
      <c r="H114" s="149">
        <v>389.02</v>
      </c>
      <c r="I114" s="150"/>
      <c r="J114" s="151">
        <f>ROUND($I$114*$H$114,2)</f>
        <v>0</v>
      </c>
      <c r="K114" s="147"/>
      <c r="L114" s="43"/>
      <c r="M114" s="152"/>
      <c r="N114" s="153" t="s">
        <v>40</v>
      </c>
      <c r="O114" s="24"/>
      <c r="P114" s="24"/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128</v>
      </c>
      <c r="AT114" s="89" t="s">
        <v>124</v>
      </c>
      <c r="AU114" s="89" t="s">
        <v>77</v>
      </c>
      <c r="AY114" s="6" t="s">
        <v>115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20</v>
      </c>
      <c r="BK114" s="156">
        <f>ROUND($I$114*$H$114,2)</f>
        <v>0</v>
      </c>
      <c r="BL114" s="89" t="s">
        <v>128</v>
      </c>
      <c r="BM114" s="89" t="s">
        <v>186</v>
      </c>
    </row>
    <row r="115" spans="2:47" s="6" customFormat="1" ht="16.5" customHeight="1">
      <c r="B115" s="23"/>
      <c r="C115" s="24"/>
      <c r="D115" s="157" t="s">
        <v>129</v>
      </c>
      <c r="E115" s="24"/>
      <c r="F115" s="158" t="s">
        <v>188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129</v>
      </c>
      <c r="AU115" s="6" t="s">
        <v>77</v>
      </c>
    </row>
    <row r="116" spans="2:65" s="6" customFormat="1" ht="15.75" customHeight="1">
      <c r="B116" s="23"/>
      <c r="C116" s="145" t="s">
        <v>189</v>
      </c>
      <c r="D116" s="145" t="s">
        <v>124</v>
      </c>
      <c r="E116" s="146" t="s">
        <v>190</v>
      </c>
      <c r="F116" s="147" t="s">
        <v>191</v>
      </c>
      <c r="G116" s="148" t="s">
        <v>160</v>
      </c>
      <c r="H116" s="149">
        <v>104.675</v>
      </c>
      <c r="I116" s="150"/>
      <c r="J116" s="151">
        <f>ROUND($I$116*$H$116,2)</f>
        <v>0</v>
      </c>
      <c r="K116" s="147"/>
      <c r="L116" s="43"/>
      <c r="M116" s="152"/>
      <c r="N116" s="153" t="s">
        <v>40</v>
      </c>
      <c r="O116" s="24"/>
      <c r="P116" s="24"/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128</v>
      </c>
      <c r="AT116" s="89" t="s">
        <v>124</v>
      </c>
      <c r="AU116" s="89" t="s">
        <v>77</v>
      </c>
      <c r="AY116" s="6" t="s">
        <v>115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20</v>
      </c>
      <c r="BK116" s="156">
        <f>ROUND($I$116*$H$116,2)</f>
        <v>0</v>
      </c>
      <c r="BL116" s="89" t="s">
        <v>128</v>
      </c>
      <c r="BM116" s="89" t="s">
        <v>189</v>
      </c>
    </row>
    <row r="117" spans="2:47" s="6" customFormat="1" ht="16.5" customHeight="1">
      <c r="B117" s="23"/>
      <c r="C117" s="24"/>
      <c r="D117" s="157" t="s">
        <v>129</v>
      </c>
      <c r="E117" s="24"/>
      <c r="F117" s="158" t="s">
        <v>191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129</v>
      </c>
      <c r="AU117" s="6" t="s">
        <v>77</v>
      </c>
    </row>
    <row r="118" spans="2:65" s="6" customFormat="1" ht="15.75" customHeight="1">
      <c r="B118" s="23"/>
      <c r="C118" s="145" t="s">
        <v>7</v>
      </c>
      <c r="D118" s="145" t="s">
        <v>124</v>
      </c>
      <c r="E118" s="146" t="s">
        <v>192</v>
      </c>
      <c r="F118" s="147" t="s">
        <v>193</v>
      </c>
      <c r="G118" s="148" t="s">
        <v>160</v>
      </c>
      <c r="H118" s="149">
        <v>1570.125</v>
      </c>
      <c r="I118" s="150"/>
      <c r="J118" s="151">
        <f>ROUND($I$118*$H$118,2)</f>
        <v>0</v>
      </c>
      <c r="K118" s="147"/>
      <c r="L118" s="43"/>
      <c r="M118" s="152"/>
      <c r="N118" s="153" t="s">
        <v>40</v>
      </c>
      <c r="O118" s="24"/>
      <c r="P118" s="24"/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128</v>
      </c>
      <c r="AT118" s="89" t="s">
        <v>124</v>
      </c>
      <c r="AU118" s="89" t="s">
        <v>77</v>
      </c>
      <c r="AY118" s="6" t="s">
        <v>115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20</v>
      </c>
      <c r="BK118" s="156">
        <f>ROUND($I$118*$H$118,2)</f>
        <v>0</v>
      </c>
      <c r="BL118" s="89" t="s">
        <v>128</v>
      </c>
      <c r="BM118" s="89" t="s">
        <v>7</v>
      </c>
    </row>
    <row r="119" spans="2:47" s="6" customFormat="1" ht="16.5" customHeight="1">
      <c r="B119" s="23"/>
      <c r="C119" s="24"/>
      <c r="D119" s="157" t="s">
        <v>129</v>
      </c>
      <c r="E119" s="24"/>
      <c r="F119" s="158" t="s">
        <v>193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129</v>
      </c>
      <c r="AU119" s="6" t="s">
        <v>77</v>
      </c>
    </row>
    <row r="120" spans="2:65" s="6" customFormat="1" ht="15.75" customHeight="1">
      <c r="B120" s="23"/>
      <c r="C120" s="145" t="s">
        <v>194</v>
      </c>
      <c r="D120" s="145" t="s">
        <v>124</v>
      </c>
      <c r="E120" s="146" t="s">
        <v>195</v>
      </c>
      <c r="F120" s="147" t="s">
        <v>196</v>
      </c>
      <c r="G120" s="148" t="s">
        <v>160</v>
      </c>
      <c r="H120" s="149">
        <v>299.185</v>
      </c>
      <c r="I120" s="150"/>
      <c r="J120" s="151">
        <f>ROUND($I$120*$H$120,2)</f>
        <v>0</v>
      </c>
      <c r="K120" s="147"/>
      <c r="L120" s="43"/>
      <c r="M120" s="152"/>
      <c r="N120" s="153" t="s">
        <v>40</v>
      </c>
      <c r="O120" s="24"/>
      <c r="P120" s="24"/>
      <c r="Q120" s="154">
        <v>0</v>
      </c>
      <c r="R120" s="154">
        <f>$Q$120*$H$120</f>
        <v>0</v>
      </c>
      <c r="S120" s="154">
        <v>0</v>
      </c>
      <c r="T120" s="155">
        <f>$S$120*$H$120</f>
        <v>0</v>
      </c>
      <c r="AR120" s="89" t="s">
        <v>128</v>
      </c>
      <c r="AT120" s="89" t="s">
        <v>124</v>
      </c>
      <c r="AU120" s="89" t="s">
        <v>77</v>
      </c>
      <c r="AY120" s="6" t="s">
        <v>115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20</v>
      </c>
      <c r="BK120" s="156">
        <f>ROUND($I$120*$H$120,2)</f>
        <v>0</v>
      </c>
      <c r="BL120" s="89" t="s">
        <v>128</v>
      </c>
      <c r="BM120" s="89" t="s">
        <v>194</v>
      </c>
    </row>
    <row r="121" spans="2:47" s="6" customFormat="1" ht="16.5" customHeight="1">
      <c r="B121" s="23"/>
      <c r="C121" s="24"/>
      <c r="D121" s="157" t="s">
        <v>129</v>
      </c>
      <c r="E121" s="24"/>
      <c r="F121" s="158" t="s">
        <v>196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129</v>
      </c>
      <c r="AU121" s="6" t="s">
        <v>77</v>
      </c>
    </row>
    <row r="122" spans="2:65" s="6" customFormat="1" ht="15.75" customHeight="1">
      <c r="B122" s="23"/>
      <c r="C122" s="145" t="s">
        <v>197</v>
      </c>
      <c r="D122" s="145" t="s">
        <v>124</v>
      </c>
      <c r="E122" s="146" t="s">
        <v>198</v>
      </c>
      <c r="F122" s="147" t="s">
        <v>199</v>
      </c>
      <c r="G122" s="148" t="s">
        <v>160</v>
      </c>
      <c r="H122" s="149">
        <v>54.51</v>
      </c>
      <c r="I122" s="150"/>
      <c r="J122" s="151">
        <f>ROUND($I$122*$H$122,2)</f>
        <v>0</v>
      </c>
      <c r="K122" s="147"/>
      <c r="L122" s="43"/>
      <c r="M122" s="152"/>
      <c r="N122" s="153" t="s">
        <v>40</v>
      </c>
      <c r="O122" s="24"/>
      <c r="P122" s="24"/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128</v>
      </c>
      <c r="AT122" s="89" t="s">
        <v>124</v>
      </c>
      <c r="AU122" s="89" t="s">
        <v>77</v>
      </c>
      <c r="AY122" s="6" t="s">
        <v>115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20</v>
      </c>
      <c r="BK122" s="156">
        <f>ROUND($I$122*$H$122,2)</f>
        <v>0</v>
      </c>
      <c r="BL122" s="89" t="s">
        <v>128</v>
      </c>
      <c r="BM122" s="89" t="s">
        <v>197</v>
      </c>
    </row>
    <row r="123" spans="2:47" s="6" customFormat="1" ht="16.5" customHeight="1">
      <c r="B123" s="23"/>
      <c r="C123" s="24"/>
      <c r="D123" s="157" t="s">
        <v>129</v>
      </c>
      <c r="E123" s="24"/>
      <c r="F123" s="158" t="s">
        <v>199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129</v>
      </c>
      <c r="AU123" s="6" t="s">
        <v>77</v>
      </c>
    </row>
    <row r="124" spans="2:65" s="6" customFormat="1" ht="15.75" customHeight="1">
      <c r="B124" s="23"/>
      <c r="C124" s="145" t="s">
        <v>200</v>
      </c>
      <c r="D124" s="145" t="s">
        <v>124</v>
      </c>
      <c r="E124" s="146" t="s">
        <v>201</v>
      </c>
      <c r="F124" s="147" t="s">
        <v>202</v>
      </c>
      <c r="G124" s="148" t="s">
        <v>160</v>
      </c>
      <c r="H124" s="149">
        <v>299.185</v>
      </c>
      <c r="I124" s="150"/>
      <c r="J124" s="151">
        <f>ROUND($I$124*$H$124,2)</f>
        <v>0</v>
      </c>
      <c r="K124" s="147"/>
      <c r="L124" s="43"/>
      <c r="M124" s="152"/>
      <c r="N124" s="153" t="s">
        <v>40</v>
      </c>
      <c r="O124" s="24"/>
      <c r="P124" s="24"/>
      <c r="Q124" s="154">
        <v>0</v>
      </c>
      <c r="R124" s="154">
        <f>$Q$124*$H$124</f>
        <v>0</v>
      </c>
      <c r="S124" s="154">
        <v>0</v>
      </c>
      <c r="T124" s="155">
        <f>$S$124*$H$124</f>
        <v>0</v>
      </c>
      <c r="AR124" s="89" t="s">
        <v>128</v>
      </c>
      <c r="AT124" s="89" t="s">
        <v>124</v>
      </c>
      <c r="AU124" s="89" t="s">
        <v>77</v>
      </c>
      <c r="AY124" s="6" t="s">
        <v>115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20</v>
      </c>
      <c r="BK124" s="156">
        <f>ROUND($I$124*$H$124,2)</f>
        <v>0</v>
      </c>
      <c r="BL124" s="89" t="s">
        <v>128</v>
      </c>
      <c r="BM124" s="89" t="s">
        <v>200</v>
      </c>
    </row>
    <row r="125" spans="2:47" s="6" customFormat="1" ht="16.5" customHeight="1">
      <c r="B125" s="23"/>
      <c r="C125" s="24"/>
      <c r="D125" s="157" t="s">
        <v>129</v>
      </c>
      <c r="E125" s="24"/>
      <c r="F125" s="158" t="s">
        <v>202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129</v>
      </c>
      <c r="AU125" s="6" t="s">
        <v>77</v>
      </c>
    </row>
    <row r="126" spans="2:65" s="6" customFormat="1" ht="15.75" customHeight="1">
      <c r="B126" s="23"/>
      <c r="C126" s="145" t="s">
        <v>203</v>
      </c>
      <c r="D126" s="145" t="s">
        <v>124</v>
      </c>
      <c r="E126" s="146" t="s">
        <v>204</v>
      </c>
      <c r="F126" s="147" t="s">
        <v>205</v>
      </c>
      <c r="G126" s="148" t="s">
        <v>206</v>
      </c>
      <c r="H126" s="149">
        <v>167.48</v>
      </c>
      <c r="I126" s="150"/>
      <c r="J126" s="151">
        <f>ROUND($I$126*$H$126,2)</f>
        <v>0</v>
      </c>
      <c r="K126" s="147"/>
      <c r="L126" s="43"/>
      <c r="M126" s="152"/>
      <c r="N126" s="153" t="s">
        <v>40</v>
      </c>
      <c r="O126" s="24"/>
      <c r="P126" s="24"/>
      <c r="Q126" s="154">
        <v>0</v>
      </c>
      <c r="R126" s="154">
        <f>$Q$126*$H$126</f>
        <v>0</v>
      </c>
      <c r="S126" s="154">
        <v>0</v>
      </c>
      <c r="T126" s="155">
        <f>$S$126*$H$126</f>
        <v>0</v>
      </c>
      <c r="AR126" s="89" t="s">
        <v>128</v>
      </c>
      <c r="AT126" s="89" t="s">
        <v>124</v>
      </c>
      <c r="AU126" s="89" t="s">
        <v>77</v>
      </c>
      <c r="AY126" s="6" t="s">
        <v>115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20</v>
      </c>
      <c r="BK126" s="156">
        <f>ROUND($I$126*$H$126,2)</f>
        <v>0</v>
      </c>
      <c r="BL126" s="89" t="s">
        <v>128</v>
      </c>
      <c r="BM126" s="89" t="s">
        <v>203</v>
      </c>
    </row>
    <row r="127" spans="2:47" s="6" customFormat="1" ht="16.5" customHeight="1">
      <c r="B127" s="23"/>
      <c r="C127" s="24"/>
      <c r="D127" s="157" t="s">
        <v>129</v>
      </c>
      <c r="E127" s="24"/>
      <c r="F127" s="158" t="s">
        <v>205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129</v>
      </c>
      <c r="AU127" s="6" t="s">
        <v>77</v>
      </c>
    </row>
    <row r="128" spans="2:65" s="6" customFormat="1" ht="15.75" customHeight="1">
      <c r="B128" s="23"/>
      <c r="C128" s="145" t="s">
        <v>207</v>
      </c>
      <c r="D128" s="145" t="s">
        <v>124</v>
      </c>
      <c r="E128" s="146" t="s">
        <v>208</v>
      </c>
      <c r="F128" s="147" t="s">
        <v>209</v>
      </c>
      <c r="G128" s="148" t="s">
        <v>160</v>
      </c>
      <c r="H128" s="149">
        <v>140</v>
      </c>
      <c r="I128" s="150"/>
      <c r="J128" s="151">
        <f>ROUND($I$128*$H$128,2)</f>
        <v>0</v>
      </c>
      <c r="K128" s="147"/>
      <c r="L128" s="43"/>
      <c r="M128" s="152"/>
      <c r="N128" s="153" t="s">
        <v>40</v>
      </c>
      <c r="O128" s="24"/>
      <c r="P128" s="24"/>
      <c r="Q128" s="154">
        <v>0</v>
      </c>
      <c r="R128" s="154">
        <f>$Q$128*$H$128</f>
        <v>0</v>
      </c>
      <c r="S128" s="154">
        <v>0</v>
      </c>
      <c r="T128" s="155">
        <f>$S$128*$H$128</f>
        <v>0</v>
      </c>
      <c r="AR128" s="89" t="s">
        <v>128</v>
      </c>
      <c r="AT128" s="89" t="s">
        <v>124</v>
      </c>
      <c r="AU128" s="89" t="s">
        <v>77</v>
      </c>
      <c r="AY128" s="6" t="s">
        <v>115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20</v>
      </c>
      <c r="BK128" s="156">
        <f>ROUND($I$128*$H$128,2)</f>
        <v>0</v>
      </c>
      <c r="BL128" s="89" t="s">
        <v>128</v>
      </c>
      <c r="BM128" s="89" t="s">
        <v>207</v>
      </c>
    </row>
    <row r="129" spans="2:47" s="6" customFormat="1" ht="16.5" customHeight="1">
      <c r="B129" s="23"/>
      <c r="C129" s="24"/>
      <c r="D129" s="157" t="s">
        <v>129</v>
      </c>
      <c r="E129" s="24"/>
      <c r="F129" s="158" t="s">
        <v>209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129</v>
      </c>
      <c r="AU129" s="6" t="s">
        <v>77</v>
      </c>
    </row>
    <row r="130" spans="2:65" s="6" customFormat="1" ht="15.75" customHeight="1">
      <c r="B130" s="23"/>
      <c r="C130" s="145" t="s">
        <v>6</v>
      </c>
      <c r="D130" s="145" t="s">
        <v>124</v>
      </c>
      <c r="E130" s="146" t="s">
        <v>210</v>
      </c>
      <c r="F130" s="147" t="s">
        <v>211</v>
      </c>
      <c r="G130" s="148" t="s">
        <v>163</v>
      </c>
      <c r="H130" s="149">
        <v>654</v>
      </c>
      <c r="I130" s="150"/>
      <c r="J130" s="151">
        <f>ROUND($I$130*$H$130,2)</f>
        <v>0</v>
      </c>
      <c r="K130" s="147"/>
      <c r="L130" s="43"/>
      <c r="M130" s="152"/>
      <c r="N130" s="153" t="s">
        <v>40</v>
      </c>
      <c r="O130" s="24"/>
      <c r="P130" s="24"/>
      <c r="Q130" s="154">
        <v>0</v>
      </c>
      <c r="R130" s="154">
        <f>$Q$130*$H$130</f>
        <v>0</v>
      </c>
      <c r="S130" s="154">
        <v>0</v>
      </c>
      <c r="T130" s="155">
        <f>$S$130*$H$130</f>
        <v>0</v>
      </c>
      <c r="AR130" s="89" t="s">
        <v>128</v>
      </c>
      <c r="AT130" s="89" t="s">
        <v>124</v>
      </c>
      <c r="AU130" s="89" t="s">
        <v>77</v>
      </c>
      <c r="AY130" s="6" t="s">
        <v>115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89" t="s">
        <v>20</v>
      </c>
      <c r="BK130" s="156">
        <f>ROUND($I$130*$H$130,2)</f>
        <v>0</v>
      </c>
      <c r="BL130" s="89" t="s">
        <v>128</v>
      </c>
      <c r="BM130" s="89" t="s">
        <v>6</v>
      </c>
    </row>
    <row r="131" spans="2:47" s="6" customFormat="1" ht="16.5" customHeight="1">
      <c r="B131" s="23"/>
      <c r="C131" s="24"/>
      <c r="D131" s="157" t="s">
        <v>129</v>
      </c>
      <c r="E131" s="24"/>
      <c r="F131" s="158" t="s">
        <v>211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129</v>
      </c>
      <c r="AU131" s="6" t="s">
        <v>77</v>
      </c>
    </row>
    <row r="132" spans="2:65" s="6" customFormat="1" ht="15.75" customHeight="1">
      <c r="B132" s="23"/>
      <c r="C132" s="145" t="s">
        <v>212</v>
      </c>
      <c r="D132" s="145" t="s">
        <v>124</v>
      </c>
      <c r="E132" s="146" t="s">
        <v>213</v>
      </c>
      <c r="F132" s="147" t="s">
        <v>214</v>
      </c>
      <c r="G132" s="148" t="s">
        <v>163</v>
      </c>
      <c r="H132" s="149">
        <v>2603.3</v>
      </c>
      <c r="I132" s="150"/>
      <c r="J132" s="151">
        <f>ROUND($I$132*$H$132,2)</f>
        <v>0</v>
      </c>
      <c r="K132" s="147"/>
      <c r="L132" s="43"/>
      <c r="M132" s="152"/>
      <c r="N132" s="153" t="s">
        <v>40</v>
      </c>
      <c r="O132" s="24"/>
      <c r="P132" s="24"/>
      <c r="Q132" s="154">
        <v>0</v>
      </c>
      <c r="R132" s="154">
        <f>$Q$132*$H$132</f>
        <v>0</v>
      </c>
      <c r="S132" s="154">
        <v>0</v>
      </c>
      <c r="T132" s="155">
        <f>$S$132*$H$132</f>
        <v>0</v>
      </c>
      <c r="AR132" s="89" t="s">
        <v>128</v>
      </c>
      <c r="AT132" s="89" t="s">
        <v>124</v>
      </c>
      <c r="AU132" s="89" t="s">
        <v>77</v>
      </c>
      <c r="AY132" s="6" t="s">
        <v>115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20</v>
      </c>
      <c r="BK132" s="156">
        <f>ROUND($I$132*$H$132,2)</f>
        <v>0</v>
      </c>
      <c r="BL132" s="89" t="s">
        <v>128</v>
      </c>
      <c r="BM132" s="89" t="s">
        <v>212</v>
      </c>
    </row>
    <row r="133" spans="2:47" s="6" customFormat="1" ht="16.5" customHeight="1">
      <c r="B133" s="23"/>
      <c r="C133" s="24"/>
      <c r="D133" s="157" t="s">
        <v>129</v>
      </c>
      <c r="E133" s="24"/>
      <c r="F133" s="158" t="s">
        <v>214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129</v>
      </c>
      <c r="AU133" s="6" t="s">
        <v>77</v>
      </c>
    </row>
    <row r="134" spans="2:65" s="6" customFormat="1" ht="15.75" customHeight="1">
      <c r="B134" s="23"/>
      <c r="C134" s="145" t="s">
        <v>215</v>
      </c>
      <c r="D134" s="145" t="s">
        <v>124</v>
      </c>
      <c r="E134" s="146" t="s">
        <v>216</v>
      </c>
      <c r="F134" s="147" t="s">
        <v>217</v>
      </c>
      <c r="G134" s="148" t="s">
        <v>163</v>
      </c>
      <c r="H134" s="149">
        <v>654</v>
      </c>
      <c r="I134" s="150"/>
      <c r="J134" s="151">
        <f>ROUND($I$134*$H$134,2)</f>
        <v>0</v>
      </c>
      <c r="K134" s="147"/>
      <c r="L134" s="43"/>
      <c r="M134" s="152"/>
      <c r="N134" s="153" t="s">
        <v>40</v>
      </c>
      <c r="O134" s="24"/>
      <c r="P134" s="24"/>
      <c r="Q134" s="154">
        <v>0</v>
      </c>
      <c r="R134" s="154">
        <f>$Q$134*$H$134</f>
        <v>0</v>
      </c>
      <c r="S134" s="154">
        <v>0</v>
      </c>
      <c r="T134" s="155">
        <f>$S$134*$H$134</f>
        <v>0</v>
      </c>
      <c r="AR134" s="89" t="s">
        <v>128</v>
      </c>
      <c r="AT134" s="89" t="s">
        <v>124</v>
      </c>
      <c r="AU134" s="89" t="s">
        <v>77</v>
      </c>
      <c r="AY134" s="6" t="s">
        <v>115</v>
      </c>
      <c r="BE134" s="156">
        <f>IF($N$134="základní",$J$134,0)</f>
        <v>0</v>
      </c>
      <c r="BF134" s="156">
        <f>IF($N$134="snížená",$J$134,0)</f>
        <v>0</v>
      </c>
      <c r="BG134" s="156">
        <f>IF($N$134="zákl. přenesená",$J$134,0)</f>
        <v>0</v>
      </c>
      <c r="BH134" s="156">
        <f>IF($N$134="sníž. přenesená",$J$134,0)</f>
        <v>0</v>
      </c>
      <c r="BI134" s="156">
        <f>IF($N$134="nulová",$J$134,0)</f>
        <v>0</v>
      </c>
      <c r="BJ134" s="89" t="s">
        <v>20</v>
      </c>
      <c r="BK134" s="156">
        <f>ROUND($I$134*$H$134,2)</f>
        <v>0</v>
      </c>
      <c r="BL134" s="89" t="s">
        <v>128</v>
      </c>
      <c r="BM134" s="89" t="s">
        <v>215</v>
      </c>
    </row>
    <row r="135" spans="2:47" s="6" customFormat="1" ht="16.5" customHeight="1">
      <c r="B135" s="23"/>
      <c r="C135" s="24"/>
      <c r="D135" s="157" t="s">
        <v>129</v>
      </c>
      <c r="E135" s="24"/>
      <c r="F135" s="158" t="s">
        <v>217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129</v>
      </c>
      <c r="AU135" s="6" t="s">
        <v>77</v>
      </c>
    </row>
    <row r="136" spans="2:63" s="132" customFormat="1" ht="30.75" customHeight="1">
      <c r="B136" s="133"/>
      <c r="C136" s="134"/>
      <c r="D136" s="134" t="s">
        <v>68</v>
      </c>
      <c r="E136" s="143" t="s">
        <v>118</v>
      </c>
      <c r="F136" s="143" t="s">
        <v>218</v>
      </c>
      <c r="G136" s="134"/>
      <c r="H136" s="134"/>
      <c r="J136" s="144">
        <f>$BK$136</f>
        <v>0</v>
      </c>
      <c r="K136" s="134"/>
      <c r="L136" s="137"/>
      <c r="M136" s="138"/>
      <c r="N136" s="134"/>
      <c r="O136" s="134"/>
      <c r="P136" s="139">
        <f>SUM($P$137:$P$152)</f>
        <v>0</v>
      </c>
      <c r="Q136" s="134"/>
      <c r="R136" s="139">
        <f>SUM($R$137:$R$152)</f>
        <v>0</v>
      </c>
      <c r="S136" s="134"/>
      <c r="T136" s="140">
        <f>SUM($T$137:$T$152)</f>
        <v>0</v>
      </c>
      <c r="AR136" s="141" t="s">
        <v>20</v>
      </c>
      <c r="AT136" s="141" t="s">
        <v>68</v>
      </c>
      <c r="AU136" s="141" t="s">
        <v>20</v>
      </c>
      <c r="AY136" s="141" t="s">
        <v>115</v>
      </c>
      <c r="BK136" s="142">
        <f>SUM($BK$137:$BK$152)</f>
        <v>0</v>
      </c>
    </row>
    <row r="137" spans="2:65" s="6" customFormat="1" ht="15.75" customHeight="1">
      <c r="B137" s="23"/>
      <c r="C137" s="145" t="s">
        <v>20</v>
      </c>
      <c r="D137" s="145" t="s">
        <v>124</v>
      </c>
      <c r="E137" s="146" t="s">
        <v>219</v>
      </c>
      <c r="F137" s="147" t="s">
        <v>220</v>
      </c>
      <c r="G137" s="148" t="s">
        <v>221</v>
      </c>
      <c r="H137" s="149">
        <v>20</v>
      </c>
      <c r="I137" s="150"/>
      <c r="J137" s="151">
        <f>ROUND($I$137*$H$137,2)</f>
        <v>0</v>
      </c>
      <c r="K137" s="147"/>
      <c r="L137" s="43"/>
      <c r="M137" s="152"/>
      <c r="N137" s="153" t="s">
        <v>40</v>
      </c>
      <c r="O137" s="24"/>
      <c r="P137" s="24"/>
      <c r="Q137" s="154">
        <v>0</v>
      </c>
      <c r="R137" s="154">
        <f>$Q$137*$H$137</f>
        <v>0</v>
      </c>
      <c r="S137" s="154">
        <v>0</v>
      </c>
      <c r="T137" s="155">
        <f>$S$137*$H$137</f>
        <v>0</v>
      </c>
      <c r="AR137" s="89" t="s">
        <v>128</v>
      </c>
      <c r="AT137" s="89" t="s">
        <v>124</v>
      </c>
      <c r="AU137" s="89" t="s">
        <v>77</v>
      </c>
      <c r="AY137" s="6" t="s">
        <v>115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20</v>
      </c>
      <c r="BK137" s="156">
        <f>ROUND($I$137*$H$137,2)</f>
        <v>0</v>
      </c>
      <c r="BL137" s="89" t="s">
        <v>128</v>
      </c>
      <c r="BM137" s="89" t="s">
        <v>222</v>
      </c>
    </row>
    <row r="138" spans="2:47" s="6" customFormat="1" ht="16.5" customHeight="1">
      <c r="B138" s="23"/>
      <c r="C138" s="24"/>
      <c r="D138" s="157" t="s">
        <v>129</v>
      </c>
      <c r="E138" s="24"/>
      <c r="F138" s="158" t="s">
        <v>220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129</v>
      </c>
      <c r="AU138" s="6" t="s">
        <v>77</v>
      </c>
    </row>
    <row r="139" spans="2:65" s="6" customFormat="1" ht="15.75" customHeight="1">
      <c r="B139" s="23"/>
      <c r="C139" s="145" t="s">
        <v>77</v>
      </c>
      <c r="D139" s="145" t="s">
        <v>124</v>
      </c>
      <c r="E139" s="146" t="s">
        <v>223</v>
      </c>
      <c r="F139" s="147" t="s">
        <v>224</v>
      </c>
      <c r="G139" s="148" t="s">
        <v>225</v>
      </c>
      <c r="H139" s="149">
        <v>18</v>
      </c>
      <c r="I139" s="150"/>
      <c r="J139" s="151">
        <f>ROUND($I$139*$H$139,2)</f>
        <v>0</v>
      </c>
      <c r="K139" s="147"/>
      <c r="L139" s="43"/>
      <c r="M139" s="152"/>
      <c r="N139" s="153" t="s">
        <v>40</v>
      </c>
      <c r="O139" s="24"/>
      <c r="P139" s="24"/>
      <c r="Q139" s="154">
        <v>0</v>
      </c>
      <c r="R139" s="154">
        <f>$Q$139*$H$139</f>
        <v>0</v>
      </c>
      <c r="S139" s="154">
        <v>0</v>
      </c>
      <c r="T139" s="155">
        <f>$S$139*$H$139</f>
        <v>0</v>
      </c>
      <c r="AR139" s="89" t="s">
        <v>128</v>
      </c>
      <c r="AT139" s="89" t="s">
        <v>124</v>
      </c>
      <c r="AU139" s="89" t="s">
        <v>77</v>
      </c>
      <c r="AY139" s="6" t="s">
        <v>115</v>
      </c>
      <c r="BE139" s="156">
        <f>IF($N$139="základní",$J$139,0)</f>
        <v>0</v>
      </c>
      <c r="BF139" s="156">
        <f>IF($N$139="snížená",$J$139,0)</f>
        <v>0</v>
      </c>
      <c r="BG139" s="156">
        <f>IF($N$139="zákl. přenesená",$J$139,0)</f>
        <v>0</v>
      </c>
      <c r="BH139" s="156">
        <f>IF($N$139="sníž. přenesená",$J$139,0)</f>
        <v>0</v>
      </c>
      <c r="BI139" s="156">
        <f>IF($N$139="nulová",$J$139,0)</f>
        <v>0</v>
      </c>
      <c r="BJ139" s="89" t="s">
        <v>20</v>
      </c>
      <c r="BK139" s="156">
        <f>ROUND($I$139*$H$139,2)</f>
        <v>0</v>
      </c>
      <c r="BL139" s="89" t="s">
        <v>128</v>
      </c>
      <c r="BM139" s="89" t="s">
        <v>226</v>
      </c>
    </row>
    <row r="140" spans="2:47" s="6" customFormat="1" ht="16.5" customHeight="1">
      <c r="B140" s="23"/>
      <c r="C140" s="24"/>
      <c r="D140" s="157" t="s">
        <v>129</v>
      </c>
      <c r="E140" s="24"/>
      <c r="F140" s="158" t="s">
        <v>224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129</v>
      </c>
      <c r="AU140" s="6" t="s">
        <v>77</v>
      </c>
    </row>
    <row r="141" spans="2:65" s="6" customFormat="1" ht="15.75" customHeight="1">
      <c r="B141" s="23"/>
      <c r="C141" s="145" t="s">
        <v>132</v>
      </c>
      <c r="D141" s="145" t="s">
        <v>124</v>
      </c>
      <c r="E141" s="146" t="s">
        <v>227</v>
      </c>
      <c r="F141" s="147" t="s">
        <v>228</v>
      </c>
      <c r="G141" s="148" t="s">
        <v>225</v>
      </c>
      <c r="H141" s="149">
        <v>70</v>
      </c>
      <c r="I141" s="150"/>
      <c r="J141" s="151">
        <f>ROUND($I$141*$H$141,2)</f>
        <v>0</v>
      </c>
      <c r="K141" s="147"/>
      <c r="L141" s="43"/>
      <c r="M141" s="152"/>
      <c r="N141" s="153" t="s">
        <v>40</v>
      </c>
      <c r="O141" s="24"/>
      <c r="P141" s="24"/>
      <c r="Q141" s="154">
        <v>0</v>
      </c>
      <c r="R141" s="154">
        <f>$Q$141*$H$141</f>
        <v>0</v>
      </c>
      <c r="S141" s="154">
        <v>0</v>
      </c>
      <c r="T141" s="155">
        <f>$S$141*$H$141</f>
        <v>0</v>
      </c>
      <c r="AR141" s="89" t="s">
        <v>128</v>
      </c>
      <c r="AT141" s="89" t="s">
        <v>124</v>
      </c>
      <c r="AU141" s="89" t="s">
        <v>77</v>
      </c>
      <c r="AY141" s="6" t="s">
        <v>115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20</v>
      </c>
      <c r="BK141" s="156">
        <f>ROUND($I$141*$H$141,2)</f>
        <v>0</v>
      </c>
      <c r="BL141" s="89" t="s">
        <v>128</v>
      </c>
      <c r="BM141" s="89" t="s">
        <v>229</v>
      </c>
    </row>
    <row r="142" spans="2:47" s="6" customFormat="1" ht="16.5" customHeight="1">
      <c r="B142" s="23"/>
      <c r="C142" s="24"/>
      <c r="D142" s="157" t="s">
        <v>129</v>
      </c>
      <c r="E142" s="24"/>
      <c r="F142" s="158" t="s">
        <v>228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129</v>
      </c>
      <c r="AU142" s="6" t="s">
        <v>77</v>
      </c>
    </row>
    <row r="143" spans="2:65" s="6" customFormat="1" ht="15.75" customHeight="1">
      <c r="B143" s="23"/>
      <c r="C143" s="145" t="s">
        <v>128</v>
      </c>
      <c r="D143" s="145" t="s">
        <v>124</v>
      </c>
      <c r="E143" s="146" t="s">
        <v>230</v>
      </c>
      <c r="F143" s="147" t="s">
        <v>231</v>
      </c>
      <c r="G143" s="148" t="s">
        <v>225</v>
      </c>
      <c r="H143" s="149">
        <v>106</v>
      </c>
      <c r="I143" s="150"/>
      <c r="J143" s="151">
        <f>ROUND($I$143*$H$143,2)</f>
        <v>0</v>
      </c>
      <c r="K143" s="147"/>
      <c r="L143" s="43"/>
      <c r="M143" s="152"/>
      <c r="N143" s="153" t="s">
        <v>40</v>
      </c>
      <c r="O143" s="24"/>
      <c r="P143" s="24"/>
      <c r="Q143" s="154">
        <v>0</v>
      </c>
      <c r="R143" s="154">
        <f>$Q$143*$H$143</f>
        <v>0</v>
      </c>
      <c r="S143" s="154">
        <v>0</v>
      </c>
      <c r="T143" s="155">
        <f>$S$143*$H$143</f>
        <v>0</v>
      </c>
      <c r="AR143" s="89" t="s">
        <v>128</v>
      </c>
      <c r="AT143" s="89" t="s">
        <v>124</v>
      </c>
      <c r="AU143" s="89" t="s">
        <v>77</v>
      </c>
      <c r="AY143" s="6" t="s">
        <v>115</v>
      </c>
      <c r="BE143" s="156">
        <f>IF($N$143="základní",$J$143,0)</f>
        <v>0</v>
      </c>
      <c r="BF143" s="156">
        <f>IF($N$143="snížená",$J$143,0)</f>
        <v>0</v>
      </c>
      <c r="BG143" s="156">
        <f>IF($N$143="zákl. přenesená",$J$143,0)</f>
        <v>0</v>
      </c>
      <c r="BH143" s="156">
        <f>IF($N$143="sníž. přenesená",$J$143,0)</f>
        <v>0</v>
      </c>
      <c r="BI143" s="156">
        <f>IF($N$143="nulová",$J$143,0)</f>
        <v>0</v>
      </c>
      <c r="BJ143" s="89" t="s">
        <v>20</v>
      </c>
      <c r="BK143" s="156">
        <f>ROUND($I$143*$H$143,2)</f>
        <v>0</v>
      </c>
      <c r="BL143" s="89" t="s">
        <v>128</v>
      </c>
      <c r="BM143" s="89" t="s">
        <v>232</v>
      </c>
    </row>
    <row r="144" spans="2:47" s="6" customFormat="1" ht="16.5" customHeight="1">
      <c r="B144" s="23"/>
      <c r="C144" s="24"/>
      <c r="D144" s="157" t="s">
        <v>129</v>
      </c>
      <c r="E144" s="24"/>
      <c r="F144" s="158" t="s">
        <v>231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129</v>
      </c>
      <c r="AU144" s="6" t="s">
        <v>77</v>
      </c>
    </row>
    <row r="145" spans="2:65" s="6" customFormat="1" ht="15.75" customHeight="1">
      <c r="B145" s="23"/>
      <c r="C145" s="145" t="s">
        <v>137</v>
      </c>
      <c r="D145" s="145" t="s">
        <v>124</v>
      </c>
      <c r="E145" s="146" t="s">
        <v>233</v>
      </c>
      <c r="F145" s="147" t="s">
        <v>234</v>
      </c>
      <c r="G145" s="148" t="s">
        <v>160</v>
      </c>
      <c r="H145" s="149">
        <v>2.175</v>
      </c>
      <c r="I145" s="150"/>
      <c r="J145" s="151">
        <f>ROUND($I$145*$H$145,2)</f>
        <v>0</v>
      </c>
      <c r="K145" s="147"/>
      <c r="L145" s="43"/>
      <c r="M145" s="152"/>
      <c r="N145" s="153" t="s">
        <v>40</v>
      </c>
      <c r="O145" s="24"/>
      <c r="P145" s="24"/>
      <c r="Q145" s="154">
        <v>0</v>
      </c>
      <c r="R145" s="154">
        <f>$Q$145*$H$145</f>
        <v>0</v>
      </c>
      <c r="S145" s="154">
        <v>0</v>
      </c>
      <c r="T145" s="155">
        <f>$S$145*$H$145</f>
        <v>0</v>
      </c>
      <c r="AR145" s="89" t="s">
        <v>128</v>
      </c>
      <c r="AT145" s="89" t="s">
        <v>124</v>
      </c>
      <c r="AU145" s="89" t="s">
        <v>77</v>
      </c>
      <c r="AY145" s="6" t="s">
        <v>115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20</v>
      </c>
      <c r="BK145" s="156">
        <f>ROUND($I$145*$H$145,2)</f>
        <v>0</v>
      </c>
      <c r="BL145" s="89" t="s">
        <v>128</v>
      </c>
      <c r="BM145" s="89" t="s">
        <v>235</v>
      </c>
    </row>
    <row r="146" spans="2:47" s="6" customFormat="1" ht="16.5" customHeight="1">
      <c r="B146" s="23"/>
      <c r="C146" s="24"/>
      <c r="D146" s="157" t="s">
        <v>129</v>
      </c>
      <c r="E146" s="24"/>
      <c r="F146" s="158" t="s">
        <v>234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129</v>
      </c>
      <c r="AU146" s="6" t="s">
        <v>77</v>
      </c>
    </row>
    <row r="147" spans="2:65" s="6" customFormat="1" ht="15.75" customHeight="1">
      <c r="B147" s="23"/>
      <c r="C147" s="145" t="s">
        <v>166</v>
      </c>
      <c r="D147" s="145" t="s">
        <v>124</v>
      </c>
      <c r="E147" s="146" t="s">
        <v>236</v>
      </c>
      <c r="F147" s="147" t="s">
        <v>237</v>
      </c>
      <c r="G147" s="148" t="s">
        <v>160</v>
      </c>
      <c r="H147" s="149">
        <v>7.2</v>
      </c>
      <c r="I147" s="150"/>
      <c r="J147" s="151">
        <f>ROUND($I$147*$H$147,2)</f>
        <v>0</v>
      </c>
      <c r="K147" s="147"/>
      <c r="L147" s="43"/>
      <c r="M147" s="152"/>
      <c r="N147" s="153" t="s">
        <v>40</v>
      </c>
      <c r="O147" s="24"/>
      <c r="P147" s="24"/>
      <c r="Q147" s="154">
        <v>0</v>
      </c>
      <c r="R147" s="154">
        <f>$Q$147*$H$147</f>
        <v>0</v>
      </c>
      <c r="S147" s="154">
        <v>0</v>
      </c>
      <c r="T147" s="155">
        <f>$S$147*$H$147</f>
        <v>0</v>
      </c>
      <c r="AR147" s="89" t="s">
        <v>128</v>
      </c>
      <c r="AT147" s="89" t="s">
        <v>124</v>
      </c>
      <c r="AU147" s="89" t="s">
        <v>77</v>
      </c>
      <c r="AY147" s="6" t="s">
        <v>115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20</v>
      </c>
      <c r="BK147" s="156">
        <f>ROUND($I$147*$H$147,2)</f>
        <v>0</v>
      </c>
      <c r="BL147" s="89" t="s">
        <v>128</v>
      </c>
      <c r="BM147" s="89" t="s">
        <v>238</v>
      </c>
    </row>
    <row r="148" spans="2:47" s="6" customFormat="1" ht="16.5" customHeight="1">
      <c r="B148" s="23"/>
      <c r="C148" s="24"/>
      <c r="D148" s="157" t="s">
        <v>129</v>
      </c>
      <c r="E148" s="24"/>
      <c r="F148" s="158" t="s">
        <v>237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129</v>
      </c>
      <c r="AU148" s="6" t="s">
        <v>77</v>
      </c>
    </row>
    <row r="149" spans="2:65" s="6" customFormat="1" ht="15.75" customHeight="1">
      <c r="B149" s="23"/>
      <c r="C149" s="145" t="s">
        <v>169</v>
      </c>
      <c r="D149" s="145" t="s">
        <v>124</v>
      </c>
      <c r="E149" s="146" t="s">
        <v>239</v>
      </c>
      <c r="F149" s="147" t="s">
        <v>240</v>
      </c>
      <c r="G149" s="148" t="s">
        <v>163</v>
      </c>
      <c r="H149" s="149">
        <v>9.6</v>
      </c>
      <c r="I149" s="150"/>
      <c r="J149" s="151">
        <f>ROUND($I$149*$H$149,2)</f>
        <v>0</v>
      </c>
      <c r="K149" s="147"/>
      <c r="L149" s="43"/>
      <c r="M149" s="152"/>
      <c r="N149" s="153" t="s">
        <v>40</v>
      </c>
      <c r="O149" s="24"/>
      <c r="P149" s="24"/>
      <c r="Q149" s="154">
        <v>0</v>
      </c>
      <c r="R149" s="154">
        <f>$Q$149*$H$149</f>
        <v>0</v>
      </c>
      <c r="S149" s="154">
        <v>0</v>
      </c>
      <c r="T149" s="155">
        <f>$S$149*$H$149</f>
        <v>0</v>
      </c>
      <c r="AR149" s="89" t="s">
        <v>128</v>
      </c>
      <c r="AT149" s="89" t="s">
        <v>124</v>
      </c>
      <c r="AU149" s="89" t="s">
        <v>77</v>
      </c>
      <c r="AY149" s="6" t="s">
        <v>115</v>
      </c>
      <c r="BE149" s="156">
        <f>IF($N$149="základní",$J$149,0)</f>
        <v>0</v>
      </c>
      <c r="BF149" s="156">
        <f>IF($N$149="snížená",$J$149,0)</f>
        <v>0</v>
      </c>
      <c r="BG149" s="156">
        <f>IF($N$149="zákl. přenesená",$J$149,0)</f>
        <v>0</v>
      </c>
      <c r="BH149" s="156">
        <f>IF($N$149="sníž. přenesená",$J$149,0)</f>
        <v>0</v>
      </c>
      <c r="BI149" s="156">
        <f>IF($N$149="nulová",$J$149,0)</f>
        <v>0</v>
      </c>
      <c r="BJ149" s="89" t="s">
        <v>20</v>
      </c>
      <c r="BK149" s="156">
        <f>ROUND($I$149*$H$149,2)</f>
        <v>0</v>
      </c>
      <c r="BL149" s="89" t="s">
        <v>128</v>
      </c>
      <c r="BM149" s="89" t="s">
        <v>241</v>
      </c>
    </row>
    <row r="150" spans="2:47" s="6" customFormat="1" ht="16.5" customHeight="1">
      <c r="B150" s="23"/>
      <c r="C150" s="24"/>
      <c r="D150" s="157" t="s">
        <v>129</v>
      </c>
      <c r="E150" s="24"/>
      <c r="F150" s="158" t="s">
        <v>240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129</v>
      </c>
      <c r="AU150" s="6" t="s">
        <v>77</v>
      </c>
    </row>
    <row r="151" spans="2:65" s="6" customFormat="1" ht="15.75" customHeight="1">
      <c r="B151" s="23"/>
      <c r="C151" s="145" t="s">
        <v>172</v>
      </c>
      <c r="D151" s="145" t="s">
        <v>124</v>
      </c>
      <c r="E151" s="146" t="s">
        <v>242</v>
      </c>
      <c r="F151" s="147" t="s">
        <v>243</v>
      </c>
      <c r="G151" s="148" t="s">
        <v>163</v>
      </c>
      <c r="H151" s="149">
        <v>9.6</v>
      </c>
      <c r="I151" s="150"/>
      <c r="J151" s="151">
        <f>ROUND($I$151*$H$151,2)</f>
        <v>0</v>
      </c>
      <c r="K151" s="147"/>
      <c r="L151" s="43"/>
      <c r="M151" s="152"/>
      <c r="N151" s="153" t="s">
        <v>40</v>
      </c>
      <c r="O151" s="24"/>
      <c r="P151" s="24"/>
      <c r="Q151" s="154">
        <v>0</v>
      </c>
      <c r="R151" s="154">
        <f>$Q$151*$H$151</f>
        <v>0</v>
      </c>
      <c r="S151" s="154">
        <v>0</v>
      </c>
      <c r="T151" s="155">
        <f>$S$151*$H$151</f>
        <v>0</v>
      </c>
      <c r="AR151" s="89" t="s">
        <v>128</v>
      </c>
      <c r="AT151" s="89" t="s">
        <v>124</v>
      </c>
      <c r="AU151" s="89" t="s">
        <v>77</v>
      </c>
      <c r="AY151" s="6" t="s">
        <v>115</v>
      </c>
      <c r="BE151" s="156">
        <f>IF($N$151="základní",$J$151,0)</f>
        <v>0</v>
      </c>
      <c r="BF151" s="156">
        <f>IF($N$151="snížená",$J$151,0)</f>
        <v>0</v>
      </c>
      <c r="BG151" s="156">
        <f>IF($N$151="zákl. přenesená",$J$151,0)</f>
        <v>0</v>
      </c>
      <c r="BH151" s="156">
        <f>IF($N$151="sníž. přenesená",$J$151,0)</f>
        <v>0</v>
      </c>
      <c r="BI151" s="156">
        <f>IF($N$151="nulová",$J$151,0)</f>
        <v>0</v>
      </c>
      <c r="BJ151" s="89" t="s">
        <v>20</v>
      </c>
      <c r="BK151" s="156">
        <f>ROUND($I$151*$H$151,2)</f>
        <v>0</v>
      </c>
      <c r="BL151" s="89" t="s">
        <v>128</v>
      </c>
      <c r="BM151" s="89" t="s">
        <v>244</v>
      </c>
    </row>
    <row r="152" spans="2:47" s="6" customFormat="1" ht="16.5" customHeight="1">
      <c r="B152" s="23"/>
      <c r="C152" s="24"/>
      <c r="D152" s="157" t="s">
        <v>129</v>
      </c>
      <c r="E152" s="24"/>
      <c r="F152" s="158" t="s">
        <v>243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129</v>
      </c>
      <c r="AU152" s="6" t="s">
        <v>77</v>
      </c>
    </row>
    <row r="153" spans="2:63" s="132" customFormat="1" ht="30.75" customHeight="1">
      <c r="B153" s="133"/>
      <c r="C153" s="134"/>
      <c r="D153" s="134" t="s">
        <v>68</v>
      </c>
      <c r="E153" s="143" t="s">
        <v>122</v>
      </c>
      <c r="F153" s="143" t="s">
        <v>245</v>
      </c>
      <c r="G153" s="134"/>
      <c r="H153" s="134"/>
      <c r="J153" s="144">
        <f>$BK$153</f>
        <v>0</v>
      </c>
      <c r="K153" s="134"/>
      <c r="L153" s="137"/>
      <c r="M153" s="138"/>
      <c r="N153" s="134"/>
      <c r="O153" s="134"/>
      <c r="P153" s="139">
        <f>SUM($P$154:$P$161)</f>
        <v>0</v>
      </c>
      <c r="Q153" s="134"/>
      <c r="R153" s="139">
        <f>SUM($R$154:$R$161)</f>
        <v>0</v>
      </c>
      <c r="S153" s="134"/>
      <c r="T153" s="140">
        <f>SUM($T$154:$T$161)</f>
        <v>0</v>
      </c>
      <c r="AR153" s="141" t="s">
        <v>20</v>
      </c>
      <c r="AT153" s="141" t="s">
        <v>68</v>
      </c>
      <c r="AU153" s="141" t="s">
        <v>20</v>
      </c>
      <c r="AY153" s="141" t="s">
        <v>115</v>
      </c>
      <c r="BK153" s="142">
        <f>SUM($BK$154:$BK$161)</f>
        <v>0</v>
      </c>
    </row>
    <row r="154" spans="2:65" s="6" customFormat="1" ht="15.75" customHeight="1">
      <c r="B154" s="23"/>
      <c r="C154" s="145" t="s">
        <v>20</v>
      </c>
      <c r="D154" s="145" t="s">
        <v>124</v>
      </c>
      <c r="E154" s="146" t="s">
        <v>246</v>
      </c>
      <c r="F154" s="147" t="s">
        <v>247</v>
      </c>
      <c r="G154" s="148" t="s">
        <v>160</v>
      </c>
      <c r="H154" s="149">
        <v>7.2</v>
      </c>
      <c r="I154" s="150"/>
      <c r="J154" s="151">
        <f>ROUND($I$154*$H$154,2)</f>
        <v>0</v>
      </c>
      <c r="K154" s="147"/>
      <c r="L154" s="43"/>
      <c r="M154" s="152"/>
      <c r="N154" s="153" t="s">
        <v>40</v>
      </c>
      <c r="O154" s="24"/>
      <c r="P154" s="24"/>
      <c r="Q154" s="154">
        <v>0</v>
      </c>
      <c r="R154" s="154">
        <f>$Q$154*$H$154</f>
        <v>0</v>
      </c>
      <c r="S154" s="154">
        <v>0</v>
      </c>
      <c r="T154" s="155">
        <f>$S$154*$H$154</f>
        <v>0</v>
      </c>
      <c r="AR154" s="89" t="s">
        <v>128</v>
      </c>
      <c r="AT154" s="89" t="s">
        <v>124</v>
      </c>
      <c r="AU154" s="89" t="s">
        <v>77</v>
      </c>
      <c r="AY154" s="6" t="s">
        <v>115</v>
      </c>
      <c r="BE154" s="156">
        <f>IF($N$154="základní",$J$154,0)</f>
        <v>0</v>
      </c>
      <c r="BF154" s="156">
        <f>IF($N$154="snížená",$J$154,0)</f>
        <v>0</v>
      </c>
      <c r="BG154" s="156">
        <f>IF($N$154="zákl. přenesená",$J$154,0)</f>
        <v>0</v>
      </c>
      <c r="BH154" s="156">
        <f>IF($N$154="sníž. přenesená",$J$154,0)</f>
        <v>0</v>
      </c>
      <c r="BI154" s="156">
        <f>IF($N$154="nulová",$J$154,0)</f>
        <v>0</v>
      </c>
      <c r="BJ154" s="89" t="s">
        <v>20</v>
      </c>
      <c r="BK154" s="156">
        <f>ROUND($I$154*$H$154,2)</f>
        <v>0</v>
      </c>
      <c r="BL154" s="89" t="s">
        <v>128</v>
      </c>
      <c r="BM154" s="89" t="s">
        <v>248</v>
      </c>
    </row>
    <row r="155" spans="2:47" s="6" customFormat="1" ht="16.5" customHeight="1">
      <c r="B155" s="23"/>
      <c r="C155" s="24"/>
      <c r="D155" s="157" t="s">
        <v>129</v>
      </c>
      <c r="E155" s="24"/>
      <c r="F155" s="158" t="s">
        <v>247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129</v>
      </c>
      <c r="AU155" s="6" t="s">
        <v>77</v>
      </c>
    </row>
    <row r="156" spans="2:65" s="6" customFormat="1" ht="15.75" customHeight="1">
      <c r="B156" s="23"/>
      <c r="C156" s="145" t="s">
        <v>77</v>
      </c>
      <c r="D156" s="145" t="s">
        <v>124</v>
      </c>
      <c r="E156" s="146" t="s">
        <v>249</v>
      </c>
      <c r="F156" s="147" t="s">
        <v>250</v>
      </c>
      <c r="G156" s="148" t="s">
        <v>225</v>
      </c>
      <c r="H156" s="149">
        <v>18</v>
      </c>
      <c r="I156" s="150"/>
      <c r="J156" s="151">
        <f>ROUND($I$156*$H$156,2)</f>
        <v>0</v>
      </c>
      <c r="K156" s="147"/>
      <c r="L156" s="43"/>
      <c r="M156" s="152"/>
      <c r="N156" s="153" t="s">
        <v>40</v>
      </c>
      <c r="O156" s="24"/>
      <c r="P156" s="24"/>
      <c r="Q156" s="154">
        <v>0</v>
      </c>
      <c r="R156" s="154">
        <f>$Q$156*$H$156</f>
        <v>0</v>
      </c>
      <c r="S156" s="154">
        <v>0</v>
      </c>
      <c r="T156" s="155">
        <f>$S$156*$H$156</f>
        <v>0</v>
      </c>
      <c r="AR156" s="89" t="s">
        <v>128</v>
      </c>
      <c r="AT156" s="89" t="s">
        <v>124</v>
      </c>
      <c r="AU156" s="89" t="s">
        <v>77</v>
      </c>
      <c r="AY156" s="6" t="s">
        <v>115</v>
      </c>
      <c r="BE156" s="156">
        <f>IF($N$156="základní",$J$156,0)</f>
        <v>0</v>
      </c>
      <c r="BF156" s="156">
        <f>IF($N$156="snížená",$J$156,0)</f>
        <v>0</v>
      </c>
      <c r="BG156" s="156">
        <f>IF($N$156="zákl. přenesená",$J$156,0)</f>
        <v>0</v>
      </c>
      <c r="BH156" s="156">
        <f>IF($N$156="sníž. přenesená",$J$156,0)</f>
        <v>0</v>
      </c>
      <c r="BI156" s="156">
        <f>IF($N$156="nulová",$J$156,0)</f>
        <v>0</v>
      </c>
      <c r="BJ156" s="89" t="s">
        <v>20</v>
      </c>
      <c r="BK156" s="156">
        <f>ROUND($I$156*$H$156,2)</f>
        <v>0</v>
      </c>
      <c r="BL156" s="89" t="s">
        <v>128</v>
      </c>
      <c r="BM156" s="89" t="s">
        <v>251</v>
      </c>
    </row>
    <row r="157" spans="2:47" s="6" customFormat="1" ht="16.5" customHeight="1">
      <c r="B157" s="23"/>
      <c r="C157" s="24"/>
      <c r="D157" s="157" t="s">
        <v>129</v>
      </c>
      <c r="E157" s="24"/>
      <c r="F157" s="158" t="s">
        <v>250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129</v>
      </c>
      <c r="AU157" s="6" t="s">
        <v>77</v>
      </c>
    </row>
    <row r="158" spans="2:65" s="6" customFormat="1" ht="15.75" customHeight="1">
      <c r="B158" s="23"/>
      <c r="C158" s="145" t="s">
        <v>132</v>
      </c>
      <c r="D158" s="145" t="s">
        <v>124</v>
      </c>
      <c r="E158" s="146" t="s">
        <v>252</v>
      </c>
      <c r="F158" s="147" t="s">
        <v>253</v>
      </c>
      <c r="G158" s="148" t="s">
        <v>225</v>
      </c>
      <c r="H158" s="149">
        <v>140</v>
      </c>
      <c r="I158" s="150"/>
      <c r="J158" s="151">
        <f>ROUND($I$158*$H$158,2)</f>
        <v>0</v>
      </c>
      <c r="K158" s="147"/>
      <c r="L158" s="43"/>
      <c r="M158" s="152"/>
      <c r="N158" s="153" t="s">
        <v>40</v>
      </c>
      <c r="O158" s="24"/>
      <c r="P158" s="24"/>
      <c r="Q158" s="154">
        <v>0</v>
      </c>
      <c r="R158" s="154">
        <f>$Q$158*$H$158</f>
        <v>0</v>
      </c>
      <c r="S158" s="154">
        <v>0</v>
      </c>
      <c r="T158" s="155">
        <f>$S$158*$H$158</f>
        <v>0</v>
      </c>
      <c r="AR158" s="89" t="s">
        <v>128</v>
      </c>
      <c r="AT158" s="89" t="s">
        <v>124</v>
      </c>
      <c r="AU158" s="89" t="s">
        <v>77</v>
      </c>
      <c r="AY158" s="6" t="s">
        <v>115</v>
      </c>
      <c r="BE158" s="156">
        <f>IF($N$158="základní",$J$158,0)</f>
        <v>0</v>
      </c>
      <c r="BF158" s="156">
        <f>IF($N$158="snížená",$J$158,0)</f>
        <v>0</v>
      </c>
      <c r="BG158" s="156">
        <f>IF($N$158="zákl. přenesená",$J$158,0)</f>
        <v>0</v>
      </c>
      <c r="BH158" s="156">
        <f>IF($N$158="sníž. přenesená",$J$158,0)</f>
        <v>0</v>
      </c>
      <c r="BI158" s="156">
        <f>IF($N$158="nulová",$J$158,0)</f>
        <v>0</v>
      </c>
      <c r="BJ158" s="89" t="s">
        <v>20</v>
      </c>
      <c r="BK158" s="156">
        <f>ROUND($I$158*$H$158,2)</f>
        <v>0</v>
      </c>
      <c r="BL158" s="89" t="s">
        <v>128</v>
      </c>
      <c r="BM158" s="89" t="s">
        <v>254</v>
      </c>
    </row>
    <row r="159" spans="2:47" s="6" customFormat="1" ht="16.5" customHeight="1">
      <c r="B159" s="23"/>
      <c r="C159" s="24"/>
      <c r="D159" s="157" t="s">
        <v>129</v>
      </c>
      <c r="E159" s="24"/>
      <c r="F159" s="158" t="s">
        <v>253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129</v>
      </c>
      <c r="AU159" s="6" t="s">
        <v>77</v>
      </c>
    </row>
    <row r="160" spans="2:65" s="6" customFormat="1" ht="15.75" customHeight="1">
      <c r="B160" s="23"/>
      <c r="C160" s="145" t="s">
        <v>128</v>
      </c>
      <c r="D160" s="145" t="s">
        <v>124</v>
      </c>
      <c r="E160" s="146" t="s">
        <v>255</v>
      </c>
      <c r="F160" s="147" t="s">
        <v>256</v>
      </c>
      <c r="G160" s="148" t="s">
        <v>225</v>
      </c>
      <c r="H160" s="149">
        <v>18</v>
      </c>
      <c r="I160" s="150"/>
      <c r="J160" s="151">
        <f>ROUND($I$160*$H$160,2)</f>
        <v>0</v>
      </c>
      <c r="K160" s="147"/>
      <c r="L160" s="43"/>
      <c r="M160" s="152"/>
      <c r="N160" s="153" t="s">
        <v>40</v>
      </c>
      <c r="O160" s="24"/>
      <c r="P160" s="24"/>
      <c r="Q160" s="154">
        <v>0</v>
      </c>
      <c r="R160" s="154">
        <f>$Q$160*$H$160</f>
        <v>0</v>
      </c>
      <c r="S160" s="154">
        <v>0</v>
      </c>
      <c r="T160" s="155">
        <f>$S$160*$H$160</f>
        <v>0</v>
      </c>
      <c r="AR160" s="89" t="s">
        <v>128</v>
      </c>
      <c r="AT160" s="89" t="s">
        <v>124</v>
      </c>
      <c r="AU160" s="89" t="s">
        <v>77</v>
      </c>
      <c r="AY160" s="6" t="s">
        <v>115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20</v>
      </c>
      <c r="BK160" s="156">
        <f>ROUND($I$160*$H$160,2)</f>
        <v>0</v>
      </c>
      <c r="BL160" s="89" t="s">
        <v>128</v>
      </c>
      <c r="BM160" s="89" t="s">
        <v>257</v>
      </c>
    </row>
    <row r="161" spans="2:47" s="6" customFormat="1" ht="16.5" customHeight="1">
      <c r="B161" s="23"/>
      <c r="C161" s="24"/>
      <c r="D161" s="157" t="s">
        <v>129</v>
      </c>
      <c r="E161" s="24"/>
      <c r="F161" s="158" t="s">
        <v>256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129</v>
      </c>
      <c r="AU161" s="6" t="s">
        <v>77</v>
      </c>
    </row>
    <row r="162" spans="2:63" s="132" customFormat="1" ht="30.75" customHeight="1">
      <c r="B162" s="133"/>
      <c r="C162" s="134"/>
      <c r="D162" s="134" t="s">
        <v>68</v>
      </c>
      <c r="E162" s="143" t="s">
        <v>258</v>
      </c>
      <c r="F162" s="143" t="s">
        <v>259</v>
      </c>
      <c r="G162" s="134"/>
      <c r="H162" s="134"/>
      <c r="J162" s="144">
        <f>$BK$162</f>
        <v>0</v>
      </c>
      <c r="K162" s="134"/>
      <c r="L162" s="137"/>
      <c r="M162" s="138"/>
      <c r="N162" s="134"/>
      <c r="O162" s="134"/>
      <c r="P162" s="139">
        <f>SUM($P$163:$P$164)</f>
        <v>0</v>
      </c>
      <c r="Q162" s="134"/>
      <c r="R162" s="139">
        <f>SUM($R$163:$R$164)</f>
        <v>0</v>
      </c>
      <c r="S162" s="134"/>
      <c r="T162" s="140">
        <f>SUM($T$163:$T$164)</f>
        <v>0</v>
      </c>
      <c r="AR162" s="141" t="s">
        <v>20</v>
      </c>
      <c r="AT162" s="141" t="s">
        <v>68</v>
      </c>
      <c r="AU162" s="141" t="s">
        <v>20</v>
      </c>
      <c r="AY162" s="141" t="s">
        <v>115</v>
      </c>
      <c r="BK162" s="142">
        <f>SUM($BK$163:$BK$164)</f>
        <v>0</v>
      </c>
    </row>
    <row r="163" spans="2:65" s="6" customFormat="1" ht="15.75" customHeight="1">
      <c r="B163" s="23"/>
      <c r="C163" s="145" t="s">
        <v>20</v>
      </c>
      <c r="D163" s="145" t="s">
        <v>124</v>
      </c>
      <c r="E163" s="146" t="s">
        <v>260</v>
      </c>
      <c r="F163" s="147" t="s">
        <v>261</v>
      </c>
      <c r="G163" s="148" t="s">
        <v>160</v>
      </c>
      <c r="H163" s="149">
        <v>9</v>
      </c>
      <c r="I163" s="150"/>
      <c r="J163" s="151">
        <f>ROUND($I$163*$H$163,2)</f>
        <v>0</v>
      </c>
      <c r="K163" s="147"/>
      <c r="L163" s="43"/>
      <c r="M163" s="152"/>
      <c r="N163" s="153" t="s">
        <v>40</v>
      </c>
      <c r="O163" s="24"/>
      <c r="P163" s="24"/>
      <c r="Q163" s="154">
        <v>0</v>
      </c>
      <c r="R163" s="154">
        <f>$Q$163*$H$163</f>
        <v>0</v>
      </c>
      <c r="S163" s="154">
        <v>0</v>
      </c>
      <c r="T163" s="155">
        <f>$S$163*$H$163</f>
        <v>0</v>
      </c>
      <c r="AR163" s="89" t="s">
        <v>128</v>
      </c>
      <c r="AT163" s="89" t="s">
        <v>124</v>
      </c>
      <c r="AU163" s="89" t="s">
        <v>77</v>
      </c>
      <c r="AY163" s="6" t="s">
        <v>115</v>
      </c>
      <c r="BE163" s="156">
        <f>IF($N$163="základní",$J$163,0)</f>
        <v>0</v>
      </c>
      <c r="BF163" s="156">
        <f>IF($N$163="snížená",$J$163,0)</f>
        <v>0</v>
      </c>
      <c r="BG163" s="156">
        <f>IF($N$163="zákl. přenesená",$J$163,0)</f>
        <v>0</v>
      </c>
      <c r="BH163" s="156">
        <f>IF($N$163="sníž. přenesená",$J$163,0)</f>
        <v>0</v>
      </c>
      <c r="BI163" s="156">
        <f>IF($N$163="nulová",$J$163,0)</f>
        <v>0</v>
      </c>
      <c r="BJ163" s="89" t="s">
        <v>20</v>
      </c>
      <c r="BK163" s="156">
        <f>ROUND($I$163*$H$163,2)</f>
        <v>0</v>
      </c>
      <c r="BL163" s="89" t="s">
        <v>128</v>
      </c>
      <c r="BM163" s="89" t="s">
        <v>262</v>
      </c>
    </row>
    <row r="164" spans="2:47" s="6" customFormat="1" ht="16.5" customHeight="1">
      <c r="B164" s="23"/>
      <c r="C164" s="24"/>
      <c r="D164" s="157" t="s">
        <v>129</v>
      </c>
      <c r="E164" s="24"/>
      <c r="F164" s="158" t="s">
        <v>261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129</v>
      </c>
      <c r="AU164" s="6" t="s">
        <v>77</v>
      </c>
    </row>
    <row r="165" spans="2:63" s="132" customFormat="1" ht="30.75" customHeight="1">
      <c r="B165" s="133"/>
      <c r="C165" s="134"/>
      <c r="D165" s="134" t="s">
        <v>68</v>
      </c>
      <c r="E165" s="143" t="s">
        <v>263</v>
      </c>
      <c r="F165" s="143" t="s">
        <v>264</v>
      </c>
      <c r="G165" s="134"/>
      <c r="H165" s="134"/>
      <c r="J165" s="144">
        <f>$BK$165</f>
        <v>0</v>
      </c>
      <c r="K165" s="134"/>
      <c r="L165" s="137"/>
      <c r="M165" s="138"/>
      <c r="N165" s="134"/>
      <c r="O165" s="134"/>
      <c r="P165" s="139">
        <f>SUM($P$166:$P$215)</f>
        <v>0</v>
      </c>
      <c r="Q165" s="134"/>
      <c r="R165" s="139">
        <f>SUM($R$166:$R$215)</f>
        <v>0</v>
      </c>
      <c r="S165" s="134"/>
      <c r="T165" s="140">
        <f>SUM($T$166:$T$215)</f>
        <v>0</v>
      </c>
      <c r="AR165" s="141" t="s">
        <v>20</v>
      </c>
      <c r="AT165" s="141" t="s">
        <v>68</v>
      </c>
      <c r="AU165" s="141" t="s">
        <v>20</v>
      </c>
      <c r="AY165" s="141" t="s">
        <v>115</v>
      </c>
      <c r="BK165" s="142">
        <f>SUM($BK$166:$BK$215)</f>
        <v>0</v>
      </c>
    </row>
    <row r="166" spans="2:65" s="6" customFormat="1" ht="15.75" customHeight="1">
      <c r="B166" s="23"/>
      <c r="C166" s="145" t="s">
        <v>20</v>
      </c>
      <c r="D166" s="145" t="s">
        <v>124</v>
      </c>
      <c r="E166" s="146" t="s">
        <v>265</v>
      </c>
      <c r="F166" s="147" t="s">
        <v>266</v>
      </c>
      <c r="G166" s="148" t="s">
        <v>163</v>
      </c>
      <c r="H166" s="149">
        <v>76.5</v>
      </c>
      <c r="I166" s="150"/>
      <c r="J166" s="151">
        <f>ROUND($I$166*$H$166,2)</f>
        <v>0</v>
      </c>
      <c r="K166" s="147"/>
      <c r="L166" s="43"/>
      <c r="M166" s="152"/>
      <c r="N166" s="153" t="s">
        <v>40</v>
      </c>
      <c r="O166" s="24"/>
      <c r="P166" s="24"/>
      <c r="Q166" s="154">
        <v>0</v>
      </c>
      <c r="R166" s="154">
        <f>$Q$166*$H$166</f>
        <v>0</v>
      </c>
      <c r="S166" s="154">
        <v>0</v>
      </c>
      <c r="T166" s="155">
        <f>$S$166*$H$166</f>
        <v>0</v>
      </c>
      <c r="AR166" s="89" t="s">
        <v>128</v>
      </c>
      <c r="AT166" s="89" t="s">
        <v>124</v>
      </c>
      <c r="AU166" s="89" t="s">
        <v>77</v>
      </c>
      <c r="AY166" s="6" t="s">
        <v>115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20</v>
      </c>
      <c r="BK166" s="156">
        <f>ROUND($I$166*$H$166,2)</f>
        <v>0</v>
      </c>
      <c r="BL166" s="89" t="s">
        <v>128</v>
      </c>
      <c r="BM166" s="89" t="s">
        <v>267</v>
      </c>
    </row>
    <row r="167" spans="2:47" s="6" customFormat="1" ht="16.5" customHeight="1">
      <c r="B167" s="23"/>
      <c r="C167" s="24"/>
      <c r="D167" s="157" t="s">
        <v>129</v>
      </c>
      <c r="E167" s="24"/>
      <c r="F167" s="158" t="s">
        <v>266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129</v>
      </c>
      <c r="AU167" s="6" t="s">
        <v>77</v>
      </c>
    </row>
    <row r="168" spans="2:65" s="6" customFormat="1" ht="15.75" customHeight="1">
      <c r="B168" s="23"/>
      <c r="C168" s="145" t="s">
        <v>77</v>
      </c>
      <c r="D168" s="145" t="s">
        <v>124</v>
      </c>
      <c r="E168" s="146" t="s">
        <v>268</v>
      </c>
      <c r="F168" s="147" t="s">
        <v>269</v>
      </c>
      <c r="G168" s="148" t="s">
        <v>163</v>
      </c>
      <c r="H168" s="149">
        <v>243.53</v>
      </c>
      <c r="I168" s="150"/>
      <c r="J168" s="151">
        <f>ROUND($I$168*$H$168,2)</f>
        <v>0</v>
      </c>
      <c r="K168" s="147"/>
      <c r="L168" s="43"/>
      <c r="M168" s="152"/>
      <c r="N168" s="153" t="s">
        <v>40</v>
      </c>
      <c r="O168" s="24"/>
      <c r="P168" s="24"/>
      <c r="Q168" s="154">
        <v>0</v>
      </c>
      <c r="R168" s="154">
        <f>$Q$168*$H$168</f>
        <v>0</v>
      </c>
      <c r="S168" s="154">
        <v>0</v>
      </c>
      <c r="T168" s="155">
        <f>$S$168*$H$168</f>
        <v>0</v>
      </c>
      <c r="AR168" s="89" t="s">
        <v>128</v>
      </c>
      <c r="AT168" s="89" t="s">
        <v>124</v>
      </c>
      <c r="AU168" s="89" t="s">
        <v>77</v>
      </c>
      <c r="AY168" s="6" t="s">
        <v>115</v>
      </c>
      <c r="BE168" s="156">
        <f>IF($N$168="základní",$J$168,0)</f>
        <v>0</v>
      </c>
      <c r="BF168" s="156">
        <f>IF($N$168="snížená",$J$168,0)</f>
        <v>0</v>
      </c>
      <c r="BG168" s="156">
        <f>IF($N$168="zákl. přenesená",$J$168,0)</f>
        <v>0</v>
      </c>
      <c r="BH168" s="156">
        <f>IF($N$168="sníž. přenesená",$J$168,0)</f>
        <v>0</v>
      </c>
      <c r="BI168" s="156">
        <f>IF($N$168="nulová",$J$168,0)</f>
        <v>0</v>
      </c>
      <c r="BJ168" s="89" t="s">
        <v>20</v>
      </c>
      <c r="BK168" s="156">
        <f>ROUND($I$168*$H$168,2)</f>
        <v>0</v>
      </c>
      <c r="BL168" s="89" t="s">
        <v>128</v>
      </c>
      <c r="BM168" s="89" t="s">
        <v>270</v>
      </c>
    </row>
    <row r="169" spans="2:47" s="6" customFormat="1" ht="16.5" customHeight="1">
      <c r="B169" s="23"/>
      <c r="C169" s="24"/>
      <c r="D169" s="157" t="s">
        <v>129</v>
      </c>
      <c r="E169" s="24"/>
      <c r="F169" s="158" t="s">
        <v>269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129</v>
      </c>
      <c r="AU169" s="6" t="s">
        <v>77</v>
      </c>
    </row>
    <row r="170" spans="2:65" s="6" customFormat="1" ht="15.75" customHeight="1">
      <c r="B170" s="23"/>
      <c r="C170" s="145" t="s">
        <v>132</v>
      </c>
      <c r="D170" s="145" t="s">
        <v>124</v>
      </c>
      <c r="E170" s="146" t="s">
        <v>271</v>
      </c>
      <c r="F170" s="147" t="s">
        <v>272</v>
      </c>
      <c r="G170" s="148" t="s">
        <v>163</v>
      </c>
      <c r="H170" s="149">
        <v>341.04</v>
      </c>
      <c r="I170" s="150"/>
      <c r="J170" s="151">
        <f>ROUND($I$170*$H$170,2)</f>
        <v>0</v>
      </c>
      <c r="K170" s="147"/>
      <c r="L170" s="43"/>
      <c r="M170" s="152"/>
      <c r="N170" s="153" t="s">
        <v>40</v>
      </c>
      <c r="O170" s="24"/>
      <c r="P170" s="24"/>
      <c r="Q170" s="154">
        <v>0</v>
      </c>
      <c r="R170" s="154">
        <f>$Q$170*$H$170</f>
        <v>0</v>
      </c>
      <c r="S170" s="154">
        <v>0</v>
      </c>
      <c r="T170" s="155">
        <f>$S$170*$H$170</f>
        <v>0</v>
      </c>
      <c r="AR170" s="89" t="s">
        <v>128</v>
      </c>
      <c r="AT170" s="89" t="s">
        <v>124</v>
      </c>
      <c r="AU170" s="89" t="s">
        <v>77</v>
      </c>
      <c r="AY170" s="6" t="s">
        <v>115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20</v>
      </c>
      <c r="BK170" s="156">
        <f>ROUND($I$170*$H$170,2)</f>
        <v>0</v>
      </c>
      <c r="BL170" s="89" t="s">
        <v>128</v>
      </c>
      <c r="BM170" s="89" t="s">
        <v>273</v>
      </c>
    </row>
    <row r="171" spans="2:47" s="6" customFormat="1" ht="16.5" customHeight="1">
      <c r="B171" s="23"/>
      <c r="C171" s="24"/>
      <c r="D171" s="157" t="s">
        <v>129</v>
      </c>
      <c r="E171" s="24"/>
      <c r="F171" s="158" t="s">
        <v>272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129</v>
      </c>
      <c r="AU171" s="6" t="s">
        <v>77</v>
      </c>
    </row>
    <row r="172" spans="2:65" s="6" customFormat="1" ht="15.75" customHeight="1">
      <c r="B172" s="23"/>
      <c r="C172" s="145" t="s">
        <v>128</v>
      </c>
      <c r="D172" s="145" t="s">
        <v>124</v>
      </c>
      <c r="E172" s="146" t="s">
        <v>274</v>
      </c>
      <c r="F172" s="147" t="s">
        <v>275</v>
      </c>
      <c r="G172" s="148" t="s">
        <v>163</v>
      </c>
      <c r="H172" s="149">
        <v>29.7</v>
      </c>
      <c r="I172" s="150"/>
      <c r="J172" s="151">
        <f>ROUND($I$172*$H$172,2)</f>
        <v>0</v>
      </c>
      <c r="K172" s="147"/>
      <c r="L172" s="43"/>
      <c r="M172" s="152"/>
      <c r="N172" s="153" t="s">
        <v>40</v>
      </c>
      <c r="O172" s="24"/>
      <c r="P172" s="24"/>
      <c r="Q172" s="154">
        <v>0</v>
      </c>
      <c r="R172" s="154">
        <f>$Q$172*$H$172</f>
        <v>0</v>
      </c>
      <c r="S172" s="154">
        <v>0</v>
      </c>
      <c r="T172" s="155">
        <f>$S$172*$H$172</f>
        <v>0</v>
      </c>
      <c r="AR172" s="89" t="s">
        <v>128</v>
      </c>
      <c r="AT172" s="89" t="s">
        <v>124</v>
      </c>
      <c r="AU172" s="89" t="s">
        <v>77</v>
      </c>
      <c r="AY172" s="6" t="s">
        <v>115</v>
      </c>
      <c r="BE172" s="156">
        <f>IF($N$172="základní",$J$172,0)</f>
        <v>0</v>
      </c>
      <c r="BF172" s="156">
        <f>IF($N$172="snížená",$J$172,0)</f>
        <v>0</v>
      </c>
      <c r="BG172" s="156">
        <f>IF($N$172="zákl. přenesená",$J$172,0)</f>
        <v>0</v>
      </c>
      <c r="BH172" s="156">
        <f>IF($N$172="sníž. přenesená",$J$172,0)</f>
        <v>0</v>
      </c>
      <c r="BI172" s="156">
        <f>IF($N$172="nulová",$J$172,0)</f>
        <v>0</v>
      </c>
      <c r="BJ172" s="89" t="s">
        <v>20</v>
      </c>
      <c r="BK172" s="156">
        <f>ROUND($I$172*$H$172,2)</f>
        <v>0</v>
      </c>
      <c r="BL172" s="89" t="s">
        <v>128</v>
      </c>
      <c r="BM172" s="89" t="s">
        <v>276</v>
      </c>
    </row>
    <row r="173" spans="2:47" s="6" customFormat="1" ht="16.5" customHeight="1">
      <c r="B173" s="23"/>
      <c r="C173" s="24"/>
      <c r="D173" s="157" t="s">
        <v>129</v>
      </c>
      <c r="E173" s="24"/>
      <c r="F173" s="158" t="s">
        <v>275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129</v>
      </c>
      <c r="AU173" s="6" t="s">
        <v>77</v>
      </c>
    </row>
    <row r="174" spans="2:65" s="6" customFormat="1" ht="15.75" customHeight="1">
      <c r="B174" s="23"/>
      <c r="C174" s="145" t="s">
        <v>137</v>
      </c>
      <c r="D174" s="145" t="s">
        <v>124</v>
      </c>
      <c r="E174" s="146" t="s">
        <v>277</v>
      </c>
      <c r="F174" s="147" t="s">
        <v>278</v>
      </c>
      <c r="G174" s="148" t="s">
        <v>163</v>
      </c>
      <c r="H174" s="149">
        <v>1647.24</v>
      </c>
      <c r="I174" s="150"/>
      <c r="J174" s="151">
        <f>ROUND($I$174*$H$174,2)</f>
        <v>0</v>
      </c>
      <c r="K174" s="147"/>
      <c r="L174" s="43"/>
      <c r="M174" s="152"/>
      <c r="N174" s="153" t="s">
        <v>40</v>
      </c>
      <c r="O174" s="24"/>
      <c r="P174" s="24"/>
      <c r="Q174" s="154">
        <v>0</v>
      </c>
      <c r="R174" s="154">
        <f>$Q$174*$H$174</f>
        <v>0</v>
      </c>
      <c r="S174" s="154">
        <v>0</v>
      </c>
      <c r="T174" s="155">
        <f>$S$174*$H$174</f>
        <v>0</v>
      </c>
      <c r="AR174" s="89" t="s">
        <v>128</v>
      </c>
      <c r="AT174" s="89" t="s">
        <v>124</v>
      </c>
      <c r="AU174" s="89" t="s">
        <v>77</v>
      </c>
      <c r="AY174" s="6" t="s">
        <v>115</v>
      </c>
      <c r="BE174" s="156">
        <f>IF($N$174="základní",$J$174,0)</f>
        <v>0</v>
      </c>
      <c r="BF174" s="156">
        <f>IF($N$174="snížená",$J$174,0)</f>
        <v>0</v>
      </c>
      <c r="BG174" s="156">
        <f>IF($N$174="zákl. přenesená",$J$174,0)</f>
        <v>0</v>
      </c>
      <c r="BH174" s="156">
        <f>IF($N$174="sníž. přenesená",$J$174,0)</f>
        <v>0</v>
      </c>
      <c r="BI174" s="156">
        <f>IF($N$174="nulová",$J$174,0)</f>
        <v>0</v>
      </c>
      <c r="BJ174" s="89" t="s">
        <v>20</v>
      </c>
      <c r="BK174" s="156">
        <f>ROUND($I$174*$H$174,2)</f>
        <v>0</v>
      </c>
      <c r="BL174" s="89" t="s">
        <v>128</v>
      </c>
      <c r="BM174" s="89" t="s">
        <v>279</v>
      </c>
    </row>
    <row r="175" spans="2:47" s="6" customFormat="1" ht="16.5" customHeight="1">
      <c r="B175" s="23"/>
      <c r="C175" s="24"/>
      <c r="D175" s="157" t="s">
        <v>129</v>
      </c>
      <c r="E175" s="24"/>
      <c r="F175" s="158" t="s">
        <v>278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129</v>
      </c>
      <c r="AU175" s="6" t="s">
        <v>77</v>
      </c>
    </row>
    <row r="176" spans="2:65" s="6" customFormat="1" ht="15.75" customHeight="1">
      <c r="B176" s="23"/>
      <c r="C176" s="145" t="s">
        <v>166</v>
      </c>
      <c r="D176" s="145" t="s">
        <v>124</v>
      </c>
      <c r="E176" s="146" t="s">
        <v>280</v>
      </c>
      <c r="F176" s="147" t="s">
        <v>281</v>
      </c>
      <c r="G176" s="148" t="s">
        <v>163</v>
      </c>
      <c r="H176" s="149">
        <v>708</v>
      </c>
      <c r="I176" s="150"/>
      <c r="J176" s="151">
        <f>ROUND($I$176*$H$176,2)</f>
        <v>0</v>
      </c>
      <c r="K176" s="147"/>
      <c r="L176" s="43"/>
      <c r="M176" s="152"/>
      <c r="N176" s="153" t="s">
        <v>40</v>
      </c>
      <c r="O176" s="24"/>
      <c r="P176" s="24"/>
      <c r="Q176" s="154">
        <v>0</v>
      </c>
      <c r="R176" s="154">
        <f>$Q$176*$H$176</f>
        <v>0</v>
      </c>
      <c r="S176" s="154">
        <v>0</v>
      </c>
      <c r="T176" s="155">
        <f>$S$176*$H$176</f>
        <v>0</v>
      </c>
      <c r="AR176" s="89" t="s">
        <v>128</v>
      </c>
      <c r="AT176" s="89" t="s">
        <v>124</v>
      </c>
      <c r="AU176" s="89" t="s">
        <v>77</v>
      </c>
      <c r="AY176" s="6" t="s">
        <v>115</v>
      </c>
      <c r="BE176" s="156">
        <f>IF($N$176="základní",$J$176,0)</f>
        <v>0</v>
      </c>
      <c r="BF176" s="156">
        <f>IF($N$176="snížená",$J$176,0)</f>
        <v>0</v>
      </c>
      <c r="BG176" s="156">
        <f>IF($N$176="zákl. přenesená",$J$176,0)</f>
        <v>0</v>
      </c>
      <c r="BH176" s="156">
        <f>IF($N$176="sníž. přenesená",$J$176,0)</f>
        <v>0</v>
      </c>
      <c r="BI176" s="156">
        <f>IF($N$176="nulová",$J$176,0)</f>
        <v>0</v>
      </c>
      <c r="BJ176" s="89" t="s">
        <v>20</v>
      </c>
      <c r="BK176" s="156">
        <f>ROUND($I$176*$H$176,2)</f>
        <v>0</v>
      </c>
      <c r="BL176" s="89" t="s">
        <v>128</v>
      </c>
      <c r="BM176" s="89" t="s">
        <v>282</v>
      </c>
    </row>
    <row r="177" spans="2:47" s="6" customFormat="1" ht="16.5" customHeight="1">
      <c r="B177" s="23"/>
      <c r="C177" s="24"/>
      <c r="D177" s="157" t="s">
        <v>129</v>
      </c>
      <c r="E177" s="24"/>
      <c r="F177" s="158" t="s">
        <v>281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129</v>
      </c>
      <c r="AU177" s="6" t="s">
        <v>77</v>
      </c>
    </row>
    <row r="178" spans="2:65" s="6" customFormat="1" ht="15.75" customHeight="1">
      <c r="B178" s="23"/>
      <c r="C178" s="145" t="s">
        <v>169</v>
      </c>
      <c r="D178" s="145" t="s">
        <v>124</v>
      </c>
      <c r="E178" s="146" t="s">
        <v>283</v>
      </c>
      <c r="F178" s="147" t="s">
        <v>284</v>
      </c>
      <c r="G178" s="148" t="s">
        <v>163</v>
      </c>
      <c r="H178" s="149">
        <v>39.5</v>
      </c>
      <c r="I178" s="150"/>
      <c r="J178" s="151">
        <f>ROUND($I$178*$H$178,2)</f>
        <v>0</v>
      </c>
      <c r="K178" s="147"/>
      <c r="L178" s="43"/>
      <c r="M178" s="152"/>
      <c r="N178" s="153" t="s">
        <v>40</v>
      </c>
      <c r="O178" s="24"/>
      <c r="P178" s="24"/>
      <c r="Q178" s="154">
        <v>0</v>
      </c>
      <c r="R178" s="154">
        <f>$Q$178*$H$178</f>
        <v>0</v>
      </c>
      <c r="S178" s="154">
        <v>0</v>
      </c>
      <c r="T178" s="155">
        <f>$S$178*$H$178</f>
        <v>0</v>
      </c>
      <c r="AR178" s="89" t="s">
        <v>128</v>
      </c>
      <c r="AT178" s="89" t="s">
        <v>124</v>
      </c>
      <c r="AU178" s="89" t="s">
        <v>77</v>
      </c>
      <c r="AY178" s="6" t="s">
        <v>115</v>
      </c>
      <c r="BE178" s="156">
        <f>IF($N$178="základní",$J$178,0)</f>
        <v>0</v>
      </c>
      <c r="BF178" s="156">
        <f>IF($N$178="snížená",$J$178,0)</f>
        <v>0</v>
      </c>
      <c r="BG178" s="156">
        <f>IF($N$178="zákl. přenesená",$J$178,0)</f>
        <v>0</v>
      </c>
      <c r="BH178" s="156">
        <f>IF($N$178="sníž. přenesená",$J$178,0)</f>
        <v>0</v>
      </c>
      <c r="BI178" s="156">
        <f>IF($N$178="nulová",$J$178,0)</f>
        <v>0</v>
      </c>
      <c r="BJ178" s="89" t="s">
        <v>20</v>
      </c>
      <c r="BK178" s="156">
        <f>ROUND($I$178*$H$178,2)</f>
        <v>0</v>
      </c>
      <c r="BL178" s="89" t="s">
        <v>128</v>
      </c>
      <c r="BM178" s="89" t="s">
        <v>285</v>
      </c>
    </row>
    <row r="179" spans="2:47" s="6" customFormat="1" ht="16.5" customHeight="1">
      <c r="B179" s="23"/>
      <c r="C179" s="24"/>
      <c r="D179" s="157" t="s">
        <v>129</v>
      </c>
      <c r="E179" s="24"/>
      <c r="F179" s="158" t="s">
        <v>284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129</v>
      </c>
      <c r="AU179" s="6" t="s">
        <v>77</v>
      </c>
    </row>
    <row r="180" spans="2:65" s="6" customFormat="1" ht="15.75" customHeight="1">
      <c r="B180" s="23"/>
      <c r="C180" s="145" t="s">
        <v>172</v>
      </c>
      <c r="D180" s="145" t="s">
        <v>124</v>
      </c>
      <c r="E180" s="146" t="s">
        <v>286</v>
      </c>
      <c r="F180" s="147" t="s">
        <v>287</v>
      </c>
      <c r="G180" s="148" t="s">
        <v>163</v>
      </c>
      <c r="H180" s="149">
        <v>520</v>
      </c>
      <c r="I180" s="150"/>
      <c r="J180" s="151">
        <f>ROUND($I$180*$H$180,2)</f>
        <v>0</v>
      </c>
      <c r="K180" s="147"/>
      <c r="L180" s="43"/>
      <c r="M180" s="152"/>
      <c r="N180" s="153" t="s">
        <v>40</v>
      </c>
      <c r="O180" s="24"/>
      <c r="P180" s="24"/>
      <c r="Q180" s="154">
        <v>0</v>
      </c>
      <c r="R180" s="154">
        <f>$Q$180*$H$180</f>
        <v>0</v>
      </c>
      <c r="S180" s="154">
        <v>0</v>
      </c>
      <c r="T180" s="155">
        <f>$S$180*$H$180</f>
        <v>0</v>
      </c>
      <c r="AR180" s="89" t="s">
        <v>128</v>
      </c>
      <c r="AT180" s="89" t="s">
        <v>124</v>
      </c>
      <c r="AU180" s="89" t="s">
        <v>77</v>
      </c>
      <c r="AY180" s="6" t="s">
        <v>115</v>
      </c>
      <c r="BE180" s="156">
        <f>IF($N$180="základní",$J$180,0)</f>
        <v>0</v>
      </c>
      <c r="BF180" s="156">
        <f>IF($N$180="snížená",$J$180,0)</f>
        <v>0</v>
      </c>
      <c r="BG180" s="156">
        <f>IF($N$180="zákl. přenesená",$J$180,0)</f>
        <v>0</v>
      </c>
      <c r="BH180" s="156">
        <f>IF($N$180="sníž. přenesená",$J$180,0)</f>
        <v>0</v>
      </c>
      <c r="BI180" s="156">
        <f>IF($N$180="nulová",$J$180,0)</f>
        <v>0</v>
      </c>
      <c r="BJ180" s="89" t="s">
        <v>20</v>
      </c>
      <c r="BK180" s="156">
        <f>ROUND($I$180*$H$180,2)</f>
        <v>0</v>
      </c>
      <c r="BL180" s="89" t="s">
        <v>128</v>
      </c>
      <c r="BM180" s="89" t="s">
        <v>288</v>
      </c>
    </row>
    <row r="181" spans="2:47" s="6" customFormat="1" ht="16.5" customHeight="1">
      <c r="B181" s="23"/>
      <c r="C181" s="24"/>
      <c r="D181" s="157" t="s">
        <v>129</v>
      </c>
      <c r="E181" s="24"/>
      <c r="F181" s="158" t="s">
        <v>287</v>
      </c>
      <c r="G181" s="24"/>
      <c r="H181" s="24"/>
      <c r="J181" s="24"/>
      <c r="K181" s="24"/>
      <c r="L181" s="43"/>
      <c r="M181" s="56"/>
      <c r="N181" s="24"/>
      <c r="O181" s="24"/>
      <c r="P181" s="24"/>
      <c r="Q181" s="24"/>
      <c r="R181" s="24"/>
      <c r="S181" s="24"/>
      <c r="T181" s="57"/>
      <c r="AT181" s="6" t="s">
        <v>129</v>
      </c>
      <c r="AU181" s="6" t="s">
        <v>77</v>
      </c>
    </row>
    <row r="182" spans="2:65" s="6" customFormat="1" ht="15.75" customHeight="1">
      <c r="B182" s="23"/>
      <c r="C182" s="145" t="s">
        <v>175</v>
      </c>
      <c r="D182" s="145" t="s">
        <v>124</v>
      </c>
      <c r="E182" s="146" t="s">
        <v>289</v>
      </c>
      <c r="F182" s="147" t="s">
        <v>290</v>
      </c>
      <c r="G182" s="148" t="s">
        <v>163</v>
      </c>
      <c r="H182" s="149">
        <v>108</v>
      </c>
      <c r="I182" s="150"/>
      <c r="J182" s="151">
        <f>ROUND($I$182*$H$182,2)</f>
        <v>0</v>
      </c>
      <c r="K182" s="147"/>
      <c r="L182" s="43"/>
      <c r="M182" s="152"/>
      <c r="N182" s="153" t="s">
        <v>40</v>
      </c>
      <c r="O182" s="24"/>
      <c r="P182" s="24"/>
      <c r="Q182" s="154">
        <v>0</v>
      </c>
      <c r="R182" s="154">
        <f>$Q$182*$H$182</f>
        <v>0</v>
      </c>
      <c r="S182" s="154">
        <v>0</v>
      </c>
      <c r="T182" s="155">
        <f>$S$182*$H$182</f>
        <v>0</v>
      </c>
      <c r="AR182" s="89" t="s">
        <v>128</v>
      </c>
      <c r="AT182" s="89" t="s">
        <v>124</v>
      </c>
      <c r="AU182" s="89" t="s">
        <v>77</v>
      </c>
      <c r="AY182" s="6" t="s">
        <v>115</v>
      </c>
      <c r="BE182" s="156">
        <f>IF($N$182="základní",$J$182,0)</f>
        <v>0</v>
      </c>
      <c r="BF182" s="156">
        <f>IF($N$182="snížená",$J$182,0)</f>
        <v>0</v>
      </c>
      <c r="BG182" s="156">
        <f>IF($N$182="zákl. přenesená",$J$182,0)</f>
        <v>0</v>
      </c>
      <c r="BH182" s="156">
        <f>IF($N$182="sníž. přenesená",$J$182,0)</f>
        <v>0</v>
      </c>
      <c r="BI182" s="156">
        <f>IF($N$182="nulová",$J$182,0)</f>
        <v>0</v>
      </c>
      <c r="BJ182" s="89" t="s">
        <v>20</v>
      </c>
      <c r="BK182" s="156">
        <f>ROUND($I$182*$H$182,2)</f>
        <v>0</v>
      </c>
      <c r="BL182" s="89" t="s">
        <v>128</v>
      </c>
      <c r="BM182" s="89" t="s">
        <v>291</v>
      </c>
    </row>
    <row r="183" spans="2:47" s="6" customFormat="1" ht="16.5" customHeight="1">
      <c r="B183" s="23"/>
      <c r="C183" s="24"/>
      <c r="D183" s="157" t="s">
        <v>129</v>
      </c>
      <c r="E183" s="24"/>
      <c r="F183" s="158" t="s">
        <v>290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129</v>
      </c>
      <c r="AU183" s="6" t="s">
        <v>77</v>
      </c>
    </row>
    <row r="184" spans="2:65" s="6" customFormat="1" ht="15.75" customHeight="1">
      <c r="B184" s="23"/>
      <c r="C184" s="145" t="s">
        <v>25</v>
      </c>
      <c r="D184" s="145" t="s">
        <v>124</v>
      </c>
      <c r="E184" s="146" t="s">
        <v>292</v>
      </c>
      <c r="F184" s="147" t="s">
        <v>293</v>
      </c>
      <c r="G184" s="148" t="s">
        <v>163</v>
      </c>
      <c r="H184" s="149">
        <v>108</v>
      </c>
      <c r="I184" s="150"/>
      <c r="J184" s="151">
        <f>ROUND($I$184*$H$184,2)</f>
        <v>0</v>
      </c>
      <c r="K184" s="147"/>
      <c r="L184" s="43"/>
      <c r="M184" s="152"/>
      <c r="N184" s="153" t="s">
        <v>40</v>
      </c>
      <c r="O184" s="24"/>
      <c r="P184" s="24"/>
      <c r="Q184" s="154">
        <v>0</v>
      </c>
      <c r="R184" s="154">
        <f>$Q$184*$H$184</f>
        <v>0</v>
      </c>
      <c r="S184" s="154">
        <v>0</v>
      </c>
      <c r="T184" s="155">
        <f>$S$184*$H$184</f>
        <v>0</v>
      </c>
      <c r="AR184" s="89" t="s">
        <v>128</v>
      </c>
      <c r="AT184" s="89" t="s">
        <v>124</v>
      </c>
      <c r="AU184" s="89" t="s">
        <v>77</v>
      </c>
      <c r="AY184" s="6" t="s">
        <v>115</v>
      </c>
      <c r="BE184" s="156">
        <f>IF($N$184="základní",$J$184,0)</f>
        <v>0</v>
      </c>
      <c r="BF184" s="156">
        <f>IF($N$184="snížená",$J$184,0)</f>
        <v>0</v>
      </c>
      <c r="BG184" s="156">
        <f>IF($N$184="zákl. přenesená",$J$184,0)</f>
        <v>0</v>
      </c>
      <c r="BH184" s="156">
        <f>IF($N$184="sníž. přenesená",$J$184,0)</f>
        <v>0</v>
      </c>
      <c r="BI184" s="156">
        <f>IF($N$184="nulová",$J$184,0)</f>
        <v>0</v>
      </c>
      <c r="BJ184" s="89" t="s">
        <v>20</v>
      </c>
      <c r="BK184" s="156">
        <f>ROUND($I$184*$H$184,2)</f>
        <v>0</v>
      </c>
      <c r="BL184" s="89" t="s">
        <v>128</v>
      </c>
      <c r="BM184" s="89" t="s">
        <v>294</v>
      </c>
    </row>
    <row r="185" spans="2:47" s="6" customFormat="1" ht="16.5" customHeight="1">
      <c r="B185" s="23"/>
      <c r="C185" s="24"/>
      <c r="D185" s="157" t="s">
        <v>129</v>
      </c>
      <c r="E185" s="24"/>
      <c r="F185" s="158" t="s">
        <v>293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129</v>
      </c>
      <c r="AU185" s="6" t="s">
        <v>77</v>
      </c>
    </row>
    <row r="186" spans="2:65" s="6" customFormat="1" ht="15.75" customHeight="1">
      <c r="B186" s="23"/>
      <c r="C186" s="145" t="s">
        <v>180</v>
      </c>
      <c r="D186" s="145" t="s">
        <v>124</v>
      </c>
      <c r="E186" s="146" t="s">
        <v>295</v>
      </c>
      <c r="F186" s="147" t="s">
        <v>296</v>
      </c>
      <c r="G186" s="148" t="s">
        <v>163</v>
      </c>
      <c r="H186" s="149">
        <v>520</v>
      </c>
      <c r="I186" s="150"/>
      <c r="J186" s="151">
        <f>ROUND($I$186*$H$186,2)</f>
        <v>0</v>
      </c>
      <c r="K186" s="147"/>
      <c r="L186" s="43"/>
      <c r="M186" s="152"/>
      <c r="N186" s="153" t="s">
        <v>40</v>
      </c>
      <c r="O186" s="24"/>
      <c r="P186" s="24"/>
      <c r="Q186" s="154">
        <v>0</v>
      </c>
      <c r="R186" s="154">
        <f>$Q$186*$H$186</f>
        <v>0</v>
      </c>
      <c r="S186" s="154">
        <v>0</v>
      </c>
      <c r="T186" s="155">
        <f>$S$186*$H$186</f>
        <v>0</v>
      </c>
      <c r="AR186" s="89" t="s">
        <v>128</v>
      </c>
      <c r="AT186" s="89" t="s">
        <v>124</v>
      </c>
      <c r="AU186" s="89" t="s">
        <v>77</v>
      </c>
      <c r="AY186" s="6" t="s">
        <v>115</v>
      </c>
      <c r="BE186" s="156">
        <f>IF($N$186="základní",$J$186,0)</f>
        <v>0</v>
      </c>
      <c r="BF186" s="156">
        <f>IF($N$186="snížená",$J$186,0)</f>
        <v>0</v>
      </c>
      <c r="BG186" s="156">
        <f>IF($N$186="zákl. přenesená",$J$186,0)</f>
        <v>0</v>
      </c>
      <c r="BH186" s="156">
        <f>IF($N$186="sníž. přenesená",$J$186,0)</f>
        <v>0</v>
      </c>
      <c r="BI186" s="156">
        <f>IF($N$186="nulová",$J$186,0)</f>
        <v>0</v>
      </c>
      <c r="BJ186" s="89" t="s">
        <v>20</v>
      </c>
      <c r="BK186" s="156">
        <f>ROUND($I$186*$H$186,2)</f>
        <v>0</v>
      </c>
      <c r="BL186" s="89" t="s">
        <v>128</v>
      </c>
      <c r="BM186" s="89" t="s">
        <v>297</v>
      </c>
    </row>
    <row r="187" spans="2:47" s="6" customFormat="1" ht="16.5" customHeight="1">
      <c r="B187" s="23"/>
      <c r="C187" s="24"/>
      <c r="D187" s="157" t="s">
        <v>129</v>
      </c>
      <c r="E187" s="24"/>
      <c r="F187" s="158" t="s">
        <v>296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129</v>
      </c>
      <c r="AU187" s="6" t="s">
        <v>77</v>
      </c>
    </row>
    <row r="188" spans="2:65" s="6" customFormat="1" ht="15.75" customHeight="1">
      <c r="B188" s="23"/>
      <c r="C188" s="145" t="s">
        <v>183</v>
      </c>
      <c r="D188" s="145" t="s">
        <v>124</v>
      </c>
      <c r="E188" s="146" t="s">
        <v>298</v>
      </c>
      <c r="F188" s="147" t="s">
        <v>299</v>
      </c>
      <c r="G188" s="148" t="s">
        <v>221</v>
      </c>
      <c r="H188" s="149">
        <v>198</v>
      </c>
      <c r="I188" s="150"/>
      <c r="J188" s="151">
        <f>ROUND($I$188*$H$188,2)</f>
        <v>0</v>
      </c>
      <c r="K188" s="147"/>
      <c r="L188" s="43"/>
      <c r="M188" s="152"/>
      <c r="N188" s="153" t="s">
        <v>40</v>
      </c>
      <c r="O188" s="24"/>
      <c r="P188" s="24"/>
      <c r="Q188" s="154">
        <v>0</v>
      </c>
      <c r="R188" s="154">
        <f>$Q$188*$H$188</f>
        <v>0</v>
      </c>
      <c r="S188" s="154">
        <v>0</v>
      </c>
      <c r="T188" s="155">
        <f>$S$188*$H$188</f>
        <v>0</v>
      </c>
      <c r="AR188" s="89" t="s">
        <v>128</v>
      </c>
      <c r="AT188" s="89" t="s">
        <v>124</v>
      </c>
      <c r="AU188" s="89" t="s">
        <v>77</v>
      </c>
      <c r="AY188" s="6" t="s">
        <v>115</v>
      </c>
      <c r="BE188" s="156">
        <f>IF($N$188="základní",$J$188,0)</f>
        <v>0</v>
      </c>
      <c r="BF188" s="156">
        <f>IF($N$188="snížená",$J$188,0)</f>
        <v>0</v>
      </c>
      <c r="BG188" s="156">
        <f>IF($N$188="zákl. přenesená",$J$188,0)</f>
        <v>0</v>
      </c>
      <c r="BH188" s="156">
        <f>IF($N$188="sníž. přenesená",$J$188,0)</f>
        <v>0</v>
      </c>
      <c r="BI188" s="156">
        <f>IF($N$188="nulová",$J$188,0)</f>
        <v>0</v>
      </c>
      <c r="BJ188" s="89" t="s">
        <v>20</v>
      </c>
      <c r="BK188" s="156">
        <f>ROUND($I$188*$H$188,2)</f>
        <v>0</v>
      </c>
      <c r="BL188" s="89" t="s">
        <v>128</v>
      </c>
      <c r="BM188" s="89" t="s">
        <v>300</v>
      </c>
    </row>
    <row r="189" spans="2:47" s="6" customFormat="1" ht="16.5" customHeight="1">
      <c r="B189" s="23"/>
      <c r="C189" s="24"/>
      <c r="D189" s="157" t="s">
        <v>129</v>
      </c>
      <c r="E189" s="24"/>
      <c r="F189" s="158" t="s">
        <v>299</v>
      </c>
      <c r="G189" s="24"/>
      <c r="H189" s="24"/>
      <c r="J189" s="24"/>
      <c r="K189" s="24"/>
      <c r="L189" s="43"/>
      <c r="M189" s="56"/>
      <c r="N189" s="24"/>
      <c r="O189" s="24"/>
      <c r="P189" s="24"/>
      <c r="Q189" s="24"/>
      <c r="R189" s="24"/>
      <c r="S189" s="24"/>
      <c r="T189" s="57"/>
      <c r="AT189" s="6" t="s">
        <v>129</v>
      </c>
      <c r="AU189" s="6" t="s">
        <v>77</v>
      </c>
    </row>
    <row r="190" spans="2:65" s="6" customFormat="1" ht="15.75" customHeight="1">
      <c r="B190" s="23"/>
      <c r="C190" s="145" t="s">
        <v>186</v>
      </c>
      <c r="D190" s="145" t="s">
        <v>124</v>
      </c>
      <c r="E190" s="146" t="s">
        <v>301</v>
      </c>
      <c r="F190" s="147" t="s">
        <v>302</v>
      </c>
      <c r="G190" s="148" t="s">
        <v>163</v>
      </c>
      <c r="H190" s="149">
        <v>6.18</v>
      </c>
      <c r="I190" s="150"/>
      <c r="J190" s="151">
        <f>ROUND($I$190*$H$190,2)</f>
        <v>0</v>
      </c>
      <c r="K190" s="147"/>
      <c r="L190" s="43"/>
      <c r="M190" s="152"/>
      <c r="N190" s="153" t="s">
        <v>40</v>
      </c>
      <c r="O190" s="24"/>
      <c r="P190" s="24"/>
      <c r="Q190" s="154">
        <v>0</v>
      </c>
      <c r="R190" s="154">
        <f>$Q$190*$H$190</f>
        <v>0</v>
      </c>
      <c r="S190" s="154">
        <v>0</v>
      </c>
      <c r="T190" s="155">
        <f>$S$190*$H$190</f>
        <v>0</v>
      </c>
      <c r="AR190" s="89" t="s">
        <v>128</v>
      </c>
      <c r="AT190" s="89" t="s">
        <v>124</v>
      </c>
      <c r="AU190" s="89" t="s">
        <v>77</v>
      </c>
      <c r="AY190" s="6" t="s">
        <v>115</v>
      </c>
      <c r="BE190" s="156">
        <f>IF($N$190="základní",$J$190,0)</f>
        <v>0</v>
      </c>
      <c r="BF190" s="156">
        <f>IF($N$190="snížená",$J$190,0)</f>
        <v>0</v>
      </c>
      <c r="BG190" s="156">
        <f>IF($N$190="zákl. přenesená",$J$190,0)</f>
        <v>0</v>
      </c>
      <c r="BH190" s="156">
        <f>IF($N$190="sníž. přenesená",$J$190,0)</f>
        <v>0</v>
      </c>
      <c r="BI190" s="156">
        <f>IF($N$190="nulová",$J$190,0)</f>
        <v>0</v>
      </c>
      <c r="BJ190" s="89" t="s">
        <v>20</v>
      </c>
      <c r="BK190" s="156">
        <f>ROUND($I$190*$H$190,2)</f>
        <v>0</v>
      </c>
      <c r="BL190" s="89" t="s">
        <v>128</v>
      </c>
      <c r="BM190" s="89" t="s">
        <v>303</v>
      </c>
    </row>
    <row r="191" spans="2:47" s="6" customFormat="1" ht="16.5" customHeight="1">
      <c r="B191" s="23"/>
      <c r="C191" s="24"/>
      <c r="D191" s="157" t="s">
        <v>129</v>
      </c>
      <c r="E191" s="24"/>
      <c r="F191" s="158" t="s">
        <v>302</v>
      </c>
      <c r="G191" s="24"/>
      <c r="H191" s="24"/>
      <c r="J191" s="24"/>
      <c r="K191" s="24"/>
      <c r="L191" s="43"/>
      <c r="M191" s="56"/>
      <c r="N191" s="24"/>
      <c r="O191" s="24"/>
      <c r="P191" s="24"/>
      <c r="Q191" s="24"/>
      <c r="R191" s="24"/>
      <c r="S191" s="24"/>
      <c r="T191" s="57"/>
      <c r="AT191" s="6" t="s">
        <v>129</v>
      </c>
      <c r="AU191" s="6" t="s">
        <v>77</v>
      </c>
    </row>
    <row r="192" spans="2:65" s="6" customFormat="1" ht="15.75" customHeight="1">
      <c r="B192" s="23"/>
      <c r="C192" s="145" t="s">
        <v>189</v>
      </c>
      <c r="D192" s="145" t="s">
        <v>124</v>
      </c>
      <c r="E192" s="146" t="s">
        <v>304</v>
      </c>
      <c r="F192" s="147" t="s">
        <v>305</v>
      </c>
      <c r="G192" s="148" t="s">
        <v>163</v>
      </c>
      <c r="H192" s="149">
        <v>12.669</v>
      </c>
      <c r="I192" s="150"/>
      <c r="J192" s="151">
        <f>ROUND($I$192*$H$192,2)</f>
        <v>0</v>
      </c>
      <c r="K192" s="147"/>
      <c r="L192" s="43"/>
      <c r="M192" s="152"/>
      <c r="N192" s="153" t="s">
        <v>40</v>
      </c>
      <c r="O192" s="24"/>
      <c r="P192" s="24"/>
      <c r="Q192" s="154">
        <v>0</v>
      </c>
      <c r="R192" s="154">
        <f>$Q$192*$H$192</f>
        <v>0</v>
      </c>
      <c r="S192" s="154">
        <v>0</v>
      </c>
      <c r="T192" s="155">
        <f>$S$192*$H$192</f>
        <v>0</v>
      </c>
      <c r="AR192" s="89" t="s">
        <v>128</v>
      </c>
      <c r="AT192" s="89" t="s">
        <v>124</v>
      </c>
      <c r="AU192" s="89" t="s">
        <v>77</v>
      </c>
      <c r="AY192" s="6" t="s">
        <v>115</v>
      </c>
      <c r="BE192" s="156">
        <f>IF($N$192="základní",$J$192,0)</f>
        <v>0</v>
      </c>
      <c r="BF192" s="156">
        <f>IF($N$192="snížená",$J$192,0)</f>
        <v>0</v>
      </c>
      <c r="BG192" s="156">
        <f>IF($N$192="zákl. přenesená",$J$192,0)</f>
        <v>0</v>
      </c>
      <c r="BH192" s="156">
        <f>IF($N$192="sníž. přenesená",$J$192,0)</f>
        <v>0</v>
      </c>
      <c r="BI192" s="156">
        <f>IF($N$192="nulová",$J$192,0)</f>
        <v>0</v>
      </c>
      <c r="BJ192" s="89" t="s">
        <v>20</v>
      </c>
      <c r="BK192" s="156">
        <f>ROUND($I$192*$H$192,2)</f>
        <v>0</v>
      </c>
      <c r="BL192" s="89" t="s">
        <v>128</v>
      </c>
      <c r="BM192" s="89" t="s">
        <v>306</v>
      </c>
    </row>
    <row r="193" spans="2:47" s="6" customFormat="1" ht="16.5" customHeight="1">
      <c r="B193" s="23"/>
      <c r="C193" s="24"/>
      <c r="D193" s="157" t="s">
        <v>129</v>
      </c>
      <c r="E193" s="24"/>
      <c r="F193" s="158" t="s">
        <v>305</v>
      </c>
      <c r="G193" s="24"/>
      <c r="H193" s="24"/>
      <c r="J193" s="24"/>
      <c r="K193" s="24"/>
      <c r="L193" s="43"/>
      <c r="M193" s="56"/>
      <c r="N193" s="24"/>
      <c r="O193" s="24"/>
      <c r="P193" s="24"/>
      <c r="Q193" s="24"/>
      <c r="R193" s="24"/>
      <c r="S193" s="24"/>
      <c r="T193" s="57"/>
      <c r="AT193" s="6" t="s">
        <v>129</v>
      </c>
      <c r="AU193" s="6" t="s">
        <v>77</v>
      </c>
    </row>
    <row r="194" spans="2:65" s="6" customFormat="1" ht="15.75" customHeight="1">
      <c r="B194" s="23"/>
      <c r="C194" s="145" t="s">
        <v>7</v>
      </c>
      <c r="D194" s="145" t="s">
        <v>124</v>
      </c>
      <c r="E194" s="146" t="s">
        <v>307</v>
      </c>
      <c r="F194" s="147" t="s">
        <v>308</v>
      </c>
      <c r="G194" s="148" t="s">
        <v>163</v>
      </c>
      <c r="H194" s="149">
        <v>40.685</v>
      </c>
      <c r="I194" s="150"/>
      <c r="J194" s="151">
        <f>ROUND($I$194*$H$194,2)</f>
        <v>0</v>
      </c>
      <c r="K194" s="147"/>
      <c r="L194" s="43"/>
      <c r="M194" s="152"/>
      <c r="N194" s="153" t="s">
        <v>40</v>
      </c>
      <c r="O194" s="24"/>
      <c r="P194" s="24"/>
      <c r="Q194" s="154">
        <v>0</v>
      </c>
      <c r="R194" s="154">
        <f>$Q$194*$H$194</f>
        <v>0</v>
      </c>
      <c r="S194" s="154">
        <v>0</v>
      </c>
      <c r="T194" s="155">
        <f>$S$194*$H$194</f>
        <v>0</v>
      </c>
      <c r="AR194" s="89" t="s">
        <v>128</v>
      </c>
      <c r="AT194" s="89" t="s">
        <v>124</v>
      </c>
      <c r="AU194" s="89" t="s">
        <v>77</v>
      </c>
      <c r="AY194" s="6" t="s">
        <v>115</v>
      </c>
      <c r="BE194" s="156">
        <f>IF($N$194="základní",$J$194,0)</f>
        <v>0</v>
      </c>
      <c r="BF194" s="156">
        <f>IF($N$194="snížená",$J$194,0)</f>
        <v>0</v>
      </c>
      <c r="BG194" s="156">
        <f>IF($N$194="zákl. přenesená",$J$194,0)</f>
        <v>0</v>
      </c>
      <c r="BH194" s="156">
        <f>IF($N$194="sníž. přenesená",$J$194,0)</f>
        <v>0</v>
      </c>
      <c r="BI194" s="156">
        <f>IF($N$194="nulová",$J$194,0)</f>
        <v>0</v>
      </c>
      <c r="BJ194" s="89" t="s">
        <v>20</v>
      </c>
      <c r="BK194" s="156">
        <f>ROUND($I$194*$H$194,2)</f>
        <v>0</v>
      </c>
      <c r="BL194" s="89" t="s">
        <v>128</v>
      </c>
      <c r="BM194" s="89" t="s">
        <v>309</v>
      </c>
    </row>
    <row r="195" spans="2:47" s="6" customFormat="1" ht="16.5" customHeight="1">
      <c r="B195" s="23"/>
      <c r="C195" s="24"/>
      <c r="D195" s="157" t="s">
        <v>129</v>
      </c>
      <c r="E195" s="24"/>
      <c r="F195" s="158" t="s">
        <v>308</v>
      </c>
      <c r="G195" s="24"/>
      <c r="H195" s="24"/>
      <c r="J195" s="24"/>
      <c r="K195" s="24"/>
      <c r="L195" s="43"/>
      <c r="M195" s="56"/>
      <c r="N195" s="24"/>
      <c r="O195" s="24"/>
      <c r="P195" s="24"/>
      <c r="Q195" s="24"/>
      <c r="R195" s="24"/>
      <c r="S195" s="24"/>
      <c r="T195" s="57"/>
      <c r="AT195" s="6" t="s">
        <v>129</v>
      </c>
      <c r="AU195" s="6" t="s">
        <v>77</v>
      </c>
    </row>
    <row r="196" spans="2:65" s="6" customFormat="1" ht="15.75" customHeight="1">
      <c r="B196" s="23"/>
      <c r="C196" s="145" t="s">
        <v>194</v>
      </c>
      <c r="D196" s="145" t="s">
        <v>124</v>
      </c>
      <c r="E196" s="146" t="s">
        <v>310</v>
      </c>
      <c r="F196" s="147" t="s">
        <v>311</v>
      </c>
      <c r="G196" s="148" t="s">
        <v>163</v>
      </c>
      <c r="H196" s="149">
        <v>369.77</v>
      </c>
      <c r="I196" s="150"/>
      <c r="J196" s="151">
        <f>ROUND($I$196*$H$196,2)</f>
        <v>0</v>
      </c>
      <c r="K196" s="147"/>
      <c r="L196" s="43"/>
      <c r="M196" s="152"/>
      <c r="N196" s="153" t="s">
        <v>40</v>
      </c>
      <c r="O196" s="24"/>
      <c r="P196" s="24"/>
      <c r="Q196" s="154">
        <v>0</v>
      </c>
      <c r="R196" s="154">
        <f>$Q$196*$H$196</f>
        <v>0</v>
      </c>
      <c r="S196" s="154">
        <v>0</v>
      </c>
      <c r="T196" s="155">
        <f>$S$196*$H$196</f>
        <v>0</v>
      </c>
      <c r="AR196" s="89" t="s">
        <v>128</v>
      </c>
      <c r="AT196" s="89" t="s">
        <v>124</v>
      </c>
      <c r="AU196" s="89" t="s">
        <v>77</v>
      </c>
      <c r="AY196" s="6" t="s">
        <v>115</v>
      </c>
      <c r="BE196" s="156">
        <f>IF($N$196="základní",$J$196,0)</f>
        <v>0</v>
      </c>
      <c r="BF196" s="156">
        <f>IF($N$196="snížená",$J$196,0)</f>
        <v>0</v>
      </c>
      <c r="BG196" s="156">
        <f>IF($N$196="zákl. přenesená",$J$196,0)</f>
        <v>0</v>
      </c>
      <c r="BH196" s="156">
        <f>IF($N$196="sníž. přenesená",$J$196,0)</f>
        <v>0</v>
      </c>
      <c r="BI196" s="156">
        <f>IF($N$196="nulová",$J$196,0)</f>
        <v>0</v>
      </c>
      <c r="BJ196" s="89" t="s">
        <v>20</v>
      </c>
      <c r="BK196" s="156">
        <f>ROUND($I$196*$H$196,2)</f>
        <v>0</v>
      </c>
      <c r="BL196" s="89" t="s">
        <v>128</v>
      </c>
      <c r="BM196" s="89" t="s">
        <v>312</v>
      </c>
    </row>
    <row r="197" spans="2:47" s="6" customFormat="1" ht="16.5" customHeight="1">
      <c r="B197" s="23"/>
      <c r="C197" s="24"/>
      <c r="D197" s="157" t="s">
        <v>129</v>
      </c>
      <c r="E197" s="24"/>
      <c r="F197" s="158" t="s">
        <v>311</v>
      </c>
      <c r="G197" s="24"/>
      <c r="H197" s="24"/>
      <c r="J197" s="24"/>
      <c r="K197" s="24"/>
      <c r="L197" s="43"/>
      <c r="M197" s="56"/>
      <c r="N197" s="24"/>
      <c r="O197" s="24"/>
      <c r="P197" s="24"/>
      <c r="Q197" s="24"/>
      <c r="R197" s="24"/>
      <c r="S197" s="24"/>
      <c r="T197" s="57"/>
      <c r="AT197" s="6" t="s">
        <v>129</v>
      </c>
      <c r="AU197" s="6" t="s">
        <v>77</v>
      </c>
    </row>
    <row r="198" spans="2:65" s="6" customFormat="1" ht="15.75" customHeight="1">
      <c r="B198" s="23"/>
      <c r="C198" s="145" t="s">
        <v>197</v>
      </c>
      <c r="D198" s="145" t="s">
        <v>124</v>
      </c>
      <c r="E198" s="146" t="s">
        <v>313</v>
      </c>
      <c r="F198" s="147" t="s">
        <v>314</v>
      </c>
      <c r="G198" s="148" t="s">
        <v>163</v>
      </c>
      <c r="H198" s="149">
        <v>317.24</v>
      </c>
      <c r="I198" s="150"/>
      <c r="J198" s="151">
        <f>ROUND($I$198*$H$198,2)</f>
        <v>0</v>
      </c>
      <c r="K198" s="147"/>
      <c r="L198" s="43"/>
      <c r="M198" s="152"/>
      <c r="N198" s="153" t="s">
        <v>40</v>
      </c>
      <c r="O198" s="24"/>
      <c r="P198" s="24"/>
      <c r="Q198" s="154">
        <v>0</v>
      </c>
      <c r="R198" s="154">
        <f>$Q$198*$H$198</f>
        <v>0</v>
      </c>
      <c r="S198" s="154">
        <v>0</v>
      </c>
      <c r="T198" s="155">
        <f>$S$198*$H$198</f>
        <v>0</v>
      </c>
      <c r="AR198" s="89" t="s">
        <v>128</v>
      </c>
      <c r="AT198" s="89" t="s">
        <v>124</v>
      </c>
      <c r="AU198" s="89" t="s">
        <v>77</v>
      </c>
      <c r="AY198" s="6" t="s">
        <v>115</v>
      </c>
      <c r="BE198" s="156">
        <f>IF($N$198="základní",$J$198,0)</f>
        <v>0</v>
      </c>
      <c r="BF198" s="156">
        <f>IF($N$198="snížená",$J$198,0)</f>
        <v>0</v>
      </c>
      <c r="BG198" s="156">
        <f>IF($N$198="zákl. přenesená",$J$198,0)</f>
        <v>0</v>
      </c>
      <c r="BH198" s="156">
        <f>IF($N$198="sníž. přenesená",$J$198,0)</f>
        <v>0</v>
      </c>
      <c r="BI198" s="156">
        <f>IF($N$198="nulová",$J$198,0)</f>
        <v>0</v>
      </c>
      <c r="BJ198" s="89" t="s">
        <v>20</v>
      </c>
      <c r="BK198" s="156">
        <f>ROUND($I$198*$H$198,2)</f>
        <v>0</v>
      </c>
      <c r="BL198" s="89" t="s">
        <v>128</v>
      </c>
      <c r="BM198" s="89" t="s">
        <v>315</v>
      </c>
    </row>
    <row r="199" spans="2:47" s="6" customFormat="1" ht="16.5" customHeight="1">
      <c r="B199" s="23"/>
      <c r="C199" s="24"/>
      <c r="D199" s="157" t="s">
        <v>129</v>
      </c>
      <c r="E199" s="24"/>
      <c r="F199" s="158" t="s">
        <v>314</v>
      </c>
      <c r="G199" s="24"/>
      <c r="H199" s="24"/>
      <c r="J199" s="24"/>
      <c r="K199" s="24"/>
      <c r="L199" s="43"/>
      <c r="M199" s="56"/>
      <c r="N199" s="24"/>
      <c r="O199" s="24"/>
      <c r="P199" s="24"/>
      <c r="Q199" s="24"/>
      <c r="R199" s="24"/>
      <c r="S199" s="24"/>
      <c r="T199" s="57"/>
      <c r="AT199" s="6" t="s">
        <v>129</v>
      </c>
      <c r="AU199" s="6" t="s">
        <v>77</v>
      </c>
    </row>
    <row r="200" spans="2:65" s="6" customFormat="1" ht="15.75" customHeight="1">
      <c r="B200" s="23"/>
      <c r="C200" s="145" t="s">
        <v>200</v>
      </c>
      <c r="D200" s="145" t="s">
        <v>124</v>
      </c>
      <c r="E200" s="146" t="s">
        <v>316</v>
      </c>
      <c r="F200" s="147" t="s">
        <v>317</v>
      </c>
      <c r="G200" s="148" t="s">
        <v>163</v>
      </c>
      <c r="H200" s="149">
        <v>24.75</v>
      </c>
      <c r="I200" s="150"/>
      <c r="J200" s="151">
        <f>ROUND($I$200*$H$200,2)</f>
        <v>0</v>
      </c>
      <c r="K200" s="147"/>
      <c r="L200" s="43"/>
      <c r="M200" s="152"/>
      <c r="N200" s="153" t="s">
        <v>40</v>
      </c>
      <c r="O200" s="24"/>
      <c r="P200" s="24"/>
      <c r="Q200" s="154">
        <v>0</v>
      </c>
      <c r="R200" s="154">
        <f>$Q$200*$H$200</f>
        <v>0</v>
      </c>
      <c r="S200" s="154">
        <v>0</v>
      </c>
      <c r="T200" s="155">
        <f>$S$200*$H$200</f>
        <v>0</v>
      </c>
      <c r="AR200" s="89" t="s">
        <v>128</v>
      </c>
      <c r="AT200" s="89" t="s">
        <v>124</v>
      </c>
      <c r="AU200" s="89" t="s">
        <v>77</v>
      </c>
      <c r="AY200" s="6" t="s">
        <v>115</v>
      </c>
      <c r="BE200" s="156">
        <f>IF($N$200="základní",$J$200,0)</f>
        <v>0</v>
      </c>
      <c r="BF200" s="156">
        <f>IF($N$200="snížená",$J$200,0)</f>
        <v>0</v>
      </c>
      <c r="BG200" s="156">
        <f>IF($N$200="zákl. přenesená",$J$200,0)</f>
        <v>0</v>
      </c>
      <c r="BH200" s="156">
        <f>IF($N$200="sníž. přenesená",$J$200,0)</f>
        <v>0</v>
      </c>
      <c r="BI200" s="156">
        <f>IF($N$200="nulová",$J$200,0)</f>
        <v>0</v>
      </c>
      <c r="BJ200" s="89" t="s">
        <v>20</v>
      </c>
      <c r="BK200" s="156">
        <f>ROUND($I$200*$H$200,2)</f>
        <v>0</v>
      </c>
      <c r="BL200" s="89" t="s">
        <v>128</v>
      </c>
      <c r="BM200" s="89" t="s">
        <v>318</v>
      </c>
    </row>
    <row r="201" spans="2:47" s="6" customFormat="1" ht="16.5" customHeight="1">
      <c r="B201" s="23"/>
      <c r="C201" s="24"/>
      <c r="D201" s="157" t="s">
        <v>129</v>
      </c>
      <c r="E201" s="24"/>
      <c r="F201" s="158" t="s">
        <v>317</v>
      </c>
      <c r="G201" s="24"/>
      <c r="H201" s="24"/>
      <c r="J201" s="24"/>
      <c r="K201" s="24"/>
      <c r="L201" s="43"/>
      <c r="M201" s="56"/>
      <c r="N201" s="24"/>
      <c r="O201" s="24"/>
      <c r="P201" s="24"/>
      <c r="Q201" s="24"/>
      <c r="R201" s="24"/>
      <c r="S201" s="24"/>
      <c r="T201" s="57"/>
      <c r="AT201" s="6" t="s">
        <v>129</v>
      </c>
      <c r="AU201" s="6" t="s">
        <v>77</v>
      </c>
    </row>
    <row r="202" spans="2:65" s="6" customFormat="1" ht="15.75" customHeight="1">
      <c r="B202" s="23"/>
      <c r="C202" s="145" t="s">
        <v>203</v>
      </c>
      <c r="D202" s="145" t="s">
        <v>124</v>
      </c>
      <c r="E202" s="146" t="s">
        <v>319</v>
      </c>
      <c r="F202" s="147" t="s">
        <v>320</v>
      </c>
      <c r="G202" s="148" t="s">
        <v>221</v>
      </c>
      <c r="H202" s="149">
        <v>1</v>
      </c>
      <c r="I202" s="150"/>
      <c r="J202" s="151">
        <f>ROUND($I$202*$H$202,2)</f>
        <v>0</v>
      </c>
      <c r="K202" s="147"/>
      <c r="L202" s="43"/>
      <c r="M202" s="152"/>
      <c r="N202" s="153" t="s">
        <v>40</v>
      </c>
      <c r="O202" s="24"/>
      <c r="P202" s="24"/>
      <c r="Q202" s="154">
        <v>0</v>
      </c>
      <c r="R202" s="154">
        <f>$Q$202*$H$202</f>
        <v>0</v>
      </c>
      <c r="S202" s="154">
        <v>0</v>
      </c>
      <c r="T202" s="155">
        <f>$S$202*$H$202</f>
        <v>0</v>
      </c>
      <c r="AR202" s="89" t="s">
        <v>128</v>
      </c>
      <c r="AT202" s="89" t="s">
        <v>124</v>
      </c>
      <c r="AU202" s="89" t="s">
        <v>77</v>
      </c>
      <c r="AY202" s="6" t="s">
        <v>115</v>
      </c>
      <c r="BE202" s="156">
        <f>IF($N$202="základní",$J$202,0)</f>
        <v>0</v>
      </c>
      <c r="BF202" s="156">
        <f>IF($N$202="snížená",$J$202,0)</f>
        <v>0</v>
      </c>
      <c r="BG202" s="156">
        <f>IF($N$202="zákl. přenesená",$J$202,0)</f>
        <v>0</v>
      </c>
      <c r="BH202" s="156">
        <f>IF($N$202="sníž. přenesená",$J$202,0)</f>
        <v>0</v>
      </c>
      <c r="BI202" s="156">
        <f>IF($N$202="nulová",$J$202,0)</f>
        <v>0</v>
      </c>
      <c r="BJ202" s="89" t="s">
        <v>20</v>
      </c>
      <c r="BK202" s="156">
        <f>ROUND($I$202*$H$202,2)</f>
        <v>0</v>
      </c>
      <c r="BL202" s="89" t="s">
        <v>128</v>
      </c>
      <c r="BM202" s="89" t="s">
        <v>321</v>
      </c>
    </row>
    <row r="203" spans="2:47" s="6" customFormat="1" ht="16.5" customHeight="1">
      <c r="B203" s="23"/>
      <c r="C203" s="24"/>
      <c r="D203" s="157" t="s">
        <v>129</v>
      </c>
      <c r="E203" s="24"/>
      <c r="F203" s="158" t="s">
        <v>320</v>
      </c>
      <c r="G203" s="24"/>
      <c r="H203" s="24"/>
      <c r="J203" s="24"/>
      <c r="K203" s="24"/>
      <c r="L203" s="43"/>
      <c r="M203" s="56"/>
      <c r="N203" s="24"/>
      <c r="O203" s="24"/>
      <c r="P203" s="24"/>
      <c r="Q203" s="24"/>
      <c r="R203" s="24"/>
      <c r="S203" s="24"/>
      <c r="T203" s="57"/>
      <c r="AT203" s="6" t="s">
        <v>129</v>
      </c>
      <c r="AU203" s="6" t="s">
        <v>77</v>
      </c>
    </row>
    <row r="204" spans="2:65" s="6" customFormat="1" ht="15.75" customHeight="1">
      <c r="B204" s="23"/>
      <c r="C204" s="145" t="s">
        <v>207</v>
      </c>
      <c r="D204" s="145" t="s">
        <v>124</v>
      </c>
      <c r="E204" s="146" t="s">
        <v>322</v>
      </c>
      <c r="F204" s="147" t="s">
        <v>323</v>
      </c>
      <c r="G204" s="148" t="s">
        <v>163</v>
      </c>
      <c r="H204" s="149">
        <v>359</v>
      </c>
      <c r="I204" s="150"/>
      <c r="J204" s="151">
        <f>ROUND($I$204*$H$204,2)</f>
        <v>0</v>
      </c>
      <c r="K204" s="147"/>
      <c r="L204" s="43"/>
      <c r="M204" s="152"/>
      <c r="N204" s="153" t="s">
        <v>40</v>
      </c>
      <c r="O204" s="24"/>
      <c r="P204" s="24"/>
      <c r="Q204" s="154">
        <v>0</v>
      </c>
      <c r="R204" s="154">
        <f>$Q$204*$H$204</f>
        <v>0</v>
      </c>
      <c r="S204" s="154">
        <v>0</v>
      </c>
      <c r="T204" s="155">
        <f>$S$204*$H$204</f>
        <v>0</v>
      </c>
      <c r="AR204" s="89" t="s">
        <v>128</v>
      </c>
      <c r="AT204" s="89" t="s">
        <v>124</v>
      </c>
      <c r="AU204" s="89" t="s">
        <v>77</v>
      </c>
      <c r="AY204" s="6" t="s">
        <v>115</v>
      </c>
      <c r="BE204" s="156">
        <f>IF($N$204="základní",$J$204,0)</f>
        <v>0</v>
      </c>
      <c r="BF204" s="156">
        <f>IF($N$204="snížená",$J$204,0)</f>
        <v>0</v>
      </c>
      <c r="BG204" s="156">
        <f>IF($N$204="zákl. přenesená",$J$204,0)</f>
        <v>0</v>
      </c>
      <c r="BH204" s="156">
        <f>IF($N$204="sníž. přenesená",$J$204,0)</f>
        <v>0</v>
      </c>
      <c r="BI204" s="156">
        <f>IF($N$204="nulová",$J$204,0)</f>
        <v>0</v>
      </c>
      <c r="BJ204" s="89" t="s">
        <v>20</v>
      </c>
      <c r="BK204" s="156">
        <f>ROUND($I$204*$H$204,2)</f>
        <v>0</v>
      </c>
      <c r="BL204" s="89" t="s">
        <v>128</v>
      </c>
      <c r="BM204" s="89" t="s">
        <v>324</v>
      </c>
    </row>
    <row r="205" spans="2:47" s="6" customFormat="1" ht="16.5" customHeight="1">
      <c r="B205" s="23"/>
      <c r="C205" s="24"/>
      <c r="D205" s="157" t="s">
        <v>129</v>
      </c>
      <c r="E205" s="24"/>
      <c r="F205" s="158" t="s">
        <v>323</v>
      </c>
      <c r="G205" s="24"/>
      <c r="H205" s="24"/>
      <c r="J205" s="24"/>
      <c r="K205" s="24"/>
      <c r="L205" s="43"/>
      <c r="M205" s="56"/>
      <c r="N205" s="24"/>
      <c r="O205" s="24"/>
      <c r="P205" s="24"/>
      <c r="Q205" s="24"/>
      <c r="R205" s="24"/>
      <c r="S205" s="24"/>
      <c r="T205" s="57"/>
      <c r="AT205" s="6" t="s">
        <v>129</v>
      </c>
      <c r="AU205" s="6" t="s">
        <v>77</v>
      </c>
    </row>
    <row r="206" spans="2:65" s="6" customFormat="1" ht="15.75" customHeight="1">
      <c r="B206" s="23"/>
      <c r="C206" s="145" t="s">
        <v>6</v>
      </c>
      <c r="D206" s="145" t="s">
        <v>124</v>
      </c>
      <c r="E206" s="146" t="s">
        <v>325</v>
      </c>
      <c r="F206" s="147" t="s">
        <v>326</v>
      </c>
      <c r="G206" s="148" t="s">
        <v>163</v>
      </c>
      <c r="H206" s="149">
        <v>12.3</v>
      </c>
      <c r="I206" s="150"/>
      <c r="J206" s="151">
        <f>ROUND($I$206*$H$206,2)</f>
        <v>0</v>
      </c>
      <c r="K206" s="147"/>
      <c r="L206" s="43"/>
      <c r="M206" s="152"/>
      <c r="N206" s="153" t="s">
        <v>40</v>
      </c>
      <c r="O206" s="24"/>
      <c r="P206" s="24"/>
      <c r="Q206" s="154">
        <v>0</v>
      </c>
      <c r="R206" s="154">
        <f>$Q$206*$H$206</f>
        <v>0</v>
      </c>
      <c r="S206" s="154">
        <v>0</v>
      </c>
      <c r="T206" s="155">
        <f>$S$206*$H$206</f>
        <v>0</v>
      </c>
      <c r="AR206" s="89" t="s">
        <v>128</v>
      </c>
      <c r="AT206" s="89" t="s">
        <v>124</v>
      </c>
      <c r="AU206" s="89" t="s">
        <v>77</v>
      </c>
      <c r="AY206" s="6" t="s">
        <v>115</v>
      </c>
      <c r="BE206" s="156">
        <f>IF($N$206="základní",$J$206,0)</f>
        <v>0</v>
      </c>
      <c r="BF206" s="156">
        <f>IF($N$206="snížená",$J$206,0)</f>
        <v>0</v>
      </c>
      <c r="BG206" s="156">
        <f>IF($N$206="zákl. přenesená",$J$206,0)</f>
        <v>0</v>
      </c>
      <c r="BH206" s="156">
        <f>IF($N$206="sníž. přenesená",$J$206,0)</f>
        <v>0</v>
      </c>
      <c r="BI206" s="156">
        <f>IF($N$206="nulová",$J$206,0)</f>
        <v>0</v>
      </c>
      <c r="BJ206" s="89" t="s">
        <v>20</v>
      </c>
      <c r="BK206" s="156">
        <f>ROUND($I$206*$H$206,2)</f>
        <v>0</v>
      </c>
      <c r="BL206" s="89" t="s">
        <v>128</v>
      </c>
      <c r="BM206" s="89" t="s">
        <v>327</v>
      </c>
    </row>
    <row r="207" spans="2:47" s="6" customFormat="1" ht="16.5" customHeight="1">
      <c r="B207" s="23"/>
      <c r="C207" s="24"/>
      <c r="D207" s="157" t="s">
        <v>129</v>
      </c>
      <c r="E207" s="24"/>
      <c r="F207" s="158" t="s">
        <v>326</v>
      </c>
      <c r="G207" s="24"/>
      <c r="H207" s="24"/>
      <c r="J207" s="24"/>
      <c r="K207" s="24"/>
      <c r="L207" s="43"/>
      <c r="M207" s="56"/>
      <c r="N207" s="24"/>
      <c r="O207" s="24"/>
      <c r="P207" s="24"/>
      <c r="Q207" s="24"/>
      <c r="R207" s="24"/>
      <c r="S207" s="24"/>
      <c r="T207" s="57"/>
      <c r="AT207" s="6" t="s">
        <v>129</v>
      </c>
      <c r="AU207" s="6" t="s">
        <v>77</v>
      </c>
    </row>
    <row r="208" spans="2:65" s="6" customFormat="1" ht="15.75" customHeight="1">
      <c r="B208" s="23"/>
      <c r="C208" s="145" t="s">
        <v>212</v>
      </c>
      <c r="D208" s="145" t="s">
        <v>124</v>
      </c>
      <c r="E208" s="146" t="s">
        <v>328</v>
      </c>
      <c r="F208" s="147" t="s">
        <v>329</v>
      </c>
      <c r="G208" s="148" t="s">
        <v>163</v>
      </c>
      <c r="H208" s="149">
        <v>314</v>
      </c>
      <c r="I208" s="150"/>
      <c r="J208" s="151">
        <f>ROUND($I$208*$H$208,2)</f>
        <v>0</v>
      </c>
      <c r="K208" s="147"/>
      <c r="L208" s="43"/>
      <c r="M208" s="152"/>
      <c r="N208" s="153" t="s">
        <v>40</v>
      </c>
      <c r="O208" s="24"/>
      <c r="P208" s="24"/>
      <c r="Q208" s="154">
        <v>0</v>
      </c>
      <c r="R208" s="154">
        <f>$Q$208*$H$208</f>
        <v>0</v>
      </c>
      <c r="S208" s="154">
        <v>0</v>
      </c>
      <c r="T208" s="155">
        <f>$S$208*$H$208</f>
        <v>0</v>
      </c>
      <c r="AR208" s="89" t="s">
        <v>128</v>
      </c>
      <c r="AT208" s="89" t="s">
        <v>124</v>
      </c>
      <c r="AU208" s="89" t="s">
        <v>77</v>
      </c>
      <c r="AY208" s="6" t="s">
        <v>115</v>
      </c>
      <c r="BE208" s="156">
        <f>IF($N$208="základní",$J$208,0)</f>
        <v>0</v>
      </c>
      <c r="BF208" s="156">
        <f>IF($N$208="snížená",$J$208,0)</f>
        <v>0</v>
      </c>
      <c r="BG208" s="156">
        <f>IF($N$208="zákl. přenesená",$J$208,0)</f>
        <v>0</v>
      </c>
      <c r="BH208" s="156">
        <f>IF($N$208="sníž. přenesená",$J$208,0)</f>
        <v>0</v>
      </c>
      <c r="BI208" s="156">
        <f>IF($N$208="nulová",$J$208,0)</f>
        <v>0</v>
      </c>
      <c r="BJ208" s="89" t="s">
        <v>20</v>
      </c>
      <c r="BK208" s="156">
        <f>ROUND($I$208*$H$208,2)</f>
        <v>0</v>
      </c>
      <c r="BL208" s="89" t="s">
        <v>128</v>
      </c>
      <c r="BM208" s="89" t="s">
        <v>330</v>
      </c>
    </row>
    <row r="209" spans="2:47" s="6" customFormat="1" ht="16.5" customHeight="1">
      <c r="B209" s="23"/>
      <c r="C209" s="24"/>
      <c r="D209" s="157" t="s">
        <v>129</v>
      </c>
      <c r="E209" s="24"/>
      <c r="F209" s="158" t="s">
        <v>329</v>
      </c>
      <c r="G209" s="24"/>
      <c r="H209" s="24"/>
      <c r="J209" s="24"/>
      <c r="K209" s="24"/>
      <c r="L209" s="43"/>
      <c r="M209" s="56"/>
      <c r="N209" s="24"/>
      <c r="O209" s="24"/>
      <c r="P209" s="24"/>
      <c r="Q209" s="24"/>
      <c r="R209" s="24"/>
      <c r="S209" s="24"/>
      <c r="T209" s="57"/>
      <c r="AT209" s="6" t="s">
        <v>129</v>
      </c>
      <c r="AU209" s="6" t="s">
        <v>77</v>
      </c>
    </row>
    <row r="210" spans="2:65" s="6" customFormat="1" ht="15.75" customHeight="1">
      <c r="B210" s="23"/>
      <c r="C210" s="145" t="s">
        <v>215</v>
      </c>
      <c r="D210" s="145" t="s">
        <v>124</v>
      </c>
      <c r="E210" s="146" t="s">
        <v>331</v>
      </c>
      <c r="F210" s="147" t="s">
        <v>332</v>
      </c>
      <c r="G210" s="148" t="s">
        <v>163</v>
      </c>
      <c r="H210" s="149">
        <v>39.5</v>
      </c>
      <c r="I210" s="150"/>
      <c r="J210" s="151">
        <f>ROUND($I$210*$H$210,2)</f>
        <v>0</v>
      </c>
      <c r="K210" s="147"/>
      <c r="L210" s="43"/>
      <c r="M210" s="152"/>
      <c r="N210" s="153" t="s">
        <v>40</v>
      </c>
      <c r="O210" s="24"/>
      <c r="P210" s="24"/>
      <c r="Q210" s="154">
        <v>0</v>
      </c>
      <c r="R210" s="154">
        <f>$Q$210*$H$210</f>
        <v>0</v>
      </c>
      <c r="S210" s="154">
        <v>0</v>
      </c>
      <c r="T210" s="155">
        <f>$S$210*$H$210</f>
        <v>0</v>
      </c>
      <c r="AR210" s="89" t="s">
        <v>128</v>
      </c>
      <c r="AT210" s="89" t="s">
        <v>124</v>
      </c>
      <c r="AU210" s="89" t="s">
        <v>77</v>
      </c>
      <c r="AY210" s="6" t="s">
        <v>115</v>
      </c>
      <c r="BE210" s="156">
        <f>IF($N$210="základní",$J$210,0)</f>
        <v>0</v>
      </c>
      <c r="BF210" s="156">
        <f>IF($N$210="snížená",$J$210,0)</f>
        <v>0</v>
      </c>
      <c r="BG210" s="156">
        <f>IF($N$210="zákl. přenesená",$J$210,0)</f>
        <v>0</v>
      </c>
      <c r="BH210" s="156">
        <f>IF($N$210="sníž. přenesená",$J$210,0)</f>
        <v>0</v>
      </c>
      <c r="BI210" s="156">
        <f>IF($N$210="nulová",$J$210,0)</f>
        <v>0</v>
      </c>
      <c r="BJ210" s="89" t="s">
        <v>20</v>
      </c>
      <c r="BK210" s="156">
        <f>ROUND($I$210*$H$210,2)</f>
        <v>0</v>
      </c>
      <c r="BL210" s="89" t="s">
        <v>128</v>
      </c>
      <c r="BM210" s="89" t="s">
        <v>333</v>
      </c>
    </row>
    <row r="211" spans="2:47" s="6" customFormat="1" ht="16.5" customHeight="1">
      <c r="B211" s="23"/>
      <c r="C211" s="24"/>
      <c r="D211" s="157" t="s">
        <v>129</v>
      </c>
      <c r="E211" s="24"/>
      <c r="F211" s="158" t="s">
        <v>332</v>
      </c>
      <c r="G211" s="24"/>
      <c r="H211" s="24"/>
      <c r="J211" s="24"/>
      <c r="K211" s="24"/>
      <c r="L211" s="43"/>
      <c r="M211" s="56"/>
      <c r="N211" s="24"/>
      <c r="O211" s="24"/>
      <c r="P211" s="24"/>
      <c r="Q211" s="24"/>
      <c r="R211" s="24"/>
      <c r="S211" s="24"/>
      <c r="T211" s="57"/>
      <c r="AT211" s="6" t="s">
        <v>129</v>
      </c>
      <c r="AU211" s="6" t="s">
        <v>77</v>
      </c>
    </row>
    <row r="212" spans="2:65" s="6" customFormat="1" ht="15.75" customHeight="1">
      <c r="B212" s="23"/>
      <c r="C212" s="145" t="s">
        <v>222</v>
      </c>
      <c r="D212" s="145" t="s">
        <v>124</v>
      </c>
      <c r="E212" s="146" t="s">
        <v>334</v>
      </c>
      <c r="F212" s="147" t="s">
        <v>335</v>
      </c>
      <c r="G212" s="148" t="s">
        <v>160</v>
      </c>
      <c r="H212" s="149">
        <v>11.475</v>
      </c>
      <c r="I212" s="150"/>
      <c r="J212" s="151">
        <f>ROUND($I$212*$H$212,2)</f>
        <v>0</v>
      </c>
      <c r="K212" s="147"/>
      <c r="L212" s="43"/>
      <c r="M212" s="152"/>
      <c r="N212" s="153" t="s">
        <v>40</v>
      </c>
      <c r="O212" s="24"/>
      <c r="P212" s="24"/>
      <c r="Q212" s="154">
        <v>0</v>
      </c>
      <c r="R212" s="154">
        <f>$Q$212*$H$212</f>
        <v>0</v>
      </c>
      <c r="S212" s="154">
        <v>0</v>
      </c>
      <c r="T212" s="155">
        <f>$S$212*$H$212</f>
        <v>0</v>
      </c>
      <c r="AR212" s="89" t="s">
        <v>128</v>
      </c>
      <c r="AT212" s="89" t="s">
        <v>124</v>
      </c>
      <c r="AU212" s="89" t="s">
        <v>77</v>
      </c>
      <c r="AY212" s="6" t="s">
        <v>115</v>
      </c>
      <c r="BE212" s="156">
        <f>IF($N$212="základní",$J$212,0)</f>
        <v>0</v>
      </c>
      <c r="BF212" s="156">
        <f>IF($N$212="snížená",$J$212,0)</f>
        <v>0</v>
      </c>
      <c r="BG212" s="156">
        <f>IF($N$212="zákl. přenesená",$J$212,0)</f>
        <v>0</v>
      </c>
      <c r="BH212" s="156">
        <f>IF($N$212="sníž. přenesená",$J$212,0)</f>
        <v>0</v>
      </c>
      <c r="BI212" s="156">
        <f>IF($N$212="nulová",$J$212,0)</f>
        <v>0</v>
      </c>
      <c r="BJ212" s="89" t="s">
        <v>20</v>
      </c>
      <c r="BK212" s="156">
        <f>ROUND($I$212*$H$212,2)</f>
        <v>0</v>
      </c>
      <c r="BL212" s="89" t="s">
        <v>128</v>
      </c>
      <c r="BM212" s="89" t="s">
        <v>336</v>
      </c>
    </row>
    <row r="213" spans="2:47" s="6" customFormat="1" ht="16.5" customHeight="1">
      <c r="B213" s="23"/>
      <c r="C213" s="24"/>
      <c r="D213" s="157" t="s">
        <v>129</v>
      </c>
      <c r="E213" s="24"/>
      <c r="F213" s="158" t="s">
        <v>335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129</v>
      </c>
      <c r="AU213" s="6" t="s">
        <v>77</v>
      </c>
    </row>
    <row r="214" spans="2:65" s="6" customFormat="1" ht="15.75" customHeight="1">
      <c r="B214" s="23"/>
      <c r="C214" s="145" t="s">
        <v>226</v>
      </c>
      <c r="D214" s="145" t="s">
        <v>124</v>
      </c>
      <c r="E214" s="146" t="s">
        <v>337</v>
      </c>
      <c r="F214" s="147" t="s">
        <v>338</v>
      </c>
      <c r="G214" s="148" t="s">
        <v>163</v>
      </c>
      <c r="H214" s="149">
        <v>7</v>
      </c>
      <c r="I214" s="150"/>
      <c r="J214" s="151">
        <f>ROUND($I$214*$H$214,2)</f>
        <v>0</v>
      </c>
      <c r="K214" s="147"/>
      <c r="L214" s="43"/>
      <c r="M214" s="152"/>
      <c r="N214" s="153" t="s">
        <v>40</v>
      </c>
      <c r="O214" s="24"/>
      <c r="P214" s="24"/>
      <c r="Q214" s="154">
        <v>0</v>
      </c>
      <c r="R214" s="154">
        <f>$Q$214*$H$214</f>
        <v>0</v>
      </c>
      <c r="S214" s="154">
        <v>0</v>
      </c>
      <c r="T214" s="155">
        <f>$S$214*$H$214</f>
        <v>0</v>
      </c>
      <c r="AR214" s="89" t="s">
        <v>128</v>
      </c>
      <c r="AT214" s="89" t="s">
        <v>124</v>
      </c>
      <c r="AU214" s="89" t="s">
        <v>77</v>
      </c>
      <c r="AY214" s="6" t="s">
        <v>115</v>
      </c>
      <c r="BE214" s="156">
        <f>IF($N$214="základní",$J$214,0)</f>
        <v>0</v>
      </c>
      <c r="BF214" s="156">
        <f>IF($N$214="snížená",$J$214,0)</f>
        <v>0</v>
      </c>
      <c r="BG214" s="156">
        <f>IF($N$214="zákl. přenesená",$J$214,0)</f>
        <v>0</v>
      </c>
      <c r="BH214" s="156">
        <f>IF($N$214="sníž. přenesená",$J$214,0)</f>
        <v>0</v>
      </c>
      <c r="BI214" s="156">
        <f>IF($N$214="nulová",$J$214,0)</f>
        <v>0</v>
      </c>
      <c r="BJ214" s="89" t="s">
        <v>20</v>
      </c>
      <c r="BK214" s="156">
        <f>ROUND($I$214*$H$214,2)</f>
        <v>0</v>
      </c>
      <c r="BL214" s="89" t="s">
        <v>128</v>
      </c>
      <c r="BM214" s="89" t="s">
        <v>339</v>
      </c>
    </row>
    <row r="215" spans="2:47" s="6" customFormat="1" ht="16.5" customHeight="1">
      <c r="B215" s="23"/>
      <c r="C215" s="24"/>
      <c r="D215" s="157" t="s">
        <v>129</v>
      </c>
      <c r="E215" s="24"/>
      <c r="F215" s="158" t="s">
        <v>338</v>
      </c>
      <c r="G215" s="24"/>
      <c r="H215" s="24"/>
      <c r="J215" s="24"/>
      <c r="K215" s="24"/>
      <c r="L215" s="43"/>
      <c r="M215" s="56"/>
      <c r="N215" s="24"/>
      <c r="O215" s="24"/>
      <c r="P215" s="24"/>
      <c r="Q215" s="24"/>
      <c r="R215" s="24"/>
      <c r="S215" s="24"/>
      <c r="T215" s="57"/>
      <c r="AT215" s="6" t="s">
        <v>129</v>
      </c>
      <c r="AU215" s="6" t="s">
        <v>77</v>
      </c>
    </row>
    <row r="216" spans="2:63" s="132" customFormat="1" ht="30.75" customHeight="1">
      <c r="B216" s="133"/>
      <c r="C216" s="134"/>
      <c r="D216" s="134" t="s">
        <v>68</v>
      </c>
      <c r="E216" s="143" t="s">
        <v>340</v>
      </c>
      <c r="F216" s="143" t="s">
        <v>341</v>
      </c>
      <c r="G216" s="134"/>
      <c r="H216" s="134"/>
      <c r="J216" s="144">
        <f>$BK$216</f>
        <v>0</v>
      </c>
      <c r="K216" s="134"/>
      <c r="L216" s="137"/>
      <c r="M216" s="138"/>
      <c r="N216" s="134"/>
      <c r="O216" s="134"/>
      <c r="P216" s="139">
        <f>SUM($P$217:$P$224)</f>
        <v>0</v>
      </c>
      <c r="Q216" s="134"/>
      <c r="R216" s="139">
        <f>SUM($R$217:$R$224)</f>
        <v>0</v>
      </c>
      <c r="S216" s="134"/>
      <c r="T216" s="140">
        <f>SUM($T$217:$T$224)</f>
        <v>0</v>
      </c>
      <c r="AR216" s="141" t="s">
        <v>20</v>
      </c>
      <c r="AT216" s="141" t="s">
        <v>68</v>
      </c>
      <c r="AU216" s="141" t="s">
        <v>20</v>
      </c>
      <c r="AY216" s="141" t="s">
        <v>115</v>
      </c>
      <c r="BK216" s="142">
        <f>SUM($BK$217:$BK$224)</f>
        <v>0</v>
      </c>
    </row>
    <row r="217" spans="2:65" s="6" customFormat="1" ht="15.75" customHeight="1">
      <c r="B217" s="23"/>
      <c r="C217" s="145" t="s">
        <v>20</v>
      </c>
      <c r="D217" s="145" t="s">
        <v>124</v>
      </c>
      <c r="E217" s="146" t="s">
        <v>342</v>
      </c>
      <c r="F217" s="147" t="s">
        <v>343</v>
      </c>
      <c r="G217" s="148" t="s">
        <v>221</v>
      </c>
      <c r="H217" s="149">
        <v>1</v>
      </c>
      <c r="I217" s="150"/>
      <c r="J217" s="151">
        <f>ROUND($I$217*$H$217,2)</f>
        <v>0</v>
      </c>
      <c r="K217" s="147"/>
      <c r="L217" s="43"/>
      <c r="M217" s="152"/>
      <c r="N217" s="153" t="s">
        <v>40</v>
      </c>
      <c r="O217" s="24"/>
      <c r="P217" s="24"/>
      <c r="Q217" s="154">
        <v>0</v>
      </c>
      <c r="R217" s="154">
        <f>$Q$217*$H$217</f>
        <v>0</v>
      </c>
      <c r="S217" s="154">
        <v>0</v>
      </c>
      <c r="T217" s="155">
        <f>$S$217*$H$217</f>
        <v>0</v>
      </c>
      <c r="AR217" s="89" t="s">
        <v>128</v>
      </c>
      <c r="AT217" s="89" t="s">
        <v>124</v>
      </c>
      <c r="AU217" s="89" t="s">
        <v>77</v>
      </c>
      <c r="AY217" s="6" t="s">
        <v>115</v>
      </c>
      <c r="BE217" s="156">
        <f>IF($N$217="základní",$J$217,0)</f>
        <v>0</v>
      </c>
      <c r="BF217" s="156">
        <f>IF($N$217="snížená",$J$217,0)</f>
        <v>0</v>
      </c>
      <c r="BG217" s="156">
        <f>IF($N$217="zákl. přenesená",$J$217,0)</f>
        <v>0</v>
      </c>
      <c r="BH217" s="156">
        <f>IF($N$217="sníž. přenesená",$J$217,0)</f>
        <v>0</v>
      </c>
      <c r="BI217" s="156">
        <f>IF($N$217="nulová",$J$217,0)</f>
        <v>0</v>
      </c>
      <c r="BJ217" s="89" t="s">
        <v>20</v>
      </c>
      <c r="BK217" s="156">
        <f>ROUND($I$217*$H$217,2)</f>
        <v>0</v>
      </c>
      <c r="BL217" s="89" t="s">
        <v>128</v>
      </c>
      <c r="BM217" s="89" t="s">
        <v>344</v>
      </c>
    </row>
    <row r="218" spans="2:47" s="6" customFormat="1" ht="16.5" customHeight="1">
      <c r="B218" s="23"/>
      <c r="C218" s="24"/>
      <c r="D218" s="157" t="s">
        <v>129</v>
      </c>
      <c r="E218" s="24"/>
      <c r="F218" s="158" t="s">
        <v>343</v>
      </c>
      <c r="G218" s="24"/>
      <c r="H218" s="24"/>
      <c r="J218" s="24"/>
      <c r="K218" s="24"/>
      <c r="L218" s="43"/>
      <c r="M218" s="56"/>
      <c r="N218" s="24"/>
      <c r="O218" s="24"/>
      <c r="P218" s="24"/>
      <c r="Q218" s="24"/>
      <c r="R218" s="24"/>
      <c r="S218" s="24"/>
      <c r="T218" s="57"/>
      <c r="AT218" s="6" t="s">
        <v>129</v>
      </c>
      <c r="AU218" s="6" t="s">
        <v>77</v>
      </c>
    </row>
    <row r="219" spans="2:65" s="6" customFormat="1" ht="15.75" customHeight="1">
      <c r="B219" s="23"/>
      <c r="C219" s="145" t="s">
        <v>77</v>
      </c>
      <c r="D219" s="145" t="s">
        <v>124</v>
      </c>
      <c r="E219" s="146" t="s">
        <v>345</v>
      </c>
      <c r="F219" s="147" t="s">
        <v>346</v>
      </c>
      <c r="G219" s="148" t="s">
        <v>221</v>
      </c>
      <c r="H219" s="149">
        <v>1</v>
      </c>
      <c r="I219" s="150"/>
      <c r="J219" s="151">
        <f>ROUND($I$219*$H$219,2)</f>
        <v>0</v>
      </c>
      <c r="K219" s="147"/>
      <c r="L219" s="43"/>
      <c r="M219" s="152"/>
      <c r="N219" s="153" t="s">
        <v>40</v>
      </c>
      <c r="O219" s="24"/>
      <c r="P219" s="24"/>
      <c r="Q219" s="154">
        <v>0</v>
      </c>
      <c r="R219" s="154">
        <f>$Q$219*$H$219</f>
        <v>0</v>
      </c>
      <c r="S219" s="154">
        <v>0</v>
      </c>
      <c r="T219" s="155">
        <f>$S$219*$H$219</f>
        <v>0</v>
      </c>
      <c r="AR219" s="89" t="s">
        <v>128</v>
      </c>
      <c r="AT219" s="89" t="s">
        <v>124</v>
      </c>
      <c r="AU219" s="89" t="s">
        <v>77</v>
      </c>
      <c r="AY219" s="6" t="s">
        <v>115</v>
      </c>
      <c r="BE219" s="156">
        <f>IF($N$219="základní",$J$219,0)</f>
        <v>0</v>
      </c>
      <c r="BF219" s="156">
        <f>IF($N$219="snížená",$J$219,0)</f>
        <v>0</v>
      </c>
      <c r="BG219" s="156">
        <f>IF($N$219="zákl. přenesená",$J$219,0)</f>
        <v>0</v>
      </c>
      <c r="BH219" s="156">
        <f>IF($N$219="sníž. přenesená",$J$219,0)</f>
        <v>0</v>
      </c>
      <c r="BI219" s="156">
        <f>IF($N$219="nulová",$J$219,0)</f>
        <v>0</v>
      </c>
      <c r="BJ219" s="89" t="s">
        <v>20</v>
      </c>
      <c r="BK219" s="156">
        <f>ROUND($I$219*$H$219,2)</f>
        <v>0</v>
      </c>
      <c r="BL219" s="89" t="s">
        <v>128</v>
      </c>
      <c r="BM219" s="89" t="s">
        <v>347</v>
      </c>
    </row>
    <row r="220" spans="2:47" s="6" customFormat="1" ht="16.5" customHeight="1">
      <c r="B220" s="23"/>
      <c r="C220" s="24"/>
      <c r="D220" s="157" t="s">
        <v>129</v>
      </c>
      <c r="E220" s="24"/>
      <c r="F220" s="158" t="s">
        <v>346</v>
      </c>
      <c r="G220" s="24"/>
      <c r="H220" s="24"/>
      <c r="J220" s="24"/>
      <c r="K220" s="24"/>
      <c r="L220" s="43"/>
      <c r="M220" s="56"/>
      <c r="N220" s="24"/>
      <c r="O220" s="24"/>
      <c r="P220" s="24"/>
      <c r="Q220" s="24"/>
      <c r="R220" s="24"/>
      <c r="S220" s="24"/>
      <c r="T220" s="57"/>
      <c r="AT220" s="6" t="s">
        <v>129</v>
      </c>
      <c r="AU220" s="6" t="s">
        <v>77</v>
      </c>
    </row>
    <row r="221" spans="2:65" s="6" customFormat="1" ht="15.75" customHeight="1">
      <c r="B221" s="23"/>
      <c r="C221" s="145" t="s">
        <v>132</v>
      </c>
      <c r="D221" s="145" t="s">
        <v>124</v>
      </c>
      <c r="E221" s="146" t="s">
        <v>348</v>
      </c>
      <c r="F221" s="147" t="s">
        <v>349</v>
      </c>
      <c r="G221" s="148" t="s">
        <v>221</v>
      </c>
      <c r="H221" s="149">
        <v>2</v>
      </c>
      <c r="I221" s="150"/>
      <c r="J221" s="151">
        <f>ROUND($I$221*$H$221,2)</f>
        <v>0</v>
      </c>
      <c r="K221" s="147"/>
      <c r="L221" s="43"/>
      <c r="M221" s="152"/>
      <c r="N221" s="153" t="s">
        <v>40</v>
      </c>
      <c r="O221" s="24"/>
      <c r="P221" s="24"/>
      <c r="Q221" s="154">
        <v>0</v>
      </c>
      <c r="R221" s="154">
        <f>$Q$221*$H$221</f>
        <v>0</v>
      </c>
      <c r="S221" s="154">
        <v>0</v>
      </c>
      <c r="T221" s="155">
        <f>$S$221*$H$221</f>
        <v>0</v>
      </c>
      <c r="AR221" s="89" t="s">
        <v>128</v>
      </c>
      <c r="AT221" s="89" t="s">
        <v>124</v>
      </c>
      <c r="AU221" s="89" t="s">
        <v>77</v>
      </c>
      <c r="AY221" s="6" t="s">
        <v>115</v>
      </c>
      <c r="BE221" s="156">
        <f>IF($N$221="základní",$J$221,0)</f>
        <v>0</v>
      </c>
      <c r="BF221" s="156">
        <f>IF($N$221="snížená",$J$221,0)</f>
        <v>0</v>
      </c>
      <c r="BG221" s="156">
        <f>IF($N$221="zákl. přenesená",$J$221,0)</f>
        <v>0</v>
      </c>
      <c r="BH221" s="156">
        <f>IF($N$221="sníž. přenesená",$J$221,0)</f>
        <v>0</v>
      </c>
      <c r="BI221" s="156">
        <f>IF($N$221="nulová",$J$221,0)</f>
        <v>0</v>
      </c>
      <c r="BJ221" s="89" t="s">
        <v>20</v>
      </c>
      <c r="BK221" s="156">
        <f>ROUND($I$221*$H$221,2)</f>
        <v>0</v>
      </c>
      <c r="BL221" s="89" t="s">
        <v>128</v>
      </c>
      <c r="BM221" s="89" t="s">
        <v>350</v>
      </c>
    </row>
    <row r="222" spans="2:47" s="6" customFormat="1" ht="16.5" customHeight="1">
      <c r="B222" s="23"/>
      <c r="C222" s="24"/>
      <c r="D222" s="157" t="s">
        <v>129</v>
      </c>
      <c r="E222" s="24"/>
      <c r="F222" s="158" t="s">
        <v>349</v>
      </c>
      <c r="G222" s="24"/>
      <c r="H222" s="24"/>
      <c r="J222" s="24"/>
      <c r="K222" s="24"/>
      <c r="L222" s="43"/>
      <c r="M222" s="56"/>
      <c r="N222" s="24"/>
      <c r="O222" s="24"/>
      <c r="P222" s="24"/>
      <c r="Q222" s="24"/>
      <c r="R222" s="24"/>
      <c r="S222" s="24"/>
      <c r="T222" s="57"/>
      <c r="AT222" s="6" t="s">
        <v>129</v>
      </c>
      <c r="AU222" s="6" t="s">
        <v>77</v>
      </c>
    </row>
    <row r="223" spans="2:65" s="6" customFormat="1" ht="15.75" customHeight="1">
      <c r="B223" s="23"/>
      <c r="C223" s="145" t="s">
        <v>128</v>
      </c>
      <c r="D223" s="145" t="s">
        <v>124</v>
      </c>
      <c r="E223" s="146" t="s">
        <v>351</v>
      </c>
      <c r="F223" s="147" t="s">
        <v>352</v>
      </c>
      <c r="G223" s="148" t="s">
        <v>221</v>
      </c>
      <c r="H223" s="149">
        <v>1</v>
      </c>
      <c r="I223" s="150"/>
      <c r="J223" s="151">
        <f>ROUND($I$223*$H$223,2)</f>
        <v>0</v>
      </c>
      <c r="K223" s="147"/>
      <c r="L223" s="43"/>
      <c r="M223" s="152"/>
      <c r="N223" s="153" t="s">
        <v>40</v>
      </c>
      <c r="O223" s="24"/>
      <c r="P223" s="24"/>
      <c r="Q223" s="154">
        <v>0</v>
      </c>
      <c r="R223" s="154">
        <f>$Q$223*$H$223</f>
        <v>0</v>
      </c>
      <c r="S223" s="154">
        <v>0</v>
      </c>
      <c r="T223" s="155">
        <f>$S$223*$H$223</f>
        <v>0</v>
      </c>
      <c r="AR223" s="89" t="s">
        <v>128</v>
      </c>
      <c r="AT223" s="89" t="s">
        <v>124</v>
      </c>
      <c r="AU223" s="89" t="s">
        <v>77</v>
      </c>
      <c r="AY223" s="6" t="s">
        <v>115</v>
      </c>
      <c r="BE223" s="156">
        <f>IF($N$223="základní",$J$223,0)</f>
        <v>0</v>
      </c>
      <c r="BF223" s="156">
        <f>IF($N$223="snížená",$J$223,0)</f>
        <v>0</v>
      </c>
      <c r="BG223" s="156">
        <f>IF($N$223="zákl. přenesená",$J$223,0)</f>
        <v>0</v>
      </c>
      <c r="BH223" s="156">
        <f>IF($N$223="sníž. přenesená",$J$223,0)</f>
        <v>0</v>
      </c>
      <c r="BI223" s="156">
        <f>IF($N$223="nulová",$J$223,0)</f>
        <v>0</v>
      </c>
      <c r="BJ223" s="89" t="s">
        <v>20</v>
      </c>
      <c r="BK223" s="156">
        <f>ROUND($I$223*$H$223,2)</f>
        <v>0</v>
      </c>
      <c r="BL223" s="89" t="s">
        <v>128</v>
      </c>
      <c r="BM223" s="89" t="s">
        <v>353</v>
      </c>
    </row>
    <row r="224" spans="2:47" s="6" customFormat="1" ht="16.5" customHeight="1">
      <c r="B224" s="23"/>
      <c r="C224" s="24"/>
      <c r="D224" s="157" t="s">
        <v>129</v>
      </c>
      <c r="E224" s="24"/>
      <c r="F224" s="158" t="s">
        <v>352</v>
      </c>
      <c r="G224" s="24"/>
      <c r="H224" s="24"/>
      <c r="J224" s="24"/>
      <c r="K224" s="24"/>
      <c r="L224" s="43"/>
      <c r="M224" s="56"/>
      <c r="N224" s="24"/>
      <c r="O224" s="24"/>
      <c r="P224" s="24"/>
      <c r="Q224" s="24"/>
      <c r="R224" s="24"/>
      <c r="S224" s="24"/>
      <c r="T224" s="57"/>
      <c r="AT224" s="6" t="s">
        <v>129</v>
      </c>
      <c r="AU224" s="6" t="s">
        <v>77</v>
      </c>
    </row>
    <row r="225" spans="2:63" s="132" customFormat="1" ht="30.75" customHeight="1">
      <c r="B225" s="133"/>
      <c r="C225" s="134"/>
      <c r="D225" s="134" t="s">
        <v>68</v>
      </c>
      <c r="E225" s="143" t="s">
        <v>354</v>
      </c>
      <c r="F225" s="143" t="s">
        <v>355</v>
      </c>
      <c r="G225" s="134"/>
      <c r="H225" s="134"/>
      <c r="J225" s="144">
        <f>$BK$225</f>
        <v>0</v>
      </c>
      <c r="K225" s="134"/>
      <c r="L225" s="137"/>
      <c r="M225" s="138"/>
      <c r="N225" s="134"/>
      <c r="O225" s="134"/>
      <c r="P225" s="139">
        <f>SUM($P$226:$P$261)</f>
        <v>0</v>
      </c>
      <c r="Q225" s="134"/>
      <c r="R225" s="139">
        <f>SUM($R$226:$R$261)</f>
        <v>0</v>
      </c>
      <c r="S225" s="134"/>
      <c r="T225" s="140">
        <f>SUM($T$226:$T$261)</f>
        <v>0</v>
      </c>
      <c r="AR225" s="141" t="s">
        <v>20</v>
      </c>
      <c r="AT225" s="141" t="s">
        <v>68</v>
      </c>
      <c r="AU225" s="141" t="s">
        <v>20</v>
      </c>
      <c r="AY225" s="141" t="s">
        <v>115</v>
      </c>
      <c r="BK225" s="142">
        <f>SUM($BK$226:$BK$261)</f>
        <v>0</v>
      </c>
    </row>
    <row r="226" spans="2:65" s="6" customFormat="1" ht="15.75" customHeight="1">
      <c r="B226" s="23"/>
      <c r="C226" s="145" t="s">
        <v>20</v>
      </c>
      <c r="D226" s="145" t="s">
        <v>124</v>
      </c>
      <c r="E226" s="146" t="s">
        <v>356</v>
      </c>
      <c r="F226" s="147" t="s">
        <v>357</v>
      </c>
      <c r="G226" s="148" t="s">
        <v>221</v>
      </c>
      <c r="H226" s="149">
        <v>5</v>
      </c>
      <c r="I226" s="150"/>
      <c r="J226" s="151">
        <f>ROUND($I$226*$H$226,2)</f>
        <v>0</v>
      </c>
      <c r="K226" s="147"/>
      <c r="L226" s="43"/>
      <c r="M226" s="152"/>
      <c r="N226" s="153" t="s">
        <v>40</v>
      </c>
      <c r="O226" s="24"/>
      <c r="P226" s="24"/>
      <c r="Q226" s="154">
        <v>0</v>
      </c>
      <c r="R226" s="154">
        <f>$Q$226*$H$226</f>
        <v>0</v>
      </c>
      <c r="S226" s="154">
        <v>0</v>
      </c>
      <c r="T226" s="155">
        <f>$S$226*$H$226</f>
        <v>0</v>
      </c>
      <c r="AR226" s="89" t="s">
        <v>128</v>
      </c>
      <c r="AT226" s="89" t="s">
        <v>124</v>
      </c>
      <c r="AU226" s="89" t="s">
        <v>77</v>
      </c>
      <c r="AY226" s="6" t="s">
        <v>115</v>
      </c>
      <c r="BE226" s="156">
        <f>IF($N$226="základní",$J$226,0)</f>
        <v>0</v>
      </c>
      <c r="BF226" s="156">
        <f>IF($N$226="snížená",$J$226,0)</f>
        <v>0</v>
      </c>
      <c r="BG226" s="156">
        <f>IF($N$226="zákl. přenesená",$J$226,0)</f>
        <v>0</v>
      </c>
      <c r="BH226" s="156">
        <f>IF($N$226="sníž. přenesená",$J$226,0)</f>
        <v>0</v>
      </c>
      <c r="BI226" s="156">
        <f>IF($N$226="nulová",$J$226,0)</f>
        <v>0</v>
      </c>
      <c r="BJ226" s="89" t="s">
        <v>20</v>
      </c>
      <c r="BK226" s="156">
        <f>ROUND($I$226*$H$226,2)</f>
        <v>0</v>
      </c>
      <c r="BL226" s="89" t="s">
        <v>128</v>
      </c>
      <c r="BM226" s="89" t="s">
        <v>358</v>
      </c>
    </row>
    <row r="227" spans="2:47" s="6" customFormat="1" ht="16.5" customHeight="1">
      <c r="B227" s="23"/>
      <c r="C227" s="24"/>
      <c r="D227" s="157" t="s">
        <v>129</v>
      </c>
      <c r="E227" s="24"/>
      <c r="F227" s="158" t="s">
        <v>357</v>
      </c>
      <c r="G227" s="24"/>
      <c r="H227" s="24"/>
      <c r="J227" s="24"/>
      <c r="K227" s="24"/>
      <c r="L227" s="43"/>
      <c r="M227" s="56"/>
      <c r="N227" s="24"/>
      <c r="O227" s="24"/>
      <c r="P227" s="24"/>
      <c r="Q227" s="24"/>
      <c r="R227" s="24"/>
      <c r="S227" s="24"/>
      <c r="T227" s="57"/>
      <c r="AT227" s="6" t="s">
        <v>129</v>
      </c>
      <c r="AU227" s="6" t="s">
        <v>77</v>
      </c>
    </row>
    <row r="228" spans="2:65" s="6" customFormat="1" ht="15.75" customHeight="1">
      <c r="B228" s="23"/>
      <c r="C228" s="145" t="s">
        <v>77</v>
      </c>
      <c r="D228" s="145" t="s">
        <v>124</v>
      </c>
      <c r="E228" s="146" t="s">
        <v>359</v>
      </c>
      <c r="F228" s="147" t="s">
        <v>360</v>
      </c>
      <c r="G228" s="148" t="s">
        <v>221</v>
      </c>
      <c r="H228" s="149">
        <v>18</v>
      </c>
      <c r="I228" s="150"/>
      <c r="J228" s="151">
        <f>ROUND($I$228*$H$228,2)</f>
        <v>0</v>
      </c>
      <c r="K228" s="147"/>
      <c r="L228" s="43"/>
      <c r="M228" s="152"/>
      <c r="N228" s="153" t="s">
        <v>40</v>
      </c>
      <c r="O228" s="24"/>
      <c r="P228" s="24"/>
      <c r="Q228" s="154">
        <v>0</v>
      </c>
      <c r="R228" s="154">
        <f>$Q$228*$H$228</f>
        <v>0</v>
      </c>
      <c r="S228" s="154">
        <v>0</v>
      </c>
      <c r="T228" s="155">
        <f>$S$228*$H$228</f>
        <v>0</v>
      </c>
      <c r="AR228" s="89" t="s">
        <v>128</v>
      </c>
      <c r="AT228" s="89" t="s">
        <v>124</v>
      </c>
      <c r="AU228" s="89" t="s">
        <v>77</v>
      </c>
      <c r="AY228" s="6" t="s">
        <v>115</v>
      </c>
      <c r="BE228" s="156">
        <f>IF($N$228="základní",$J$228,0)</f>
        <v>0</v>
      </c>
      <c r="BF228" s="156">
        <f>IF($N$228="snížená",$J$228,0)</f>
        <v>0</v>
      </c>
      <c r="BG228" s="156">
        <f>IF($N$228="zákl. přenesená",$J$228,0)</f>
        <v>0</v>
      </c>
      <c r="BH228" s="156">
        <f>IF($N$228="sníž. přenesená",$J$228,0)</f>
        <v>0</v>
      </c>
      <c r="BI228" s="156">
        <f>IF($N$228="nulová",$J$228,0)</f>
        <v>0</v>
      </c>
      <c r="BJ228" s="89" t="s">
        <v>20</v>
      </c>
      <c r="BK228" s="156">
        <f>ROUND($I$228*$H$228,2)</f>
        <v>0</v>
      </c>
      <c r="BL228" s="89" t="s">
        <v>128</v>
      </c>
      <c r="BM228" s="89" t="s">
        <v>361</v>
      </c>
    </row>
    <row r="229" spans="2:47" s="6" customFormat="1" ht="16.5" customHeight="1">
      <c r="B229" s="23"/>
      <c r="C229" s="24"/>
      <c r="D229" s="157" t="s">
        <v>129</v>
      </c>
      <c r="E229" s="24"/>
      <c r="F229" s="158" t="s">
        <v>360</v>
      </c>
      <c r="G229" s="24"/>
      <c r="H229" s="24"/>
      <c r="J229" s="24"/>
      <c r="K229" s="24"/>
      <c r="L229" s="43"/>
      <c r="M229" s="56"/>
      <c r="N229" s="24"/>
      <c r="O229" s="24"/>
      <c r="P229" s="24"/>
      <c r="Q229" s="24"/>
      <c r="R229" s="24"/>
      <c r="S229" s="24"/>
      <c r="T229" s="57"/>
      <c r="AT229" s="6" t="s">
        <v>129</v>
      </c>
      <c r="AU229" s="6" t="s">
        <v>77</v>
      </c>
    </row>
    <row r="230" spans="2:65" s="6" customFormat="1" ht="15.75" customHeight="1">
      <c r="B230" s="23"/>
      <c r="C230" s="145" t="s">
        <v>132</v>
      </c>
      <c r="D230" s="145" t="s">
        <v>124</v>
      </c>
      <c r="E230" s="146" t="s">
        <v>362</v>
      </c>
      <c r="F230" s="147" t="s">
        <v>363</v>
      </c>
      <c r="G230" s="148" t="s">
        <v>221</v>
      </c>
      <c r="H230" s="149">
        <v>202</v>
      </c>
      <c r="I230" s="150"/>
      <c r="J230" s="151">
        <f>ROUND($I$230*$H$230,2)</f>
        <v>0</v>
      </c>
      <c r="K230" s="147"/>
      <c r="L230" s="43"/>
      <c r="M230" s="152"/>
      <c r="N230" s="153" t="s">
        <v>40</v>
      </c>
      <c r="O230" s="24"/>
      <c r="P230" s="24"/>
      <c r="Q230" s="154">
        <v>0</v>
      </c>
      <c r="R230" s="154">
        <f>$Q$230*$H$230</f>
        <v>0</v>
      </c>
      <c r="S230" s="154">
        <v>0</v>
      </c>
      <c r="T230" s="155">
        <f>$S$230*$H$230</f>
        <v>0</v>
      </c>
      <c r="AR230" s="89" t="s">
        <v>128</v>
      </c>
      <c r="AT230" s="89" t="s">
        <v>124</v>
      </c>
      <c r="AU230" s="89" t="s">
        <v>77</v>
      </c>
      <c r="AY230" s="6" t="s">
        <v>115</v>
      </c>
      <c r="BE230" s="156">
        <f>IF($N$230="základní",$J$230,0)</f>
        <v>0</v>
      </c>
      <c r="BF230" s="156">
        <f>IF($N$230="snížená",$J$230,0)</f>
        <v>0</v>
      </c>
      <c r="BG230" s="156">
        <f>IF($N$230="zákl. přenesená",$J$230,0)</f>
        <v>0</v>
      </c>
      <c r="BH230" s="156">
        <f>IF($N$230="sníž. přenesená",$J$230,0)</f>
        <v>0</v>
      </c>
      <c r="BI230" s="156">
        <f>IF($N$230="nulová",$J$230,0)</f>
        <v>0</v>
      </c>
      <c r="BJ230" s="89" t="s">
        <v>20</v>
      </c>
      <c r="BK230" s="156">
        <f>ROUND($I$230*$H$230,2)</f>
        <v>0</v>
      </c>
      <c r="BL230" s="89" t="s">
        <v>128</v>
      </c>
      <c r="BM230" s="89" t="s">
        <v>364</v>
      </c>
    </row>
    <row r="231" spans="2:47" s="6" customFormat="1" ht="16.5" customHeight="1">
      <c r="B231" s="23"/>
      <c r="C231" s="24"/>
      <c r="D231" s="157" t="s">
        <v>129</v>
      </c>
      <c r="E231" s="24"/>
      <c r="F231" s="158" t="s">
        <v>363</v>
      </c>
      <c r="G231" s="24"/>
      <c r="H231" s="24"/>
      <c r="J231" s="24"/>
      <c r="K231" s="24"/>
      <c r="L231" s="43"/>
      <c r="M231" s="56"/>
      <c r="N231" s="24"/>
      <c r="O231" s="24"/>
      <c r="P231" s="24"/>
      <c r="Q231" s="24"/>
      <c r="R231" s="24"/>
      <c r="S231" s="24"/>
      <c r="T231" s="57"/>
      <c r="AT231" s="6" t="s">
        <v>129</v>
      </c>
      <c r="AU231" s="6" t="s">
        <v>77</v>
      </c>
    </row>
    <row r="232" spans="2:65" s="6" customFormat="1" ht="15.75" customHeight="1">
      <c r="B232" s="23"/>
      <c r="C232" s="145" t="s">
        <v>128</v>
      </c>
      <c r="D232" s="145" t="s">
        <v>124</v>
      </c>
      <c r="E232" s="146" t="s">
        <v>365</v>
      </c>
      <c r="F232" s="147" t="s">
        <v>366</v>
      </c>
      <c r="G232" s="148" t="s">
        <v>221</v>
      </c>
      <c r="H232" s="149">
        <v>566</v>
      </c>
      <c r="I232" s="150"/>
      <c r="J232" s="151">
        <f>ROUND($I$232*$H$232,2)</f>
        <v>0</v>
      </c>
      <c r="K232" s="147"/>
      <c r="L232" s="43"/>
      <c r="M232" s="152"/>
      <c r="N232" s="153" t="s">
        <v>40</v>
      </c>
      <c r="O232" s="24"/>
      <c r="P232" s="24"/>
      <c r="Q232" s="154">
        <v>0</v>
      </c>
      <c r="R232" s="154">
        <f>$Q$232*$H$232</f>
        <v>0</v>
      </c>
      <c r="S232" s="154">
        <v>0</v>
      </c>
      <c r="T232" s="155">
        <f>$S$232*$H$232</f>
        <v>0</v>
      </c>
      <c r="AR232" s="89" t="s">
        <v>128</v>
      </c>
      <c r="AT232" s="89" t="s">
        <v>124</v>
      </c>
      <c r="AU232" s="89" t="s">
        <v>77</v>
      </c>
      <c r="AY232" s="6" t="s">
        <v>115</v>
      </c>
      <c r="BE232" s="156">
        <f>IF($N$232="základní",$J$232,0)</f>
        <v>0</v>
      </c>
      <c r="BF232" s="156">
        <f>IF($N$232="snížená",$J$232,0)</f>
        <v>0</v>
      </c>
      <c r="BG232" s="156">
        <f>IF($N$232="zákl. přenesená",$J$232,0)</f>
        <v>0</v>
      </c>
      <c r="BH232" s="156">
        <f>IF($N$232="sníž. přenesená",$J$232,0)</f>
        <v>0</v>
      </c>
      <c r="BI232" s="156">
        <f>IF($N$232="nulová",$J$232,0)</f>
        <v>0</v>
      </c>
      <c r="BJ232" s="89" t="s">
        <v>20</v>
      </c>
      <c r="BK232" s="156">
        <f>ROUND($I$232*$H$232,2)</f>
        <v>0</v>
      </c>
      <c r="BL232" s="89" t="s">
        <v>128</v>
      </c>
      <c r="BM232" s="89" t="s">
        <v>367</v>
      </c>
    </row>
    <row r="233" spans="2:47" s="6" customFormat="1" ht="16.5" customHeight="1">
      <c r="B233" s="23"/>
      <c r="C233" s="24"/>
      <c r="D233" s="157" t="s">
        <v>129</v>
      </c>
      <c r="E233" s="24"/>
      <c r="F233" s="158" t="s">
        <v>366</v>
      </c>
      <c r="G233" s="24"/>
      <c r="H233" s="24"/>
      <c r="J233" s="24"/>
      <c r="K233" s="24"/>
      <c r="L233" s="43"/>
      <c r="M233" s="56"/>
      <c r="N233" s="24"/>
      <c r="O233" s="24"/>
      <c r="P233" s="24"/>
      <c r="Q233" s="24"/>
      <c r="R233" s="24"/>
      <c r="S233" s="24"/>
      <c r="T233" s="57"/>
      <c r="AT233" s="6" t="s">
        <v>129</v>
      </c>
      <c r="AU233" s="6" t="s">
        <v>77</v>
      </c>
    </row>
    <row r="234" spans="2:65" s="6" customFormat="1" ht="15.75" customHeight="1">
      <c r="B234" s="23"/>
      <c r="C234" s="145" t="s">
        <v>137</v>
      </c>
      <c r="D234" s="145" t="s">
        <v>124</v>
      </c>
      <c r="E234" s="146" t="s">
        <v>368</v>
      </c>
      <c r="F234" s="147" t="s">
        <v>369</v>
      </c>
      <c r="G234" s="148" t="s">
        <v>221</v>
      </c>
      <c r="H234" s="149">
        <v>520</v>
      </c>
      <c r="I234" s="150"/>
      <c r="J234" s="151">
        <f>ROUND($I$234*$H$234,2)</f>
        <v>0</v>
      </c>
      <c r="K234" s="147"/>
      <c r="L234" s="43"/>
      <c r="M234" s="152"/>
      <c r="N234" s="153" t="s">
        <v>40</v>
      </c>
      <c r="O234" s="24"/>
      <c r="P234" s="24"/>
      <c r="Q234" s="154">
        <v>0</v>
      </c>
      <c r="R234" s="154">
        <f>$Q$234*$H$234</f>
        <v>0</v>
      </c>
      <c r="S234" s="154">
        <v>0</v>
      </c>
      <c r="T234" s="155">
        <f>$S$234*$H$234</f>
        <v>0</v>
      </c>
      <c r="AR234" s="89" t="s">
        <v>128</v>
      </c>
      <c r="AT234" s="89" t="s">
        <v>124</v>
      </c>
      <c r="AU234" s="89" t="s">
        <v>77</v>
      </c>
      <c r="AY234" s="6" t="s">
        <v>115</v>
      </c>
      <c r="BE234" s="156">
        <f>IF($N$234="základní",$J$234,0)</f>
        <v>0</v>
      </c>
      <c r="BF234" s="156">
        <f>IF($N$234="snížená",$J$234,0)</f>
        <v>0</v>
      </c>
      <c r="BG234" s="156">
        <f>IF($N$234="zákl. přenesená",$J$234,0)</f>
        <v>0</v>
      </c>
      <c r="BH234" s="156">
        <f>IF($N$234="sníž. přenesená",$J$234,0)</f>
        <v>0</v>
      </c>
      <c r="BI234" s="156">
        <f>IF($N$234="nulová",$J$234,0)</f>
        <v>0</v>
      </c>
      <c r="BJ234" s="89" t="s">
        <v>20</v>
      </c>
      <c r="BK234" s="156">
        <f>ROUND($I$234*$H$234,2)</f>
        <v>0</v>
      </c>
      <c r="BL234" s="89" t="s">
        <v>128</v>
      </c>
      <c r="BM234" s="89" t="s">
        <v>370</v>
      </c>
    </row>
    <row r="235" spans="2:47" s="6" customFormat="1" ht="16.5" customHeight="1">
      <c r="B235" s="23"/>
      <c r="C235" s="24"/>
      <c r="D235" s="157" t="s">
        <v>129</v>
      </c>
      <c r="E235" s="24"/>
      <c r="F235" s="158" t="s">
        <v>369</v>
      </c>
      <c r="G235" s="24"/>
      <c r="H235" s="24"/>
      <c r="J235" s="24"/>
      <c r="K235" s="24"/>
      <c r="L235" s="43"/>
      <c r="M235" s="56"/>
      <c r="N235" s="24"/>
      <c r="O235" s="24"/>
      <c r="P235" s="24"/>
      <c r="Q235" s="24"/>
      <c r="R235" s="24"/>
      <c r="S235" s="24"/>
      <c r="T235" s="57"/>
      <c r="AT235" s="6" t="s">
        <v>129</v>
      </c>
      <c r="AU235" s="6" t="s">
        <v>77</v>
      </c>
    </row>
    <row r="236" spans="2:65" s="6" customFormat="1" ht="15.75" customHeight="1">
      <c r="B236" s="23"/>
      <c r="C236" s="145" t="s">
        <v>166</v>
      </c>
      <c r="D236" s="145" t="s">
        <v>124</v>
      </c>
      <c r="E236" s="146" t="s">
        <v>371</v>
      </c>
      <c r="F236" s="147" t="s">
        <v>372</v>
      </c>
      <c r="G236" s="148" t="s">
        <v>221</v>
      </c>
      <c r="H236" s="149">
        <v>84</v>
      </c>
      <c r="I236" s="150"/>
      <c r="J236" s="151">
        <f>ROUND($I$236*$H$236,2)</f>
        <v>0</v>
      </c>
      <c r="K236" s="147"/>
      <c r="L236" s="43"/>
      <c r="M236" s="152"/>
      <c r="N236" s="153" t="s">
        <v>40</v>
      </c>
      <c r="O236" s="24"/>
      <c r="P236" s="24"/>
      <c r="Q236" s="154">
        <v>0</v>
      </c>
      <c r="R236" s="154">
        <f>$Q$236*$H$236</f>
        <v>0</v>
      </c>
      <c r="S236" s="154">
        <v>0</v>
      </c>
      <c r="T236" s="155">
        <f>$S$236*$H$236</f>
        <v>0</v>
      </c>
      <c r="AR236" s="89" t="s">
        <v>128</v>
      </c>
      <c r="AT236" s="89" t="s">
        <v>124</v>
      </c>
      <c r="AU236" s="89" t="s">
        <v>77</v>
      </c>
      <c r="AY236" s="6" t="s">
        <v>115</v>
      </c>
      <c r="BE236" s="156">
        <f>IF($N$236="základní",$J$236,0)</f>
        <v>0</v>
      </c>
      <c r="BF236" s="156">
        <f>IF($N$236="snížená",$J$236,0)</f>
        <v>0</v>
      </c>
      <c r="BG236" s="156">
        <f>IF($N$236="zákl. přenesená",$J$236,0)</f>
        <v>0</v>
      </c>
      <c r="BH236" s="156">
        <f>IF($N$236="sníž. přenesená",$J$236,0)</f>
        <v>0</v>
      </c>
      <c r="BI236" s="156">
        <f>IF($N$236="nulová",$J$236,0)</f>
        <v>0</v>
      </c>
      <c r="BJ236" s="89" t="s">
        <v>20</v>
      </c>
      <c r="BK236" s="156">
        <f>ROUND($I$236*$H$236,2)</f>
        <v>0</v>
      </c>
      <c r="BL236" s="89" t="s">
        <v>128</v>
      </c>
      <c r="BM236" s="89" t="s">
        <v>373</v>
      </c>
    </row>
    <row r="237" spans="2:47" s="6" customFormat="1" ht="16.5" customHeight="1">
      <c r="B237" s="23"/>
      <c r="C237" s="24"/>
      <c r="D237" s="157" t="s">
        <v>129</v>
      </c>
      <c r="E237" s="24"/>
      <c r="F237" s="158" t="s">
        <v>372</v>
      </c>
      <c r="G237" s="24"/>
      <c r="H237" s="24"/>
      <c r="J237" s="24"/>
      <c r="K237" s="24"/>
      <c r="L237" s="43"/>
      <c r="M237" s="56"/>
      <c r="N237" s="24"/>
      <c r="O237" s="24"/>
      <c r="P237" s="24"/>
      <c r="Q237" s="24"/>
      <c r="R237" s="24"/>
      <c r="S237" s="24"/>
      <c r="T237" s="57"/>
      <c r="AT237" s="6" t="s">
        <v>129</v>
      </c>
      <c r="AU237" s="6" t="s">
        <v>77</v>
      </c>
    </row>
    <row r="238" spans="2:65" s="6" customFormat="1" ht="15.75" customHeight="1">
      <c r="B238" s="23"/>
      <c r="C238" s="145" t="s">
        <v>169</v>
      </c>
      <c r="D238" s="145" t="s">
        <v>124</v>
      </c>
      <c r="E238" s="146" t="s">
        <v>374</v>
      </c>
      <c r="F238" s="147" t="s">
        <v>375</v>
      </c>
      <c r="G238" s="148" t="s">
        <v>221</v>
      </c>
      <c r="H238" s="149">
        <v>200</v>
      </c>
      <c r="I238" s="150"/>
      <c r="J238" s="151">
        <f>ROUND($I$238*$H$238,2)</f>
        <v>0</v>
      </c>
      <c r="K238" s="147"/>
      <c r="L238" s="43"/>
      <c r="M238" s="152"/>
      <c r="N238" s="153" t="s">
        <v>40</v>
      </c>
      <c r="O238" s="24"/>
      <c r="P238" s="24"/>
      <c r="Q238" s="154">
        <v>0</v>
      </c>
      <c r="R238" s="154">
        <f>$Q$238*$H$238</f>
        <v>0</v>
      </c>
      <c r="S238" s="154">
        <v>0</v>
      </c>
      <c r="T238" s="155">
        <f>$S$238*$H$238</f>
        <v>0</v>
      </c>
      <c r="AR238" s="89" t="s">
        <v>128</v>
      </c>
      <c r="AT238" s="89" t="s">
        <v>124</v>
      </c>
      <c r="AU238" s="89" t="s">
        <v>77</v>
      </c>
      <c r="AY238" s="6" t="s">
        <v>115</v>
      </c>
      <c r="BE238" s="156">
        <f>IF($N$238="základní",$J$238,0)</f>
        <v>0</v>
      </c>
      <c r="BF238" s="156">
        <f>IF($N$238="snížená",$J$238,0)</f>
        <v>0</v>
      </c>
      <c r="BG238" s="156">
        <f>IF($N$238="zákl. přenesená",$J$238,0)</f>
        <v>0</v>
      </c>
      <c r="BH238" s="156">
        <f>IF($N$238="sníž. přenesená",$J$238,0)</f>
        <v>0</v>
      </c>
      <c r="BI238" s="156">
        <f>IF($N$238="nulová",$J$238,0)</f>
        <v>0</v>
      </c>
      <c r="BJ238" s="89" t="s">
        <v>20</v>
      </c>
      <c r="BK238" s="156">
        <f>ROUND($I$238*$H$238,2)</f>
        <v>0</v>
      </c>
      <c r="BL238" s="89" t="s">
        <v>128</v>
      </c>
      <c r="BM238" s="89" t="s">
        <v>376</v>
      </c>
    </row>
    <row r="239" spans="2:47" s="6" customFormat="1" ht="16.5" customHeight="1">
      <c r="B239" s="23"/>
      <c r="C239" s="24"/>
      <c r="D239" s="157" t="s">
        <v>129</v>
      </c>
      <c r="E239" s="24"/>
      <c r="F239" s="158" t="s">
        <v>375</v>
      </c>
      <c r="G239" s="24"/>
      <c r="H239" s="24"/>
      <c r="J239" s="24"/>
      <c r="K239" s="24"/>
      <c r="L239" s="43"/>
      <c r="M239" s="56"/>
      <c r="N239" s="24"/>
      <c r="O239" s="24"/>
      <c r="P239" s="24"/>
      <c r="Q239" s="24"/>
      <c r="R239" s="24"/>
      <c r="S239" s="24"/>
      <c r="T239" s="57"/>
      <c r="AT239" s="6" t="s">
        <v>129</v>
      </c>
      <c r="AU239" s="6" t="s">
        <v>77</v>
      </c>
    </row>
    <row r="240" spans="2:65" s="6" customFormat="1" ht="15.75" customHeight="1">
      <c r="B240" s="23"/>
      <c r="C240" s="145" t="s">
        <v>172</v>
      </c>
      <c r="D240" s="145" t="s">
        <v>124</v>
      </c>
      <c r="E240" s="146" t="s">
        <v>377</v>
      </c>
      <c r="F240" s="147" t="s">
        <v>378</v>
      </c>
      <c r="G240" s="148" t="s">
        <v>221</v>
      </c>
      <c r="H240" s="149">
        <v>250</v>
      </c>
      <c r="I240" s="150"/>
      <c r="J240" s="151">
        <f>ROUND($I$240*$H$240,2)</f>
        <v>0</v>
      </c>
      <c r="K240" s="147"/>
      <c r="L240" s="43"/>
      <c r="M240" s="152"/>
      <c r="N240" s="153" t="s">
        <v>40</v>
      </c>
      <c r="O240" s="24"/>
      <c r="P240" s="24"/>
      <c r="Q240" s="154">
        <v>0</v>
      </c>
      <c r="R240" s="154">
        <f>$Q$240*$H$240</f>
        <v>0</v>
      </c>
      <c r="S240" s="154">
        <v>0</v>
      </c>
      <c r="T240" s="155">
        <f>$S$240*$H$240</f>
        <v>0</v>
      </c>
      <c r="AR240" s="89" t="s">
        <v>128</v>
      </c>
      <c r="AT240" s="89" t="s">
        <v>124</v>
      </c>
      <c r="AU240" s="89" t="s">
        <v>77</v>
      </c>
      <c r="AY240" s="6" t="s">
        <v>115</v>
      </c>
      <c r="BE240" s="156">
        <f>IF($N$240="základní",$J$240,0)</f>
        <v>0</v>
      </c>
      <c r="BF240" s="156">
        <f>IF($N$240="snížená",$J$240,0)</f>
        <v>0</v>
      </c>
      <c r="BG240" s="156">
        <f>IF($N$240="zákl. přenesená",$J$240,0)</f>
        <v>0</v>
      </c>
      <c r="BH240" s="156">
        <f>IF($N$240="sníž. přenesená",$J$240,0)</f>
        <v>0</v>
      </c>
      <c r="BI240" s="156">
        <f>IF($N$240="nulová",$J$240,0)</f>
        <v>0</v>
      </c>
      <c r="BJ240" s="89" t="s">
        <v>20</v>
      </c>
      <c r="BK240" s="156">
        <f>ROUND($I$240*$H$240,2)</f>
        <v>0</v>
      </c>
      <c r="BL240" s="89" t="s">
        <v>128</v>
      </c>
      <c r="BM240" s="89" t="s">
        <v>379</v>
      </c>
    </row>
    <row r="241" spans="2:47" s="6" customFormat="1" ht="16.5" customHeight="1">
      <c r="B241" s="23"/>
      <c r="C241" s="24"/>
      <c r="D241" s="157" t="s">
        <v>129</v>
      </c>
      <c r="E241" s="24"/>
      <c r="F241" s="158" t="s">
        <v>378</v>
      </c>
      <c r="G241" s="24"/>
      <c r="H241" s="24"/>
      <c r="J241" s="24"/>
      <c r="K241" s="24"/>
      <c r="L241" s="43"/>
      <c r="M241" s="56"/>
      <c r="N241" s="24"/>
      <c r="O241" s="24"/>
      <c r="P241" s="24"/>
      <c r="Q241" s="24"/>
      <c r="R241" s="24"/>
      <c r="S241" s="24"/>
      <c r="T241" s="57"/>
      <c r="AT241" s="6" t="s">
        <v>129</v>
      </c>
      <c r="AU241" s="6" t="s">
        <v>77</v>
      </c>
    </row>
    <row r="242" spans="2:65" s="6" customFormat="1" ht="15.75" customHeight="1">
      <c r="B242" s="23"/>
      <c r="C242" s="145" t="s">
        <v>175</v>
      </c>
      <c r="D242" s="145" t="s">
        <v>124</v>
      </c>
      <c r="E242" s="146" t="s">
        <v>380</v>
      </c>
      <c r="F242" s="147" t="s">
        <v>381</v>
      </c>
      <c r="G242" s="148" t="s">
        <v>221</v>
      </c>
      <c r="H242" s="149">
        <v>8</v>
      </c>
      <c r="I242" s="150"/>
      <c r="J242" s="151">
        <f>ROUND($I$242*$H$242,2)</f>
        <v>0</v>
      </c>
      <c r="K242" s="147"/>
      <c r="L242" s="43"/>
      <c r="M242" s="152"/>
      <c r="N242" s="153" t="s">
        <v>40</v>
      </c>
      <c r="O242" s="24"/>
      <c r="P242" s="24"/>
      <c r="Q242" s="154">
        <v>0</v>
      </c>
      <c r="R242" s="154">
        <f>$Q$242*$H$242</f>
        <v>0</v>
      </c>
      <c r="S242" s="154">
        <v>0</v>
      </c>
      <c r="T242" s="155">
        <f>$S$242*$H$242</f>
        <v>0</v>
      </c>
      <c r="AR242" s="89" t="s">
        <v>128</v>
      </c>
      <c r="AT242" s="89" t="s">
        <v>124</v>
      </c>
      <c r="AU242" s="89" t="s">
        <v>77</v>
      </c>
      <c r="AY242" s="6" t="s">
        <v>115</v>
      </c>
      <c r="BE242" s="156">
        <f>IF($N$242="základní",$J$242,0)</f>
        <v>0</v>
      </c>
      <c r="BF242" s="156">
        <f>IF($N$242="snížená",$J$242,0)</f>
        <v>0</v>
      </c>
      <c r="BG242" s="156">
        <f>IF($N$242="zákl. přenesená",$J$242,0)</f>
        <v>0</v>
      </c>
      <c r="BH242" s="156">
        <f>IF($N$242="sníž. přenesená",$J$242,0)</f>
        <v>0</v>
      </c>
      <c r="BI242" s="156">
        <f>IF($N$242="nulová",$J$242,0)</f>
        <v>0</v>
      </c>
      <c r="BJ242" s="89" t="s">
        <v>20</v>
      </c>
      <c r="BK242" s="156">
        <f>ROUND($I$242*$H$242,2)</f>
        <v>0</v>
      </c>
      <c r="BL242" s="89" t="s">
        <v>128</v>
      </c>
      <c r="BM242" s="89" t="s">
        <v>382</v>
      </c>
    </row>
    <row r="243" spans="2:47" s="6" customFormat="1" ht="16.5" customHeight="1">
      <c r="B243" s="23"/>
      <c r="C243" s="24"/>
      <c r="D243" s="157" t="s">
        <v>129</v>
      </c>
      <c r="E243" s="24"/>
      <c r="F243" s="158" t="s">
        <v>381</v>
      </c>
      <c r="G243" s="24"/>
      <c r="H243" s="24"/>
      <c r="J243" s="24"/>
      <c r="K243" s="24"/>
      <c r="L243" s="43"/>
      <c r="M243" s="56"/>
      <c r="N243" s="24"/>
      <c r="O243" s="24"/>
      <c r="P243" s="24"/>
      <c r="Q243" s="24"/>
      <c r="R243" s="24"/>
      <c r="S243" s="24"/>
      <c r="T243" s="57"/>
      <c r="AT243" s="6" t="s">
        <v>129</v>
      </c>
      <c r="AU243" s="6" t="s">
        <v>77</v>
      </c>
    </row>
    <row r="244" spans="2:65" s="6" customFormat="1" ht="15.75" customHeight="1">
      <c r="B244" s="23"/>
      <c r="C244" s="145" t="s">
        <v>25</v>
      </c>
      <c r="D244" s="145" t="s">
        <v>124</v>
      </c>
      <c r="E244" s="146" t="s">
        <v>383</v>
      </c>
      <c r="F244" s="147" t="s">
        <v>384</v>
      </c>
      <c r="G244" s="148" t="s">
        <v>225</v>
      </c>
      <c r="H244" s="149">
        <v>40</v>
      </c>
      <c r="I244" s="150"/>
      <c r="J244" s="151">
        <f>ROUND($I$244*$H$244,2)</f>
        <v>0</v>
      </c>
      <c r="K244" s="147"/>
      <c r="L244" s="43"/>
      <c r="M244" s="152"/>
      <c r="N244" s="153" t="s">
        <v>40</v>
      </c>
      <c r="O244" s="24"/>
      <c r="P244" s="24"/>
      <c r="Q244" s="154">
        <v>0</v>
      </c>
      <c r="R244" s="154">
        <f>$Q$244*$H$244</f>
        <v>0</v>
      </c>
      <c r="S244" s="154">
        <v>0</v>
      </c>
      <c r="T244" s="155">
        <f>$S$244*$H$244</f>
        <v>0</v>
      </c>
      <c r="AR244" s="89" t="s">
        <v>128</v>
      </c>
      <c r="AT244" s="89" t="s">
        <v>124</v>
      </c>
      <c r="AU244" s="89" t="s">
        <v>77</v>
      </c>
      <c r="AY244" s="6" t="s">
        <v>115</v>
      </c>
      <c r="BE244" s="156">
        <f>IF($N$244="základní",$J$244,0)</f>
        <v>0</v>
      </c>
      <c r="BF244" s="156">
        <f>IF($N$244="snížená",$J$244,0)</f>
        <v>0</v>
      </c>
      <c r="BG244" s="156">
        <f>IF($N$244="zákl. přenesená",$J$244,0)</f>
        <v>0</v>
      </c>
      <c r="BH244" s="156">
        <f>IF($N$244="sníž. přenesená",$J$244,0)</f>
        <v>0</v>
      </c>
      <c r="BI244" s="156">
        <f>IF($N$244="nulová",$J$244,0)</f>
        <v>0</v>
      </c>
      <c r="BJ244" s="89" t="s">
        <v>20</v>
      </c>
      <c r="BK244" s="156">
        <f>ROUND($I$244*$H$244,2)</f>
        <v>0</v>
      </c>
      <c r="BL244" s="89" t="s">
        <v>128</v>
      </c>
      <c r="BM244" s="89" t="s">
        <v>385</v>
      </c>
    </row>
    <row r="245" spans="2:47" s="6" customFormat="1" ht="16.5" customHeight="1">
      <c r="B245" s="23"/>
      <c r="C245" s="24"/>
      <c r="D245" s="157" t="s">
        <v>129</v>
      </c>
      <c r="E245" s="24"/>
      <c r="F245" s="158" t="s">
        <v>384</v>
      </c>
      <c r="G245" s="24"/>
      <c r="H245" s="24"/>
      <c r="J245" s="24"/>
      <c r="K245" s="24"/>
      <c r="L245" s="43"/>
      <c r="M245" s="56"/>
      <c r="N245" s="24"/>
      <c r="O245" s="24"/>
      <c r="P245" s="24"/>
      <c r="Q245" s="24"/>
      <c r="R245" s="24"/>
      <c r="S245" s="24"/>
      <c r="T245" s="57"/>
      <c r="AT245" s="6" t="s">
        <v>129</v>
      </c>
      <c r="AU245" s="6" t="s">
        <v>77</v>
      </c>
    </row>
    <row r="246" spans="2:65" s="6" customFormat="1" ht="15.75" customHeight="1">
      <c r="B246" s="23"/>
      <c r="C246" s="145" t="s">
        <v>180</v>
      </c>
      <c r="D246" s="145" t="s">
        <v>124</v>
      </c>
      <c r="E246" s="146" t="s">
        <v>386</v>
      </c>
      <c r="F246" s="147" t="s">
        <v>387</v>
      </c>
      <c r="G246" s="148" t="s">
        <v>221</v>
      </c>
      <c r="H246" s="149">
        <v>8</v>
      </c>
      <c r="I246" s="150"/>
      <c r="J246" s="151">
        <f>ROUND($I$246*$H$246,2)</f>
        <v>0</v>
      </c>
      <c r="K246" s="147"/>
      <c r="L246" s="43"/>
      <c r="M246" s="152"/>
      <c r="N246" s="153" t="s">
        <v>40</v>
      </c>
      <c r="O246" s="24"/>
      <c r="P246" s="24"/>
      <c r="Q246" s="154">
        <v>0</v>
      </c>
      <c r="R246" s="154">
        <f>$Q$246*$H$246</f>
        <v>0</v>
      </c>
      <c r="S246" s="154">
        <v>0</v>
      </c>
      <c r="T246" s="155">
        <f>$S$246*$H$246</f>
        <v>0</v>
      </c>
      <c r="AR246" s="89" t="s">
        <v>128</v>
      </c>
      <c r="AT246" s="89" t="s">
        <v>124</v>
      </c>
      <c r="AU246" s="89" t="s">
        <v>77</v>
      </c>
      <c r="AY246" s="6" t="s">
        <v>115</v>
      </c>
      <c r="BE246" s="156">
        <f>IF($N$246="základní",$J$246,0)</f>
        <v>0</v>
      </c>
      <c r="BF246" s="156">
        <f>IF($N$246="snížená",$J$246,0)</f>
        <v>0</v>
      </c>
      <c r="BG246" s="156">
        <f>IF($N$246="zákl. přenesená",$J$246,0)</f>
        <v>0</v>
      </c>
      <c r="BH246" s="156">
        <f>IF($N$246="sníž. přenesená",$J$246,0)</f>
        <v>0</v>
      </c>
      <c r="BI246" s="156">
        <f>IF($N$246="nulová",$J$246,0)</f>
        <v>0</v>
      </c>
      <c r="BJ246" s="89" t="s">
        <v>20</v>
      </c>
      <c r="BK246" s="156">
        <f>ROUND($I$246*$H$246,2)</f>
        <v>0</v>
      </c>
      <c r="BL246" s="89" t="s">
        <v>128</v>
      </c>
      <c r="BM246" s="89" t="s">
        <v>388</v>
      </c>
    </row>
    <row r="247" spans="2:47" s="6" customFormat="1" ht="16.5" customHeight="1">
      <c r="B247" s="23"/>
      <c r="C247" s="24"/>
      <c r="D247" s="157" t="s">
        <v>129</v>
      </c>
      <c r="E247" s="24"/>
      <c r="F247" s="158" t="s">
        <v>387</v>
      </c>
      <c r="G247" s="24"/>
      <c r="H247" s="24"/>
      <c r="J247" s="24"/>
      <c r="K247" s="24"/>
      <c r="L247" s="43"/>
      <c r="M247" s="56"/>
      <c r="N247" s="24"/>
      <c r="O247" s="24"/>
      <c r="P247" s="24"/>
      <c r="Q247" s="24"/>
      <c r="R247" s="24"/>
      <c r="S247" s="24"/>
      <c r="T247" s="57"/>
      <c r="AT247" s="6" t="s">
        <v>129</v>
      </c>
      <c r="AU247" s="6" t="s">
        <v>77</v>
      </c>
    </row>
    <row r="248" spans="2:65" s="6" customFormat="1" ht="15.75" customHeight="1">
      <c r="B248" s="23"/>
      <c r="C248" s="145" t="s">
        <v>183</v>
      </c>
      <c r="D248" s="145" t="s">
        <v>124</v>
      </c>
      <c r="E248" s="146" t="s">
        <v>389</v>
      </c>
      <c r="F248" s="147" t="s">
        <v>390</v>
      </c>
      <c r="G248" s="148" t="s">
        <v>221</v>
      </c>
      <c r="H248" s="149">
        <v>5</v>
      </c>
      <c r="I248" s="150"/>
      <c r="J248" s="151">
        <f>ROUND($I$248*$H$248,2)</f>
        <v>0</v>
      </c>
      <c r="K248" s="147"/>
      <c r="L248" s="43"/>
      <c r="M248" s="152"/>
      <c r="N248" s="153" t="s">
        <v>40</v>
      </c>
      <c r="O248" s="24"/>
      <c r="P248" s="24"/>
      <c r="Q248" s="154">
        <v>0</v>
      </c>
      <c r="R248" s="154">
        <f>$Q$248*$H$248</f>
        <v>0</v>
      </c>
      <c r="S248" s="154">
        <v>0</v>
      </c>
      <c r="T248" s="155">
        <f>$S$248*$H$248</f>
        <v>0</v>
      </c>
      <c r="AR248" s="89" t="s">
        <v>128</v>
      </c>
      <c r="AT248" s="89" t="s">
        <v>124</v>
      </c>
      <c r="AU248" s="89" t="s">
        <v>77</v>
      </c>
      <c r="AY248" s="6" t="s">
        <v>115</v>
      </c>
      <c r="BE248" s="156">
        <f>IF($N$248="základní",$J$248,0)</f>
        <v>0</v>
      </c>
      <c r="BF248" s="156">
        <f>IF($N$248="snížená",$J$248,0)</f>
        <v>0</v>
      </c>
      <c r="BG248" s="156">
        <f>IF($N$248="zákl. přenesená",$J$248,0)</f>
        <v>0</v>
      </c>
      <c r="BH248" s="156">
        <f>IF($N$248="sníž. přenesená",$J$248,0)</f>
        <v>0</v>
      </c>
      <c r="BI248" s="156">
        <f>IF($N$248="nulová",$J$248,0)</f>
        <v>0</v>
      </c>
      <c r="BJ248" s="89" t="s">
        <v>20</v>
      </c>
      <c r="BK248" s="156">
        <f>ROUND($I$248*$H$248,2)</f>
        <v>0</v>
      </c>
      <c r="BL248" s="89" t="s">
        <v>128</v>
      </c>
      <c r="BM248" s="89" t="s">
        <v>391</v>
      </c>
    </row>
    <row r="249" spans="2:47" s="6" customFormat="1" ht="16.5" customHeight="1">
      <c r="B249" s="23"/>
      <c r="C249" s="24"/>
      <c r="D249" s="157" t="s">
        <v>129</v>
      </c>
      <c r="E249" s="24"/>
      <c r="F249" s="158" t="s">
        <v>390</v>
      </c>
      <c r="G249" s="24"/>
      <c r="H249" s="24"/>
      <c r="J249" s="24"/>
      <c r="K249" s="24"/>
      <c r="L249" s="43"/>
      <c r="M249" s="56"/>
      <c r="N249" s="24"/>
      <c r="O249" s="24"/>
      <c r="P249" s="24"/>
      <c r="Q249" s="24"/>
      <c r="R249" s="24"/>
      <c r="S249" s="24"/>
      <c r="T249" s="57"/>
      <c r="AT249" s="6" t="s">
        <v>129</v>
      </c>
      <c r="AU249" s="6" t="s">
        <v>77</v>
      </c>
    </row>
    <row r="250" spans="2:65" s="6" customFormat="1" ht="15.75" customHeight="1">
      <c r="B250" s="23"/>
      <c r="C250" s="145" t="s">
        <v>186</v>
      </c>
      <c r="D250" s="145" t="s">
        <v>124</v>
      </c>
      <c r="E250" s="146" t="s">
        <v>392</v>
      </c>
      <c r="F250" s="147" t="s">
        <v>393</v>
      </c>
      <c r="G250" s="148" t="s">
        <v>225</v>
      </c>
      <c r="H250" s="149">
        <v>283.3</v>
      </c>
      <c r="I250" s="150"/>
      <c r="J250" s="151">
        <f>ROUND($I$250*$H$250,2)</f>
        <v>0</v>
      </c>
      <c r="K250" s="147"/>
      <c r="L250" s="43"/>
      <c r="M250" s="152"/>
      <c r="N250" s="153" t="s">
        <v>40</v>
      </c>
      <c r="O250" s="24"/>
      <c r="P250" s="24"/>
      <c r="Q250" s="154">
        <v>0</v>
      </c>
      <c r="R250" s="154">
        <f>$Q$250*$H$250</f>
        <v>0</v>
      </c>
      <c r="S250" s="154">
        <v>0</v>
      </c>
      <c r="T250" s="155">
        <f>$S$250*$H$250</f>
        <v>0</v>
      </c>
      <c r="AR250" s="89" t="s">
        <v>128</v>
      </c>
      <c r="AT250" s="89" t="s">
        <v>124</v>
      </c>
      <c r="AU250" s="89" t="s">
        <v>77</v>
      </c>
      <c r="AY250" s="6" t="s">
        <v>115</v>
      </c>
      <c r="BE250" s="156">
        <f>IF($N$250="základní",$J$250,0)</f>
        <v>0</v>
      </c>
      <c r="BF250" s="156">
        <f>IF($N$250="snížená",$J$250,0)</f>
        <v>0</v>
      </c>
      <c r="BG250" s="156">
        <f>IF($N$250="zákl. přenesená",$J$250,0)</f>
        <v>0</v>
      </c>
      <c r="BH250" s="156">
        <f>IF($N$250="sníž. přenesená",$J$250,0)</f>
        <v>0</v>
      </c>
      <c r="BI250" s="156">
        <f>IF($N$250="nulová",$J$250,0)</f>
        <v>0</v>
      </c>
      <c r="BJ250" s="89" t="s">
        <v>20</v>
      </c>
      <c r="BK250" s="156">
        <f>ROUND($I$250*$H$250,2)</f>
        <v>0</v>
      </c>
      <c r="BL250" s="89" t="s">
        <v>128</v>
      </c>
      <c r="BM250" s="89" t="s">
        <v>394</v>
      </c>
    </row>
    <row r="251" spans="2:47" s="6" customFormat="1" ht="16.5" customHeight="1">
      <c r="B251" s="23"/>
      <c r="C251" s="24"/>
      <c r="D251" s="157" t="s">
        <v>129</v>
      </c>
      <c r="E251" s="24"/>
      <c r="F251" s="158" t="s">
        <v>393</v>
      </c>
      <c r="G251" s="24"/>
      <c r="H251" s="24"/>
      <c r="J251" s="24"/>
      <c r="K251" s="24"/>
      <c r="L251" s="43"/>
      <c r="M251" s="56"/>
      <c r="N251" s="24"/>
      <c r="O251" s="24"/>
      <c r="P251" s="24"/>
      <c r="Q251" s="24"/>
      <c r="R251" s="24"/>
      <c r="S251" s="24"/>
      <c r="T251" s="57"/>
      <c r="AT251" s="6" t="s">
        <v>129</v>
      </c>
      <c r="AU251" s="6" t="s">
        <v>77</v>
      </c>
    </row>
    <row r="252" spans="2:65" s="6" customFormat="1" ht="15.75" customHeight="1">
      <c r="B252" s="23"/>
      <c r="C252" s="145" t="s">
        <v>189</v>
      </c>
      <c r="D252" s="145" t="s">
        <v>124</v>
      </c>
      <c r="E252" s="146" t="s">
        <v>395</v>
      </c>
      <c r="F252" s="147" t="s">
        <v>396</v>
      </c>
      <c r="G252" s="148" t="s">
        <v>225</v>
      </c>
      <c r="H252" s="149">
        <v>777.7</v>
      </c>
      <c r="I252" s="150"/>
      <c r="J252" s="151">
        <f>ROUND($I$252*$H$252,2)</f>
        <v>0</v>
      </c>
      <c r="K252" s="147"/>
      <c r="L252" s="43"/>
      <c r="M252" s="152"/>
      <c r="N252" s="153" t="s">
        <v>40</v>
      </c>
      <c r="O252" s="24"/>
      <c r="P252" s="24"/>
      <c r="Q252" s="154">
        <v>0</v>
      </c>
      <c r="R252" s="154">
        <f>$Q$252*$H$252</f>
        <v>0</v>
      </c>
      <c r="S252" s="154">
        <v>0</v>
      </c>
      <c r="T252" s="155">
        <f>$S$252*$H$252</f>
        <v>0</v>
      </c>
      <c r="AR252" s="89" t="s">
        <v>128</v>
      </c>
      <c r="AT252" s="89" t="s">
        <v>124</v>
      </c>
      <c r="AU252" s="89" t="s">
        <v>77</v>
      </c>
      <c r="AY252" s="6" t="s">
        <v>115</v>
      </c>
      <c r="BE252" s="156">
        <f>IF($N$252="základní",$J$252,0)</f>
        <v>0</v>
      </c>
      <c r="BF252" s="156">
        <f>IF($N$252="snížená",$J$252,0)</f>
        <v>0</v>
      </c>
      <c r="BG252" s="156">
        <f>IF($N$252="zákl. přenesená",$J$252,0)</f>
        <v>0</v>
      </c>
      <c r="BH252" s="156">
        <f>IF($N$252="sníž. přenesená",$J$252,0)</f>
        <v>0</v>
      </c>
      <c r="BI252" s="156">
        <f>IF($N$252="nulová",$J$252,0)</f>
        <v>0</v>
      </c>
      <c r="BJ252" s="89" t="s">
        <v>20</v>
      </c>
      <c r="BK252" s="156">
        <f>ROUND($I$252*$H$252,2)</f>
        <v>0</v>
      </c>
      <c r="BL252" s="89" t="s">
        <v>128</v>
      </c>
      <c r="BM252" s="89" t="s">
        <v>397</v>
      </c>
    </row>
    <row r="253" spans="2:47" s="6" customFormat="1" ht="16.5" customHeight="1">
      <c r="B253" s="23"/>
      <c r="C253" s="24"/>
      <c r="D253" s="157" t="s">
        <v>129</v>
      </c>
      <c r="E253" s="24"/>
      <c r="F253" s="158" t="s">
        <v>396</v>
      </c>
      <c r="G253" s="24"/>
      <c r="H253" s="24"/>
      <c r="J253" s="24"/>
      <c r="K253" s="24"/>
      <c r="L253" s="43"/>
      <c r="M253" s="56"/>
      <c r="N253" s="24"/>
      <c r="O253" s="24"/>
      <c r="P253" s="24"/>
      <c r="Q253" s="24"/>
      <c r="R253" s="24"/>
      <c r="S253" s="24"/>
      <c r="T253" s="57"/>
      <c r="AT253" s="6" t="s">
        <v>129</v>
      </c>
      <c r="AU253" s="6" t="s">
        <v>77</v>
      </c>
    </row>
    <row r="254" spans="2:65" s="6" customFormat="1" ht="15.75" customHeight="1">
      <c r="B254" s="23"/>
      <c r="C254" s="145" t="s">
        <v>7</v>
      </c>
      <c r="D254" s="145" t="s">
        <v>124</v>
      </c>
      <c r="E254" s="146" t="s">
        <v>398</v>
      </c>
      <c r="F254" s="147" t="s">
        <v>399</v>
      </c>
      <c r="G254" s="148" t="s">
        <v>225</v>
      </c>
      <c r="H254" s="149">
        <v>19</v>
      </c>
      <c r="I254" s="150"/>
      <c r="J254" s="151">
        <f>ROUND($I$254*$H$254,2)</f>
        <v>0</v>
      </c>
      <c r="K254" s="147"/>
      <c r="L254" s="43"/>
      <c r="M254" s="152"/>
      <c r="N254" s="153" t="s">
        <v>40</v>
      </c>
      <c r="O254" s="24"/>
      <c r="P254" s="24"/>
      <c r="Q254" s="154">
        <v>0</v>
      </c>
      <c r="R254" s="154">
        <f>$Q$254*$H$254</f>
        <v>0</v>
      </c>
      <c r="S254" s="154">
        <v>0</v>
      </c>
      <c r="T254" s="155">
        <f>$S$254*$H$254</f>
        <v>0</v>
      </c>
      <c r="AR254" s="89" t="s">
        <v>128</v>
      </c>
      <c r="AT254" s="89" t="s">
        <v>124</v>
      </c>
      <c r="AU254" s="89" t="s">
        <v>77</v>
      </c>
      <c r="AY254" s="6" t="s">
        <v>115</v>
      </c>
      <c r="BE254" s="156">
        <f>IF($N$254="základní",$J$254,0)</f>
        <v>0</v>
      </c>
      <c r="BF254" s="156">
        <f>IF($N$254="snížená",$J$254,0)</f>
        <v>0</v>
      </c>
      <c r="BG254" s="156">
        <f>IF($N$254="zákl. přenesená",$J$254,0)</f>
        <v>0</v>
      </c>
      <c r="BH254" s="156">
        <f>IF($N$254="sníž. přenesená",$J$254,0)</f>
        <v>0</v>
      </c>
      <c r="BI254" s="156">
        <f>IF($N$254="nulová",$J$254,0)</f>
        <v>0</v>
      </c>
      <c r="BJ254" s="89" t="s">
        <v>20</v>
      </c>
      <c r="BK254" s="156">
        <f>ROUND($I$254*$H$254,2)</f>
        <v>0</v>
      </c>
      <c r="BL254" s="89" t="s">
        <v>128</v>
      </c>
      <c r="BM254" s="89" t="s">
        <v>400</v>
      </c>
    </row>
    <row r="255" spans="2:47" s="6" customFormat="1" ht="16.5" customHeight="1">
      <c r="B255" s="23"/>
      <c r="C255" s="24"/>
      <c r="D255" s="157" t="s">
        <v>129</v>
      </c>
      <c r="E255" s="24"/>
      <c r="F255" s="158" t="s">
        <v>399</v>
      </c>
      <c r="G255" s="24"/>
      <c r="H255" s="24"/>
      <c r="J255" s="24"/>
      <c r="K255" s="24"/>
      <c r="L255" s="43"/>
      <c r="M255" s="56"/>
      <c r="N255" s="24"/>
      <c r="O255" s="24"/>
      <c r="P255" s="24"/>
      <c r="Q255" s="24"/>
      <c r="R255" s="24"/>
      <c r="S255" s="24"/>
      <c r="T255" s="57"/>
      <c r="AT255" s="6" t="s">
        <v>129</v>
      </c>
      <c r="AU255" s="6" t="s">
        <v>77</v>
      </c>
    </row>
    <row r="256" spans="2:65" s="6" customFormat="1" ht="15.75" customHeight="1">
      <c r="B256" s="23"/>
      <c r="C256" s="145" t="s">
        <v>194</v>
      </c>
      <c r="D256" s="145" t="s">
        <v>124</v>
      </c>
      <c r="E256" s="146" t="s">
        <v>401</v>
      </c>
      <c r="F256" s="147" t="s">
        <v>402</v>
      </c>
      <c r="G256" s="148" t="s">
        <v>163</v>
      </c>
      <c r="H256" s="149">
        <v>30</v>
      </c>
      <c r="I256" s="150"/>
      <c r="J256" s="151">
        <f>ROUND($I$256*$H$256,2)</f>
        <v>0</v>
      </c>
      <c r="K256" s="147"/>
      <c r="L256" s="43"/>
      <c r="M256" s="152"/>
      <c r="N256" s="153" t="s">
        <v>40</v>
      </c>
      <c r="O256" s="24"/>
      <c r="P256" s="24"/>
      <c r="Q256" s="154">
        <v>0</v>
      </c>
      <c r="R256" s="154">
        <f>$Q$256*$H$256</f>
        <v>0</v>
      </c>
      <c r="S256" s="154">
        <v>0</v>
      </c>
      <c r="T256" s="155">
        <f>$S$256*$H$256</f>
        <v>0</v>
      </c>
      <c r="AR256" s="89" t="s">
        <v>128</v>
      </c>
      <c r="AT256" s="89" t="s">
        <v>124</v>
      </c>
      <c r="AU256" s="89" t="s">
        <v>77</v>
      </c>
      <c r="AY256" s="6" t="s">
        <v>115</v>
      </c>
      <c r="BE256" s="156">
        <f>IF($N$256="základní",$J$256,0)</f>
        <v>0</v>
      </c>
      <c r="BF256" s="156">
        <f>IF($N$256="snížená",$J$256,0)</f>
        <v>0</v>
      </c>
      <c r="BG256" s="156">
        <f>IF($N$256="zákl. přenesená",$J$256,0)</f>
        <v>0</v>
      </c>
      <c r="BH256" s="156">
        <f>IF($N$256="sníž. přenesená",$J$256,0)</f>
        <v>0</v>
      </c>
      <c r="BI256" s="156">
        <f>IF($N$256="nulová",$J$256,0)</f>
        <v>0</v>
      </c>
      <c r="BJ256" s="89" t="s">
        <v>20</v>
      </c>
      <c r="BK256" s="156">
        <f>ROUND($I$256*$H$256,2)</f>
        <v>0</v>
      </c>
      <c r="BL256" s="89" t="s">
        <v>128</v>
      </c>
      <c r="BM256" s="89" t="s">
        <v>403</v>
      </c>
    </row>
    <row r="257" spans="2:47" s="6" customFormat="1" ht="16.5" customHeight="1">
      <c r="B257" s="23"/>
      <c r="C257" s="24"/>
      <c r="D257" s="157" t="s">
        <v>129</v>
      </c>
      <c r="E257" s="24"/>
      <c r="F257" s="158" t="s">
        <v>402</v>
      </c>
      <c r="G257" s="24"/>
      <c r="H257" s="24"/>
      <c r="J257" s="24"/>
      <c r="K257" s="24"/>
      <c r="L257" s="43"/>
      <c r="M257" s="56"/>
      <c r="N257" s="24"/>
      <c r="O257" s="24"/>
      <c r="P257" s="24"/>
      <c r="Q257" s="24"/>
      <c r="R257" s="24"/>
      <c r="S257" s="24"/>
      <c r="T257" s="57"/>
      <c r="AT257" s="6" t="s">
        <v>129</v>
      </c>
      <c r="AU257" s="6" t="s">
        <v>77</v>
      </c>
    </row>
    <row r="258" spans="2:65" s="6" customFormat="1" ht="15.75" customHeight="1">
      <c r="B258" s="23"/>
      <c r="C258" s="145" t="s">
        <v>197</v>
      </c>
      <c r="D258" s="145" t="s">
        <v>124</v>
      </c>
      <c r="E258" s="146" t="s">
        <v>404</v>
      </c>
      <c r="F258" s="147" t="s">
        <v>405</v>
      </c>
      <c r="G258" s="148" t="s">
        <v>221</v>
      </c>
      <c r="H258" s="149">
        <v>6</v>
      </c>
      <c r="I258" s="150"/>
      <c r="J258" s="151">
        <f>ROUND($I$258*$H$258,2)</f>
        <v>0</v>
      </c>
      <c r="K258" s="147"/>
      <c r="L258" s="43"/>
      <c r="M258" s="152"/>
      <c r="N258" s="153" t="s">
        <v>40</v>
      </c>
      <c r="O258" s="24"/>
      <c r="P258" s="24"/>
      <c r="Q258" s="154">
        <v>0</v>
      </c>
      <c r="R258" s="154">
        <f>$Q$258*$H$258</f>
        <v>0</v>
      </c>
      <c r="S258" s="154">
        <v>0</v>
      </c>
      <c r="T258" s="155">
        <f>$S$258*$H$258</f>
        <v>0</v>
      </c>
      <c r="AR258" s="89" t="s">
        <v>128</v>
      </c>
      <c r="AT258" s="89" t="s">
        <v>124</v>
      </c>
      <c r="AU258" s="89" t="s">
        <v>77</v>
      </c>
      <c r="AY258" s="6" t="s">
        <v>115</v>
      </c>
      <c r="BE258" s="156">
        <f>IF($N$258="základní",$J$258,0)</f>
        <v>0</v>
      </c>
      <c r="BF258" s="156">
        <f>IF($N$258="snížená",$J$258,0)</f>
        <v>0</v>
      </c>
      <c r="BG258" s="156">
        <f>IF($N$258="zákl. přenesená",$J$258,0)</f>
        <v>0</v>
      </c>
      <c r="BH258" s="156">
        <f>IF($N$258="sníž. přenesená",$J$258,0)</f>
        <v>0</v>
      </c>
      <c r="BI258" s="156">
        <f>IF($N$258="nulová",$J$258,0)</f>
        <v>0</v>
      </c>
      <c r="BJ258" s="89" t="s">
        <v>20</v>
      </c>
      <c r="BK258" s="156">
        <f>ROUND($I$258*$H$258,2)</f>
        <v>0</v>
      </c>
      <c r="BL258" s="89" t="s">
        <v>128</v>
      </c>
      <c r="BM258" s="89" t="s">
        <v>406</v>
      </c>
    </row>
    <row r="259" spans="2:47" s="6" customFormat="1" ht="16.5" customHeight="1">
      <c r="B259" s="23"/>
      <c r="C259" s="24"/>
      <c r="D259" s="157" t="s">
        <v>129</v>
      </c>
      <c r="E259" s="24"/>
      <c r="F259" s="158" t="s">
        <v>405</v>
      </c>
      <c r="G259" s="24"/>
      <c r="H259" s="24"/>
      <c r="J259" s="24"/>
      <c r="K259" s="24"/>
      <c r="L259" s="43"/>
      <c r="M259" s="56"/>
      <c r="N259" s="24"/>
      <c r="O259" s="24"/>
      <c r="P259" s="24"/>
      <c r="Q259" s="24"/>
      <c r="R259" s="24"/>
      <c r="S259" s="24"/>
      <c r="T259" s="57"/>
      <c r="AT259" s="6" t="s">
        <v>129</v>
      </c>
      <c r="AU259" s="6" t="s">
        <v>77</v>
      </c>
    </row>
    <row r="260" spans="2:65" s="6" customFormat="1" ht="15.75" customHeight="1">
      <c r="B260" s="23"/>
      <c r="C260" s="145" t="s">
        <v>200</v>
      </c>
      <c r="D260" s="145" t="s">
        <v>124</v>
      </c>
      <c r="E260" s="146" t="s">
        <v>407</v>
      </c>
      <c r="F260" s="147" t="s">
        <v>408</v>
      </c>
      <c r="G260" s="148" t="s">
        <v>221</v>
      </c>
      <c r="H260" s="149">
        <v>2</v>
      </c>
      <c r="I260" s="150"/>
      <c r="J260" s="151">
        <f>ROUND($I$260*$H$260,2)</f>
        <v>0</v>
      </c>
      <c r="K260" s="147"/>
      <c r="L260" s="43"/>
      <c r="M260" s="152"/>
      <c r="N260" s="153" t="s">
        <v>40</v>
      </c>
      <c r="O260" s="24"/>
      <c r="P260" s="24"/>
      <c r="Q260" s="154">
        <v>0</v>
      </c>
      <c r="R260" s="154">
        <f>$Q$260*$H$260</f>
        <v>0</v>
      </c>
      <c r="S260" s="154">
        <v>0</v>
      </c>
      <c r="T260" s="155">
        <f>$S$260*$H$260</f>
        <v>0</v>
      </c>
      <c r="AR260" s="89" t="s">
        <v>128</v>
      </c>
      <c r="AT260" s="89" t="s">
        <v>124</v>
      </c>
      <c r="AU260" s="89" t="s">
        <v>77</v>
      </c>
      <c r="AY260" s="6" t="s">
        <v>115</v>
      </c>
      <c r="BE260" s="156">
        <f>IF($N$260="základní",$J$260,0)</f>
        <v>0</v>
      </c>
      <c r="BF260" s="156">
        <f>IF($N$260="snížená",$J$260,0)</f>
        <v>0</v>
      </c>
      <c r="BG260" s="156">
        <f>IF($N$260="zákl. přenesená",$J$260,0)</f>
        <v>0</v>
      </c>
      <c r="BH260" s="156">
        <f>IF($N$260="sníž. přenesená",$J$260,0)</f>
        <v>0</v>
      </c>
      <c r="BI260" s="156">
        <f>IF($N$260="nulová",$J$260,0)</f>
        <v>0</v>
      </c>
      <c r="BJ260" s="89" t="s">
        <v>20</v>
      </c>
      <c r="BK260" s="156">
        <f>ROUND($I$260*$H$260,2)</f>
        <v>0</v>
      </c>
      <c r="BL260" s="89" t="s">
        <v>128</v>
      </c>
      <c r="BM260" s="89" t="s">
        <v>409</v>
      </c>
    </row>
    <row r="261" spans="2:47" s="6" customFormat="1" ht="16.5" customHeight="1">
      <c r="B261" s="23"/>
      <c r="C261" s="24"/>
      <c r="D261" s="157" t="s">
        <v>129</v>
      </c>
      <c r="E261" s="24"/>
      <c r="F261" s="158" t="s">
        <v>408</v>
      </c>
      <c r="G261" s="24"/>
      <c r="H261" s="24"/>
      <c r="J261" s="24"/>
      <c r="K261" s="24"/>
      <c r="L261" s="43"/>
      <c r="M261" s="56"/>
      <c r="N261" s="24"/>
      <c r="O261" s="24"/>
      <c r="P261" s="24"/>
      <c r="Q261" s="24"/>
      <c r="R261" s="24"/>
      <c r="S261" s="24"/>
      <c r="T261" s="57"/>
      <c r="AT261" s="6" t="s">
        <v>129</v>
      </c>
      <c r="AU261" s="6" t="s">
        <v>77</v>
      </c>
    </row>
    <row r="262" spans="2:63" s="132" customFormat="1" ht="30.75" customHeight="1">
      <c r="B262" s="133"/>
      <c r="C262" s="134"/>
      <c r="D262" s="134" t="s">
        <v>68</v>
      </c>
      <c r="E262" s="143" t="s">
        <v>410</v>
      </c>
      <c r="F262" s="143" t="s">
        <v>411</v>
      </c>
      <c r="G262" s="134"/>
      <c r="H262" s="134"/>
      <c r="J262" s="144">
        <f>$BK$262</f>
        <v>0</v>
      </c>
      <c r="K262" s="134"/>
      <c r="L262" s="137"/>
      <c r="M262" s="138"/>
      <c r="N262" s="134"/>
      <c r="O262" s="134"/>
      <c r="P262" s="139">
        <f>SUM($P$263:$P$320)</f>
        <v>0</v>
      </c>
      <c r="Q262" s="134"/>
      <c r="R262" s="139">
        <f>SUM($R$263:$R$320)</f>
        <v>0</v>
      </c>
      <c r="S262" s="134"/>
      <c r="T262" s="140">
        <f>SUM($T$263:$T$320)</f>
        <v>0</v>
      </c>
      <c r="AR262" s="141" t="s">
        <v>20</v>
      </c>
      <c r="AT262" s="141" t="s">
        <v>68</v>
      </c>
      <c r="AU262" s="141" t="s">
        <v>20</v>
      </c>
      <c r="AY262" s="141" t="s">
        <v>115</v>
      </c>
      <c r="BK262" s="142">
        <f>SUM($BK$263:$BK$320)</f>
        <v>0</v>
      </c>
    </row>
    <row r="263" spans="2:65" s="6" customFormat="1" ht="15.75" customHeight="1">
      <c r="B263" s="23"/>
      <c r="C263" s="145" t="s">
        <v>20</v>
      </c>
      <c r="D263" s="145" t="s">
        <v>124</v>
      </c>
      <c r="E263" s="146" t="s">
        <v>412</v>
      </c>
      <c r="F263" s="147" t="s">
        <v>413</v>
      </c>
      <c r="G263" s="148" t="s">
        <v>163</v>
      </c>
      <c r="H263" s="149">
        <v>120.6</v>
      </c>
      <c r="I263" s="150"/>
      <c r="J263" s="151">
        <f>ROUND($I$263*$H$263,2)</f>
        <v>0</v>
      </c>
      <c r="K263" s="147"/>
      <c r="L263" s="43"/>
      <c r="M263" s="152"/>
      <c r="N263" s="153" t="s">
        <v>40</v>
      </c>
      <c r="O263" s="24"/>
      <c r="P263" s="24"/>
      <c r="Q263" s="154">
        <v>0</v>
      </c>
      <c r="R263" s="154">
        <f>$Q$263*$H$263</f>
        <v>0</v>
      </c>
      <c r="S263" s="154">
        <v>0</v>
      </c>
      <c r="T263" s="155">
        <f>$S$263*$H$263</f>
        <v>0</v>
      </c>
      <c r="AR263" s="89" t="s">
        <v>128</v>
      </c>
      <c r="AT263" s="89" t="s">
        <v>124</v>
      </c>
      <c r="AU263" s="89" t="s">
        <v>77</v>
      </c>
      <c r="AY263" s="6" t="s">
        <v>115</v>
      </c>
      <c r="BE263" s="156">
        <f>IF($N$263="základní",$J$263,0)</f>
        <v>0</v>
      </c>
      <c r="BF263" s="156">
        <f>IF($N$263="snížená",$J$263,0)</f>
        <v>0</v>
      </c>
      <c r="BG263" s="156">
        <f>IF($N$263="zákl. přenesená",$J$263,0)</f>
        <v>0</v>
      </c>
      <c r="BH263" s="156">
        <f>IF($N$263="sníž. přenesená",$J$263,0)</f>
        <v>0</v>
      </c>
      <c r="BI263" s="156">
        <f>IF($N$263="nulová",$J$263,0)</f>
        <v>0</v>
      </c>
      <c r="BJ263" s="89" t="s">
        <v>20</v>
      </c>
      <c r="BK263" s="156">
        <f>ROUND($I$263*$H$263,2)</f>
        <v>0</v>
      </c>
      <c r="BL263" s="89" t="s">
        <v>128</v>
      </c>
      <c r="BM263" s="89" t="s">
        <v>414</v>
      </c>
    </row>
    <row r="264" spans="2:47" s="6" customFormat="1" ht="16.5" customHeight="1">
      <c r="B264" s="23"/>
      <c r="C264" s="24"/>
      <c r="D264" s="157" t="s">
        <v>129</v>
      </c>
      <c r="E264" s="24"/>
      <c r="F264" s="158" t="s">
        <v>413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129</v>
      </c>
      <c r="AU264" s="6" t="s">
        <v>77</v>
      </c>
    </row>
    <row r="265" spans="2:65" s="6" customFormat="1" ht="15.75" customHeight="1">
      <c r="B265" s="23"/>
      <c r="C265" s="145" t="s">
        <v>77</v>
      </c>
      <c r="D265" s="145" t="s">
        <v>124</v>
      </c>
      <c r="E265" s="146" t="s">
        <v>415</v>
      </c>
      <c r="F265" s="147" t="s">
        <v>416</v>
      </c>
      <c r="G265" s="148" t="s">
        <v>163</v>
      </c>
      <c r="H265" s="149">
        <v>648.84</v>
      </c>
      <c r="I265" s="150"/>
      <c r="J265" s="151">
        <f>ROUND($I$265*$H$265,2)</f>
        <v>0</v>
      </c>
      <c r="K265" s="147"/>
      <c r="L265" s="43"/>
      <c r="M265" s="152"/>
      <c r="N265" s="153" t="s">
        <v>40</v>
      </c>
      <c r="O265" s="24"/>
      <c r="P265" s="24"/>
      <c r="Q265" s="154">
        <v>0</v>
      </c>
      <c r="R265" s="154">
        <f>$Q$265*$H$265</f>
        <v>0</v>
      </c>
      <c r="S265" s="154">
        <v>0</v>
      </c>
      <c r="T265" s="155">
        <f>$S$265*$H$265</f>
        <v>0</v>
      </c>
      <c r="AR265" s="89" t="s">
        <v>128</v>
      </c>
      <c r="AT265" s="89" t="s">
        <v>124</v>
      </c>
      <c r="AU265" s="89" t="s">
        <v>77</v>
      </c>
      <c r="AY265" s="6" t="s">
        <v>115</v>
      </c>
      <c r="BE265" s="156">
        <f>IF($N$265="základní",$J$265,0)</f>
        <v>0</v>
      </c>
      <c r="BF265" s="156">
        <f>IF($N$265="snížená",$J$265,0)</f>
        <v>0</v>
      </c>
      <c r="BG265" s="156">
        <f>IF($N$265="zákl. přenesená",$J$265,0)</f>
        <v>0</v>
      </c>
      <c r="BH265" s="156">
        <f>IF($N$265="sníž. přenesená",$J$265,0)</f>
        <v>0</v>
      </c>
      <c r="BI265" s="156">
        <f>IF($N$265="nulová",$J$265,0)</f>
        <v>0</v>
      </c>
      <c r="BJ265" s="89" t="s">
        <v>20</v>
      </c>
      <c r="BK265" s="156">
        <f>ROUND($I$265*$H$265,2)</f>
        <v>0</v>
      </c>
      <c r="BL265" s="89" t="s">
        <v>128</v>
      </c>
      <c r="BM265" s="89" t="s">
        <v>417</v>
      </c>
    </row>
    <row r="266" spans="2:47" s="6" customFormat="1" ht="16.5" customHeight="1">
      <c r="B266" s="23"/>
      <c r="C266" s="24"/>
      <c r="D266" s="157" t="s">
        <v>129</v>
      </c>
      <c r="E266" s="24"/>
      <c r="F266" s="158" t="s">
        <v>416</v>
      </c>
      <c r="G266" s="24"/>
      <c r="H266" s="24"/>
      <c r="J266" s="24"/>
      <c r="K266" s="24"/>
      <c r="L266" s="43"/>
      <c r="M266" s="56"/>
      <c r="N266" s="24"/>
      <c r="O266" s="24"/>
      <c r="P266" s="24"/>
      <c r="Q266" s="24"/>
      <c r="R266" s="24"/>
      <c r="S266" s="24"/>
      <c r="T266" s="57"/>
      <c r="AT266" s="6" t="s">
        <v>129</v>
      </c>
      <c r="AU266" s="6" t="s">
        <v>77</v>
      </c>
    </row>
    <row r="267" spans="2:65" s="6" customFormat="1" ht="15.75" customHeight="1">
      <c r="B267" s="23"/>
      <c r="C267" s="145" t="s">
        <v>132</v>
      </c>
      <c r="D267" s="145" t="s">
        <v>124</v>
      </c>
      <c r="E267" s="146" t="s">
        <v>418</v>
      </c>
      <c r="F267" s="147" t="s">
        <v>419</v>
      </c>
      <c r="G267" s="148" t="s">
        <v>163</v>
      </c>
      <c r="H267" s="149">
        <v>30.34</v>
      </c>
      <c r="I267" s="150"/>
      <c r="J267" s="151">
        <f>ROUND($I$267*$H$267,2)</f>
        <v>0</v>
      </c>
      <c r="K267" s="147"/>
      <c r="L267" s="43"/>
      <c r="M267" s="152"/>
      <c r="N267" s="153" t="s">
        <v>40</v>
      </c>
      <c r="O267" s="24"/>
      <c r="P267" s="24"/>
      <c r="Q267" s="154">
        <v>0</v>
      </c>
      <c r="R267" s="154">
        <f>$Q$267*$H$267</f>
        <v>0</v>
      </c>
      <c r="S267" s="154">
        <v>0</v>
      </c>
      <c r="T267" s="155">
        <f>$S$267*$H$267</f>
        <v>0</v>
      </c>
      <c r="AR267" s="89" t="s">
        <v>128</v>
      </c>
      <c r="AT267" s="89" t="s">
        <v>124</v>
      </c>
      <c r="AU267" s="89" t="s">
        <v>77</v>
      </c>
      <c r="AY267" s="6" t="s">
        <v>115</v>
      </c>
      <c r="BE267" s="156">
        <f>IF($N$267="základní",$J$267,0)</f>
        <v>0</v>
      </c>
      <c r="BF267" s="156">
        <f>IF($N$267="snížená",$J$267,0)</f>
        <v>0</v>
      </c>
      <c r="BG267" s="156">
        <f>IF($N$267="zákl. přenesená",$J$267,0)</f>
        <v>0</v>
      </c>
      <c r="BH267" s="156">
        <f>IF($N$267="sníž. přenesená",$J$267,0)</f>
        <v>0</v>
      </c>
      <c r="BI267" s="156">
        <f>IF($N$267="nulová",$J$267,0)</f>
        <v>0</v>
      </c>
      <c r="BJ267" s="89" t="s">
        <v>20</v>
      </c>
      <c r="BK267" s="156">
        <f>ROUND($I$267*$H$267,2)</f>
        <v>0</v>
      </c>
      <c r="BL267" s="89" t="s">
        <v>128</v>
      </c>
      <c r="BM267" s="89" t="s">
        <v>420</v>
      </c>
    </row>
    <row r="268" spans="2:47" s="6" customFormat="1" ht="16.5" customHeight="1">
      <c r="B268" s="23"/>
      <c r="C268" s="24"/>
      <c r="D268" s="157" t="s">
        <v>129</v>
      </c>
      <c r="E268" s="24"/>
      <c r="F268" s="158" t="s">
        <v>419</v>
      </c>
      <c r="G268" s="24"/>
      <c r="H268" s="24"/>
      <c r="J268" s="24"/>
      <c r="K268" s="24"/>
      <c r="L268" s="43"/>
      <c r="M268" s="56"/>
      <c r="N268" s="24"/>
      <c r="O268" s="24"/>
      <c r="P268" s="24"/>
      <c r="Q268" s="24"/>
      <c r="R268" s="24"/>
      <c r="S268" s="24"/>
      <c r="T268" s="57"/>
      <c r="AT268" s="6" t="s">
        <v>129</v>
      </c>
      <c r="AU268" s="6" t="s">
        <v>77</v>
      </c>
    </row>
    <row r="269" spans="2:65" s="6" customFormat="1" ht="15.75" customHeight="1">
      <c r="B269" s="23"/>
      <c r="C269" s="145" t="s">
        <v>128</v>
      </c>
      <c r="D269" s="145" t="s">
        <v>124</v>
      </c>
      <c r="E269" s="146" t="s">
        <v>421</v>
      </c>
      <c r="F269" s="147" t="s">
        <v>422</v>
      </c>
      <c r="G269" s="148" t="s">
        <v>163</v>
      </c>
      <c r="H269" s="149">
        <v>62.55</v>
      </c>
      <c r="I269" s="150"/>
      <c r="J269" s="151">
        <f>ROUND($I$269*$H$269,2)</f>
        <v>0</v>
      </c>
      <c r="K269" s="147"/>
      <c r="L269" s="43"/>
      <c r="M269" s="152"/>
      <c r="N269" s="153" t="s">
        <v>40</v>
      </c>
      <c r="O269" s="24"/>
      <c r="P269" s="24"/>
      <c r="Q269" s="154">
        <v>0</v>
      </c>
      <c r="R269" s="154">
        <f>$Q$269*$H$269</f>
        <v>0</v>
      </c>
      <c r="S269" s="154">
        <v>0</v>
      </c>
      <c r="T269" s="155">
        <f>$S$269*$H$269</f>
        <v>0</v>
      </c>
      <c r="AR269" s="89" t="s">
        <v>128</v>
      </c>
      <c r="AT269" s="89" t="s">
        <v>124</v>
      </c>
      <c r="AU269" s="89" t="s">
        <v>77</v>
      </c>
      <c r="AY269" s="6" t="s">
        <v>115</v>
      </c>
      <c r="BE269" s="156">
        <f>IF($N$269="základní",$J$269,0)</f>
        <v>0</v>
      </c>
      <c r="BF269" s="156">
        <f>IF($N$269="snížená",$J$269,0)</f>
        <v>0</v>
      </c>
      <c r="BG269" s="156">
        <f>IF($N$269="zákl. přenesená",$J$269,0)</f>
        <v>0</v>
      </c>
      <c r="BH269" s="156">
        <f>IF($N$269="sníž. přenesená",$J$269,0)</f>
        <v>0</v>
      </c>
      <c r="BI269" s="156">
        <f>IF($N$269="nulová",$J$269,0)</f>
        <v>0</v>
      </c>
      <c r="BJ269" s="89" t="s">
        <v>20</v>
      </c>
      <c r="BK269" s="156">
        <f>ROUND($I$269*$H$269,2)</f>
        <v>0</v>
      </c>
      <c r="BL269" s="89" t="s">
        <v>128</v>
      </c>
      <c r="BM269" s="89" t="s">
        <v>423</v>
      </c>
    </row>
    <row r="270" spans="2:47" s="6" customFormat="1" ht="16.5" customHeight="1">
      <c r="B270" s="23"/>
      <c r="C270" s="24"/>
      <c r="D270" s="157" t="s">
        <v>129</v>
      </c>
      <c r="E270" s="24"/>
      <c r="F270" s="158" t="s">
        <v>422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129</v>
      </c>
      <c r="AU270" s="6" t="s">
        <v>77</v>
      </c>
    </row>
    <row r="271" spans="2:65" s="6" customFormat="1" ht="15.75" customHeight="1">
      <c r="B271" s="23"/>
      <c r="C271" s="145" t="s">
        <v>137</v>
      </c>
      <c r="D271" s="145" t="s">
        <v>124</v>
      </c>
      <c r="E271" s="146" t="s">
        <v>424</v>
      </c>
      <c r="F271" s="147" t="s">
        <v>425</v>
      </c>
      <c r="G271" s="148" t="s">
        <v>163</v>
      </c>
      <c r="H271" s="149">
        <v>30.34</v>
      </c>
      <c r="I271" s="150"/>
      <c r="J271" s="151">
        <f>ROUND($I$271*$H$271,2)</f>
        <v>0</v>
      </c>
      <c r="K271" s="147"/>
      <c r="L271" s="43"/>
      <c r="M271" s="152"/>
      <c r="N271" s="153" t="s">
        <v>40</v>
      </c>
      <c r="O271" s="24"/>
      <c r="P271" s="24"/>
      <c r="Q271" s="154">
        <v>0</v>
      </c>
      <c r="R271" s="154">
        <f>$Q$271*$H$271</f>
        <v>0</v>
      </c>
      <c r="S271" s="154">
        <v>0</v>
      </c>
      <c r="T271" s="155">
        <f>$S$271*$H$271</f>
        <v>0</v>
      </c>
      <c r="AR271" s="89" t="s">
        <v>128</v>
      </c>
      <c r="AT271" s="89" t="s">
        <v>124</v>
      </c>
      <c r="AU271" s="89" t="s">
        <v>77</v>
      </c>
      <c r="AY271" s="6" t="s">
        <v>115</v>
      </c>
      <c r="BE271" s="156">
        <f>IF($N$271="základní",$J$271,0)</f>
        <v>0</v>
      </c>
      <c r="BF271" s="156">
        <f>IF($N$271="snížená",$J$271,0)</f>
        <v>0</v>
      </c>
      <c r="BG271" s="156">
        <f>IF($N$271="zákl. přenesená",$J$271,0)</f>
        <v>0</v>
      </c>
      <c r="BH271" s="156">
        <f>IF($N$271="sníž. přenesená",$J$271,0)</f>
        <v>0</v>
      </c>
      <c r="BI271" s="156">
        <f>IF($N$271="nulová",$J$271,0)</f>
        <v>0</v>
      </c>
      <c r="BJ271" s="89" t="s">
        <v>20</v>
      </c>
      <c r="BK271" s="156">
        <f>ROUND($I$271*$H$271,2)</f>
        <v>0</v>
      </c>
      <c r="BL271" s="89" t="s">
        <v>128</v>
      </c>
      <c r="BM271" s="89" t="s">
        <v>426</v>
      </c>
    </row>
    <row r="272" spans="2:47" s="6" customFormat="1" ht="16.5" customHeight="1">
      <c r="B272" s="23"/>
      <c r="C272" s="24"/>
      <c r="D272" s="157" t="s">
        <v>129</v>
      </c>
      <c r="E272" s="24"/>
      <c r="F272" s="158" t="s">
        <v>425</v>
      </c>
      <c r="G272" s="24"/>
      <c r="H272" s="24"/>
      <c r="J272" s="24"/>
      <c r="K272" s="24"/>
      <c r="L272" s="43"/>
      <c r="M272" s="56"/>
      <c r="N272" s="24"/>
      <c r="O272" s="24"/>
      <c r="P272" s="24"/>
      <c r="Q272" s="24"/>
      <c r="R272" s="24"/>
      <c r="S272" s="24"/>
      <c r="T272" s="57"/>
      <c r="AT272" s="6" t="s">
        <v>129</v>
      </c>
      <c r="AU272" s="6" t="s">
        <v>77</v>
      </c>
    </row>
    <row r="273" spans="2:65" s="6" customFormat="1" ht="15.75" customHeight="1">
      <c r="B273" s="23"/>
      <c r="C273" s="145" t="s">
        <v>166</v>
      </c>
      <c r="D273" s="145" t="s">
        <v>124</v>
      </c>
      <c r="E273" s="146" t="s">
        <v>427</v>
      </c>
      <c r="F273" s="147" t="s">
        <v>428</v>
      </c>
      <c r="G273" s="148" t="s">
        <v>163</v>
      </c>
      <c r="H273" s="149">
        <v>62.55</v>
      </c>
      <c r="I273" s="150"/>
      <c r="J273" s="151">
        <f>ROUND($I$273*$H$273,2)</f>
        <v>0</v>
      </c>
      <c r="K273" s="147"/>
      <c r="L273" s="43"/>
      <c r="M273" s="152"/>
      <c r="N273" s="153" t="s">
        <v>40</v>
      </c>
      <c r="O273" s="24"/>
      <c r="P273" s="24"/>
      <c r="Q273" s="154">
        <v>0</v>
      </c>
      <c r="R273" s="154">
        <f>$Q$273*$H$273</f>
        <v>0</v>
      </c>
      <c r="S273" s="154">
        <v>0</v>
      </c>
      <c r="T273" s="155">
        <f>$S$273*$H$273</f>
        <v>0</v>
      </c>
      <c r="AR273" s="89" t="s">
        <v>128</v>
      </c>
      <c r="AT273" s="89" t="s">
        <v>124</v>
      </c>
      <c r="AU273" s="89" t="s">
        <v>77</v>
      </c>
      <c r="AY273" s="6" t="s">
        <v>115</v>
      </c>
      <c r="BE273" s="156">
        <f>IF($N$273="základní",$J$273,0)</f>
        <v>0</v>
      </c>
      <c r="BF273" s="156">
        <f>IF($N$273="snížená",$J$273,0)</f>
        <v>0</v>
      </c>
      <c r="BG273" s="156">
        <f>IF($N$273="zákl. přenesená",$J$273,0)</f>
        <v>0</v>
      </c>
      <c r="BH273" s="156">
        <f>IF($N$273="sníž. přenesená",$J$273,0)</f>
        <v>0</v>
      </c>
      <c r="BI273" s="156">
        <f>IF($N$273="nulová",$J$273,0)</f>
        <v>0</v>
      </c>
      <c r="BJ273" s="89" t="s">
        <v>20</v>
      </c>
      <c r="BK273" s="156">
        <f>ROUND($I$273*$H$273,2)</f>
        <v>0</v>
      </c>
      <c r="BL273" s="89" t="s">
        <v>128</v>
      </c>
      <c r="BM273" s="89" t="s">
        <v>429</v>
      </c>
    </row>
    <row r="274" spans="2:47" s="6" customFormat="1" ht="16.5" customHeight="1">
      <c r="B274" s="23"/>
      <c r="C274" s="24"/>
      <c r="D274" s="157" t="s">
        <v>129</v>
      </c>
      <c r="E274" s="24"/>
      <c r="F274" s="158" t="s">
        <v>428</v>
      </c>
      <c r="G274" s="24"/>
      <c r="H274" s="24"/>
      <c r="J274" s="24"/>
      <c r="K274" s="24"/>
      <c r="L274" s="43"/>
      <c r="M274" s="56"/>
      <c r="N274" s="24"/>
      <c r="O274" s="24"/>
      <c r="P274" s="24"/>
      <c r="Q274" s="24"/>
      <c r="R274" s="24"/>
      <c r="S274" s="24"/>
      <c r="T274" s="57"/>
      <c r="AT274" s="6" t="s">
        <v>129</v>
      </c>
      <c r="AU274" s="6" t="s">
        <v>77</v>
      </c>
    </row>
    <row r="275" spans="2:65" s="6" customFormat="1" ht="15.75" customHeight="1">
      <c r="B275" s="23"/>
      <c r="C275" s="145" t="s">
        <v>169</v>
      </c>
      <c r="D275" s="145" t="s">
        <v>124</v>
      </c>
      <c r="E275" s="146" t="s">
        <v>430</v>
      </c>
      <c r="F275" s="147" t="s">
        <v>431</v>
      </c>
      <c r="G275" s="148" t="s">
        <v>163</v>
      </c>
      <c r="H275" s="149">
        <v>120.6</v>
      </c>
      <c r="I275" s="150"/>
      <c r="J275" s="151">
        <f>ROUND($I$275*$H$275,2)</f>
        <v>0</v>
      </c>
      <c r="K275" s="147"/>
      <c r="L275" s="43"/>
      <c r="M275" s="152"/>
      <c r="N275" s="153" t="s">
        <v>40</v>
      </c>
      <c r="O275" s="24"/>
      <c r="P275" s="24"/>
      <c r="Q275" s="154">
        <v>0</v>
      </c>
      <c r="R275" s="154">
        <f>$Q$275*$H$275</f>
        <v>0</v>
      </c>
      <c r="S275" s="154">
        <v>0</v>
      </c>
      <c r="T275" s="155">
        <f>$S$275*$H$275</f>
        <v>0</v>
      </c>
      <c r="AR275" s="89" t="s">
        <v>128</v>
      </c>
      <c r="AT275" s="89" t="s">
        <v>124</v>
      </c>
      <c r="AU275" s="89" t="s">
        <v>77</v>
      </c>
      <c r="AY275" s="6" t="s">
        <v>115</v>
      </c>
      <c r="BE275" s="156">
        <f>IF($N$275="základní",$J$275,0)</f>
        <v>0</v>
      </c>
      <c r="BF275" s="156">
        <f>IF($N$275="snížená",$J$275,0)</f>
        <v>0</v>
      </c>
      <c r="BG275" s="156">
        <f>IF($N$275="zákl. přenesená",$J$275,0)</f>
        <v>0</v>
      </c>
      <c r="BH275" s="156">
        <f>IF($N$275="sníž. přenesená",$J$275,0)</f>
        <v>0</v>
      </c>
      <c r="BI275" s="156">
        <f>IF($N$275="nulová",$J$275,0)</f>
        <v>0</v>
      </c>
      <c r="BJ275" s="89" t="s">
        <v>20</v>
      </c>
      <c r="BK275" s="156">
        <f>ROUND($I$275*$H$275,2)</f>
        <v>0</v>
      </c>
      <c r="BL275" s="89" t="s">
        <v>128</v>
      </c>
      <c r="BM275" s="89" t="s">
        <v>432</v>
      </c>
    </row>
    <row r="276" spans="2:47" s="6" customFormat="1" ht="16.5" customHeight="1">
      <c r="B276" s="23"/>
      <c r="C276" s="24"/>
      <c r="D276" s="157" t="s">
        <v>129</v>
      </c>
      <c r="E276" s="24"/>
      <c r="F276" s="158" t="s">
        <v>431</v>
      </c>
      <c r="G276" s="24"/>
      <c r="H276" s="24"/>
      <c r="J276" s="24"/>
      <c r="K276" s="24"/>
      <c r="L276" s="43"/>
      <c r="M276" s="56"/>
      <c r="N276" s="24"/>
      <c r="O276" s="24"/>
      <c r="P276" s="24"/>
      <c r="Q276" s="24"/>
      <c r="R276" s="24"/>
      <c r="S276" s="24"/>
      <c r="T276" s="57"/>
      <c r="AT276" s="6" t="s">
        <v>129</v>
      </c>
      <c r="AU276" s="6" t="s">
        <v>77</v>
      </c>
    </row>
    <row r="277" spans="2:65" s="6" customFormat="1" ht="15.75" customHeight="1">
      <c r="B277" s="23"/>
      <c r="C277" s="145" t="s">
        <v>172</v>
      </c>
      <c r="D277" s="145" t="s">
        <v>124</v>
      </c>
      <c r="E277" s="146" t="s">
        <v>433</v>
      </c>
      <c r="F277" s="147" t="s">
        <v>434</v>
      </c>
      <c r="G277" s="148" t="s">
        <v>163</v>
      </c>
      <c r="H277" s="149">
        <v>120.6</v>
      </c>
      <c r="I277" s="150"/>
      <c r="J277" s="151">
        <f>ROUND($I$277*$H$277,2)</f>
        <v>0</v>
      </c>
      <c r="K277" s="147"/>
      <c r="L277" s="43"/>
      <c r="M277" s="152"/>
      <c r="N277" s="153" t="s">
        <v>40</v>
      </c>
      <c r="O277" s="24"/>
      <c r="P277" s="24"/>
      <c r="Q277" s="154">
        <v>0</v>
      </c>
      <c r="R277" s="154">
        <f>$Q$277*$H$277</f>
        <v>0</v>
      </c>
      <c r="S277" s="154">
        <v>0</v>
      </c>
      <c r="T277" s="155">
        <f>$S$277*$H$277</f>
        <v>0</v>
      </c>
      <c r="AR277" s="89" t="s">
        <v>128</v>
      </c>
      <c r="AT277" s="89" t="s">
        <v>124</v>
      </c>
      <c r="AU277" s="89" t="s">
        <v>77</v>
      </c>
      <c r="AY277" s="6" t="s">
        <v>115</v>
      </c>
      <c r="BE277" s="156">
        <f>IF($N$277="základní",$J$277,0)</f>
        <v>0</v>
      </c>
      <c r="BF277" s="156">
        <f>IF($N$277="snížená",$J$277,0)</f>
        <v>0</v>
      </c>
      <c r="BG277" s="156">
        <f>IF($N$277="zákl. přenesená",$J$277,0)</f>
        <v>0</v>
      </c>
      <c r="BH277" s="156">
        <f>IF($N$277="sníž. přenesená",$J$277,0)</f>
        <v>0</v>
      </c>
      <c r="BI277" s="156">
        <f>IF($N$277="nulová",$J$277,0)</f>
        <v>0</v>
      </c>
      <c r="BJ277" s="89" t="s">
        <v>20</v>
      </c>
      <c r="BK277" s="156">
        <f>ROUND($I$277*$H$277,2)</f>
        <v>0</v>
      </c>
      <c r="BL277" s="89" t="s">
        <v>128</v>
      </c>
      <c r="BM277" s="89" t="s">
        <v>435</v>
      </c>
    </row>
    <row r="278" spans="2:47" s="6" customFormat="1" ht="16.5" customHeight="1">
      <c r="B278" s="23"/>
      <c r="C278" s="24"/>
      <c r="D278" s="157" t="s">
        <v>129</v>
      </c>
      <c r="E278" s="24"/>
      <c r="F278" s="158" t="s">
        <v>434</v>
      </c>
      <c r="G278" s="24"/>
      <c r="H278" s="24"/>
      <c r="J278" s="24"/>
      <c r="K278" s="24"/>
      <c r="L278" s="43"/>
      <c r="M278" s="56"/>
      <c r="N278" s="24"/>
      <c r="O278" s="24"/>
      <c r="P278" s="24"/>
      <c r="Q278" s="24"/>
      <c r="R278" s="24"/>
      <c r="S278" s="24"/>
      <c r="T278" s="57"/>
      <c r="AT278" s="6" t="s">
        <v>129</v>
      </c>
      <c r="AU278" s="6" t="s">
        <v>77</v>
      </c>
    </row>
    <row r="279" spans="2:65" s="6" customFormat="1" ht="15.75" customHeight="1">
      <c r="B279" s="23"/>
      <c r="C279" s="145" t="s">
        <v>175</v>
      </c>
      <c r="D279" s="145" t="s">
        <v>124</v>
      </c>
      <c r="E279" s="146" t="s">
        <v>436</v>
      </c>
      <c r="F279" s="147" t="s">
        <v>437</v>
      </c>
      <c r="G279" s="148" t="s">
        <v>163</v>
      </c>
      <c r="H279" s="149">
        <v>343.87</v>
      </c>
      <c r="I279" s="150"/>
      <c r="J279" s="151">
        <f>ROUND($I$279*$H$279,2)</f>
        <v>0</v>
      </c>
      <c r="K279" s="147"/>
      <c r="L279" s="43"/>
      <c r="M279" s="152"/>
      <c r="N279" s="153" t="s">
        <v>40</v>
      </c>
      <c r="O279" s="24"/>
      <c r="P279" s="24"/>
      <c r="Q279" s="154">
        <v>0</v>
      </c>
      <c r="R279" s="154">
        <f>$Q$279*$H$279</f>
        <v>0</v>
      </c>
      <c r="S279" s="154">
        <v>0</v>
      </c>
      <c r="T279" s="155">
        <f>$S$279*$H$279</f>
        <v>0</v>
      </c>
      <c r="AR279" s="89" t="s">
        <v>128</v>
      </c>
      <c r="AT279" s="89" t="s">
        <v>124</v>
      </c>
      <c r="AU279" s="89" t="s">
        <v>77</v>
      </c>
      <c r="AY279" s="6" t="s">
        <v>115</v>
      </c>
      <c r="BE279" s="156">
        <f>IF($N$279="základní",$J$279,0)</f>
        <v>0</v>
      </c>
      <c r="BF279" s="156">
        <f>IF($N$279="snížená",$J$279,0)</f>
        <v>0</v>
      </c>
      <c r="BG279" s="156">
        <f>IF($N$279="zákl. přenesená",$J$279,0)</f>
        <v>0</v>
      </c>
      <c r="BH279" s="156">
        <f>IF($N$279="sníž. přenesená",$J$279,0)</f>
        <v>0</v>
      </c>
      <c r="BI279" s="156">
        <f>IF($N$279="nulová",$J$279,0)</f>
        <v>0</v>
      </c>
      <c r="BJ279" s="89" t="s">
        <v>20</v>
      </c>
      <c r="BK279" s="156">
        <f>ROUND($I$279*$H$279,2)</f>
        <v>0</v>
      </c>
      <c r="BL279" s="89" t="s">
        <v>128</v>
      </c>
      <c r="BM279" s="89" t="s">
        <v>438</v>
      </c>
    </row>
    <row r="280" spans="2:47" s="6" customFormat="1" ht="16.5" customHeight="1">
      <c r="B280" s="23"/>
      <c r="C280" s="24"/>
      <c r="D280" s="157" t="s">
        <v>129</v>
      </c>
      <c r="E280" s="24"/>
      <c r="F280" s="158" t="s">
        <v>437</v>
      </c>
      <c r="G280" s="24"/>
      <c r="H280" s="24"/>
      <c r="J280" s="24"/>
      <c r="K280" s="24"/>
      <c r="L280" s="43"/>
      <c r="M280" s="56"/>
      <c r="N280" s="24"/>
      <c r="O280" s="24"/>
      <c r="P280" s="24"/>
      <c r="Q280" s="24"/>
      <c r="R280" s="24"/>
      <c r="S280" s="24"/>
      <c r="T280" s="57"/>
      <c r="AT280" s="6" t="s">
        <v>129</v>
      </c>
      <c r="AU280" s="6" t="s">
        <v>77</v>
      </c>
    </row>
    <row r="281" spans="2:65" s="6" customFormat="1" ht="15.75" customHeight="1">
      <c r="B281" s="23"/>
      <c r="C281" s="145" t="s">
        <v>25</v>
      </c>
      <c r="D281" s="145" t="s">
        <v>124</v>
      </c>
      <c r="E281" s="146" t="s">
        <v>439</v>
      </c>
      <c r="F281" s="147" t="s">
        <v>440</v>
      </c>
      <c r="G281" s="148" t="s">
        <v>163</v>
      </c>
      <c r="H281" s="149">
        <v>648.84</v>
      </c>
      <c r="I281" s="150"/>
      <c r="J281" s="151">
        <f>ROUND($I$281*$H$281,2)</f>
        <v>0</v>
      </c>
      <c r="K281" s="147"/>
      <c r="L281" s="43"/>
      <c r="M281" s="152"/>
      <c r="N281" s="153" t="s">
        <v>40</v>
      </c>
      <c r="O281" s="24"/>
      <c r="P281" s="24"/>
      <c r="Q281" s="154">
        <v>0</v>
      </c>
      <c r="R281" s="154">
        <f>$Q$281*$H$281</f>
        <v>0</v>
      </c>
      <c r="S281" s="154">
        <v>0</v>
      </c>
      <c r="T281" s="155">
        <f>$S$281*$H$281</f>
        <v>0</v>
      </c>
      <c r="AR281" s="89" t="s">
        <v>128</v>
      </c>
      <c r="AT281" s="89" t="s">
        <v>124</v>
      </c>
      <c r="AU281" s="89" t="s">
        <v>77</v>
      </c>
      <c r="AY281" s="6" t="s">
        <v>115</v>
      </c>
      <c r="BE281" s="156">
        <f>IF($N$281="základní",$J$281,0)</f>
        <v>0</v>
      </c>
      <c r="BF281" s="156">
        <f>IF($N$281="snížená",$J$281,0)</f>
        <v>0</v>
      </c>
      <c r="BG281" s="156">
        <f>IF($N$281="zákl. přenesená",$J$281,0)</f>
        <v>0</v>
      </c>
      <c r="BH281" s="156">
        <f>IF($N$281="sníž. přenesená",$J$281,0)</f>
        <v>0</v>
      </c>
      <c r="BI281" s="156">
        <f>IF($N$281="nulová",$J$281,0)</f>
        <v>0</v>
      </c>
      <c r="BJ281" s="89" t="s">
        <v>20</v>
      </c>
      <c r="BK281" s="156">
        <f>ROUND($I$281*$H$281,2)</f>
        <v>0</v>
      </c>
      <c r="BL281" s="89" t="s">
        <v>128</v>
      </c>
      <c r="BM281" s="89" t="s">
        <v>441</v>
      </c>
    </row>
    <row r="282" spans="2:47" s="6" customFormat="1" ht="16.5" customHeight="1">
      <c r="B282" s="23"/>
      <c r="C282" s="24"/>
      <c r="D282" s="157" t="s">
        <v>129</v>
      </c>
      <c r="E282" s="24"/>
      <c r="F282" s="158" t="s">
        <v>440</v>
      </c>
      <c r="G282" s="24"/>
      <c r="H282" s="24"/>
      <c r="J282" s="24"/>
      <c r="K282" s="24"/>
      <c r="L282" s="43"/>
      <c r="M282" s="56"/>
      <c r="N282" s="24"/>
      <c r="O282" s="24"/>
      <c r="P282" s="24"/>
      <c r="Q282" s="24"/>
      <c r="R282" s="24"/>
      <c r="S282" s="24"/>
      <c r="T282" s="57"/>
      <c r="AT282" s="6" t="s">
        <v>129</v>
      </c>
      <c r="AU282" s="6" t="s">
        <v>77</v>
      </c>
    </row>
    <row r="283" spans="2:65" s="6" customFormat="1" ht="15.75" customHeight="1">
      <c r="B283" s="23"/>
      <c r="C283" s="145" t="s">
        <v>180</v>
      </c>
      <c r="D283" s="145" t="s">
        <v>124</v>
      </c>
      <c r="E283" s="146" t="s">
        <v>442</v>
      </c>
      <c r="F283" s="147" t="s">
        <v>443</v>
      </c>
      <c r="G283" s="148" t="s">
        <v>163</v>
      </c>
      <c r="H283" s="149">
        <v>343.87</v>
      </c>
      <c r="I283" s="150"/>
      <c r="J283" s="151">
        <f>ROUND($I$283*$H$283,2)</f>
        <v>0</v>
      </c>
      <c r="K283" s="147"/>
      <c r="L283" s="43"/>
      <c r="M283" s="152"/>
      <c r="N283" s="153" t="s">
        <v>40</v>
      </c>
      <c r="O283" s="24"/>
      <c r="P283" s="24"/>
      <c r="Q283" s="154">
        <v>0</v>
      </c>
      <c r="R283" s="154">
        <f>$Q$283*$H$283</f>
        <v>0</v>
      </c>
      <c r="S283" s="154">
        <v>0</v>
      </c>
      <c r="T283" s="155">
        <f>$S$283*$H$283</f>
        <v>0</v>
      </c>
      <c r="AR283" s="89" t="s">
        <v>128</v>
      </c>
      <c r="AT283" s="89" t="s">
        <v>124</v>
      </c>
      <c r="AU283" s="89" t="s">
        <v>77</v>
      </c>
      <c r="AY283" s="6" t="s">
        <v>115</v>
      </c>
      <c r="BE283" s="156">
        <f>IF($N$283="základní",$J$283,0)</f>
        <v>0</v>
      </c>
      <c r="BF283" s="156">
        <f>IF($N$283="snížená",$J$283,0)</f>
        <v>0</v>
      </c>
      <c r="BG283" s="156">
        <f>IF($N$283="zákl. přenesená",$J$283,0)</f>
        <v>0</v>
      </c>
      <c r="BH283" s="156">
        <f>IF($N$283="sníž. přenesená",$J$283,0)</f>
        <v>0</v>
      </c>
      <c r="BI283" s="156">
        <f>IF($N$283="nulová",$J$283,0)</f>
        <v>0</v>
      </c>
      <c r="BJ283" s="89" t="s">
        <v>20</v>
      </c>
      <c r="BK283" s="156">
        <f>ROUND($I$283*$H$283,2)</f>
        <v>0</v>
      </c>
      <c r="BL283" s="89" t="s">
        <v>128</v>
      </c>
      <c r="BM283" s="89" t="s">
        <v>444</v>
      </c>
    </row>
    <row r="284" spans="2:47" s="6" customFormat="1" ht="16.5" customHeight="1">
      <c r="B284" s="23"/>
      <c r="C284" s="24"/>
      <c r="D284" s="157" t="s">
        <v>129</v>
      </c>
      <c r="E284" s="24"/>
      <c r="F284" s="158" t="s">
        <v>443</v>
      </c>
      <c r="G284" s="24"/>
      <c r="H284" s="24"/>
      <c r="J284" s="24"/>
      <c r="K284" s="24"/>
      <c r="L284" s="43"/>
      <c r="M284" s="56"/>
      <c r="N284" s="24"/>
      <c r="O284" s="24"/>
      <c r="P284" s="24"/>
      <c r="Q284" s="24"/>
      <c r="R284" s="24"/>
      <c r="S284" s="24"/>
      <c r="T284" s="57"/>
      <c r="AT284" s="6" t="s">
        <v>129</v>
      </c>
      <c r="AU284" s="6" t="s">
        <v>77</v>
      </c>
    </row>
    <row r="285" spans="2:65" s="6" customFormat="1" ht="15.75" customHeight="1">
      <c r="B285" s="23"/>
      <c r="C285" s="145" t="s">
        <v>183</v>
      </c>
      <c r="D285" s="145" t="s">
        <v>124</v>
      </c>
      <c r="E285" s="146" t="s">
        <v>445</v>
      </c>
      <c r="F285" s="147" t="s">
        <v>446</v>
      </c>
      <c r="G285" s="148" t="s">
        <v>163</v>
      </c>
      <c r="H285" s="149">
        <v>343.87</v>
      </c>
      <c r="I285" s="150"/>
      <c r="J285" s="151">
        <f>ROUND($I$285*$H$285,2)</f>
        <v>0</v>
      </c>
      <c r="K285" s="147"/>
      <c r="L285" s="43"/>
      <c r="M285" s="152"/>
      <c r="N285" s="153" t="s">
        <v>40</v>
      </c>
      <c r="O285" s="24"/>
      <c r="P285" s="24"/>
      <c r="Q285" s="154">
        <v>0</v>
      </c>
      <c r="R285" s="154">
        <f>$Q$285*$H$285</f>
        <v>0</v>
      </c>
      <c r="S285" s="154">
        <v>0</v>
      </c>
      <c r="T285" s="155">
        <f>$S$285*$H$285</f>
        <v>0</v>
      </c>
      <c r="AR285" s="89" t="s">
        <v>128</v>
      </c>
      <c r="AT285" s="89" t="s">
        <v>124</v>
      </c>
      <c r="AU285" s="89" t="s">
        <v>77</v>
      </c>
      <c r="AY285" s="6" t="s">
        <v>115</v>
      </c>
      <c r="BE285" s="156">
        <f>IF($N$285="základní",$J$285,0)</f>
        <v>0</v>
      </c>
      <c r="BF285" s="156">
        <f>IF($N$285="snížená",$J$285,0)</f>
        <v>0</v>
      </c>
      <c r="BG285" s="156">
        <f>IF($N$285="zákl. přenesená",$J$285,0)</f>
        <v>0</v>
      </c>
      <c r="BH285" s="156">
        <f>IF($N$285="sníž. přenesená",$J$285,0)</f>
        <v>0</v>
      </c>
      <c r="BI285" s="156">
        <f>IF($N$285="nulová",$J$285,0)</f>
        <v>0</v>
      </c>
      <c r="BJ285" s="89" t="s">
        <v>20</v>
      </c>
      <c r="BK285" s="156">
        <f>ROUND($I$285*$H$285,2)</f>
        <v>0</v>
      </c>
      <c r="BL285" s="89" t="s">
        <v>128</v>
      </c>
      <c r="BM285" s="89" t="s">
        <v>447</v>
      </c>
    </row>
    <row r="286" spans="2:47" s="6" customFormat="1" ht="16.5" customHeight="1">
      <c r="B286" s="23"/>
      <c r="C286" s="24"/>
      <c r="D286" s="157" t="s">
        <v>129</v>
      </c>
      <c r="E286" s="24"/>
      <c r="F286" s="158" t="s">
        <v>446</v>
      </c>
      <c r="G286" s="24"/>
      <c r="H286" s="24"/>
      <c r="J286" s="24"/>
      <c r="K286" s="24"/>
      <c r="L286" s="43"/>
      <c r="M286" s="56"/>
      <c r="N286" s="24"/>
      <c r="O286" s="24"/>
      <c r="P286" s="24"/>
      <c r="Q286" s="24"/>
      <c r="R286" s="24"/>
      <c r="S286" s="24"/>
      <c r="T286" s="57"/>
      <c r="AT286" s="6" t="s">
        <v>129</v>
      </c>
      <c r="AU286" s="6" t="s">
        <v>77</v>
      </c>
    </row>
    <row r="287" spans="2:65" s="6" customFormat="1" ht="15.75" customHeight="1">
      <c r="B287" s="23"/>
      <c r="C287" s="145" t="s">
        <v>186</v>
      </c>
      <c r="D287" s="145" t="s">
        <v>124</v>
      </c>
      <c r="E287" s="146" t="s">
        <v>448</v>
      </c>
      <c r="F287" s="147" t="s">
        <v>449</v>
      </c>
      <c r="G287" s="148" t="s">
        <v>225</v>
      </c>
      <c r="H287" s="149">
        <v>10</v>
      </c>
      <c r="I287" s="150"/>
      <c r="J287" s="151">
        <f>ROUND($I$287*$H$287,2)</f>
        <v>0</v>
      </c>
      <c r="K287" s="147"/>
      <c r="L287" s="43"/>
      <c r="M287" s="152"/>
      <c r="N287" s="153" t="s">
        <v>40</v>
      </c>
      <c r="O287" s="24"/>
      <c r="P287" s="24"/>
      <c r="Q287" s="154">
        <v>0</v>
      </c>
      <c r="R287" s="154">
        <f>$Q$287*$H$287</f>
        <v>0</v>
      </c>
      <c r="S287" s="154">
        <v>0</v>
      </c>
      <c r="T287" s="155">
        <f>$S$287*$H$287</f>
        <v>0</v>
      </c>
      <c r="AR287" s="89" t="s">
        <v>128</v>
      </c>
      <c r="AT287" s="89" t="s">
        <v>124</v>
      </c>
      <c r="AU287" s="89" t="s">
        <v>77</v>
      </c>
      <c r="AY287" s="6" t="s">
        <v>115</v>
      </c>
      <c r="BE287" s="156">
        <f>IF($N$287="základní",$J$287,0)</f>
        <v>0</v>
      </c>
      <c r="BF287" s="156">
        <f>IF($N$287="snížená",$J$287,0)</f>
        <v>0</v>
      </c>
      <c r="BG287" s="156">
        <f>IF($N$287="zákl. přenesená",$J$287,0)</f>
        <v>0</v>
      </c>
      <c r="BH287" s="156">
        <f>IF($N$287="sníž. přenesená",$J$287,0)</f>
        <v>0</v>
      </c>
      <c r="BI287" s="156">
        <f>IF($N$287="nulová",$J$287,0)</f>
        <v>0</v>
      </c>
      <c r="BJ287" s="89" t="s">
        <v>20</v>
      </c>
      <c r="BK287" s="156">
        <f>ROUND($I$287*$H$287,2)</f>
        <v>0</v>
      </c>
      <c r="BL287" s="89" t="s">
        <v>128</v>
      </c>
      <c r="BM287" s="89" t="s">
        <v>450</v>
      </c>
    </row>
    <row r="288" spans="2:47" s="6" customFormat="1" ht="16.5" customHeight="1">
      <c r="B288" s="23"/>
      <c r="C288" s="24"/>
      <c r="D288" s="157" t="s">
        <v>129</v>
      </c>
      <c r="E288" s="24"/>
      <c r="F288" s="158" t="s">
        <v>449</v>
      </c>
      <c r="G288" s="24"/>
      <c r="H288" s="24"/>
      <c r="J288" s="24"/>
      <c r="K288" s="24"/>
      <c r="L288" s="43"/>
      <c r="M288" s="56"/>
      <c r="N288" s="24"/>
      <c r="O288" s="24"/>
      <c r="P288" s="24"/>
      <c r="Q288" s="24"/>
      <c r="R288" s="24"/>
      <c r="S288" s="24"/>
      <c r="T288" s="57"/>
      <c r="AT288" s="6" t="s">
        <v>129</v>
      </c>
      <c r="AU288" s="6" t="s">
        <v>77</v>
      </c>
    </row>
    <row r="289" spans="2:65" s="6" customFormat="1" ht="15.75" customHeight="1">
      <c r="B289" s="23"/>
      <c r="C289" s="145" t="s">
        <v>189</v>
      </c>
      <c r="D289" s="145" t="s">
        <v>124</v>
      </c>
      <c r="E289" s="146" t="s">
        <v>451</v>
      </c>
      <c r="F289" s="147" t="s">
        <v>452</v>
      </c>
      <c r="G289" s="148" t="s">
        <v>225</v>
      </c>
      <c r="H289" s="149">
        <v>525</v>
      </c>
      <c r="I289" s="150"/>
      <c r="J289" s="151">
        <f>ROUND($I$289*$H$289,2)</f>
        <v>0</v>
      </c>
      <c r="K289" s="147"/>
      <c r="L289" s="43"/>
      <c r="M289" s="152"/>
      <c r="N289" s="153" t="s">
        <v>40</v>
      </c>
      <c r="O289" s="24"/>
      <c r="P289" s="24"/>
      <c r="Q289" s="154">
        <v>0</v>
      </c>
      <c r="R289" s="154">
        <f>$Q$289*$H$289</f>
        <v>0</v>
      </c>
      <c r="S289" s="154">
        <v>0</v>
      </c>
      <c r="T289" s="155">
        <f>$S$289*$H$289</f>
        <v>0</v>
      </c>
      <c r="AR289" s="89" t="s">
        <v>128</v>
      </c>
      <c r="AT289" s="89" t="s">
        <v>124</v>
      </c>
      <c r="AU289" s="89" t="s">
        <v>77</v>
      </c>
      <c r="AY289" s="6" t="s">
        <v>115</v>
      </c>
      <c r="BE289" s="156">
        <f>IF($N$289="základní",$J$289,0)</f>
        <v>0</v>
      </c>
      <c r="BF289" s="156">
        <f>IF($N$289="snížená",$J$289,0)</f>
        <v>0</v>
      </c>
      <c r="BG289" s="156">
        <f>IF($N$289="zákl. přenesená",$J$289,0)</f>
        <v>0</v>
      </c>
      <c r="BH289" s="156">
        <f>IF($N$289="sníž. přenesená",$J$289,0)</f>
        <v>0</v>
      </c>
      <c r="BI289" s="156">
        <f>IF($N$289="nulová",$J$289,0)</f>
        <v>0</v>
      </c>
      <c r="BJ289" s="89" t="s">
        <v>20</v>
      </c>
      <c r="BK289" s="156">
        <f>ROUND($I$289*$H$289,2)</f>
        <v>0</v>
      </c>
      <c r="BL289" s="89" t="s">
        <v>128</v>
      </c>
      <c r="BM289" s="89" t="s">
        <v>453</v>
      </c>
    </row>
    <row r="290" spans="2:47" s="6" customFormat="1" ht="16.5" customHeight="1">
      <c r="B290" s="23"/>
      <c r="C290" s="24"/>
      <c r="D290" s="157" t="s">
        <v>129</v>
      </c>
      <c r="E290" s="24"/>
      <c r="F290" s="158" t="s">
        <v>452</v>
      </c>
      <c r="G290" s="24"/>
      <c r="H290" s="24"/>
      <c r="J290" s="24"/>
      <c r="K290" s="24"/>
      <c r="L290" s="43"/>
      <c r="M290" s="56"/>
      <c r="N290" s="24"/>
      <c r="O290" s="24"/>
      <c r="P290" s="24"/>
      <c r="Q290" s="24"/>
      <c r="R290" s="24"/>
      <c r="S290" s="24"/>
      <c r="T290" s="57"/>
      <c r="AT290" s="6" t="s">
        <v>129</v>
      </c>
      <c r="AU290" s="6" t="s">
        <v>77</v>
      </c>
    </row>
    <row r="291" spans="2:65" s="6" customFormat="1" ht="15.75" customHeight="1">
      <c r="B291" s="23"/>
      <c r="C291" s="145" t="s">
        <v>7</v>
      </c>
      <c r="D291" s="145" t="s">
        <v>124</v>
      </c>
      <c r="E291" s="146" t="s">
        <v>454</v>
      </c>
      <c r="F291" s="147" t="s">
        <v>455</v>
      </c>
      <c r="G291" s="148" t="s">
        <v>225</v>
      </c>
      <c r="H291" s="149">
        <v>44</v>
      </c>
      <c r="I291" s="150"/>
      <c r="J291" s="151">
        <f>ROUND($I$291*$H$291,2)</f>
        <v>0</v>
      </c>
      <c r="K291" s="147"/>
      <c r="L291" s="43"/>
      <c r="M291" s="152"/>
      <c r="N291" s="153" t="s">
        <v>40</v>
      </c>
      <c r="O291" s="24"/>
      <c r="P291" s="24"/>
      <c r="Q291" s="154">
        <v>0</v>
      </c>
      <c r="R291" s="154">
        <f>$Q$291*$H$291</f>
        <v>0</v>
      </c>
      <c r="S291" s="154">
        <v>0</v>
      </c>
      <c r="T291" s="155">
        <f>$S$291*$H$291</f>
        <v>0</v>
      </c>
      <c r="AR291" s="89" t="s">
        <v>128</v>
      </c>
      <c r="AT291" s="89" t="s">
        <v>124</v>
      </c>
      <c r="AU291" s="89" t="s">
        <v>77</v>
      </c>
      <c r="AY291" s="6" t="s">
        <v>115</v>
      </c>
      <c r="BE291" s="156">
        <f>IF($N$291="základní",$J$291,0)</f>
        <v>0</v>
      </c>
      <c r="BF291" s="156">
        <f>IF($N$291="snížená",$J$291,0)</f>
        <v>0</v>
      </c>
      <c r="BG291" s="156">
        <f>IF($N$291="zákl. přenesená",$J$291,0)</f>
        <v>0</v>
      </c>
      <c r="BH291" s="156">
        <f>IF($N$291="sníž. přenesená",$J$291,0)</f>
        <v>0</v>
      </c>
      <c r="BI291" s="156">
        <f>IF($N$291="nulová",$J$291,0)</f>
        <v>0</v>
      </c>
      <c r="BJ291" s="89" t="s">
        <v>20</v>
      </c>
      <c r="BK291" s="156">
        <f>ROUND($I$291*$H$291,2)</f>
        <v>0</v>
      </c>
      <c r="BL291" s="89" t="s">
        <v>128</v>
      </c>
      <c r="BM291" s="89" t="s">
        <v>456</v>
      </c>
    </row>
    <row r="292" spans="2:47" s="6" customFormat="1" ht="16.5" customHeight="1">
      <c r="B292" s="23"/>
      <c r="C292" s="24"/>
      <c r="D292" s="157" t="s">
        <v>129</v>
      </c>
      <c r="E292" s="24"/>
      <c r="F292" s="158" t="s">
        <v>455</v>
      </c>
      <c r="G292" s="24"/>
      <c r="H292" s="24"/>
      <c r="J292" s="24"/>
      <c r="K292" s="24"/>
      <c r="L292" s="43"/>
      <c r="M292" s="56"/>
      <c r="N292" s="24"/>
      <c r="O292" s="24"/>
      <c r="P292" s="24"/>
      <c r="Q292" s="24"/>
      <c r="R292" s="24"/>
      <c r="S292" s="24"/>
      <c r="T292" s="57"/>
      <c r="AT292" s="6" t="s">
        <v>129</v>
      </c>
      <c r="AU292" s="6" t="s">
        <v>77</v>
      </c>
    </row>
    <row r="293" spans="2:65" s="6" customFormat="1" ht="15.75" customHeight="1">
      <c r="B293" s="23"/>
      <c r="C293" s="145" t="s">
        <v>194</v>
      </c>
      <c r="D293" s="145" t="s">
        <v>124</v>
      </c>
      <c r="E293" s="146" t="s">
        <v>457</v>
      </c>
      <c r="F293" s="147" t="s">
        <v>458</v>
      </c>
      <c r="G293" s="148" t="s">
        <v>225</v>
      </c>
      <c r="H293" s="149">
        <v>16</v>
      </c>
      <c r="I293" s="150"/>
      <c r="J293" s="151">
        <f>ROUND($I$293*$H$293,2)</f>
        <v>0</v>
      </c>
      <c r="K293" s="147"/>
      <c r="L293" s="43"/>
      <c r="M293" s="152"/>
      <c r="N293" s="153" t="s">
        <v>40</v>
      </c>
      <c r="O293" s="24"/>
      <c r="P293" s="24"/>
      <c r="Q293" s="154">
        <v>0</v>
      </c>
      <c r="R293" s="154">
        <f>$Q$293*$H$293</f>
        <v>0</v>
      </c>
      <c r="S293" s="154">
        <v>0</v>
      </c>
      <c r="T293" s="155">
        <f>$S$293*$H$293</f>
        <v>0</v>
      </c>
      <c r="AR293" s="89" t="s">
        <v>128</v>
      </c>
      <c r="AT293" s="89" t="s">
        <v>124</v>
      </c>
      <c r="AU293" s="89" t="s">
        <v>77</v>
      </c>
      <c r="AY293" s="6" t="s">
        <v>115</v>
      </c>
      <c r="BE293" s="156">
        <f>IF($N$293="základní",$J$293,0)</f>
        <v>0</v>
      </c>
      <c r="BF293" s="156">
        <f>IF($N$293="snížená",$J$293,0)</f>
        <v>0</v>
      </c>
      <c r="BG293" s="156">
        <f>IF($N$293="zákl. přenesená",$J$293,0)</f>
        <v>0</v>
      </c>
      <c r="BH293" s="156">
        <f>IF($N$293="sníž. přenesená",$J$293,0)</f>
        <v>0</v>
      </c>
      <c r="BI293" s="156">
        <f>IF($N$293="nulová",$J$293,0)</f>
        <v>0</v>
      </c>
      <c r="BJ293" s="89" t="s">
        <v>20</v>
      </c>
      <c r="BK293" s="156">
        <f>ROUND($I$293*$H$293,2)</f>
        <v>0</v>
      </c>
      <c r="BL293" s="89" t="s">
        <v>128</v>
      </c>
      <c r="BM293" s="89" t="s">
        <v>459</v>
      </c>
    </row>
    <row r="294" spans="2:47" s="6" customFormat="1" ht="16.5" customHeight="1">
      <c r="B294" s="23"/>
      <c r="C294" s="24"/>
      <c r="D294" s="157" t="s">
        <v>129</v>
      </c>
      <c r="E294" s="24"/>
      <c r="F294" s="158" t="s">
        <v>458</v>
      </c>
      <c r="G294" s="24"/>
      <c r="H294" s="24"/>
      <c r="J294" s="24"/>
      <c r="K294" s="24"/>
      <c r="L294" s="43"/>
      <c r="M294" s="56"/>
      <c r="N294" s="24"/>
      <c r="O294" s="24"/>
      <c r="P294" s="24"/>
      <c r="Q294" s="24"/>
      <c r="R294" s="24"/>
      <c r="S294" s="24"/>
      <c r="T294" s="57"/>
      <c r="AT294" s="6" t="s">
        <v>129</v>
      </c>
      <c r="AU294" s="6" t="s">
        <v>77</v>
      </c>
    </row>
    <row r="295" spans="2:65" s="6" customFormat="1" ht="15.75" customHeight="1">
      <c r="B295" s="23"/>
      <c r="C295" s="145" t="s">
        <v>197</v>
      </c>
      <c r="D295" s="145" t="s">
        <v>124</v>
      </c>
      <c r="E295" s="146" t="s">
        <v>460</v>
      </c>
      <c r="F295" s="147" t="s">
        <v>461</v>
      </c>
      <c r="G295" s="148" t="s">
        <v>160</v>
      </c>
      <c r="H295" s="149">
        <v>4.05</v>
      </c>
      <c r="I295" s="150"/>
      <c r="J295" s="151">
        <f>ROUND($I$295*$H$295,2)</f>
        <v>0</v>
      </c>
      <c r="K295" s="147"/>
      <c r="L295" s="43"/>
      <c r="M295" s="152"/>
      <c r="N295" s="153" t="s">
        <v>40</v>
      </c>
      <c r="O295" s="24"/>
      <c r="P295" s="24"/>
      <c r="Q295" s="154">
        <v>0</v>
      </c>
      <c r="R295" s="154">
        <f>$Q$295*$H$295</f>
        <v>0</v>
      </c>
      <c r="S295" s="154">
        <v>0</v>
      </c>
      <c r="T295" s="155">
        <f>$S$295*$H$295</f>
        <v>0</v>
      </c>
      <c r="AR295" s="89" t="s">
        <v>128</v>
      </c>
      <c r="AT295" s="89" t="s">
        <v>124</v>
      </c>
      <c r="AU295" s="89" t="s">
        <v>77</v>
      </c>
      <c r="AY295" s="6" t="s">
        <v>115</v>
      </c>
      <c r="BE295" s="156">
        <f>IF($N$295="základní",$J$295,0)</f>
        <v>0</v>
      </c>
      <c r="BF295" s="156">
        <f>IF($N$295="snížená",$J$295,0)</f>
        <v>0</v>
      </c>
      <c r="BG295" s="156">
        <f>IF($N$295="zákl. přenesená",$J$295,0)</f>
        <v>0</v>
      </c>
      <c r="BH295" s="156">
        <f>IF($N$295="sníž. přenesená",$J$295,0)</f>
        <v>0</v>
      </c>
      <c r="BI295" s="156">
        <f>IF($N$295="nulová",$J$295,0)</f>
        <v>0</v>
      </c>
      <c r="BJ295" s="89" t="s">
        <v>20</v>
      </c>
      <c r="BK295" s="156">
        <f>ROUND($I$295*$H$295,2)</f>
        <v>0</v>
      </c>
      <c r="BL295" s="89" t="s">
        <v>128</v>
      </c>
      <c r="BM295" s="89" t="s">
        <v>26</v>
      </c>
    </row>
    <row r="296" spans="2:47" s="6" customFormat="1" ht="16.5" customHeight="1">
      <c r="B296" s="23"/>
      <c r="C296" s="24"/>
      <c r="D296" s="157" t="s">
        <v>129</v>
      </c>
      <c r="E296" s="24"/>
      <c r="F296" s="158" t="s">
        <v>461</v>
      </c>
      <c r="G296" s="24"/>
      <c r="H296" s="24"/>
      <c r="J296" s="24"/>
      <c r="K296" s="24"/>
      <c r="L296" s="43"/>
      <c r="M296" s="56"/>
      <c r="N296" s="24"/>
      <c r="O296" s="24"/>
      <c r="P296" s="24"/>
      <c r="Q296" s="24"/>
      <c r="R296" s="24"/>
      <c r="S296" s="24"/>
      <c r="T296" s="57"/>
      <c r="AT296" s="6" t="s">
        <v>129</v>
      </c>
      <c r="AU296" s="6" t="s">
        <v>77</v>
      </c>
    </row>
    <row r="297" spans="2:65" s="6" customFormat="1" ht="15.75" customHeight="1">
      <c r="B297" s="23"/>
      <c r="C297" s="145" t="s">
        <v>200</v>
      </c>
      <c r="D297" s="145" t="s">
        <v>124</v>
      </c>
      <c r="E297" s="146" t="s">
        <v>462</v>
      </c>
      <c r="F297" s="147" t="s">
        <v>463</v>
      </c>
      <c r="G297" s="148" t="s">
        <v>225</v>
      </c>
      <c r="H297" s="149">
        <v>26</v>
      </c>
      <c r="I297" s="150"/>
      <c r="J297" s="151">
        <f>ROUND($I$297*$H$297,2)</f>
        <v>0</v>
      </c>
      <c r="K297" s="147"/>
      <c r="L297" s="43"/>
      <c r="M297" s="152"/>
      <c r="N297" s="153" t="s">
        <v>40</v>
      </c>
      <c r="O297" s="24"/>
      <c r="P297" s="24"/>
      <c r="Q297" s="154">
        <v>0</v>
      </c>
      <c r="R297" s="154">
        <f>$Q$297*$H$297</f>
        <v>0</v>
      </c>
      <c r="S297" s="154">
        <v>0</v>
      </c>
      <c r="T297" s="155">
        <f>$S$297*$H$297</f>
        <v>0</v>
      </c>
      <c r="AR297" s="89" t="s">
        <v>128</v>
      </c>
      <c r="AT297" s="89" t="s">
        <v>124</v>
      </c>
      <c r="AU297" s="89" t="s">
        <v>77</v>
      </c>
      <c r="AY297" s="6" t="s">
        <v>115</v>
      </c>
      <c r="BE297" s="156">
        <f>IF($N$297="základní",$J$297,0)</f>
        <v>0</v>
      </c>
      <c r="BF297" s="156">
        <f>IF($N$297="snížená",$J$297,0)</f>
        <v>0</v>
      </c>
      <c r="BG297" s="156">
        <f>IF($N$297="zákl. přenesená",$J$297,0)</f>
        <v>0</v>
      </c>
      <c r="BH297" s="156">
        <f>IF($N$297="sníž. přenesená",$J$297,0)</f>
        <v>0</v>
      </c>
      <c r="BI297" s="156">
        <f>IF($N$297="nulová",$J$297,0)</f>
        <v>0</v>
      </c>
      <c r="BJ297" s="89" t="s">
        <v>20</v>
      </c>
      <c r="BK297" s="156">
        <f>ROUND($I$297*$H$297,2)</f>
        <v>0</v>
      </c>
      <c r="BL297" s="89" t="s">
        <v>128</v>
      </c>
      <c r="BM297" s="89" t="s">
        <v>464</v>
      </c>
    </row>
    <row r="298" spans="2:47" s="6" customFormat="1" ht="16.5" customHeight="1">
      <c r="B298" s="23"/>
      <c r="C298" s="24"/>
      <c r="D298" s="157" t="s">
        <v>129</v>
      </c>
      <c r="E298" s="24"/>
      <c r="F298" s="158" t="s">
        <v>463</v>
      </c>
      <c r="G298" s="24"/>
      <c r="H298" s="24"/>
      <c r="J298" s="24"/>
      <c r="K298" s="24"/>
      <c r="L298" s="43"/>
      <c r="M298" s="56"/>
      <c r="N298" s="24"/>
      <c r="O298" s="24"/>
      <c r="P298" s="24"/>
      <c r="Q298" s="24"/>
      <c r="R298" s="24"/>
      <c r="S298" s="24"/>
      <c r="T298" s="57"/>
      <c r="AT298" s="6" t="s">
        <v>129</v>
      </c>
      <c r="AU298" s="6" t="s">
        <v>77</v>
      </c>
    </row>
    <row r="299" spans="2:65" s="6" customFormat="1" ht="15.75" customHeight="1">
      <c r="B299" s="23"/>
      <c r="C299" s="145" t="s">
        <v>203</v>
      </c>
      <c r="D299" s="145" t="s">
        <v>124</v>
      </c>
      <c r="E299" s="146" t="s">
        <v>465</v>
      </c>
      <c r="F299" s="147" t="s">
        <v>466</v>
      </c>
      <c r="G299" s="148" t="s">
        <v>206</v>
      </c>
      <c r="H299" s="149">
        <v>701.288</v>
      </c>
      <c r="I299" s="150"/>
      <c r="J299" s="151">
        <f>ROUND($I$299*$H$299,2)</f>
        <v>0</v>
      </c>
      <c r="K299" s="147"/>
      <c r="L299" s="43"/>
      <c r="M299" s="152"/>
      <c r="N299" s="153" t="s">
        <v>40</v>
      </c>
      <c r="O299" s="24"/>
      <c r="P299" s="24"/>
      <c r="Q299" s="154">
        <v>0</v>
      </c>
      <c r="R299" s="154">
        <f>$Q$299*$H$299</f>
        <v>0</v>
      </c>
      <c r="S299" s="154">
        <v>0</v>
      </c>
      <c r="T299" s="155">
        <f>$S$299*$H$299</f>
        <v>0</v>
      </c>
      <c r="AR299" s="89" t="s">
        <v>128</v>
      </c>
      <c r="AT299" s="89" t="s">
        <v>124</v>
      </c>
      <c r="AU299" s="89" t="s">
        <v>77</v>
      </c>
      <c r="AY299" s="6" t="s">
        <v>115</v>
      </c>
      <c r="BE299" s="156">
        <f>IF($N$299="základní",$J$299,0)</f>
        <v>0</v>
      </c>
      <c r="BF299" s="156">
        <f>IF($N$299="snížená",$J$299,0)</f>
        <v>0</v>
      </c>
      <c r="BG299" s="156">
        <f>IF($N$299="zákl. přenesená",$J$299,0)</f>
        <v>0</v>
      </c>
      <c r="BH299" s="156">
        <f>IF($N$299="sníž. přenesená",$J$299,0)</f>
        <v>0</v>
      </c>
      <c r="BI299" s="156">
        <f>IF($N$299="nulová",$J$299,0)</f>
        <v>0</v>
      </c>
      <c r="BJ299" s="89" t="s">
        <v>20</v>
      </c>
      <c r="BK299" s="156">
        <f>ROUND($I$299*$H$299,2)</f>
        <v>0</v>
      </c>
      <c r="BL299" s="89" t="s">
        <v>128</v>
      </c>
      <c r="BM299" s="89" t="s">
        <v>467</v>
      </c>
    </row>
    <row r="300" spans="2:47" s="6" customFormat="1" ht="16.5" customHeight="1">
      <c r="B300" s="23"/>
      <c r="C300" s="24"/>
      <c r="D300" s="157" t="s">
        <v>129</v>
      </c>
      <c r="E300" s="24"/>
      <c r="F300" s="158" t="s">
        <v>466</v>
      </c>
      <c r="G300" s="24"/>
      <c r="H300" s="24"/>
      <c r="J300" s="24"/>
      <c r="K300" s="24"/>
      <c r="L300" s="43"/>
      <c r="M300" s="56"/>
      <c r="N300" s="24"/>
      <c r="O300" s="24"/>
      <c r="P300" s="24"/>
      <c r="Q300" s="24"/>
      <c r="R300" s="24"/>
      <c r="S300" s="24"/>
      <c r="T300" s="57"/>
      <c r="AT300" s="6" t="s">
        <v>129</v>
      </c>
      <c r="AU300" s="6" t="s">
        <v>77</v>
      </c>
    </row>
    <row r="301" spans="2:65" s="6" customFormat="1" ht="15.75" customHeight="1">
      <c r="B301" s="23"/>
      <c r="C301" s="145" t="s">
        <v>207</v>
      </c>
      <c r="D301" s="145" t="s">
        <v>124</v>
      </c>
      <c r="E301" s="146" t="s">
        <v>468</v>
      </c>
      <c r="F301" s="147" t="s">
        <v>469</v>
      </c>
      <c r="G301" s="148" t="s">
        <v>206</v>
      </c>
      <c r="H301" s="149">
        <v>16830.912</v>
      </c>
      <c r="I301" s="150"/>
      <c r="J301" s="151">
        <f>ROUND($I$301*$H$301,2)</f>
        <v>0</v>
      </c>
      <c r="K301" s="147"/>
      <c r="L301" s="43"/>
      <c r="M301" s="152"/>
      <c r="N301" s="153" t="s">
        <v>40</v>
      </c>
      <c r="O301" s="24"/>
      <c r="P301" s="24"/>
      <c r="Q301" s="154">
        <v>0</v>
      </c>
      <c r="R301" s="154">
        <f>$Q$301*$H$301</f>
        <v>0</v>
      </c>
      <c r="S301" s="154">
        <v>0</v>
      </c>
      <c r="T301" s="155">
        <f>$S$301*$H$301</f>
        <v>0</v>
      </c>
      <c r="AR301" s="89" t="s">
        <v>128</v>
      </c>
      <c r="AT301" s="89" t="s">
        <v>124</v>
      </c>
      <c r="AU301" s="89" t="s">
        <v>77</v>
      </c>
      <c r="AY301" s="6" t="s">
        <v>115</v>
      </c>
      <c r="BE301" s="156">
        <f>IF($N$301="základní",$J$301,0)</f>
        <v>0</v>
      </c>
      <c r="BF301" s="156">
        <f>IF($N$301="snížená",$J$301,0)</f>
        <v>0</v>
      </c>
      <c r="BG301" s="156">
        <f>IF($N$301="zákl. přenesená",$J$301,0)</f>
        <v>0</v>
      </c>
      <c r="BH301" s="156">
        <f>IF($N$301="sníž. přenesená",$J$301,0)</f>
        <v>0</v>
      </c>
      <c r="BI301" s="156">
        <f>IF($N$301="nulová",$J$301,0)</f>
        <v>0</v>
      </c>
      <c r="BJ301" s="89" t="s">
        <v>20</v>
      </c>
      <c r="BK301" s="156">
        <f>ROUND($I$301*$H$301,2)</f>
        <v>0</v>
      </c>
      <c r="BL301" s="89" t="s">
        <v>128</v>
      </c>
      <c r="BM301" s="89" t="s">
        <v>470</v>
      </c>
    </row>
    <row r="302" spans="2:47" s="6" customFormat="1" ht="16.5" customHeight="1">
      <c r="B302" s="23"/>
      <c r="C302" s="24"/>
      <c r="D302" s="157" t="s">
        <v>129</v>
      </c>
      <c r="E302" s="24"/>
      <c r="F302" s="158" t="s">
        <v>469</v>
      </c>
      <c r="G302" s="24"/>
      <c r="H302" s="24"/>
      <c r="J302" s="24"/>
      <c r="K302" s="24"/>
      <c r="L302" s="43"/>
      <c r="M302" s="56"/>
      <c r="N302" s="24"/>
      <c r="O302" s="24"/>
      <c r="P302" s="24"/>
      <c r="Q302" s="24"/>
      <c r="R302" s="24"/>
      <c r="S302" s="24"/>
      <c r="T302" s="57"/>
      <c r="AT302" s="6" t="s">
        <v>129</v>
      </c>
      <c r="AU302" s="6" t="s">
        <v>77</v>
      </c>
    </row>
    <row r="303" spans="2:65" s="6" customFormat="1" ht="15.75" customHeight="1">
      <c r="B303" s="23"/>
      <c r="C303" s="145" t="s">
        <v>6</v>
      </c>
      <c r="D303" s="145" t="s">
        <v>124</v>
      </c>
      <c r="E303" s="146" t="s">
        <v>471</v>
      </c>
      <c r="F303" s="147" t="s">
        <v>472</v>
      </c>
      <c r="G303" s="148" t="s">
        <v>206</v>
      </c>
      <c r="H303" s="149">
        <v>701.288</v>
      </c>
      <c r="I303" s="150"/>
      <c r="J303" s="151">
        <f>ROUND($I$303*$H$303,2)</f>
        <v>0</v>
      </c>
      <c r="K303" s="147"/>
      <c r="L303" s="43"/>
      <c r="M303" s="152"/>
      <c r="N303" s="153" t="s">
        <v>40</v>
      </c>
      <c r="O303" s="24"/>
      <c r="P303" s="24"/>
      <c r="Q303" s="154">
        <v>0</v>
      </c>
      <c r="R303" s="154">
        <f>$Q$303*$H$303</f>
        <v>0</v>
      </c>
      <c r="S303" s="154">
        <v>0</v>
      </c>
      <c r="T303" s="155">
        <f>$S$303*$H$303</f>
        <v>0</v>
      </c>
      <c r="AR303" s="89" t="s">
        <v>128</v>
      </c>
      <c r="AT303" s="89" t="s">
        <v>124</v>
      </c>
      <c r="AU303" s="89" t="s">
        <v>77</v>
      </c>
      <c r="AY303" s="6" t="s">
        <v>115</v>
      </c>
      <c r="BE303" s="156">
        <f>IF($N$303="základní",$J$303,0)</f>
        <v>0</v>
      </c>
      <c r="BF303" s="156">
        <f>IF($N$303="snížená",$J$303,0)</f>
        <v>0</v>
      </c>
      <c r="BG303" s="156">
        <f>IF($N$303="zákl. přenesená",$J$303,0)</f>
        <v>0</v>
      </c>
      <c r="BH303" s="156">
        <f>IF($N$303="sníž. přenesená",$J$303,0)</f>
        <v>0</v>
      </c>
      <c r="BI303" s="156">
        <f>IF($N$303="nulová",$J$303,0)</f>
        <v>0</v>
      </c>
      <c r="BJ303" s="89" t="s">
        <v>20</v>
      </c>
      <c r="BK303" s="156">
        <f>ROUND($I$303*$H$303,2)</f>
        <v>0</v>
      </c>
      <c r="BL303" s="89" t="s">
        <v>128</v>
      </c>
      <c r="BM303" s="89" t="s">
        <v>473</v>
      </c>
    </row>
    <row r="304" spans="2:47" s="6" customFormat="1" ht="16.5" customHeight="1">
      <c r="B304" s="23"/>
      <c r="C304" s="24"/>
      <c r="D304" s="157" t="s">
        <v>129</v>
      </c>
      <c r="E304" s="24"/>
      <c r="F304" s="158" t="s">
        <v>472</v>
      </c>
      <c r="G304" s="24"/>
      <c r="H304" s="24"/>
      <c r="J304" s="24"/>
      <c r="K304" s="24"/>
      <c r="L304" s="43"/>
      <c r="M304" s="56"/>
      <c r="N304" s="24"/>
      <c r="O304" s="24"/>
      <c r="P304" s="24"/>
      <c r="Q304" s="24"/>
      <c r="R304" s="24"/>
      <c r="S304" s="24"/>
      <c r="T304" s="57"/>
      <c r="AT304" s="6" t="s">
        <v>129</v>
      </c>
      <c r="AU304" s="6" t="s">
        <v>77</v>
      </c>
    </row>
    <row r="305" spans="2:65" s="6" customFormat="1" ht="15.75" customHeight="1">
      <c r="B305" s="23"/>
      <c r="C305" s="145" t="s">
        <v>212</v>
      </c>
      <c r="D305" s="145" t="s">
        <v>124</v>
      </c>
      <c r="E305" s="146" t="s">
        <v>474</v>
      </c>
      <c r="F305" s="147" t="s">
        <v>475</v>
      </c>
      <c r="G305" s="148" t="s">
        <v>206</v>
      </c>
      <c r="H305" s="149">
        <v>157.027</v>
      </c>
      <c r="I305" s="150"/>
      <c r="J305" s="151">
        <f>ROUND($I$305*$H$305,2)</f>
        <v>0</v>
      </c>
      <c r="K305" s="147"/>
      <c r="L305" s="43"/>
      <c r="M305" s="152"/>
      <c r="N305" s="153" t="s">
        <v>40</v>
      </c>
      <c r="O305" s="24"/>
      <c r="P305" s="24"/>
      <c r="Q305" s="154">
        <v>0</v>
      </c>
      <c r="R305" s="154">
        <f>$Q$305*$H$305</f>
        <v>0</v>
      </c>
      <c r="S305" s="154">
        <v>0</v>
      </c>
      <c r="T305" s="155">
        <f>$S$305*$H$305</f>
        <v>0</v>
      </c>
      <c r="AR305" s="89" t="s">
        <v>128</v>
      </c>
      <c r="AT305" s="89" t="s">
        <v>124</v>
      </c>
      <c r="AU305" s="89" t="s">
        <v>77</v>
      </c>
      <c r="AY305" s="6" t="s">
        <v>115</v>
      </c>
      <c r="BE305" s="156">
        <f>IF($N$305="základní",$J$305,0)</f>
        <v>0</v>
      </c>
      <c r="BF305" s="156">
        <f>IF($N$305="snížená",$J$305,0)</f>
        <v>0</v>
      </c>
      <c r="BG305" s="156">
        <f>IF($N$305="zákl. přenesená",$J$305,0)</f>
        <v>0</v>
      </c>
      <c r="BH305" s="156">
        <f>IF($N$305="sníž. přenesená",$J$305,0)</f>
        <v>0</v>
      </c>
      <c r="BI305" s="156">
        <f>IF($N$305="nulová",$J$305,0)</f>
        <v>0</v>
      </c>
      <c r="BJ305" s="89" t="s">
        <v>20</v>
      </c>
      <c r="BK305" s="156">
        <f>ROUND($I$305*$H$305,2)</f>
        <v>0</v>
      </c>
      <c r="BL305" s="89" t="s">
        <v>128</v>
      </c>
      <c r="BM305" s="89" t="s">
        <v>476</v>
      </c>
    </row>
    <row r="306" spans="2:47" s="6" customFormat="1" ht="16.5" customHeight="1">
      <c r="B306" s="23"/>
      <c r="C306" s="24"/>
      <c r="D306" s="157" t="s">
        <v>129</v>
      </c>
      <c r="E306" s="24"/>
      <c r="F306" s="158" t="s">
        <v>475</v>
      </c>
      <c r="G306" s="24"/>
      <c r="H306" s="24"/>
      <c r="J306" s="24"/>
      <c r="K306" s="24"/>
      <c r="L306" s="43"/>
      <c r="M306" s="56"/>
      <c r="N306" s="24"/>
      <c r="O306" s="24"/>
      <c r="P306" s="24"/>
      <c r="Q306" s="24"/>
      <c r="R306" s="24"/>
      <c r="S306" s="24"/>
      <c r="T306" s="57"/>
      <c r="AT306" s="6" t="s">
        <v>129</v>
      </c>
      <c r="AU306" s="6" t="s">
        <v>77</v>
      </c>
    </row>
    <row r="307" spans="2:65" s="6" customFormat="1" ht="15.75" customHeight="1">
      <c r="B307" s="23"/>
      <c r="C307" s="145" t="s">
        <v>215</v>
      </c>
      <c r="D307" s="145" t="s">
        <v>124</v>
      </c>
      <c r="E307" s="146" t="s">
        <v>477</v>
      </c>
      <c r="F307" s="147" t="s">
        <v>478</v>
      </c>
      <c r="G307" s="148" t="s">
        <v>206</v>
      </c>
      <c r="H307" s="149">
        <v>264.727</v>
      </c>
      <c r="I307" s="150"/>
      <c r="J307" s="151">
        <f>ROUND($I$307*$H$307,2)</f>
        <v>0</v>
      </c>
      <c r="K307" s="147"/>
      <c r="L307" s="43"/>
      <c r="M307" s="152"/>
      <c r="N307" s="153" t="s">
        <v>40</v>
      </c>
      <c r="O307" s="24"/>
      <c r="P307" s="24"/>
      <c r="Q307" s="154">
        <v>0</v>
      </c>
      <c r="R307" s="154">
        <f>$Q$307*$H$307</f>
        <v>0</v>
      </c>
      <c r="S307" s="154">
        <v>0</v>
      </c>
      <c r="T307" s="155">
        <f>$S$307*$H$307</f>
        <v>0</v>
      </c>
      <c r="AR307" s="89" t="s">
        <v>128</v>
      </c>
      <c r="AT307" s="89" t="s">
        <v>124</v>
      </c>
      <c r="AU307" s="89" t="s">
        <v>77</v>
      </c>
      <c r="AY307" s="6" t="s">
        <v>115</v>
      </c>
      <c r="BE307" s="156">
        <f>IF($N$307="základní",$J$307,0)</f>
        <v>0</v>
      </c>
      <c r="BF307" s="156">
        <f>IF($N$307="snížená",$J$307,0)</f>
        <v>0</v>
      </c>
      <c r="BG307" s="156">
        <f>IF($N$307="zákl. přenesená",$J$307,0)</f>
        <v>0</v>
      </c>
      <c r="BH307" s="156">
        <f>IF($N$307="sníž. přenesená",$J$307,0)</f>
        <v>0</v>
      </c>
      <c r="BI307" s="156">
        <f>IF($N$307="nulová",$J$307,0)</f>
        <v>0</v>
      </c>
      <c r="BJ307" s="89" t="s">
        <v>20</v>
      </c>
      <c r="BK307" s="156">
        <f>ROUND($I$307*$H$307,2)</f>
        <v>0</v>
      </c>
      <c r="BL307" s="89" t="s">
        <v>128</v>
      </c>
      <c r="BM307" s="89" t="s">
        <v>479</v>
      </c>
    </row>
    <row r="308" spans="2:47" s="6" customFormat="1" ht="16.5" customHeight="1">
      <c r="B308" s="23"/>
      <c r="C308" s="24"/>
      <c r="D308" s="157" t="s">
        <v>129</v>
      </c>
      <c r="E308" s="24"/>
      <c r="F308" s="158" t="s">
        <v>478</v>
      </c>
      <c r="G308" s="24"/>
      <c r="H308" s="24"/>
      <c r="J308" s="24"/>
      <c r="K308" s="24"/>
      <c r="L308" s="43"/>
      <c r="M308" s="56"/>
      <c r="N308" s="24"/>
      <c r="O308" s="24"/>
      <c r="P308" s="24"/>
      <c r="Q308" s="24"/>
      <c r="R308" s="24"/>
      <c r="S308" s="24"/>
      <c r="T308" s="57"/>
      <c r="AT308" s="6" t="s">
        <v>129</v>
      </c>
      <c r="AU308" s="6" t="s">
        <v>77</v>
      </c>
    </row>
    <row r="309" spans="2:65" s="6" customFormat="1" ht="15.75" customHeight="1">
      <c r="B309" s="23"/>
      <c r="C309" s="145" t="s">
        <v>222</v>
      </c>
      <c r="D309" s="145" t="s">
        <v>124</v>
      </c>
      <c r="E309" s="146" t="s">
        <v>480</v>
      </c>
      <c r="F309" s="147" t="s">
        <v>481</v>
      </c>
      <c r="G309" s="148" t="s">
        <v>206</v>
      </c>
      <c r="H309" s="149">
        <v>45.021</v>
      </c>
      <c r="I309" s="150"/>
      <c r="J309" s="151">
        <f>ROUND($I$309*$H$309,2)</f>
        <v>0</v>
      </c>
      <c r="K309" s="147"/>
      <c r="L309" s="43"/>
      <c r="M309" s="152"/>
      <c r="N309" s="153" t="s">
        <v>40</v>
      </c>
      <c r="O309" s="24"/>
      <c r="P309" s="24"/>
      <c r="Q309" s="154">
        <v>0</v>
      </c>
      <c r="R309" s="154">
        <f>$Q$309*$H$309</f>
        <v>0</v>
      </c>
      <c r="S309" s="154">
        <v>0</v>
      </c>
      <c r="T309" s="155">
        <f>$S$309*$H$309</f>
        <v>0</v>
      </c>
      <c r="AR309" s="89" t="s">
        <v>128</v>
      </c>
      <c r="AT309" s="89" t="s">
        <v>124</v>
      </c>
      <c r="AU309" s="89" t="s">
        <v>77</v>
      </c>
      <c r="AY309" s="6" t="s">
        <v>115</v>
      </c>
      <c r="BE309" s="156">
        <f>IF($N$309="základní",$J$309,0)</f>
        <v>0</v>
      </c>
      <c r="BF309" s="156">
        <f>IF($N$309="snížená",$J$309,0)</f>
        <v>0</v>
      </c>
      <c r="BG309" s="156">
        <f>IF($N$309="zákl. přenesená",$J$309,0)</f>
        <v>0</v>
      </c>
      <c r="BH309" s="156">
        <f>IF($N$309="sníž. přenesená",$J$309,0)</f>
        <v>0</v>
      </c>
      <c r="BI309" s="156">
        <f>IF($N$309="nulová",$J$309,0)</f>
        <v>0</v>
      </c>
      <c r="BJ309" s="89" t="s">
        <v>20</v>
      </c>
      <c r="BK309" s="156">
        <f>ROUND($I$309*$H$309,2)</f>
        <v>0</v>
      </c>
      <c r="BL309" s="89" t="s">
        <v>128</v>
      </c>
      <c r="BM309" s="89" t="s">
        <v>482</v>
      </c>
    </row>
    <row r="310" spans="2:47" s="6" customFormat="1" ht="16.5" customHeight="1">
      <c r="B310" s="23"/>
      <c r="C310" s="24"/>
      <c r="D310" s="157" t="s">
        <v>129</v>
      </c>
      <c r="E310" s="24"/>
      <c r="F310" s="158" t="s">
        <v>481</v>
      </c>
      <c r="G310" s="24"/>
      <c r="H310" s="24"/>
      <c r="J310" s="24"/>
      <c r="K310" s="24"/>
      <c r="L310" s="43"/>
      <c r="M310" s="56"/>
      <c r="N310" s="24"/>
      <c r="O310" s="24"/>
      <c r="P310" s="24"/>
      <c r="Q310" s="24"/>
      <c r="R310" s="24"/>
      <c r="S310" s="24"/>
      <c r="T310" s="57"/>
      <c r="AT310" s="6" t="s">
        <v>129</v>
      </c>
      <c r="AU310" s="6" t="s">
        <v>77</v>
      </c>
    </row>
    <row r="311" spans="2:65" s="6" customFormat="1" ht="15.75" customHeight="1">
      <c r="B311" s="23"/>
      <c r="C311" s="145" t="s">
        <v>226</v>
      </c>
      <c r="D311" s="145" t="s">
        <v>124</v>
      </c>
      <c r="E311" s="146" t="s">
        <v>483</v>
      </c>
      <c r="F311" s="147" t="s">
        <v>484</v>
      </c>
      <c r="G311" s="148" t="s">
        <v>206</v>
      </c>
      <c r="H311" s="149">
        <v>233.551</v>
      </c>
      <c r="I311" s="150"/>
      <c r="J311" s="151">
        <f>ROUND($I$311*$H$311,2)</f>
        <v>0</v>
      </c>
      <c r="K311" s="147"/>
      <c r="L311" s="43"/>
      <c r="M311" s="152"/>
      <c r="N311" s="153" t="s">
        <v>40</v>
      </c>
      <c r="O311" s="24"/>
      <c r="P311" s="24"/>
      <c r="Q311" s="154">
        <v>0</v>
      </c>
      <c r="R311" s="154">
        <f>$Q$311*$H$311</f>
        <v>0</v>
      </c>
      <c r="S311" s="154">
        <v>0</v>
      </c>
      <c r="T311" s="155">
        <f>$S$311*$H$311</f>
        <v>0</v>
      </c>
      <c r="AR311" s="89" t="s">
        <v>128</v>
      </c>
      <c r="AT311" s="89" t="s">
        <v>124</v>
      </c>
      <c r="AU311" s="89" t="s">
        <v>77</v>
      </c>
      <c r="AY311" s="6" t="s">
        <v>115</v>
      </c>
      <c r="BE311" s="156">
        <f>IF($N$311="základní",$J$311,0)</f>
        <v>0</v>
      </c>
      <c r="BF311" s="156">
        <f>IF($N$311="snížená",$J$311,0)</f>
        <v>0</v>
      </c>
      <c r="BG311" s="156">
        <f>IF($N$311="zákl. přenesená",$J$311,0)</f>
        <v>0</v>
      </c>
      <c r="BH311" s="156">
        <f>IF($N$311="sníž. přenesená",$J$311,0)</f>
        <v>0</v>
      </c>
      <c r="BI311" s="156">
        <f>IF($N$311="nulová",$J$311,0)</f>
        <v>0</v>
      </c>
      <c r="BJ311" s="89" t="s">
        <v>20</v>
      </c>
      <c r="BK311" s="156">
        <f>ROUND($I$311*$H$311,2)</f>
        <v>0</v>
      </c>
      <c r="BL311" s="89" t="s">
        <v>128</v>
      </c>
      <c r="BM311" s="89" t="s">
        <v>485</v>
      </c>
    </row>
    <row r="312" spans="2:47" s="6" customFormat="1" ht="16.5" customHeight="1">
      <c r="B312" s="23"/>
      <c r="C312" s="24"/>
      <c r="D312" s="157" t="s">
        <v>129</v>
      </c>
      <c r="E312" s="24"/>
      <c r="F312" s="158" t="s">
        <v>484</v>
      </c>
      <c r="G312" s="24"/>
      <c r="H312" s="24"/>
      <c r="J312" s="24"/>
      <c r="K312" s="24"/>
      <c r="L312" s="43"/>
      <c r="M312" s="56"/>
      <c r="N312" s="24"/>
      <c r="O312" s="24"/>
      <c r="P312" s="24"/>
      <c r="Q312" s="24"/>
      <c r="R312" s="24"/>
      <c r="S312" s="24"/>
      <c r="T312" s="57"/>
      <c r="AT312" s="6" t="s">
        <v>129</v>
      </c>
      <c r="AU312" s="6" t="s">
        <v>77</v>
      </c>
    </row>
    <row r="313" spans="2:65" s="6" customFormat="1" ht="15.75" customHeight="1">
      <c r="B313" s="23"/>
      <c r="C313" s="145" t="s">
        <v>229</v>
      </c>
      <c r="D313" s="145" t="s">
        <v>124</v>
      </c>
      <c r="E313" s="146" t="s">
        <v>486</v>
      </c>
      <c r="F313" s="147" t="s">
        <v>487</v>
      </c>
      <c r="G313" s="148" t="s">
        <v>221</v>
      </c>
      <c r="H313" s="149">
        <v>1</v>
      </c>
      <c r="I313" s="150"/>
      <c r="J313" s="151">
        <f>ROUND($I$313*$H$313,2)</f>
        <v>0</v>
      </c>
      <c r="K313" s="147"/>
      <c r="L313" s="43"/>
      <c r="M313" s="152"/>
      <c r="N313" s="153" t="s">
        <v>40</v>
      </c>
      <c r="O313" s="24"/>
      <c r="P313" s="24"/>
      <c r="Q313" s="154">
        <v>0</v>
      </c>
      <c r="R313" s="154">
        <f>$Q$313*$H$313</f>
        <v>0</v>
      </c>
      <c r="S313" s="154">
        <v>0</v>
      </c>
      <c r="T313" s="155">
        <f>$S$313*$H$313</f>
        <v>0</v>
      </c>
      <c r="AR313" s="89" t="s">
        <v>128</v>
      </c>
      <c r="AT313" s="89" t="s">
        <v>124</v>
      </c>
      <c r="AU313" s="89" t="s">
        <v>77</v>
      </c>
      <c r="AY313" s="6" t="s">
        <v>115</v>
      </c>
      <c r="BE313" s="156">
        <f>IF($N$313="základní",$J$313,0)</f>
        <v>0</v>
      </c>
      <c r="BF313" s="156">
        <f>IF($N$313="snížená",$J$313,0)</f>
        <v>0</v>
      </c>
      <c r="BG313" s="156">
        <f>IF($N$313="zákl. přenesená",$J$313,0)</f>
        <v>0</v>
      </c>
      <c r="BH313" s="156">
        <f>IF($N$313="sníž. přenesená",$J$313,0)</f>
        <v>0</v>
      </c>
      <c r="BI313" s="156">
        <f>IF($N$313="nulová",$J$313,0)</f>
        <v>0</v>
      </c>
      <c r="BJ313" s="89" t="s">
        <v>20</v>
      </c>
      <c r="BK313" s="156">
        <f>ROUND($I$313*$H$313,2)</f>
        <v>0</v>
      </c>
      <c r="BL313" s="89" t="s">
        <v>128</v>
      </c>
      <c r="BM313" s="89" t="s">
        <v>488</v>
      </c>
    </row>
    <row r="314" spans="2:47" s="6" customFormat="1" ht="16.5" customHeight="1">
      <c r="B314" s="23"/>
      <c r="C314" s="24"/>
      <c r="D314" s="157" t="s">
        <v>129</v>
      </c>
      <c r="E314" s="24"/>
      <c r="F314" s="158" t="s">
        <v>487</v>
      </c>
      <c r="G314" s="24"/>
      <c r="H314" s="24"/>
      <c r="J314" s="24"/>
      <c r="K314" s="24"/>
      <c r="L314" s="43"/>
      <c r="M314" s="56"/>
      <c r="N314" s="24"/>
      <c r="O314" s="24"/>
      <c r="P314" s="24"/>
      <c r="Q314" s="24"/>
      <c r="R314" s="24"/>
      <c r="S314" s="24"/>
      <c r="T314" s="57"/>
      <c r="AT314" s="6" t="s">
        <v>129</v>
      </c>
      <c r="AU314" s="6" t="s">
        <v>77</v>
      </c>
    </row>
    <row r="315" spans="2:65" s="6" customFormat="1" ht="15.75" customHeight="1">
      <c r="B315" s="23"/>
      <c r="C315" s="145" t="s">
        <v>232</v>
      </c>
      <c r="D315" s="145" t="s">
        <v>124</v>
      </c>
      <c r="E315" s="146" t="s">
        <v>489</v>
      </c>
      <c r="F315" s="147" t="s">
        <v>490</v>
      </c>
      <c r="G315" s="148" t="s">
        <v>221</v>
      </c>
      <c r="H315" s="149">
        <v>12</v>
      </c>
      <c r="I315" s="150"/>
      <c r="J315" s="151">
        <f>ROUND($I$315*$H$315,2)</f>
        <v>0</v>
      </c>
      <c r="K315" s="147"/>
      <c r="L315" s="43"/>
      <c r="M315" s="152"/>
      <c r="N315" s="153" t="s">
        <v>40</v>
      </c>
      <c r="O315" s="24"/>
      <c r="P315" s="24"/>
      <c r="Q315" s="154">
        <v>0</v>
      </c>
      <c r="R315" s="154">
        <f>$Q$315*$H$315</f>
        <v>0</v>
      </c>
      <c r="S315" s="154">
        <v>0</v>
      </c>
      <c r="T315" s="155">
        <f>$S$315*$H$315</f>
        <v>0</v>
      </c>
      <c r="AR315" s="89" t="s">
        <v>128</v>
      </c>
      <c r="AT315" s="89" t="s">
        <v>124</v>
      </c>
      <c r="AU315" s="89" t="s">
        <v>77</v>
      </c>
      <c r="AY315" s="6" t="s">
        <v>115</v>
      </c>
      <c r="BE315" s="156">
        <f>IF($N$315="základní",$J$315,0)</f>
        <v>0</v>
      </c>
      <c r="BF315" s="156">
        <f>IF($N$315="snížená",$J$315,0)</f>
        <v>0</v>
      </c>
      <c r="BG315" s="156">
        <f>IF($N$315="zákl. přenesená",$J$315,0)</f>
        <v>0</v>
      </c>
      <c r="BH315" s="156">
        <f>IF($N$315="sníž. přenesená",$J$315,0)</f>
        <v>0</v>
      </c>
      <c r="BI315" s="156">
        <f>IF($N$315="nulová",$J$315,0)</f>
        <v>0</v>
      </c>
      <c r="BJ315" s="89" t="s">
        <v>20</v>
      </c>
      <c r="BK315" s="156">
        <f>ROUND($I$315*$H$315,2)</f>
        <v>0</v>
      </c>
      <c r="BL315" s="89" t="s">
        <v>128</v>
      </c>
      <c r="BM315" s="89" t="s">
        <v>491</v>
      </c>
    </row>
    <row r="316" spans="2:47" s="6" customFormat="1" ht="16.5" customHeight="1">
      <c r="B316" s="23"/>
      <c r="C316" s="24"/>
      <c r="D316" s="157" t="s">
        <v>129</v>
      </c>
      <c r="E316" s="24"/>
      <c r="F316" s="158" t="s">
        <v>490</v>
      </c>
      <c r="G316" s="24"/>
      <c r="H316" s="24"/>
      <c r="J316" s="24"/>
      <c r="K316" s="24"/>
      <c r="L316" s="43"/>
      <c r="M316" s="56"/>
      <c r="N316" s="24"/>
      <c r="O316" s="24"/>
      <c r="P316" s="24"/>
      <c r="Q316" s="24"/>
      <c r="R316" s="24"/>
      <c r="S316" s="24"/>
      <c r="T316" s="57"/>
      <c r="AT316" s="6" t="s">
        <v>129</v>
      </c>
      <c r="AU316" s="6" t="s">
        <v>77</v>
      </c>
    </row>
    <row r="317" spans="2:65" s="6" customFormat="1" ht="15.75" customHeight="1">
      <c r="B317" s="23"/>
      <c r="C317" s="145" t="s">
        <v>235</v>
      </c>
      <c r="D317" s="145" t="s">
        <v>124</v>
      </c>
      <c r="E317" s="146" t="s">
        <v>492</v>
      </c>
      <c r="F317" s="147" t="s">
        <v>493</v>
      </c>
      <c r="G317" s="148" t="s">
        <v>221</v>
      </c>
      <c r="H317" s="149">
        <v>2</v>
      </c>
      <c r="I317" s="150"/>
      <c r="J317" s="151">
        <f>ROUND($I$317*$H$317,2)</f>
        <v>0</v>
      </c>
      <c r="K317" s="147"/>
      <c r="L317" s="43"/>
      <c r="M317" s="152"/>
      <c r="N317" s="153" t="s">
        <v>40</v>
      </c>
      <c r="O317" s="24"/>
      <c r="P317" s="24"/>
      <c r="Q317" s="154">
        <v>0</v>
      </c>
      <c r="R317" s="154">
        <f>$Q$317*$H$317</f>
        <v>0</v>
      </c>
      <c r="S317" s="154">
        <v>0</v>
      </c>
      <c r="T317" s="155">
        <f>$S$317*$H$317</f>
        <v>0</v>
      </c>
      <c r="AR317" s="89" t="s">
        <v>128</v>
      </c>
      <c r="AT317" s="89" t="s">
        <v>124</v>
      </c>
      <c r="AU317" s="89" t="s">
        <v>77</v>
      </c>
      <c r="AY317" s="6" t="s">
        <v>115</v>
      </c>
      <c r="BE317" s="156">
        <f>IF($N$317="základní",$J$317,0)</f>
        <v>0</v>
      </c>
      <c r="BF317" s="156">
        <f>IF($N$317="snížená",$J$317,0)</f>
        <v>0</v>
      </c>
      <c r="BG317" s="156">
        <f>IF($N$317="zákl. přenesená",$J$317,0)</f>
        <v>0</v>
      </c>
      <c r="BH317" s="156">
        <f>IF($N$317="sníž. přenesená",$J$317,0)</f>
        <v>0</v>
      </c>
      <c r="BI317" s="156">
        <f>IF($N$317="nulová",$J$317,0)</f>
        <v>0</v>
      </c>
      <c r="BJ317" s="89" t="s">
        <v>20</v>
      </c>
      <c r="BK317" s="156">
        <f>ROUND($I$317*$H$317,2)</f>
        <v>0</v>
      </c>
      <c r="BL317" s="89" t="s">
        <v>128</v>
      </c>
      <c r="BM317" s="89" t="s">
        <v>494</v>
      </c>
    </row>
    <row r="318" spans="2:47" s="6" customFormat="1" ht="16.5" customHeight="1">
      <c r="B318" s="23"/>
      <c r="C318" s="24"/>
      <c r="D318" s="157" t="s">
        <v>129</v>
      </c>
      <c r="E318" s="24"/>
      <c r="F318" s="158" t="s">
        <v>493</v>
      </c>
      <c r="G318" s="24"/>
      <c r="H318" s="24"/>
      <c r="J318" s="24"/>
      <c r="K318" s="24"/>
      <c r="L318" s="43"/>
      <c r="M318" s="56"/>
      <c r="N318" s="24"/>
      <c r="O318" s="24"/>
      <c r="P318" s="24"/>
      <c r="Q318" s="24"/>
      <c r="R318" s="24"/>
      <c r="S318" s="24"/>
      <c r="T318" s="57"/>
      <c r="AT318" s="6" t="s">
        <v>129</v>
      </c>
      <c r="AU318" s="6" t="s">
        <v>77</v>
      </c>
    </row>
    <row r="319" spans="2:65" s="6" customFormat="1" ht="15.75" customHeight="1">
      <c r="B319" s="23"/>
      <c r="C319" s="145" t="s">
        <v>238</v>
      </c>
      <c r="D319" s="145" t="s">
        <v>124</v>
      </c>
      <c r="E319" s="146" t="s">
        <v>495</v>
      </c>
      <c r="F319" s="147" t="s">
        <v>496</v>
      </c>
      <c r="G319" s="148" t="s">
        <v>221</v>
      </c>
      <c r="H319" s="149">
        <v>1</v>
      </c>
      <c r="I319" s="150"/>
      <c r="J319" s="151">
        <f>ROUND($I$319*$H$319,2)</f>
        <v>0</v>
      </c>
      <c r="K319" s="147"/>
      <c r="L319" s="43"/>
      <c r="M319" s="152"/>
      <c r="N319" s="153" t="s">
        <v>40</v>
      </c>
      <c r="O319" s="24"/>
      <c r="P319" s="24"/>
      <c r="Q319" s="154">
        <v>0</v>
      </c>
      <c r="R319" s="154">
        <f>$Q$319*$H$319</f>
        <v>0</v>
      </c>
      <c r="S319" s="154">
        <v>0</v>
      </c>
      <c r="T319" s="155">
        <f>$S$319*$H$319</f>
        <v>0</v>
      </c>
      <c r="AR319" s="89" t="s">
        <v>128</v>
      </c>
      <c r="AT319" s="89" t="s">
        <v>124</v>
      </c>
      <c r="AU319" s="89" t="s">
        <v>77</v>
      </c>
      <c r="AY319" s="6" t="s">
        <v>115</v>
      </c>
      <c r="BE319" s="156">
        <f>IF($N$319="základní",$J$319,0)</f>
        <v>0</v>
      </c>
      <c r="BF319" s="156">
        <f>IF($N$319="snížená",$J$319,0)</f>
        <v>0</v>
      </c>
      <c r="BG319" s="156">
        <f>IF($N$319="zákl. přenesená",$J$319,0)</f>
        <v>0</v>
      </c>
      <c r="BH319" s="156">
        <f>IF($N$319="sníž. přenesená",$J$319,0)</f>
        <v>0</v>
      </c>
      <c r="BI319" s="156">
        <f>IF($N$319="nulová",$J$319,0)</f>
        <v>0</v>
      </c>
      <c r="BJ319" s="89" t="s">
        <v>20</v>
      </c>
      <c r="BK319" s="156">
        <f>ROUND($I$319*$H$319,2)</f>
        <v>0</v>
      </c>
      <c r="BL319" s="89" t="s">
        <v>128</v>
      </c>
      <c r="BM319" s="89" t="s">
        <v>497</v>
      </c>
    </row>
    <row r="320" spans="2:47" s="6" customFormat="1" ht="16.5" customHeight="1">
      <c r="B320" s="23"/>
      <c r="C320" s="24"/>
      <c r="D320" s="157" t="s">
        <v>129</v>
      </c>
      <c r="E320" s="24"/>
      <c r="F320" s="158" t="s">
        <v>496</v>
      </c>
      <c r="G320" s="24"/>
      <c r="H320" s="24"/>
      <c r="J320" s="24"/>
      <c r="K320" s="24"/>
      <c r="L320" s="43"/>
      <c r="M320" s="56"/>
      <c r="N320" s="24"/>
      <c r="O320" s="24"/>
      <c r="P320" s="24"/>
      <c r="Q320" s="24"/>
      <c r="R320" s="24"/>
      <c r="S320" s="24"/>
      <c r="T320" s="57"/>
      <c r="AT320" s="6" t="s">
        <v>129</v>
      </c>
      <c r="AU320" s="6" t="s">
        <v>77</v>
      </c>
    </row>
    <row r="321" spans="2:63" s="132" customFormat="1" ht="30.75" customHeight="1">
      <c r="B321" s="133"/>
      <c r="C321" s="134"/>
      <c r="D321" s="134" t="s">
        <v>68</v>
      </c>
      <c r="E321" s="143" t="s">
        <v>498</v>
      </c>
      <c r="F321" s="143" t="s">
        <v>499</v>
      </c>
      <c r="G321" s="134"/>
      <c r="H321" s="134"/>
      <c r="J321" s="144">
        <f>$BK$321</f>
        <v>0</v>
      </c>
      <c r="K321" s="134"/>
      <c r="L321" s="137"/>
      <c r="M321" s="138"/>
      <c r="N321" s="134"/>
      <c r="O321" s="134"/>
      <c r="P321" s="139">
        <f>SUM($P$322:$P$323)</f>
        <v>0</v>
      </c>
      <c r="Q321" s="134"/>
      <c r="R321" s="139">
        <f>SUM($R$322:$R$323)</f>
        <v>0</v>
      </c>
      <c r="S321" s="134"/>
      <c r="T321" s="140">
        <f>SUM($T$322:$T$323)</f>
        <v>0</v>
      </c>
      <c r="AR321" s="141" t="s">
        <v>20</v>
      </c>
      <c r="AT321" s="141" t="s">
        <v>68</v>
      </c>
      <c r="AU321" s="141" t="s">
        <v>20</v>
      </c>
      <c r="AY321" s="141" t="s">
        <v>115</v>
      </c>
      <c r="BK321" s="142">
        <f>SUM($BK$322:$BK$323)</f>
        <v>0</v>
      </c>
    </row>
    <row r="322" spans="2:65" s="6" customFormat="1" ht="15.75" customHeight="1">
      <c r="B322" s="23"/>
      <c r="C322" s="145" t="s">
        <v>20</v>
      </c>
      <c r="D322" s="145" t="s">
        <v>124</v>
      </c>
      <c r="E322" s="146" t="s">
        <v>500</v>
      </c>
      <c r="F322" s="147" t="s">
        <v>501</v>
      </c>
      <c r="G322" s="148" t="s">
        <v>206</v>
      </c>
      <c r="H322" s="149">
        <v>1594.857</v>
      </c>
      <c r="I322" s="150"/>
      <c r="J322" s="151">
        <f>ROUND($I$322*$H$322,2)</f>
        <v>0</v>
      </c>
      <c r="K322" s="147"/>
      <c r="L322" s="43"/>
      <c r="M322" s="152"/>
      <c r="N322" s="153" t="s">
        <v>40</v>
      </c>
      <c r="O322" s="24"/>
      <c r="P322" s="24"/>
      <c r="Q322" s="154">
        <v>0</v>
      </c>
      <c r="R322" s="154">
        <f>$Q$322*$H$322</f>
        <v>0</v>
      </c>
      <c r="S322" s="154">
        <v>0</v>
      </c>
      <c r="T322" s="155">
        <f>$S$322*$H$322</f>
        <v>0</v>
      </c>
      <c r="AR322" s="89" t="s">
        <v>128</v>
      </c>
      <c r="AT322" s="89" t="s">
        <v>124</v>
      </c>
      <c r="AU322" s="89" t="s">
        <v>77</v>
      </c>
      <c r="AY322" s="6" t="s">
        <v>115</v>
      </c>
      <c r="BE322" s="156">
        <f>IF($N$322="základní",$J$322,0)</f>
        <v>0</v>
      </c>
      <c r="BF322" s="156">
        <f>IF($N$322="snížená",$J$322,0)</f>
        <v>0</v>
      </c>
      <c r="BG322" s="156">
        <f>IF($N$322="zákl. přenesená",$J$322,0)</f>
        <v>0</v>
      </c>
      <c r="BH322" s="156">
        <f>IF($N$322="sníž. přenesená",$J$322,0)</f>
        <v>0</v>
      </c>
      <c r="BI322" s="156">
        <f>IF($N$322="nulová",$J$322,0)</f>
        <v>0</v>
      </c>
      <c r="BJ322" s="89" t="s">
        <v>20</v>
      </c>
      <c r="BK322" s="156">
        <f>ROUND($I$322*$H$322,2)</f>
        <v>0</v>
      </c>
      <c r="BL322" s="89" t="s">
        <v>128</v>
      </c>
      <c r="BM322" s="89" t="s">
        <v>502</v>
      </c>
    </row>
    <row r="323" spans="2:47" s="6" customFormat="1" ht="16.5" customHeight="1">
      <c r="B323" s="23"/>
      <c r="C323" s="24"/>
      <c r="D323" s="157" t="s">
        <v>129</v>
      </c>
      <c r="E323" s="24"/>
      <c r="F323" s="158" t="s">
        <v>501</v>
      </c>
      <c r="G323" s="24"/>
      <c r="H323" s="24"/>
      <c r="J323" s="24"/>
      <c r="K323" s="24"/>
      <c r="L323" s="43"/>
      <c r="M323" s="56"/>
      <c r="N323" s="24"/>
      <c r="O323" s="24"/>
      <c r="P323" s="24"/>
      <c r="Q323" s="24"/>
      <c r="R323" s="24"/>
      <c r="S323" s="24"/>
      <c r="T323" s="57"/>
      <c r="AT323" s="6" t="s">
        <v>129</v>
      </c>
      <c r="AU323" s="6" t="s">
        <v>77</v>
      </c>
    </row>
    <row r="324" spans="2:63" s="132" customFormat="1" ht="30.75" customHeight="1">
      <c r="B324" s="133"/>
      <c r="C324" s="134"/>
      <c r="D324" s="134" t="s">
        <v>68</v>
      </c>
      <c r="E324" s="143" t="s">
        <v>503</v>
      </c>
      <c r="F324" s="143" t="s">
        <v>504</v>
      </c>
      <c r="G324" s="134"/>
      <c r="H324" s="134"/>
      <c r="J324" s="144">
        <f>$BK$324</f>
        <v>0</v>
      </c>
      <c r="K324" s="134"/>
      <c r="L324" s="137"/>
      <c r="M324" s="138"/>
      <c r="N324" s="134"/>
      <c r="O324" s="134"/>
      <c r="P324" s="139">
        <f>SUM($P$325:$P$328)</f>
        <v>0</v>
      </c>
      <c r="Q324" s="134"/>
      <c r="R324" s="139">
        <f>SUM($R$325:$R$328)</f>
        <v>0</v>
      </c>
      <c r="S324" s="134"/>
      <c r="T324" s="140">
        <f>SUM($T$325:$T$328)</f>
        <v>0</v>
      </c>
      <c r="AR324" s="141" t="s">
        <v>20</v>
      </c>
      <c r="AT324" s="141" t="s">
        <v>68</v>
      </c>
      <c r="AU324" s="141" t="s">
        <v>20</v>
      </c>
      <c r="AY324" s="141" t="s">
        <v>115</v>
      </c>
      <c r="BK324" s="142">
        <f>SUM($BK$325:$BK$328)</f>
        <v>0</v>
      </c>
    </row>
    <row r="325" spans="2:65" s="6" customFormat="1" ht="15.75" customHeight="1">
      <c r="B325" s="23"/>
      <c r="C325" s="145" t="s">
        <v>20</v>
      </c>
      <c r="D325" s="145" t="s">
        <v>124</v>
      </c>
      <c r="E325" s="146" t="s">
        <v>505</v>
      </c>
      <c r="F325" s="147" t="s">
        <v>506</v>
      </c>
      <c r="G325" s="148" t="s">
        <v>163</v>
      </c>
      <c r="H325" s="149">
        <v>14</v>
      </c>
      <c r="I325" s="150"/>
      <c r="J325" s="151">
        <f>ROUND($I$325*$H$325,2)</f>
        <v>0</v>
      </c>
      <c r="K325" s="147"/>
      <c r="L325" s="43"/>
      <c r="M325" s="152"/>
      <c r="N325" s="153" t="s">
        <v>40</v>
      </c>
      <c r="O325" s="24"/>
      <c r="P325" s="24"/>
      <c r="Q325" s="154">
        <v>0</v>
      </c>
      <c r="R325" s="154">
        <f>$Q$325*$H$325</f>
        <v>0</v>
      </c>
      <c r="S325" s="154">
        <v>0</v>
      </c>
      <c r="T325" s="155">
        <f>$S$325*$H$325</f>
        <v>0</v>
      </c>
      <c r="AR325" s="89" t="s">
        <v>128</v>
      </c>
      <c r="AT325" s="89" t="s">
        <v>124</v>
      </c>
      <c r="AU325" s="89" t="s">
        <v>77</v>
      </c>
      <c r="AY325" s="6" t="s">
        <v>115</v>
      </c>
      <c r="BE325" s="156">
        <f>IF($N$325="základní",$J$325,0)</f>
        <v>0</v>
      </c>
      <c r="BF325" s="156">
        <f>IF($N$325="snížená",$J$325,0)</f>
        <v>0</v>
      </c>
      <c r="BG325" s="156">
        <f>IF($N$325="zákl. přenesená",$J$325,0)</f>
        <v>0</v>
      </c>
      <c r="BH325" s="156">
        <f>IF($N$325="sníž. přenesená",$J$325,0)</f>
        <v>0</v>
      </c>
      <c r="BI325" s="156">
        <f>IF($N$325="nulová",$J$325,0)</f>
        <v>0</v>
      </c>
      <c r="BJ325" s="89" t="s">
        <v>20</v>
      </c>
      <c r="BK325" s="156">
        <f>ROUND($I$325*$H$325,2)</f>
        <v>0</v>
      </c>
      <c r="BL325" s="89" t="s">
        <v>128</v>
      </c>
      <c r="BM325" s="89" t="s">
        <v>507</v>
      </c>
    </row>
    <row r="326" spans="2:47" s="6" customFormat="1" ht="16.5" customHeight="1">
      <c r="B326" s="23"/>
      <c r="C326" s="24"/>
      <c r="D326" s="157" t="s">
        <v>129</v>
      </c>
      <c r="E326" s="24"/>
      <c r="F326" s="158" t="s">
        <v>506</v>
      </c>
      <c r="G326" s="24"/>
      <c r="H326" s="24"/>
      <c r="J326" s="24"/>
      <c r="K326" s="24"/>
      <c r="L326" s="43"/>
      <c r="M326" s="56"/>
      <c r="N326" s="24"/>
      <c r="O326" s="24"/>
      <c r="P326" s="24"/>
      <c r="Q326" s="24"/>
      <c r="R326" s="24"/>
      <c r="S326" s="24"/>
      <c r="T326" s="57"/>
      <c r="AT326" s="6" t="s">
        <v>129</v>
      </c>
      <c r="AU326" s="6" t="s">
        <v>77</v>
      </c>
    </row>
    <row r="327" spans="2:65" s="6" customFormat="1" ht="15.75" customHeight="1">
      <c r="B327" s="23"/>
      <c r="C327" s="145" t="s">
        <v>77</v>
      </c>
      <c r="D327" s="145" t="s">
        <v>124</v>
      </c>
      <c r="E327" s="146" t="s">
        <v>508</v>
      </c>
      <c r="F327" s="147" t="s">
        <v>509</v>
      </c>
      <c r="G327" s="148" t="s">
        <v>510</v>
      </c>
      <c r="H327" s="162"/>
      <c r="I327" s="150"/>
      <c r="J327" s="151">
        <f>ROUND($I$327*$H$327,2)</f>
        <v>0</v>
      </c>
      <c r="K327" s="147"/>
      <c r="L327" s="43"/>
      <c r="M327" s="152"/>
      <c r="N327" s="153" t="s">
        <v>40</v>
      </c>
      <c r="O327" s="24"/>
      <c r="P327" s="24"/>
      <c r="Q327" s="154">
        <v>0</v>
      </c>
      <c r="R327" s="154">
        <f>$Q$327*$H$327</f>
        <v>0</v>
      </c>
      <c r="S327" s="154">
        <v>0</v>
      </c>
      <c r="T327" s="155">
        <f>$S$327*$H$327</f>
        <v>0</v>
      </c>
      <c r="AR327" s="89" t="s">
        <v>128</v>
      </c>
      <c r="AT327" s="89" t="s">
        <v>124</v>
      </c>
      <c r="AU327" s="89" t="s">
        <v>77</v>
      </c>
      <c r="AY327" s="6" t="s">
        <v>115</v>
      </c>
      <c r="BE327" s="156">
        <f>IF($N$327="základní",$J$327,0)</f>
        <v>0</v>
      </c>
      <c r="BF327" s="156">
        <f>IF($N$327="snížená",$J$327,0)</f>
        <v>0</v>
      </c>
      <c r="BG327" s="156">
        <f>IF($N$327="zákl. přenesená",$J$327,0)</f>
        <v>0</v>
      </c>
      <c r="BH327" s="156">
        <f>IF($N$327="sníž. přenesená",$J$327,0)</f>
        <v>0</v>
      </c>
      <c r="BI327" s="156">
        <f>IF($N$327="nulová",$J$327,0)</f>
        <v>0</v>
      </c>
      <c r="BJ327" s="89" t="s">
        <v>20</v>
      </c>
      <c r="BK327" s="156">
        <f>ROUND($I$327*$H$327,2)</f>
        <v>0</v>
      </c>
      <c r="BL327" s="89" t="s">
        <v>128</v>
      </c>
      <c r="BM327" s="89" t="s">
        <v>511</v>
      </c>
    </row>
    <row r="328" spans="2:47" s="6" customFormat="1" ht="16.5" customHeight="1">
      <c r="B328" s="23"/>
      <c r="C328" s="24"/>
      <c r="D328" s="157" t="s">
        <v>129</v>
      </c>
      <c r="E328" s="24"/>
      <c r="F328" s="158" t="s">
        <v>509</v>
      </c>
      <c r="G328" s="24"/>
      <c r="H328" s="24"/>
      <c r="J328" s="24"/>
      <c r="K328" s="24"/>
      <c r="L328" s="43"/>
      <c r="M328" s="159"/>
      <c r="N328" s="160"/>
      <c r="O328" s="160"/>
      <c r="P328" s="160"/>
      <c r="Q328" s="160"/>
      <c r="R328" s="160"/>
      <c r="S328" s="160"/>
      <c r="T328" s="161"/>
      <c r="AT328" s="6" t="s">
        <v>129</v>
      </c>
      <c r="AU328" s="6" t="s">
        <v>77</v>
      </c>
    </row>
    <row r="329" spans="2:12" s="6" customFormat="1" ht="7.5" customHeight="1">
      <c r="B329" s="38"/>
      <c r="C329" s="39"/>
      <c r="D329" s="39"/>
      <c r="E329" s="39"/>
      <c r="F329" s="39"/>
      <c r="G329" s="39"/>
      <c r="H329" s="39"/>
      <c r="I329" s="101"/>
      <c r="J329" s="39"/>
      <c r="K329" s="39"/>
      <c r="L329" s="43"/>
    </row>
    <row r="330" s="2" customFormat="1" ht="14.25" customHeight="1"/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5"/>
      <c r="C1" s="205"/>
      <c r="D1" s="204" t="s">
        <v>1</v>
      </c>
      <c r="E1" s="205"/>
      <c r="F1" s="206" t="s">
        <v>591</v>
      </c>
      <c r="G1" s="211" t="s">
        <v>592</v>
      </c>
      <c r="H1" s="211"/>
      <c r="I1" s="205"/>
      <c r="J1" s="206" t="s">
        <v>593</v>
      </c>
      <c r="K1" s="204" t="s">
        <v>84</v>
      </c>
      <c r="L1" s="206" t="s">
        <v>594</v>
      </c>
      <c r="M1" s="206"/>
      <c r="N1" s="206"/>
      <c r="O1" s="206"/>
      <c r="P1" s="206"/>
      <c r="Q1" s="206"/>
      <c r="R1" s="206"/>
      <c r="S1" s="206"/>
      <c r="T1" s="206"/>
      <c r="U1" s="202"/>
      <c r="V1" s="20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9"/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85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00" t="str">
        <f>'Rekapitulace stavby'!$K$6</f>
        <v>Okružní</v>
      </c>
      <c r="F7" s="168"/>
      <c r="G7" s="168"/>
      <c r="H7" s="168"/>
      <c r="J7" s="11"/>
      <c r="K7" s="13"/>
    </row>
    <row r="8" spans="2:11" s="6" customFormat="1" ht="15.75" customHeight="1">
      <c r="B8" s="23"/>
      <c r="C8" s="24"/>
      <c r="D8" s="19" t="s">
        <v>86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183" t="s">
        <v>512</v>
      </c>
      <c r="F9" s="175"/>
      <c r="G9" s="175"/>
      <c r="H9" s="17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30.10.2014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171"/>
      <c r="F24" s="201"/>
      <c r="G24" s="201"/>
      <c r="H24" s="201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35</v>
      </c>
      <c r="E27" s="24"/>
      <c r="F27" s="24"/>
      <c r="G27" s="24"/>
      <c r="H27" s="24"/>
      <c r="J27" s="67">
        <f>ROUND($J$82,2)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5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6">
        <f>ROUND(SUM($BE$82:$BE$178),2)</f>
        <v>0</v>
      </c>
      <c r="G30" s="24"/>
      <c r="H30" s="24"/>
      <c r="I30" s="97">
        <v>0.21</v>
      </c>
      <c r="J30" s="96">
        <f>ROUND(SUM($BE$82:$BE$178)*$I$30,2)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6">
        <f>ROUND(SUM($BF$82:$BF$178),2)</f>
        <v>0</v>
      </c>
      <c r="G31" s="24"/>
      <c r="H31" s="24"/>
      <c r="I31" s="97">
        <v>0.15</v>
      </c>
      <c r="J31" s="96">
        <f>ROUND(SUM($BF$82:$BF$178)*$I$31,2)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6">
        <f>ROUND(SUM($BG$82:$BG$178),2)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6">
        <f>ROUND(SUM($BH$82:$BH$178),2)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6">
        <f>ROUND(SUM($BI$82:$BI$178),2)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8" t="s">
        <v>46</v>
      </c>
      <c r="H36" s="35" t="s">
        <v>47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88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00" t="str">
        <f>$E$7</f>
        <v>Okružní</v>
      </c>
      <c r="F45" s="175"/>
      <c r="G45" s="175"/>
      <c r="H45" s="175"/>
      <c r="J45" s="24"/>
      <c r="K45" s="27"/>
    </row>
    <row r="46" spans="2:11" s="6" customFormat="1" ht="15" customHeight="1">
      <c r="B46" s="23"/>
      <c r="C46" s="19" t="s">
        <v>86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183" t="str">
        <f>$E$9</f>
        <v>SO 03 - Kanal.přípojka a odvodnění</v>
      </c>
      <c r="F47" s="175"/>
      <c r="G47" s="175"/>
      <c r="H47" s="17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30.10.2014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89</v>
      </c>
      <c r="D54" s="32"/>
      <c r="E54" s="32"/>
      <c r="F54" s="32"/>
      <c r="G54" s="32"/>
      <c r="H54" s="32"/>
      <c r="I54" s="106"/>
      <c r="J54" s="107" t="s">
        <v>90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91</v>
      </c>
      <c r="D56" s="24"/>
      <c r="E56" s="24"/>
      <c r="F56" s="24"/>
      <c r="G56" s="24"/>
      <c r="H56" s="24"/>
      <c r="J56" s="67">
        <f>ROUND($J$82,2)</f>
        <v>0</v>
      </c>
      <c r="K56" s="27"/>
      <c r="AU56" s="6" t="s">
        <v>92</v>
      </c>
    </row>
    <row r="57" spans="2:11" s="73" customFormat="1" ht="25.5" customHeight="1">
      <c r="B57" s="108"/>
      <c r="C57" s="109"/>
      <c r="D57" s="110" t="s">
        <v>513</v>
      </c>
      <c r="E57" s="110"/>
      <c r="F57" s="110"/>
      <c r="G57" s="110"/>
      <c r="H57" s="110"/>
      <c r="I57" s="111"/>
      <c r="J57" s="112">
        <f>ROUND($J$83,2)</f>
        <v>0</v>
      </c>
      <c r="K57" s="113"/>
    </row>
    <row r="58" spans="2:11" s="114" customFormat="1" ht="21" customHeight="1">
      <c r="B58" s="115"/>
      <c r="C58" s="116"/>
      <c r="D58" s="117" t="s">
        <v>141</v>
      </c>
      <c r="E58" s="117"/>
      <c r="F58" s="117"/>
      <c r="G58" s="117"/>
      <c r="H58" s="117"/>
      <c r="I58" s="118"/>
      <c r="J58" s="119">
        <f>ROUND($J$84,2)</f>
        <v>0</v>
      </c>
      <c r="K58" s="120"/>
    </row>
    <row r="59" spans="2:11" s="114" customFormat="1" ht="21" customHeight="1">
      <c r="B59" s="115"/>
      <c r="C59" s="116"/>
      <c r="D59" s="117" t="s">
        <v>142</v>
      </c>
      <c r="E59" s="117"/>
      <c r="F59" s="117"/>
      <c r="G59" s="117"/>
      <c r="H59" s="117"/>
      <c r="I59" s="118"/>
      <c r="J59" s="119">
        <f>ROUND($J$115,2)</f>
        <v>0</v>
      </c>
      <c r="K59" s="120"/>
    </row>
    <row r="60" spans="2:11" s="114" customFormat="1" ht="21" customHeight="1">
      <c r="B60" s="115"/>
      <c r="C60" s="116"/>
      <c r="D60" s="117" t="s">
        <v>514</v>
      </c>
      <c r="E60" s="117"/>
      <c r="F60" s="117"/>
      <c r="G60" s="117"/>
      <c r="H60" s="117"/>
      <c r="I60" s="118"/>
      <c r="J60" s="119">
        <f>ROUND($J$126,2)</f>
        <v>0</v>
      </c>
      <c r="K60" s="120"/>
    </row>
    <row r="61" spans="2:11" s="114" customFormat="1" ht="21" customHeight="1">
      <c r="B61" s="115"/>
      <c r="C61" s="116"/>
      <c r="D61" s="117" t="s">
        <v>515</v>
      </c>
      <c r="E61" s="117"/>
      <c r="F61" s="117"/>
      <c r="G61" s="117"/>
      <c r="H61" s="117"/>
      <c r="I61" s="118"/>
      <c r="J61" s="119">
        <f>ROUND($J$129,2)</f>
        <v>0</v>
      </c>
      <c r="K61" s="120"/>
    </row>
    <row r="62" spans="2:11" s="114" customFormat="1" ht="21" customHeight="1">
      <c r="B62" s="115"/>
      <c r="C62" s="116"/>
      <c r="D62" s="117" t="s">
        <v>516</v>
      </c>
      <c r="E62" s="117"/>
      <c r="F62" s="117"/>
      <c r="G62" s="117"/>
      <c r="H62" s="117"/>
      <c r="I62" s="118"/>
      <c r="J62" s="119">
        <f>ROUND($J$176,2)</f>
        <v>0</v>
      </c>
      <c r="K62" s="120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1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03"/>
      <c r="J68" s="42"/>
      <c r="K68" s="42"/>
      <c r="L68" s="43"/>
    </row>
    <row r="69" spans="2:12" s="6" customFormat="1" ht="37.5" customHeight="1">
      <c r="B69" s="23"/>
      <c r="C69" s="12" t="s">
        <v>98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15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200" t="str">
        <f>$E$7</f>
        <v>Okružní</v>
      </c>
      <c r="F72" s="175"/>
      <c r="G72" s="175"/>
      <c r="H72" s="175"/>
      <c r="J72" s="24"/>
      <c r="K72" s="24"/>
      <c r="L72" s="43"/>
    </row>
    <row r="73" spans="2:12" s="6" customFormat="1" ht="15" customHeight="1">
      <c r="B73" s="23"/>
      <c r="C73" s="19" t="s">
        <v>86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9.5" customHeight="1">
      <c r="B74" s="23"/>
      <c r="C74" s="24"/>
      <c r="D74" s="24"/>
      <c r="E74" s="183" t="str">
        <f>$E$9</f>
        <v>SO 03 - Kanal.přípojka a odvodnění</v>
      </c>
      <c r="F74" s="175"/>
      <c r="G74" s="175"/>
      <c r="H74" s="175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8.75" customHeight="1">
      <c r="B76" s="23"/>
      <c r="C76" s="19" t="s">
        <v>21</v>
      </c>
      <c r="D76" s="24"/>
      <c r="E76" s="24"/>
      <c r="F76" s="17" t="str">
        <f>$F$12</f>
        <v> </v>
      </c>
      <c r="G76" s="24"/>
      <c r="H76" s="24"/>
      <c r="I76" s="88" t="s">
        <v>23</v>
      </c>
      <c r="J76" s="52" t="str">
        <f>IF($J$12="","",$J$12)</f>
        <v>30.10.2014</v>
      </c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5.75" customHeight="1">
      <c r="B78" s="23"/>
      <c r="C78" s="19" t="s">
        <v>27</v>
      </c>
      <c r="D78" s="24"/>
      <c r="E78" s="24"/>
      <c r="F78" s="17" t="str">
        <f>$E$15</f>
        <v> </v>
      </c>
      <c r="G78" s="24"/>
      <c r="H78" s="24"/>
      <c r="I78" s="88" t="s">
        <v>32</v>
      </c>
      <c r="J78" s="17" t="str">
        <f>$E$21</f>
        <v> </v>
      </c>
      <c r="K78" s="24"/>
      <c r="L78" s="43"/>
    </row>
    <row r="79" spans="2:12" s="6" customFormat="1" ht="15" customHeight="1">
      <c r="B79" s="23"/>
      <c r="C79" s="19" t="s">
        <v>30</v>
      </c>
      <c r="D79" s="24"/>
      <c r="E79" s="24"/>
      <c r="F79" s="17">
        <f>IF($E$18="","",$E$18)</f>
      </c>
      <c r="G79" s="24"/>
      <c r="H79" s="24"/>
      <c r="J79" s="24"/>
      <c r="K79" s="24"/>
      <c r="L79" s="43"/>
    </row>
    <row r="80" spans="2:12" s="6" customFormat="1" ht="11.2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20" s="121" customFormat="1" ht="30" customHeight="1">
      <c r="B81" s="122"/>
      <c r="C81" s="123" t="s">
        <v>99</v>
      </c>
      <c r="D81" s="124" t="s">
        <v>54</v>
      </c>
      <c r="E81" s="124" t="s">
        <v>50</v>
      </c>
      <c r="F81" s="124" t="s">
        <v>100</v>
      </c>
      <c r="G81" s="124" t="s">
        <v>101</v>
      </c>
      <c r="H81" s="124" t="s">
        <v>102</v>
      </c>
      <c r="I81" s="125" t="s">
        <v>103</v>
      </c>
      <c r="J81" s="124" t="s">
        <v>104</v>
      </c>
      <c r="K81" s="126" t="s">
        <v>105</v>
      </c>
      <c r="L81" s="127"/>
      <c r="M81" s="59" t="s">
        <v>106</v>
      </c>
      <c r="N81" s="60" t="s">
        <v>39</v>
      </c>
      <c r="O81" s="60" t="s">
        <v>107</v>
      </c>
      <c r="P81" s="60" t="s">
        <v>108</v>
      </c>
      <c r="Q81" s="60" t="s">
        <v>109</v>
      </c>
      <c r="R81" s="60" t="s">
        <v>110</v>
      </c>
      <c r="S81" s="60" t="s">
        <v>111</v>
      </c>
      <c r="T81" s="61" t="s">
        <v>112</v>
      </c>
    </row>
    <row r="82" spans="2:63" s="6" customFormat="1" ht="30" customHeight="1">
      <c r="B82" s="23"/>
      <c r="C82" s="66" t="s">
        <v>91</v>
      </c>
      <c r="D82" s="24"/>
      <c r="E82" s="24"/>
      <c r="F82" s="24"/>
      <c r="G82" s="24"/>
      <c r="H82" s="24"/>
      <c r="J82" s="128">
        <f>$BK$82</f>
        <v>0</v>
      </c>
      <c r="K82" s="24"/>
      <c r="L82" s="43"/>
      <c r="M82" s="63"/>
      <c r="N82" s="64"/>
      <c r="O82" s="64"/>
      <c r="P82" s="129">
        <f>$P$83</f>
        <v>0</v>
      </c>
      <c r="Q82" s="64"/>
      <c r="R82" s="129">
        <f>$R$83</f>
        <v>0</v>
      </c>
      <c r="S82" s="64"/>
      <c r="T82" s="130">
        <f>$T$83</f>
        <v>0</v>
      </c>
      <c r="AT82" s="6" t="s">
        <v>68</v>
      </c>
      <c r="AU82" s="6" t="s">
        <v>92</v>
      </c>
      <c r="BK82" s="131">
        <f>$BK$83</f>
        <v>0</v>
      </c>
    </row>
    <row r="83" spans="2:63" s="132" customFormat="1" ht="37.5" customHeight="1">
      <c r="B83" s="133"/>
      <c r="C83" s="134"/>
      <c r="D83" s="134" t="s">
        <v>68</v>
      </c>
      <c r="E83" s="135" t="s">
        <v>113</v>
      </c>
      <c r="F83" s="135" t="s">
        <v>119</v>
      </c>
      <c r="G83" s="134"/>
      <c r="H83" s="134"/>
      <c r="J83" s="136">
        <f>$BK$83</f>
        <v>0</v>
      </c>
      <c r="K83" s="134"/>
      <c r="L83" s="137"/>
      <c r="M83" s="138"/>
      <c r="N83" s="134"/>
      <c r="O83" s="134"/>
      <c r="P83" s="139">
        <f>$P$84+$P$115+$P$126+$P$129+$P$176</f>
        <v>0</v>
      </c>
      <c r="Q83" s="134"/>
      <c r="R83" s="139">
        <f>$R$84+$R$115+$R$126+$R$129+$R$176</f>
        <v>0</v>
      </c>
      <c r="S83" s="134"/>
      <c r="T83" s="140">
        <f>$T$84+$T$115+$T$126+$T$129+$T$176</f>
        <v>0</v>
      </c>
      <c r="AR83" s="141" t="s">
        <v>20</v>
      </c>
      <c r="AT83" s="141" t="s">
        <v>68</v>
      </c>
      <c r="AU83" s="141" t="s">
        <v>69</v>
      </c>
      <c r="AY83" s="141" t="s">
        <v>115</v>
      </c>
      <c r="BK83" s="142">
        <f>$BK$84+$BK$115+$BK$126+$BK$129+$BK$176</f>
        <v>0</v>
      </c>
    </row>
    <row r="84" spans="2:63" s="132" customFormat="1" ht="21" customHeight="1">
      <c r="B84" s="133"/>
      <c r="C84" s="134"/>
      <c r="D84" s="134" t="s">
        <v>68</v>
      </c>
      <c r="E84" s="143" t="s">
        <v>116</v>
      </c>
      <c r="F84" s="143" t="s">
        <v>151</v>
      </c>
      <c r="G84" s="134"/>
      <c r="H84" s="134"/>
      <c r="J84" s="144">
        <f>$BK$84</f>
        <v>0</v>
      </c>
      <c r="K84" s="134"/>
      <c r="L84" s="137"/>
      <c r="M84" s="138"/>
      <c r="N84" s="134"/>
      <c r="O84" s="134"/>
      <c r="P84" s="139">
        <f>SUM($P$85:$P$114)</f>
        <v>0</v>
      </c>
      <c r="Q84" s="134"/>
      <c r="R84" s="139">
        <f>SUM($R$85:$R$114)</f>
        <v>0</v>
      </c>
      <c r="S84" s="134"/>
      <c r="T84" s="140">
        <f>SUM($T$85:$T$114)</f>
        <v>0</v>
      </c>
      <c r="AR84" s="141" t="s">
        <v>20</v>
      </c>
      <c r="AT84" s="141" t="s">
        <v>68</v>
      </c>
      <c r="AU84" s="141" t="s">
        <v>20</v>
      </c>
      <c r="AY84" s="141" t="s">
        <v>115</v>
      </c>
      <c r="BK84" s="142">
        <f>SUM($BK$85:$BK$114)</f>
        <v>0</v>
      </c>
    </row>
    <row r="85" spans="2:65" s="6" customFormat="1" ht="27" customHeight="1">
      <c r="B85" s="23"/>
      <c r="C85" s="145" t="s">
        <v>20</v>
      </c>
      <c r="D85" s="145" t="s">
        <v>124</v>
      </c>
      <c r="E85" s="146" t="s">
        <v>152</v>
      </c>
      <c r="F85" s="147" t="s">
        <v>517</v>
      </c>
      <c r="G85" s="148" t="s">
        <v>160</v>
      </c>
      <c r="H85" s="149">
        <v>1.5</v>
      </c>
      <c r="I85" s="150"/>
      <c r="J85" s="151">
        <f>ROUND($I$85*$H$85,2)</f>
        <v>0</v>
      </c>
      <c r="K85" s="147"/>
      <c r="L85" s="43"/>
      <c r="M85" s="152"/>
      <c r="N85" s="153" t="s">
        <v>40</v>
      </c>
      <c r="O85" s="24"/>
      <c r="P85" s="24"/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128</v>
      </c>
      <c r="AT85" s="89" t="s">
        <v>124</v>
      </c>
      <c r="AU85" s="89" t="s">
        <v>77</v>
      </c>
      <c r="AY85" s="6" t="s">
        <v>115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20</v>
      </c>
      <c r="BK85" s="156">
        <f>ROUND($I$85*$H$85,2)</f>
        <v>0</v>
      </c>
      <c r="BL85" s="89" t="s">
        <v>128</v>
      </c>
      <c r="BM85" s="89" t="s">
        <v>20</v>
      </c>
    </row>
    <row r="86" spans="2:47" s="6" customFormat="1" ht="16.5" customHeight="1">
      <c r="B86" s="23"/>
      <c r="C86" s="24"/>
      <c r="D86" s="157" t="s">
        <v>129</v>
      </c>
      <c r="E86" s="24"/>
      <c r="F86" s="158" t="s">
        <v>517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129</v>
      </c>
      <c r="AU86" s="6" t="s">
        <v>77</v>
      </c>
    </row>
    <row r="87" spans="2:65" s="6" customFormat="1" ht="15.75" customHeight="1">
      <c r="B87" s="23"/>
      <c r="C87" s="145" t="s">
        <v>77</v>
      </c>
      <c r="D87" s="145" t="s">
        <v>124</v>
      </c>
      <c r="E87" s="146" t="s">
        <v>178</v>
      </c>
      <c r="F87" s="147" t="s">
        <v>179</v>
      </c>
      <c r="G87" s="148" t="s">
        <v>160</v>
      </c>
      <c r="H87" s="149">
        <v>82.5</v>
      </c>
      <c r="I87" s="150"/>
      <c r="J87" s="151">
        <f>ROUND($I$87*$H$87,2)</f>
        <v>0</v>
      </c>
      <c r="K87" s="147"/>
      <c r="L87" s="43"/>
      <c r="M87" s="152"/>
      <c r="N87" s="153" t="s">
        <v>40</v>
      </c>
      <c r="O87" s="24"/>
      <c r="P87" s="24"/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128</v>
      </c>
      <c r="AT87" s="89" t="s">
        <v>124</v>
      </c>
      <c r="AU87" s="89" t="s">
        <v>77</v>
      </c>
      <c r="AY87" s="6" t="s">
        <v>115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20</v>
      </c>
      <c r="BK87" s="156">
        <f>ROUND($I$87*$H$87,2)</f>
        <v>0</v>
      </c>
      <c r="BL87" s="89" t="s">
        <v>128</v>
      </c>
      <c r="BM87" s="89" t="s">
        <v>77</v>
      </c>
    </row>
    <row r="88" spans="2:47" s="6" customFormat="1" ht="16.5" customHeight="1">
      <c r="B88" s="23"/>
      <c r="C88" s="24"/>
      <c r="D88" s="157" t="s">
        <v>129</v>
      </c>
      <c r="E88" s="24"/>
      <c r="F88" s="158" t="s">
        <v>179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129</v>
      </c>
      <c r="AU88" s="6" t="s">
        <v>77</v>
      </c>
    </row>
    <row r="89" spans="2:65" s="6" customFormat="1" ht="15.75" customHeight="1">
      <c r="B89" s="23"/>
      <c r="C89" s="145" t="s">
        <v>132</v>
      </c>
      <c r="D89" s="145" t="s">
        <v>124</v>
      </c>
      <c r="E89" s="146" t="s">
        <v>181</v>
      </c>
      <c r="F89" s="147" t="s">
        <v>182</v>
      </c>
      <c r="G89" s="148" t="s">
        <v>160</v>
      </c>
      <c r="H89" s="149">
        <v>41.25</v>
      </c>
      <c r="I89" s="150"/>
      <c r="J89" s="151">
        <f>ROUND($I$89*$H$89,2)</f>
        <v>0</v>
      </c>
      <c r="K89" s="147"/>
      <c r="L89" s="43"/>
      <c r="M89" s="152"/>
      <c r="N89" s="153" t="s">
        <v>40</v>
      </c>
      <c r="O89" s="24"/>
      <c r="P89" s="24"/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9" t="s">
        <v>128</v>
      </c>
      <c r="AT89" s="89" t="s">
        <v>124</v>
      </c>
      <c r="AU89" s="89" t="s">
        <v>77</v>
      </c>
      <c r="AY89" s="6" t="s">
        <v>115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20</v>
      </c>
      <c r="BK89" s="156">
        <f>ROUND($I$89*$H$89,2)</f>
        <v>0</v>
      </c>
      <c r="BL89" s="89" t="s">
        <v>128</v>
      </c>
      <c r="BM89" s="89" t="s">
        <v>132</v>
      </c>
    </row>
    <row r="90" spans="2:47" s="6" customFormat="1" ht="16.5" customHeight="1">
      <c r="B90" s="23"/>
      <c r="C90" s="24"/>
      <c r="D90" s="157" t="s">
        <v>129</v>
      </c>
      <c r="E90" s="24"/>
      <c r="F90" s="158" t="s">
        <v>182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129</v>
      </c>
      <c r="AU90" s="6" t="s">
        <v>77</v>
      </c>
    </row>
    <row r="91" spans="2:65" s="6" customFormat="1" ht="15.75" customHeight="1">
      <c r="B91" s="23"/>
      <c r="C91" s="145" t="s">
        <v>128</v>
      </c>
      <c r="D91" s="145" t="s">
        <v>124</v>
      </c>
      <c r="E91" s="146" t="s">
        <v>518</v>
      </c>
      <c r="F91" s="147" t="s">
        <v>519</v>
      </c>
      <c r="G91" s="148" t="s">
        <v>160</v>
      </c>
      <c r="H91" s="149">
        <v>35.36</v>
      </c>
      <c r="I91" s="150"/>
      <c r="J91" s="151">
        <f>ROUND($I$91*$H$91,2)</f>
        <v>0</v>
      </c>
      <c r="K91" s="147"/>
      <c r="L91" s="43"/>
      <c r="M91" s="152"/>
      <c r="N91" s="153" t="s">
        <v>40</v>
      </c>
      <c r="O91" s="24"/>
      <c r="P91" s="24"/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128</v>
      </c>
      <c r="AT91" s="89" t="s">
        <v>124</v>
      </c>
      <c r="AU91" s="89" t="s">
        <v>77</v>
      </c>
      <c r="AY91" s="6" t="s">
        <v>115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20</v>
      </c>
      <c r="BK91" s="156">
        <f>ROUND($I$91*$H$91,2)</f>
        <v>0</v>
      </c>
      <c r="BL91" s="89" t="s">
        <v>128</v>
      </c>
      <c r="BM91" s="89" t="s">
        <v>128</v>
      </c>
    </row>
    <row r="92" spans="2:47" s="6" customFormat="1" ht="16.5" customHeight="1">
      <c r="B92" s="23"/>
      <c r="C92" s="24"/>
      <c r="D92" s="157" t="s">
        <v>129</v>
      </c>
      <c r="E92" s="24"/>
      <c r="F92" s="158" t="s">
        <v>519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129</v>
      </c>
      <c r="AU92" s="6" t="s">
        <v>77</v>
      </c>
    </row>
    <row r="93" spans="2:65" s="6" customFormat="1" ht="15.75" customHeight="1">
      <c r="B93" s="23"/>
      <c r="C93" s="145" t="s">
        <v>137</v>
      </c>
      <c r="D93" s="145" t="s">
        <v>124</v>
      </c>
      <c r="E93" s="146" t="s">
        <v>520</v>
      </c>
      <c r="F93" s="147" t="s">
        <v>521</v>
      </c>
      <c r="G93" s="148" t="s">
        <v>160</v>
      </c>
      <c r="H93" s="149">
        <v>17.68</v>
      </c>
      <c r="I93" s="150"/>
      <c r="J93" s="151">
        <f>ROUND($I$93*$H$93,2)</f>
        <v>0</v>
      </c>
      <c r="K93" s="147"/>
      <c r="L93" s="43"/>
      <c r="M93" s="152"/>
      <c r="N93" s="153" t="s">
        <v>40</v>
      </c>
      <c r="O93" s="24"/>
      <c r="P93" s="24"/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89" t="s">
        <v>128</v>
      </c>
      <c r="AT93" s="89" t="s">
        <v>124</v>
      </c>
      <c r="AU93" s="89" t="s">
        <v>77</v>
      </c>
      <c r="AY93" s="6" t="s">
        <v>115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20</v>
      </c>
      <c r="BK93" s="156">
        <f>ROUND($I$93*$H$93,2)</f>
        <v>0</v>
      </c>
      <c r="BL93" s="89" t="s">
        <v>128</v>
      </c>
      <c r="BM93" s="89" t="s">
        <v>137</v>
      </c>
    </row>
    <row r="94" spans="2:47" s="6" customFormat="1" ht="16.5" customHeight="1">
      <c r="B94" s="23"/>
      <c r="C94" s="24"/>
      <c r="D94" s="157" t="s">
        <v>129</v>
      </c>
      <c r="E94" s="24"/>
      <c r="F94" s="158" t="s">
        <v>521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129</v>
      </c>
      <c r="AU94" s="6" t="s">
        <v>77</v>
      </c>
    </row>
    <row r="95" spans="2:65" s="6" customFormat="1" ht="15.75" customHeight="1">
      <c r="B95" s="23"/>
      <c r="C95" s="145" t="s">
        <v>166</v>
      </c>
      <c r="D95" s="145" t="s">
        <v>124</v>
      </c>
      <c r="E95" s="146" t="s">
        <v>184</v>
      </c>
      <c r="F95" s="147" t="s">
        <v>185</v>
      </c>
      <c r="G95" s="148" t="s">
        <v>160</v>
      </c>
      <c r="H95" s="149">
        <v>58.94</v>
      </c>
      <c r="I95" s="150"/>
      <c r="J95" s="151">
        <f>ROUND($I$95*$H$95,2)</f>
        <v>0</v>
      </c>
      <c r="K95" s="147"/>
      <c r="L95" s="43"/>
      <c r="M95" s="152"/>
      <c r="N95" s="153" t="s">
        <v>40</v>
      </c>
      <c r="O95" s="24"/>
      <c r="P95" s="24"/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128</v>
      </c>
      <c r="AT95" s="89" t="s">
        <v>124</v>
      </c>
      <c r="AU95" s="89" t="s">
        <v>77</v>
      </c>
      <c r="AY95" s="6" t="s">
        <v>115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20</v>
      </c>
      <c r="BK95" s="156">
        <f>ROUND($I$95*$H$95,2)</f>
        <v>0</v>
      </c>
      <c r="BL95" s="89" t="s">
        <v>128</v>
      </c>
      <c r="BM95" s="89" t="s">
        <v>166</v>
      </c>
    </row>
    <row r="96" spans="2:47" s="6" customFormat="1" ht="16.5" customHeight="1">
      <c r="B96" s="23"/>
      <c r="C96" s="24"/>
      <c r="D96" s="157" t="s">
        <v>129</v>
      </c>
      <c r="E96" s="24"/>
      <c r="F96" s="158" t="s">
        <v>185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129</v>
      </c>
      <c r="AU96" s="6" t="s">
        <v>77</v>
      </c>
    </row>
    <row r="97" spans="2:65" s="6" customFormat="1" ht="15.75" customHeight="1">
      <c r="B97" s="23"/>
      <c r="C97" s="145" t="s">
        <v>169</v>
      </c>
      <c r="D97" s="145" t="s">
        <v>124</v>
      </c>
      <c r="E97" s="146" t="s">
        <v>187</v>
      </c>
      <c r="F97" s="147" t="s">
        <v>188</v>
      </c>
      <c r="G97" s="148" t="s">
        <v>160</v>
      </c>
      <c r="H97" s="149">
        <v>134.12</v>
      </c>
      <c r="I97" s="150"/>
      <c r="J97" s="151">
        <f>ROUND($I$97*$H$97,2)</f>
        <v>0</v>
      </c>
      <c r="K97" s="147"/>
      <c r="L97" s="43"/>
      <c r="M97" s="152"/>
      <c r="N97" s="153" t="s">
        <v>40</v>
      </c>
      <c r="O97" s="24"/>
      <c r="P97" s="24"/>
      <c r="Q97" s="154">
        <v>0</v>
      </c>
      <c r="R97" s="154">
        <f>$Q$97*$H$97</f>
        <v>0</v>
      </c>
      <c r="S97" s="154">
        <v>0</v>
      </c>
      <c r="T97" s="155">
        <f>$S$97*$H$97</f>
        <v>0</v>
      </c>
      <c r="AR97" s="89" t="s">
        <v>128</v>
      </c>
      <c r="AT97" s="89" t="s">
        <v>124</v>
      </c>
      <c r="AU97" s="89" t="s">
        <v>77</v>
      </c>
      <c r="AY97" s="6" t="s">
        <v>115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20</v>
      </c>
      <c r="BK97" s="156">
        <f>ROUND($I$97*$H$97,2)</f>
        <v>0</v>
      </c>
      <c r="BL97" s="89" t="s">
        <v>128</v>
      </c>
      <c r="BM97" s="89" t="s">
        <v>169</v>
      </c>
    </row>
    <row r="98" spans="2:47" s="6" customFormat="1" ht="16.5" customHeight="1">
      <c r="B98" s="23"/>
      <c r="C98" s="24"/>
      <c r="D98" s="157" t="s">
        <v>129</v>
      </c>
      <c r="E98" s="24"/>
      <c r="F98" s="158" t="s">
        <v>188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129</v>
      </c>
      <c r="AU98" s="6" t="s">
        <v>77</v>
      </c>
    </row>
    <row r="99" spans="2:65" s="6" customFormat="1" ht="15.75" customHeight="1">
      <c r="B99" s="23"/>
      <c r="C99" s="145" t="s">
        <v>172</v>
      </c>
      <c r="D99" s="145" t="s">
        <v>124</v>
      </c>
      <c r="E99" s="146" t="s">
        <v>190</v>
      </c>
      <c r="F99" s="147" t="s">
        <v>191</v>
      </c>
      <c r="G99" s="148" t="s">
        <v>160</v>
      </c>
      <c r="H99" s="149">
        <v>50.81</v>
      </c>
      <c r="I99" s="150"/>
      <c r="J99" s="151">
        <f>ROUND($I$99*$H$99,2)</f>
        <v>0</v>
      </c>
      <c r="K99" s="147"/>
      <c r="L99" s="43"/>
      <c r="M99" s="152"/>
      <c r="N99" s="153" t="s">
        <v>40</v>
      </c>
      <c r="O99" s="24"/>
      <c r="P99" s="24"/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9" t="s">
        <v>128</v>
      </c>
      <c r="AT99" s="89" t="s">
        <v>124</v>
      </c>
      <c r="AU99" s="89" t="s">
        <v>77</v>
      </c>
      <c r="AY99" s="6" t="s">
        <v>115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20</v>
      </c>
      <c r="BK99" s="156">
        <f>ROUND($I$99*$H$99,2)</f>
        <v>0</v>
      </c>
      <c r="BL99" s="89" t="s">
        <v>128</v>
      </c>
      <c r="BM99" s="89" t="s">
        <v>172</v>
      </c>
    </row>
    <row r="100" spans="2:47" s="6" customFormat="1" ht="16.5" customHeight="1">
      <c r="B100" s="23"/>
      <c r="C100" s="24"/>
      <c r="D100" s="157" t="s">
        <v>129</v>
      </c>
      <c r="E100" s="24"/>
      <c r="F100" s="158" t="s">
        <v>191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129</v>
      </c>
      <c r="AU100" s="6" t="s">
        <v>77</v>
      </c>
    </row>
    <row r="101" spans="2:65" s="6" customFormat="1" ht="15.75" customHeight="1">
      <c r="B101" s="23"/>
      <c r="C101" s="145" t="s">
        <v>175</v>
      </c>
      <c r="D101" s="145" t="s">
        <v>124</v>
      </c>
      <c r="E101" s="146" t="s">
        <v>192</v>
      </c>
      <c r="F101" s="147" t="s">
        <v>193</v>
      </c>
      <c r="G101" s="148" t="s">
        <v>160</v>
      </c>
      <c r="H101" s="149">
        <v>304.86</v>
      </c>
      <c r="I101" s="150"/>
      <c r="J101" s="151">
        <f>ROUND($I$101*$H$101,2)</f>
        <v>0</v>
      </c>
      <c r="K101" s="147"/>
      <c r="L101" s="43"/>
      <c r="M101" s="152"/>
      <c r="N101" s="153" t="s">
        <v>40</v>
      </c>
      <c r="O101" s="24"/>
      <c r="P101" s="24"/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128</v>
      </c>
      <c r="AT101" s="89" t="s">
        <v>124</v>
      </c>
      <c r="AU101" s="89" t="s">
        <v>77</v>
      </c>
      <c r="AY101" s="6" t="s">
        <v>115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20</v>
      </c>
      <c r="BK101" s="156">
        <f>ROUND($I$101*$H$101,2)</f>
        <v>0</v>
      </c>
      <c r="BL101" s="89" t="s">
        <v>128</v>
      </c>
      <c r="BM101" s="89" t="s">
        <v>175</v>
      </c>
    </row>
    <row r="102" spans="2:47" s="6" customFormat="1" ht="16.5" customHeight="1">
      <c r="B102" s="23"/>
      <c r="C102" s="24"/>
      <c r="D102" s="157" t="s">
        <v>129</v>
      </c>
      <c r="E102" s="24"/>
      <c r="F102" s="158" t="s">
        <v>193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129</v>
      </c>
      <c r="AU102" s="6" t="s">
        <v>77</v>
      </c>
    </row>
    <row r="103" spans="2:65" s="6" customFormat="1" ht="15.75" customHeight="1">
      <c r="B103" s="23"/>
      <c r="C103" s="145" t="s">
        <v>25</v>
      </c>
      <c r="D103" s="145" t="s">
        <v>124</v>
      </c>
      <c r="E103" s="146" t="s">
        <v>522</v>
      </c>
      <c r="F103" s="147" t="s">
        <v>523</v>
      </c>
      <c r="G103" s="148" t="s">
        <v>160</v>
      </c>
      <c r="H103" s="149">
        <v>67.06</v>
      </c>
      <c r="I103" s="150"/>
      <c r="J103" s="151">
        <f>ROUND($I$103*$H$103,2)</f>
        <v>0</v>
      </c>
      <c r="K103" s="147"/>
      <c r="L103" s="43"/>
      <c r="M103" s="152"/>
      <c r="N103" s="153" t="s">
        <v>40</v>
      </c>
      <c r="O103" s="24"/>
      <c r="P103" s="24"/>
      <c r="Q103" s="154">
        <v>0</v>
      </c>
      <c r="R103" s="154">
        <f>$Q$103*$H$103</f>
        <v>0</v>
      </c>
      <c r="S103" s="154">
        <v>0</v>
      </c>
      <c r="T103" s="155">
        <f>$S$103*$H$103</f>
        <v>0</v>
      </c>
      <c r="AR103" s="89" t="s">
        <v>128</v>
      </c>
      <c r="AT103" s="89" t="s">
        <v>124</v>
      </c>
      <c r="AU103" s="89" t="s">
        <v>77</v>
      </c>
      <c r="AY103" s="6" t="s">
        <v>115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20</v>
      </c>
      <c r="BK103" s="156">
        <f>ROUND($I$103*$H$103,2)</f>
        <v>0</v>
      </c>
      <c r="BL103" s="89" t="s">
        <v>128</v>
      </c>
      <c r="BM103" s="89" t="s">
        <v>25</v>
      </c>
    </row>
    <row r="104" spans="2:47" s="6" customFormat="1" ht="16.5" customHeight="1">
      <c r="B104" s="23"/>
      <c r="C104" s="24"/>
      <c r="D104" s="157" t="s">
        <v>129</v>
      </c>
      <c r="E104" s="24"/>
      <c r="F104" s="158" t="s">
        <v>523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129</v>
      </c>
      <c r="AU104" s="6" t="s">
        <v>77</v>
      </c>
    </row>
    <row r="105" spans="2:65" s="6" customFormat="1" ht="15.75" customHeight="1">
      <c r="B105" s="23"/>
      <c r="C105" s="145" t="s">
        <v>180</v>
      </c>
      <c r="D105" s="145" t="s">
        <v>124</v>
      </c>
      <c r="E105" s="146" t="s">
        <v>201</v>
      </c>
      <c r="F105" s="147" t="s">
        <v>202</v>
      </c>
      <c r="G105" s="148" t="s">
        <v>160</v>
      </c>
      <c r="H105" s="149">
        <v>50.81</v>
      </c>
      <c r="I105" s="150"/>
      <c r="J105" s="151">
        <f>ROUND($I$105*$H$105,2)</f>
        <v>0</v>
      </c>
      <c r="K105" s="147"/>
      <c r="L105" s="43"/>
      <c r="M105" s="152"/>
      <c r="N105" s="153" t="s">
        <v>40</v>
      </c>
      <c r="O105" s="24"/>
      <c r="P105" s="24"/>
      <c r="Q105" s="154">
        <v>0</v>
      </c>
      <c r="R105" s="154">
        <f>$Q$105*$H$105</f>
        <v>0</v>
      </c>
      <c r="S105" s="154">
        <v>0</v>
      </c>
      <c r="T105" s="155">
        <f>$S$105*$H$105</f>
        <v>0</v>
      </c>
      <c r="AR105" s="89" t="s">
        <v>128</v>
      </c>
      <c r="AT105" s="89" t="s">
        <v>124</v>
      </c>
      <c r="AU105" s="89" t="s">
        <v>77</v>
      </c>
      <c r="AY105" s="6" t="s">
        <v>115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20</v>
      </c>
      <c r="BK105" s="156">
        <f>ROUND($I$105*$H$105,2)</f>
        <v>0</v>
      </c>
      <c r="BL105" s="89" t="s">
        <v>128</v>
      </c>
      <c r="BM105" s="89" t="s">
        <v>180</v>
      </c>
    </row>
    <row r="106" spans="2:47" s="6" customFormat="1" ht="16.5" customHeight="1">
      <c r="B106" s="23"/>
      <c r="C106" s="24"/>
      <c r="D106" s="157" t="s">
        <v>129</v>
      </c>
      <c r="E106" s="24"/>
      <c r="F106" s="158" t="s">
        <v>202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129</v>
      </c>
      <c r="AU106" s="6" t="s">
        <v>77</v>
      </c>
    </row>
    <row r="107" spans="2:65" s="6" customFormat="1" ht="15.75" customHeight="1">
      <c r="B107" s="23"/>
      <c r="C107" s="145" t="s">
        <v>183</v>
      </c>
      <c r="D107" s="145" t="s">
        <v>124</v>
      </c>
      <c r="E107" s="146" t="s">
        <v>204</v>
      </c>
      <c r="F107" s="147" t="s">
        <v>205</v>
      </c>
      <c r="G107" s="148" t="s">
        <v>206</v>
      </c>
      <c r="H107" s="149">
        <v>81.296</v>
      </c>
      <c r="I107" s="150"/>
      <c r="J107" s="151">
        <f>ROUND($I$107*$H$107,2)</f>
        <v>0</v>
      </c>
      <c r="K107" s="147"/>
      <c r="L107" s="43"/>
      <c r="M107" s="152"/>
      <c r="N107" s="153" t="s">
        <v>40</v>
      </c>
      <c r="O107" s="24"/>
      <c r="P107" s="24"/>
      <c r="Q107" s="154">
        <v>0</v>
      </c>
      <c r="R107" s="154">
        <f>$Q$107*$H$107</f>
        <v>0</v>
      </c>
      <c r="S107" s="154">
        <v>0</v>
      </c>
      <c r="T107" s="155">
        <f>$S$107*$H$107</f>
        <v>0</v>
      </c>
      <c r="AR107" s="89" t="s">
        <v>128</v>
      </c>
      <c r="AT107" s="89" t="s">
        <v>124</v>
      </c>
      <c r="AU107" s="89" t="s">
        <v>77</v>
      </c>
      <c r="AY107" s="6" t="s">
        <v>115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20</v>
      </c>
      <c r="BK107" s="156">
        <f>ROUND($I$107*$H$107,2)</f>
        <v>0</v>
      </c>
      <c r="BL107" s="89" t="s">
        <v>128</v>
      </c>
      <c r="BM107" s="89" t="s">
        <v>183</v>
      </c>
    </row>
    <row r="108" spans="2:47" s="6" customFormat="1" ht="16.5" customHeight="1">
      <c r="B108" s="23"/>
      <c r="C108" s="24"/>
      <c r="D108" s="157" t="s">
        <v>129</v>
      </c>
      <c r="E108" s="24"/>
      <c r="F108" s="158" t="s">
        <v>205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129</v>
      </c>
      <c r="AU108" s="6" t="s">
        <v>77</v>
      </c>
    </row>
    <row r="109" spans="2:65" s="6" customFormat="1" ht="15.75" customHeight="1">
      <c r="B109" s="23"/>
      <c r="C109" s="145" t="s">
        <v>186</v>
      </c>
      <c r="D109" s="145" t="s">
        <v>124</v>
      </c>
      <c r="E109" s="146" t="s">
        <v>208</v>
      </c>
      <c r="F109" s="147" t="s">
        <v>209</v>
      </c>
      <c r="G109" s="148" t="s">
        <v>160</v>
      </c>
      <c r="H109" s="149">
        <v>67.06</v>
      </c>
      <c r="I109" s="150"/>
      <c r="J109" s="151">
        <f>ROUND($I$109*$H$109,2)</f>
        <v>0</v>
      </c>
      <c r="K109" s="147"/>
      <c r="L109" s="43"/>
      <c r="M109" s="152"/>
      <c r="N109" s="153" t="s">
        <v>40</v>
      </c>
      <c r="O109" s="24"/>
      <c r="P109" s="24"/>
      <c r="Q109" s="154">
        <v>0</v>
      </c>
      <c r="R109" s="154">
        <f>$Q$109*$H$109</f>
        <v>0</v>
      </c>
      <c r="S109" s="154">
        <v>0</v>
      </c>
      <c r="T109" s="155">
        <f>$S$109*$H$109</f>
        <v>0</v>
      </c>
      <c r="AR109" s="89" t="s">
        <v>128</v>
      </c>
      <c r="AT109" s="89" t="s">
        <v>124</v>
      </c>
      <c r="AU109" s="89" t="s">
        <v>77</v>
      </c>
      <c r="AY109" s="6" t="s">
        <v>115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20</v>
      </c>
      <c r="BK109" s="156">
        <f>ROUND($I$109*$H$109,2)</f>
        <v>0</v>
      </c>
      <c r="BL109" s="89" t="s">
        <v>128</v>
      </c>
      <c r="BM109" s="89" t="s">
        <v>186</v>
      </c>
    </row>
    <row r="110" spans="2:47" s="6" customFormat="1" ht="16.5" customHeight="1">
      <c r="B110" s="23"/>
      <c r="C110" s="24"/>
      <c r="D110" s="157" t="s">
        <v>129</v>
      </c>
      <c r="E110" s="24"/>
      <c r="F110" s="158" t="s">
        <v>209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129</v>
      </c>
      <c r="AU110" s="6" t="s">
        <v>77</v>
      </c>
    </row>
    <row r="111" spans="2:65" s="6" customFormat="1" ht="15.75" customHeight="1">
      <c r="B111" s="23"/>
      <c r="C111" s="145" t="s">
        <v>189</v>
      </c>
      <c r="D111" s="145" t="s">
        <v>124</v>
      </c>
      <c r="E111" s="146" t="s">
        <v>524</v>
      </c>
      <c r="F111" s="147" t="s">
        <v>525</v>
      </c>
      <c r="G111" s="148" t="s">
        <v>160</v>
      </c>
      <c r="H111" s="149">
        <v>28.67</v>
      </c>
      <c r="I111" s="150"/>
      <c r="J111" s="151">
        <f>ROUND($I$111*$H$111,2)</f>
        <v>0</v>
      </c>
      <c r="K111" s="147"/>
      <c r="L111" s="43"/>
      <c r="M111" s="152"/>
      <c r="N111" s="153" t="s">
        <v>40</v>
      </c>
      <c r="O111" s="24"/>
      <c r="P111" s="24"/>
      <c r="Q111" s="154">
        <v>0</v>
      </c>
      <c r="R111" s="154">
        <f>$Q$111*$H$111</f>
        <v>0</v>
      </c>
      <c r="S111" s="154">
        <v>0</v>
      </c>
      <c r="T111" s="155">
        <f>$S$111*$H$111</f>
        <v>0</v>
      </c>
      <c r="AR111" s="89" t="s">
        <v>128</v>
      </c>
      <c r="AT111" s="89" t="s">
        <v>124</v>
      </c>
      <c r="AU111" s="89" t="s">
        <v>77</v>
      </c>
      <c r="AY111" s="6" t="s">
        <v>115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9" t="s">
        <v>20</v>
      </c>
      <c r="BK111" s="156">
        <f>ROUND($I$111*$H$111,2)</f>
        <v>0</v>
      </c>
      <c r="BL111" s="89" t="s">
        <v>128</v>
      </c>
      <c r="BM111" s="89" t="s">
        <v>189</v>
      </c>
    </row>
    <row r="112" spans="2:47" s="6" customFormat="1" ht="16.5" customHeight="1">
      <c r="B112" s="23"/>
      <c r="C112" s="24"/>
      <c r="D112" s="157" t="s">
        <v>129</v>
      </c>
      <c r="E112" s="24"/>
      <c r="F112" s="158" t="s">
        <v>525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129</v>
      </c>
      <c r="AU112" s="6" t="s">
        <v>77</v>
      </c>
    </row>
    <row r="113" spans="2:65" s="6" customFormat="1" ht="15.75" customHeight="1">
      <c r="B113" s="23"/>
      <c r="C113" s="145" t="s">
        <v>7</v>
      </c>
      <c r="D113" s="145" t="s">
        <v>124</v>
      </c>
      <c r="E113" s="146" t="s">
        <v>526</v>
      </c>
      <c r="F113" s="147" t="s">
        <v>527</v>
      </c>
      <c r="G113" s="148" t="s">
        <v>206</v>
      </c>
      <c r="H113" s="149">
        <v>51.606</v>
      </c>
      <c r="I113" s="150"/>
      <c r="J113" s="151">
        <f>ROUND($I$113*$H$113,2)</f>
        <v>0</v>
      </c>
      <c r="K113" s="147"/>
      <c r="L113" s="43"/>
      <c r="M113" s="152"/>
      <c r="N113" s="153" t="s">
        <v>40</v>
      </c>
      <c r="O113" s="24"/>
      <c r="P113" s="24"/>
      <c r="Q113" s="154">
        <v>0</v>
      </c>
      <c r="R113" s="154">
        <f>$Q$113*$H$113</f>
        <v>0</v>
      </c>
      <c r="S113" s="154">
        <v>0</v>
      </c>
      <c r="T113" s="155">
        <f>$S$113*$H$113</f>
        <v>0</v>
      </c>
      <c r="AR113" s="89" t="s">
        <v>128</v>
      </c>
      <c r="AT113" s="89" t="s">
        <v>124</v>
      </c>
      <c r="AU113" s="89" t="s">
        <v>77</v>
      </c>
      <c r="AY113" s="6" t="s">
        <v>115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9" t="s">
        <v>20</v>
      </c>
      <c r="BK113" s="156">
        <f>ROUND($I$113*$H$113,2)</f>
        <v>0</v>
      </c>
      <c r="BL113" s="89" t="s">
        <v>128</v>
      </c>
      <c r="BM113" s="89" t="s">
        <v>7</v>
      </c>
    </row>
    <row r="114" spans="2:47" s="6" customFormat="1" ht="16.5" customHeight="1">
      <c r="B114" s="23"/>
      <c r="C114" s="24"/>
      <c r="D114" s="157" t="s">
        <v>129</v>
      </c>
      <c r="E114" s="24"/>
      <c r="F114" s="158" t="s">
        <v>527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129</v>
      </c>
      <c r="AU114" s="6" t="s">
        <v>77</v>
      </c>
    </row>
    <row r="115" spans="2:63" s="132" customFormat="1" ht="30.75" customHeight="1">
      <c r="B115" s="133"/>
      <c r="C115" s="134"/>
      <c r="D115" s="134" t="s">
        <v>68</v>
      </c>
      <c r="E115" s="143" t="s">
        <v>118</v>
      </c>
      <c r="F115" s="143" t="s">
        <v>218</v>
      </c>
      <c r="G115" s="134"/>
      <c r="H115" s="134"/>
      <c r="J115" s="144">
        <f>$BK$115</f>
        <v>0</v>
      </c>
      <c r="K115" s="134"/>
      <c r="L115" s="137"/>
      <c r="M115" s="138"/>
      <c r="N115" s="134"/>
      <c r="O115" s="134"/>
      <c r="P115" s="139">
        <f>SUM($P$116:$P$125)</f>
        <v>0</v>
      </c>
      <c r="Q115" s="134"/>
      <c r="R115" s="139">
        <f>SUM($R$116:$R$125)</f>
        <v>0</v>
      </c>
      <c r="S115" s="134"/>
      <c r="T115" s="140">
        <f>SUM($T$116:$T$125)</f>
        <v>0</v>
      </c>
      <c r="AR115" s="141" t="s">
        <v>20</v>
      </c>
      <c r="AT115" s="141" t="s">
        <v>68</v>
      </c>
      <c r="AU115" s="141" t="s">
        <v>20</v>
      </c>
      <c r="AY115" s="141" t="s">
        <v>115</v>
      </c>
      <c r="BK115" s="142">
        <f>SUM($BK$116:$BK$125)</f>
        <v>0</v>
      </c>
    </row>
    <row r="116" spans="2:65" s="6" customFormat="1" ht="15.75" customHeight="1">
      <c r="B116" s="23"/>
      <c r="C116" s="145" t="s">
        <v>20</v>
      </c>
      <c r="D116" s="145" t="s">
        <v>124</v>
      </c>
      <c r="E116" s="146" t="s">
        <v>528</v>
      </c>
      <c r="F116" s="147" t="s">
        <v>529</v>
      </c>
      <c r="G116" s="148" t="s">
        <v>160</v>
      </c>
      <c r="H116" s="149">
        <v>5.184</v>
      </c>
      <c r="I116" s="150"/>
      <c r="J116" s="151">
        <f>ROUND($I$116*$H$116,2)</f>
        <v>0</v>
      </c>
      <c r="K116" s="147"/>
      <c r="L116" s="43"/>
      <c r="M116" s="152"/>
      <c r="N116" s="153" t="s">
        <v>40</v>
      </c>
      <c r="O116" s="24"/>
      <c r="P116" s="24"/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128</v>
      </c>
      <c r="AT116" s="89" t="s">
        <v>124</v>
      </c>
      <c r="AU116" s="89" t="s">
        <v>77</v>
      </c>
      <c r="AY116" s="6" t="s">
        <v>115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20</v>
      </c>
      <c r="BK116" s="156">
        <f>ROUND($I$116*$H$116,2)</f>
        <v>0</v>
      </c>
      <c r="BL116" s="89" t="s">
        <v>128</v>
      </c>
      <c r="BM116" s="89" t="s">
        <v>194</v>
      </c>
    </row>
    <row r="117" spans="2:47" s="6" customFormat="1" ht="16.5" customHeight="1">
      <c r="B117" s="23"/>
      <c r="C117" s="24"/>
      <c r="D117" s="157" t="s">
        <v>129</v>
      </c>
      <c r="E117" s="24"/>
      <c r="F117" s="158" t="s">
        <v>529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129</v>
      </c>
      <c r="AU117" s="6" t="s">
        <v>77</v>
      </c>
    </row>
    <row r="118" spans="2:65" s="6" customFormat="1" ht="15.75" customHeight="1">
      <c r="B118" s="23"/>
      <c r="C118" s="145" t="s">
        <v>77</v>
      </c>
      <c r="D118" s="145" t="s">
        <v>124</v>
      </c>
      <c r="E118" s="146" t="s">
        <v>530</v>
      </c>
      <c r="F118" s="147" t="s">
        <v>531</v>
      </c>
      <c r="G118" s="148" t="s">
        <v>163</v>
      </c>
      <c r="H118" s="149">
        <v>30</v>
      </c>
      <c r="I118" s="150"/>
      <c r="J118" s="151">
        <f>ROUND($I$118*$H$118,2)</f>
        <v>0</v>
      </c>
      <c r="K118" s="147"/>
      <c r="L118" s="43"/>
      <c r="M118" s="152"/>
      <c r="N118" s="153" t="s">
        <v>40</v>
      </c>
      <c r="O118" s="24"/>
      <c r="P118" s="24"/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128</v>
      </c>
      <c r="AT118" s="89" t="s">
        <v>124</v>
      </c>
      <c r="AU118" s="89" t="s">
        <v>77</v>
      </c>
      <c r="AY118" s="6" t="s">
        <v>115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20</v>
      </c>
      <c r="BK118" s="156">
        <f>ROUND($I$118*$H$118,2)</f>
        <v>0</v>
      </c>
      <c r="BL118" s="89" t="s">
        <v>128</v>
      </c>
      <c r="BM118" s="89" t="s">
        <v>197</v>
      </c>
    </row>
    <row r="119" spans="2:47" s="6" customFormat="1" ht="16.5" customHeight="1">
      <c r="B119" s="23"/>
      <c r="C119" s="24"/>
      <c r="D119" s="157" t="s">
        <v>129</v>
      </c>
      <c r="E119" s="24"/>
      <c r="F119" s="158" t="s">
        <v>531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129</v>
      </c>
      <c r="AU119" s="6" t="s">
        <v>77</v>
      </c>
    </row>
    <row r="120" spans="2:65" s="6" customFormat="1" ht="15.75" customHeight="1">
      <c r="B120" s="23"/>
      <c r="C120" s="145" t="s">
        <v>132</v>
      </c>
      <c r="D120" s="145" t="s">
        <v>124</v>
      </c>
      <c r="E120" s="146" t="s">
        <v>230</v>
      </c>
      <c r="F120" s="147" t="s">
        <v>532</v>
      </c>
      <c r="G120" s="148" t="s">
        <v>225</v>
      </c>
      <c r="H120" s="149">
        <v>160</v>
      </c>
      <c r="I120" s="150"/>
      <c r="J120" s="151">
        <f>ROUND($I$120*$H$120,2)</f>
        <v>0</v>
      </c>
      <c r="K120" s="147"/>
      <c r="L120" s="43"/>
      <c r="M120" s="152"/>
      <c r="N120" s="153" t="s">
        <v>40</v>
      </c>
      <c r="O120" s="24"/>
      <c r="P120" s="24"/>
      <c r="Q120" s="154">
        <v>0</v>
      </c>
      <c r="R120" s="154">
        <f>$Q$120*$H$120</f>
        <v>0</v>
      </c>
      <c r="S120" s="154">
        <v>0</v>
      </c>
      <c r="T120" s="155">
        <f>$S$120*$H$120</f>
        <v>0</v>
      </c>
      <c r="AR120" s="89" t="s">
        <v>128</v>
      </c>
      <c r="AT120" s="89" t="s">
        <v>124</v>
      </c>
      <c r="AU120" s="89" t="s">
        <v>77</v>
      </c>
      <c r="AY120" s="6" t="s">
        <v>115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20</v>
      </c>
      <c r="BK120" s="156">
        <f>ROUND($I$120*$H$120,2)</f>
        <v>0</v>
      </c>
      <c r="BL120" s="89" t="s">
        <v>128</v>
      </c>
      <c r="BM120" s="89" t="s">
        <v>200</v>
      </c>
    </row>
    <row r="121" spans="2:47" s="6" customFormat="1" ht="16.5" customHeight="1">
      <c r="B121" s="23"/>
      <c r="C121" s="24"/>
      <c r="D121" s="157" t="s">
        <v>129</v>
      </c>
      <c r="E121" s="24"/>
      <c r="F121" s="158" t="s">
        <v>532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129</v>
      </c>
      <c r="AU121" s="6" t="s">
        <v>77</v>
      </c>
    </row>
    <row r="122" spans="2:65" s="6" customFormat="1" ht="15.75" customHeight="1">
      <c r="B122" s="23"/>
      <c r="C122" s="145" t="s">
        <v>128</v>
      </c>
      <c r="D122" s="145" t="s">
        <v>124</v>
      </c>
      <c r="E122" s="146" t="s">
        <v>533</v>
      </c>
      <c r="F122" s="147" t="s">
        <v>534</v>
      </c>
      <c r="G122" s="148" t="s">
        <v>221</v>
      </c>
      <c r="H122" s="149">
        <v>2</v>
      </c>
      <c r="I122" s="150"/>
      <c r="J122" s="151">
        <f>ROUND($I$122*$H$122,2)</f>
        <v>0</v>
      </c>
      <c r="K122" s="147"/>
      <c r="L122" s="43"/>
      <c r="M122" s="152"/>
      <c r="N122" s="153" t="s">
        <v>40</v>
      </c>
      <c r="O122" s="24"/>
      <c r="P122" s="24"/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128</v>
      </c>
      <c r="AT122" s="89" t="s">
        <v>124</v>
      </c>
      <c r="AU122" s="89" t="s">
        <v>77</v>
      </c>
      <c r="AY122" s="6" t="s">
        <v>115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20</v>
      </c>
      <c r="BK122" s="156">
        <f>ROUND($I$122*$H$122,2)</f>
        <v>0</v>
      </c>
      <c r="BL122" s="89" t="s">
        <v>128</v>
      </c>
      <c r="BM122" s="89" t="s">
        <v>203</v>
      </c>
    </row>
    <row r="123" spans="2:47" s="6" customFormat="1" ht="16.5" customHeight="1">
      <c r="B123" s="23"/>
      <c r="C123" s="24"/>
      <c r="D123" s="157" t="s">
        <v>129</v>
      </c>
      <c r="E123" s="24"/>
      <c r="F123" s="158" t="s">
        <v>534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129</v>
      </c>
      <c r="AU123" s="6" t="s">
        <v>77</v>
      </c>
    </row>
    <row r="124" spans="2:65" s="6" customFormat="1" ht="15.75" customHeight="1">
      <c r="B124" s="23"/>
      <c r="C124" s="145" t="s">
        <v>137</v>
      </c>
      <c r="D124" s="145" t="s">
        <v>124</v>
      </c>
      <c r="E124" s="146" t="s">
        <v>535</v>
      </c>
      <c r="F124" s="147" t="s">
        <v>536</v>
      </c>
      <c r="G124" s="148" t="s">
        <v>221</v>
      </c>
      <c r="H124" s="149">
        <v>2</v>
      </c>
      <c r="I124" s="150"/>
      <c r="J124" s="151">
        <f>ROUND($I$124*$H$124,2)</f>
        <v>0</v>
      </c>
      <c r="K124" s="147"/>
      <c r="L124" s="43"/>
      <c r="M124" s="152"/>
      <c r="N124" s="153" t="s">
        <v>40</v>
      </c>
      <c r="O124" s="24"/>
      <c r="P124" s="24"/>
      <c r="Q124" s="154">
        <v>0</v>
      </c>
      <c r="R124" s="154">
        <f>$Q$124*$H$124</f>
        <v>0</v>
      </c>
      <c r="S124" s="154">
        <v>0</v>
      </c>
      <c r="T124" s="155">
        <f>$S$124*$H$124</f>
        <v>0</v>
      </c>
      <c r="AR124" s="89" t="s">
        <v>128</v>
      </c>
      <c r="AT124" s="89" t="s">
        <v>124</v>
      </c>
      <c r="AU124" s="89" t="s">
        <v>77</v>
      </c>
      <c r="AY124" s="6" t="s">
        <v>115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20</v>
      </c>
      <c r="BK124" s="156">
        <f>ROUND($I$124*$H$124,2)</f>
        <v>0</v>
      </c>
      <c r="BL124" s="89" t="s">
        <v>128</v>
      </c>
      <c r="BM124" s="89" t="s">
        <v>207</v>
      </c>
    </row>
    <row r="125" spans="2:47" s="6" customFormat="1" ht="16.5" customHeight="1">
      <c r="B125" s="23"/>
      <c r="C125" s="24"/>
      <c r="D125" s="157" t="s">
        <v>129</v>
      </c>
      <c r="E125" s="24"/>
      <c r="F125" s="158" t="s">
        <v>536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129</v>
      </c>
      <c r="AU125" s="6" t="s">
        <v>77</v>
      </c>
    </row>
    <row r="126" spans="2:63" s="132" customFormat="1" ht="30.75" customHeight="1">
      <c r="B126" s="133"/>
      <c r="C126" s="134"/>
      <c r="D126" s="134" t="s">
        <v>68</v>
      </c>
      <c r="E126" s="143" t="s">
        <v>122</v>
      </c>
      <c r="F126" s="143" t="s">
        <v>259</v>
      </c>
      <c r="G126" s="134"/>
      <c r="H126" s="134"/>
      <c r="J126" s="144">
        <f>$BK$126</f>
        <v>0</v>
      </c>
      <c r="K126" s="134"/>
      <c r="L126" s="137"/>
      <c r="M126" s="138"/>
      <c r="N126" s="134"/>
      <c r="O126" s="134"/>
      <c r="P126" s="139">
        <f>SUM($P$127:$P$128)</f>
        <v>0</v>
      </c>
      <c r="Q126" s="134"/>
      <c r="R126" s="139">
        <f>SUM($R$127:$R$128)</f>
        <v>0</v>
      </c>
      <c r="S126" s="134"/>
      <c r="T126" s="140">
        <f>SUM($T$127:$T$128)</f>
        <v>0</v>
      </c>
      <c r="AR126" s="141" t="s">
        <v>20</v>
      </c>
      <c r="AT126" s="141" t="s">
        <v>68</v>
      </c>
      <c r="AU126" s="141" t="s">
        <v>20</v>
      </c>
      <c r="AY126" s="141" t="s">
        <v>115</v>
      </c>
      <c r="BK126" s="142">
        <f>SUM($BK$127:$BK$128)</f>
        <v>0</v>
      </c>
    </row>
    <row r="127" spans="2:65" s="6" customFormat="1" ht="15.75" customHeight="1">
      <c r="B127" s="23"/>
      <c r="C127" s="145" t="s">
        <v>20</v>
      </c>
      <c r="D127" s="145" t="s">
        <v>124</v>
      </c>
      <c r="E127" s="146" t="s">
        <v>537</v>
      </c>
      <c r="F127" s="147" t="s">
        <v>538</v>
      </c>
      <c r="G127" s="148" t="s">
        <v>160</v>
      </c>
      <c r="H127" s="149">
        <v>10.472</v>
      </c>
      <c r="I127" s="150"/>
      <c r="J127" s="151">
        <f>ROUND($I$127*$H$127,2)</f>
        <v>0</v>
      </c>
      <c r="K127" s="147"/>
      <c r="L127" s="43"/>
      <c r="M127" s="152"/>
      <c r="N127" s="153" t="s">
        <v>40</v>
      </c>
      <c r="O127" s="24"/>
      <c r="P127" s="24"/>
      <c r="Q127" s="154">
        <v>0</v>
      </c>
      <c r="R127" s="154">
        <f>$Q$127*$H$127</f>
        <v>0</v>
      </c>
      <c r="S127" s="154">
        <v>0</v>
      </c>
      <c r="T127" s="155">
        <f>$S$127*$H$127</f>
        <v>0</v>
      </c>
      <c r="AR127" s="89" t="s">
        <v>128</v>
      </c>
      <c r="AT127" s="89" t="s">
        <v>124</v>
      </c>
      <c r="AU127" s="89" t="s">
        <v>77</v>
      </c>
      <c r="AY127" s="6" t="s">
        <v>115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20</v>
      </c>
      <c r="BK127" s="156">
        <f>ROUND($I$127*$H$127,2)</f>
        <v>0</v>
      </c>
      <c r="BL127" s="89" t="s">
        <v>128</v>
      </c>
      <c r="BM127" s="89" t="s">
        <v>6</v>
      </c>
    </row>
    <row r="128" spans="2:47" s="6" customFormat="1" ht="16.5" customHeight="1">
      <c r="B128" s="23"/>
      <c r="C128" s="24"/>
      <c r="D128" s="157" t="s">
        <v>129</v>
      </c>
      <c r="E128" s="24"/>
      <c r="F128" s="158" t="s">
        <v>538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129</v>
      </c>
      <c r="AU128" s="6" t="s">
        <v>77</v>
      </c>
    </row>
    <row r="129" spans="2:63" s="132" customFormat="1" ht="30.75" customHeight="1">
      <c r="B129" s="133"/>
      <c r="C129" s="134"/>
      <c r="D129" s="134" t="s">
        <v>68</v>
      </c>
      <c r="E129" s="143" t="s">
        <v>258</v>
      </c>
      <c r="F129" s="143" t="s">
        <v>341</v>
      </c>
      <c r="G129" s="134"/>
      <c r="H129" s="134"/>
      <c r="J129" s="144">
        <f>$BK$129</f>
        <v>0</v>
      </c>
      <c r="K129" s="134"/>
      <c r="L129" s="137"/>
      <c r="M129" s="138"/>
      <c r="N129" s="134"/>
      <c r="O129" s="134"/>
      <c r="P129" s="139">
        <f>SUM($P$130:$P$175)</f>
        <v>0</v>
      </c>
      <c r="Q129" s="134"/>
      <c r="R129" s="139">
        <f>SUM($R$130:$R$175)</f>
        <v>0</v>
      </c>
      <c r="S129" s="134"/>
      <c r="T129" s="140">
        <f>SUM($T$130:$T$175)</f>
        <v>0</v>
      </c>
      <c r="AR129" s="141" t="s">
        <v>20</v>
      </c>
      <c r="AT129" s="141" t="s">
        <v>68</v>
      </c>
      <c r="AU129" s="141" t="s">
        <v>20</v>
      </c>
      <c r="AY129" s="141" t="s">
        <v>115</v>
      </c>
      <c r="BK129" s="142">
        <f>SUM($BK$130:$BK$175)</f>
        <v>0</v>
      </c>
    </row>
    <row r="130" spans="2:65" s="6" customFormat="1" ht="15.75" customHeight="1">
      <c r="B130" s="23"/>
      <c r="C130" s="145" t="s">
        <v>20</v>
      </c>
      <c r="D130" s="145" t="s">
        <v>124</v>
      </c>
      <c r="E130" s="146" t="s">
        <v>539</v>
      </c>
      <c r="F130" s="147" t="s">
        <v>540</v>
      </c>
      <c r="G130" s="148" t="s">
        <v>225</v>
      </c>
      <c r="H130" s="149">
        <v>5</v>
      </c>
      <c r="I130" s="150"/>
      <c r="J130" s="151">
        <f>ROUND($I$130*$H$130,2)</f>
        <v>0</v>
      </c>
      <c r="K130" s="147"/>
      <c r="L130" s="43"/>
      <c r="M130" s="152"/>
      <c r="N130" s="153" t="s">
        <v>40</v>
      </c>
      <c r="O130" s="24"/>
      <c r="P130" s="24"/>
      <c r="Q130" s="154">
        <v>0</v>
      </c>
      <c r="R130" s="154">
        <f>$Q$130*$H$130</f>
        <v>0</v>
      </c>
      <c r="S130" s="154">
        <v>0</v>
      </c>
      <c r="T130" s="155">
        <f>$S$130*$H$130</f>
        <v>0</v>
      </c>
      <c r="AR130" s="89" t="s">
        <v>128</v>
      </c>
      <c r="AT130" s="89" t="s">
        <v>124</v>
      </c>
      <c r="AU130" s="89" t="s">
        <v>77</v>
      </c>
      <c r="AY130" s="6" t="s">
        <v>115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89" t="s">
        <v>20</v>
      </c>
      <c r="BK130" s="156">
        <f>ROUND($I$130*$H$130,2)</f>
        <v>0</v>
      </c>
      <c r="BL130" s="89" t="s">
        <v>128</v>
      </c>
      <c r="BM130" s="89" t="s">
        <v>212</v>
      </c>
    </row>
    <row r="131" spans="2:47" s="6" customFormat="1" ht="16.5" customHeight="1">
      <c r="B131" s="23"/>
      <c r="C131" s="24"/>
      <c r="D131" s="157" t="s">
        <v>129</v>
      </c>
      <c r="E131" s="24"/>
      <c r="F131" s="158" t="s">
        <v>540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129</v>
      </c>
      <c r="AU131" s="6" t="s">
        <v>77</v>
      </c>
    </row>
    <row r="132" spans="2:65" s="6" customFormat="1" ht="15.75" customHeight="1">
      <c r="B132" s="23"/>
      <c r="C132" s="145" t="s">
        <v>77</v>
      </c>
      <c r="D132" s="145" t="s">
        <v>124</v>
      </c>
      <c r="E132" s="146" t="s">
        <v>541</v>
      </c>
      <c r="F132" s="147" t="s">
        <v>542</v>
      </c>
      <c r="G132" s="148" t="s">
        <v>225</v>
      </c>
      <c r="H132" s="149">
        <v>100.3</v>
      </c>
      <c r="I132" s="150"/>
      <c r="J132" s="151">
        <f>ROUND($I$132*$H$132,2)</f>
        <v>0</v>
      </c>
      <c r="K132" s="147"/>
      <c r="L132" s="43"/>
      <c r="M132" s="152"/>
      <c r="N132" s="153" t="s">
        <v>40</v>
      </c>
      <c r="O132" s="24"/>
      <c r="P132" s="24"/>
      <c r="Q132" s="154">
        <v>0</v>
      </c>
      <c r="R132" s="154">
        <f>$Q$132*$H$132</f>
        <v>0</v>
      </c>
      <c r="S132" s="154">
        <v>0</v>
      </c>
      <c r="T132" s="155">
        <f>$S$132*$H$132</f>
        <v>0</v>
      </c>
      <c r="AR132" s="89" t="s">
        <v>128</v>
      </c>
      <c r="AT132" s="89" t="s">
        <v>124</v>
      </c>
      <c r="AU132" s="89" t="s">
        <v>77</v>
      </c>
      <c r="AY132" s="6" t="s">
        <v>115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20</v>
      </c>
      <c r="BK132" s="156">
        <f>ROUND($I$132*$H$132,2)</f>
        <v>0</v>
      </c>
      <c r="BL132" s="89" t="s">
        <v>128</v>
      </c>
      <c r="BM132" s="89" t="s">
        <v>215</v>
      </c>
    </row>
    <row r="133" spans="2:47" s="6" customFormat="1" ht="16.5" customHeight="1">
      <c r="B133" s="23"/>
      <c r="C133" s="24"/>
      <c r="D133" s="157" t="s">
        <v>129</v>
      </c>
      <c r="E133" s="24"/>
      <c r="F133" s="158" t="s">
        <v>542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129</v>
      </c>
      <c r="AU133" s="6" t="s">
        <v>77</v>
      </c>
    </row>
    <row r="134" spans="2:65" s="6" customFormat="1" ht="15.75" customHeight="1">
      <c r="B134" s="23"/>
      <c r="C134" s="145" t="s">
        <v>132</v>
      </c>
      <c r="D134" s="145" t="s">
        <v>124</v>
      </c>
      <c r="E134" s="146" t="s">
        <v>543</v>
      </c>
      <c r="F134" s="147" t="s">
        <v>544</v>
      </c>
      <c r="G134" s="148" t="s">
        <v>225</v>
      </c>
      <c r="H134" s="149">
        <v>6</v>
      </c>
      <c r="I134" s="150"/>
      <c r="J134" s="151">
        <f>ROUND($I$134*$H$134,2)</f>
        <v>0</v>
      </c>
      <c r="K134" s="147"/>
      <c r="L134" s="43"/>
      <c r="M134" s="152"/>
      <c r="N134" s="153" t="s">
        <v>40</v>
      </c>
      <c r="O134" s="24"/>
      <c r="P134" s="24"/>
      <c r="Q134" s="154">
        <v>0</v>
      </c>
      <c r="R134" s="154">
        <f>$Q$134*$H$134</f>
        <v>0</v>
      </c>
      <c r="S134" s="154">
        <v>0</v>
      </c>
      <c r="T134" s="155">
        <f>$S$134*$H$134</f>
        <v>0</v>
      </c>
      <c r="AR134" s="89" t="s">
        <v>128</v>
      </c>
      <c r="AT134" s="89" t="s">
        <v>124</v>
      </c>
      <c r="AU134" s="89" t="s">
        <v>77</v>
      </c>
      <c r="AY134" s="6" t="s">
        <v>115</v>
      </c>
      <c r="BE134" s="156">
        <f>IF($N$134="základní",$J$134,0)</f>
        <v>0</v>
      </c>
      <c r="BF134" s="156">
        <f>IF($N$134="snížená",$J$134,0)</f>
        <v>0</v>
      </c>
      <c r="BG134" s="156">
        <f>IF($N$134="zákl. přenesená",$J$134,0)</f>
        <v>0</v>
      </c>
      <c r="BH134" s="156">
        <f>IF($N$134="sníž. přenesená",$J$134,0)</f>
        <v>0</v>
      </c>
      <c r="BI134" s="156">
        <f>IF($N$134="nulová",$J$134,0)</f>
        <v>0</v>
      </c>
      <c r="BJ134" s="89" t="s">
        <v>20</v>
      </c>
      <c r="BK134" s="156">
        <f>ROUND($I$134*$H$134,2)</f>
        <v>0</v>
      </c>
      <c r="BL134" s="89" t="s">
        <v>128</v>
      </c>
      <c r="BM134" s="89" t="s">
        <v>222</v>
      </c>
    </row>
    <row r="135" spans="2:47" s="6" customFormat="1" ht="16.5" customHeight="1">
      <c r="B135" s="23"/>
      <c r="C135" s="24"/>
      <c r="D135" s="157" t="s">
        <v>129</v>
      </c>
      <c r="E135" s="24"/>
      <c r="F135" s="158" t="s">
        <v>544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129</v>
      </c>
      <c r="AU135" s="6" t="s">
        <v>77</v>
      </c>
    </row>
    <row r="136" spans="2:65" s="6" customFormat="1" ht="15.75" customHeight="1">
      <c r="B136" s="23"/>
      <c r="C136" s="145" t="s">
        <v>128</v>
      </c>
      <c r="D136" s="145" t="s">
        <v>124</v>
      </c>
      <c r="E136" s="146" t="s">
        <v>545</v>
      </c>
      <c r="F136" s="147" t="s">
        <v>546</v>
      </c>
      <c r="G136" s="148" t="s">
        <v>221</v>
      </c>
      <c r="H136" s="149">
        <v>3</v>
      </c>
      <c r="I136" s="150"/>
      <c r="J136" s="151">
        <f>ROUND($I$136*$H$136,2)</f>
        <v>0</v>
      </c>
      <c r="K136" s="147"/>
      <c r="L136" s="43"/>
      <c r="M136" s="152"/>
      <c r="N136" s="153" t="s">
        <v>40</v>
      </c>
      <c r="O136" s="24"/>
      <c r="P136" s="24"/>
      <c r="Q136" s="154">
        <v>0</v>
      </c>
      <c r="R136" s="154">
        <f>$Q$136*$H$136</f>
        <v>0</v>
      </c>
      <c r="S136" s="154">
        <v>0</v>
      </c>
      <c r="T136" s="155">
        <f>$S$136*$H$136</f>
        <v>0</v>
      </c>
      <c r="AR136" s="89" t="s">
        <v>128</v>
      </c>
      <c r="AT136" s="89" t="s">
        <v>124</v>
      </c>
      <c r="AU136" s="89" t="s">
        <v>77</v>
      </c>
      <c r="AY136" s="6" t="s">
        <v>115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89" t="s">
        <v>20</v>
      </c>
      <c r="BK136" s="156">
        <f>ROUND($I$136*$H$136,2)</f>
        <v>0</v>
      </c>
      <c r="BL136" s="89" t="s">
        <v>128</v>
      </c>
      <c r="BM136" s="89" t="s">
        <v>226</v>
      </c>
    </row>
    <row r="137" spans="2:47" s="6" customFormat="1" ht="16.5" customHeight="1">
      <c r="B137" s="23"/>
      <c r="C137" s="24"/>
      <c r="D137" s="157" t="s">
        <v>129</v>
      </c>
      <c r="E137" s="24"/>
      <c r="F137" s="158" t="s">
        <v>546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129</v>
      </c>
      <c r="AU137" s="6" t="s">
        <v>77</v>
      </c>
    </row>
    <row r="138" spans="2:65" s="6" customFormat="1" ht="15.75" customHeight="1">
      <c r="B138" s="23"/>
      <c r="C138" s="145" t="s">
        <v>137</v>
      </c>
      <c r="D138" s="145" t="s">
        <v>124</v>
      </c>
      <c r="E138" s="146" t="s">
        <v>547</v>
      </c>
      <c r="F138" s="147" t="s">
        <v>548</v>
      </c>
      <c r="G138" s="148" t="s">
        <v>221</v>
      </c>
      <c r="H138" s="149">
        <v>9</v>
      </c>
      <c r="I138" s="150"/>
      <c r="J138" s="151">
        <f>ROUND($I$138*$H$138,2)</f>
        <v>0</v>
      </c>
      <c r="K138" s="147"/>
      <c r="L138" s="43"/>
      <c r="M138" s="152"/>
      <c r="N138" s="153" t="s">
        <v>40</v>
      </c>
      <c r="O138" s="24"/>
      <c r="P138" s="24"/>
      <c r="Q138" s="154">
        <v>0</v>
      </c>
      <c r="R138" s="154">
        <f>$Q$138*$H$138</f>
        <v>0</v>
      </c>
      <c r="S138" s="154">
        <v>0</v>
      </c>
      <c r="T138" s="155">
        <f>$S$138*$H$138</f>
        <v>0</v>
      </c>
      <c r="AR138" s="89" t="s">
        <v>128</v>
      </c>
      <c r="AT138" s="89" t="s">
        <v>124</v>
      </c>
      <c r="AU138" s="89" t="s">
        <v>77</v>
      </c>
      <c r="AY138" s="6" t="s">
        <v>115</v>
      </c>
      <c r="BE138" s="156">
        <f>IF($N$138="základní",$J$138,0)</f>
        <v>0</v>
      </c>
      <c r="BF138" s="156">
        <f>IF($N$138="snížená",$J$138,0)</f>
        <v>0</v>
      </c>
      <c r="BG138" s="156">
        <f>IF($N$138="zákl. přenesená",$J$138,0)</f>
        <v>0</v>
      </c>
      <c r="BH138" s="156">
        <f>IF($N$138="sníž. přenesená",$J$138,0)</f>
        <v>0</v>
      </c>
      <c r="BI138" s="156">
        <f>IF($N$138="nulová",$J$138,0)</f>
        <v>0</v>
      </c>
      <c r="BJ138" s="89" t="s">
        <v>20</v>
      </c>
      <c r="BK138" s="156">
        <f>ROUND($I$138*$H$138,2)</f>
        <v>0</v>
      </c>
      <c r="BL138" s="89" t="s">
        <v>128</v>
      </c>
      <c r="BM138" s="89" t="s">
        <v>229</v>
      </c>
    </row>
    <row r="139" spans="2:47" s="6" customFormat="1" ht="16.5" customHeight="1">
      <c r="B139" s="23"/>
      <c r="C139" s="24"/>
      <c r="D139" s="157" t="s">
        <v>129</v>
      </c>
      <c r="E139" s="24"/>
      <c r="F139" s="158" t="s">
        <v>548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129</v>
      </c>
      <c r="AU139" s="6" t="s">
        <v>77</v>
      </c>
    </row>
    <row r="140" spans="2:65" s="6" customFormat="1" ht="15.75" customHeight="1">
      <c r="B140" s="23"/>
      <c r="C140" s="145" t="s">
        <v>166</v>
      </c>
      <c r="D140" s="145" t="s">
        <v>124</v>
      </c>
      <c r="E140" s="146" t="s">
        <v>549</v>
      </c>
      <c r="F140" s="147" t="s">
        <v>550</v>
      </c>
      <c r="G140" s="148" t="s">
        <v>225</v>
      </c>
      <c r="H140" s="149">
        <v>111.3</v>
      </c>
      <c r="I140" s="150"/>
      <c r="J140" s="151">
        <f>ROUND($I$140*$H$140,2)</f>
        <v>0</v>
      </c>
      <c r="K140" s="147"/>
      <c r="L140" s="43"/>
      <c r="M140" s="152"/>
      <c r="N140" s="153" t="s">
        <v>40</v>
      </c>
      <c r="O140" s="24"/>
      <c r="P140" s="24"/>
      <c r="Q140" s="154">
        <v>0</v>
      </c>
      <c r="R140" s="154">
        <f>$Q$140*$H$140</f>
        <v>0</v>
      </c>
      <c r="S140" s="154">
        <v>0</v>
      </c>
      <c r="T140" s="155">
        <f>$S$140*$H$140</f>
        <v>0</v>
      </c>
      <c r="AR140" s="89" t="s">
        <v>128</v>
      </c>
      <c r="AT140" s="89" t="s">
        <v>124</v>
      </c>
      <c r="AU140" s="89" t="s">
        <v>77</v>
      </c>
      <c r="AY140" s="6" t="s">
        <v>115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20</v>
      </c>
      <c r="BK140" s="156">
        <f>ROUND($I$140*$H$140,2)</f>
        <v>0</v>
      </c>
      <c r="BL140" s="89" t="s">
        <v>128</v>
      </c>
      <c r="BM140" s="89" t="s">
        <v>232</v>
      </c>
    </row>
    <row r="141" spans="2:47" s="6" customFormat="1" ht="16.5" customHeight="1">
      <c r="B141" s="23"/>
      <c r="C141" s="24"/>
      <c r="D141" s="157" t="s">
        <v>129</v>
      </c>
      <c r="E141" s="24"/>
      <c r="F141" s="158" t="s">
        <v>550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129</v>
      </c>
      <c r="AU141" s="6" t="s">
        <v>77</v>
      </c>
    </row>
    <row r="142" spans="2:65" s="6" customFormat="1" ht="15.75" customHeight="1">
      <c r="B142" s="23"/>
      <c r="C142" s="145" t="s">
        <v>169</v>
      </c>
      <c r="D142" s="145" t="s">
        <v>124</v>
      </c>
      <c r="E142" s="146" t="s">
        <v>551</v>
      </c>
      <c r="F142" s="147" t="s">
        <v>552</v>
      </c>
      <c r="G142" s="148" t="s">
        <v>553</v>
      </c>
      <c r="H142" s="149">
        <v>1</v>
      </c>
      <c r="I142" s="150"/>
      <c r="J142" s="151">
        <f>ROUND($I$142*$H$142,2)</f>
        <v>0</v>
      </c>
      <c r="K142" s="147"/>
      <c r="L142" s="43"/>
      <c r="M142" s="152"/>
      <c r="N142" s="153" t="s">
        <v>40</v>
      </c>
      <c r="O142" s="24"/>
      <c r="P142" s="24"/>
      <c r="Q142" s="154">
        <v>0</v>
      </c>
      <c r="R142" s="154">
        <f>$Q$142*$H$142</f>
        <v>0</v>
      </c>
      <c r="S142" s="154">
        <v>0</v>
      </c>
      <c r="T142" s="155">
        <f>$S$142*$H$142</f>
        <v>0</v>
      </c>
      <c r="AR142" s="89" t="s">
        <v>128</v>
      </c>
      <c r="AT142" s="89" t="s">
        <v>124</v>
      </c>
      <c r="AU142" s="89" t="s">
        <v>77</v>
      </c>
      <c r="AY142" s="6" t="s">
        <v>115</v>
      </c>
      <c r="BE142" s="156">
        <f>IF($N$142="základní",$J$142,0)</f>
        <v>0</v>
      </c>
      <c r="BF142" s="156">
        <f>IF($N$142="snížená",$J$142,0)</f>
        <v>0</v>
      </c>
      <c r="BG142" s="156">
        <f>IF($N$142="zákl. přenesená",$J$142,0)</f>
        <v>0</v>
      </c>
      <c r="BH142" s="156">
        <f>IF($N$142="sníž. přenesená",$J$142,0)</f>
        <v>0</v>
      </c>
      <c r="BI142" s="156">
        <f>IF($N$142="nulová",$J$142,0)</f>
        <v>0</v>
      </c>
      <c r="BJ142" s="89" t="s">
        <v>20</v>
      </c>
      <c r="BK142" s="156">
        <f>ROUND($I$142*$H$142,2)</f>
        <v>0</v>
      </c>
      <c r="BL142" s="89" t="s">
        <v>128</v>
      </c>
      <c r="BM142" s="89" t="s">
        <v>235</v>
      </c>
    </row>
    <row r="143" spans="2:47" s="6" customFormat="1" ht="16.5" customHeight="1">
      <c r="B143" s="23"/>
      <c r="C143" s="24"/>
      <c r="D143" s="157" t="s">
        <v>129</v>
      </c>
      <c r="E143" s="24"/>
      <c r="F143" s="158" t="s">
        <v>552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129</v>
      </c>
      <c r="AU143" s="6" t="s">
        <v>77</v>
      </c>
    </row>
    <row r="144" spans="2:65" s="6" customFormat="1" ht="15.75" customHeight="1">
      <c r="B144" s="23"/>
      <c r="C144" s="145" t="s">
        <v>172</v>
      </c>
      <c r="D144" s="145" t="s">
        <v>124</v>
      </c>
      <c r="E144" s="146" t="s">
        <v>554</v>
      </c>
      <c r="F144" s="147" t="s">
        <v>555</v>
      </c>
      <c r="G144" s="148" t="s">
        <v>553</v>
      </c>
      <c r="H144" s="149">
        <v>1</v>
      </c>
      <c r="I144" s="150"/>
      <c r="J144" s="151">
        <f>ROUND($I$144*$H$144,2)</f>
        <v>0</v>
      </c>
      <c r="K144" s="147"/>
      <c r="L144" s="43"/>
      <c r="M144" s="152"/>
      <c r="N144" s="153" t="s">
        <v>40</v>
      </c>
      <c r="O144" s="24"/>
      <c r="P144" s="24"/>
      <c r="Q144" s="154">
        <v>0</v>
      </c>
      <c r="R144" s="154">
        <f>$Q$144*$H$144</f>
        <v>0</v>
      </c>
      <c r="S144" s="154">
        <v>0</v>
      </c>
      <c r="T144" s="155">
        <f>$S$144*$H$144</f>
        <v>0</v>
      </c>
      <c r="AR144" s="89" t="s">
        <v>128</v>
      </c>
      <c r="AT144" s="89" t="s">
        <v>124</v>
      </c>
      <c r="AU144" s="89" t="s">
        <v>77</v>
      </c>
      <c r="AY144" s="6" t="s">
        <v>115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9" t="s">
        <v>20</v>
      </c>
      <c r="BK144" s="156">
        <f>ROUND($I$144*$H$144,2)</f>
        <v>0</v>
      </c>
      <c r="BL144" s="89" t="s">
        <v>128</v>
      </c>
      <c r="BM144" s="89" t="s">
        <v>238</v>
      </c>
    </row>
    <row r="145" spans="2:47" s="6" customFormat="1" ht="16.5" customHeight="1">
      <c r="B145" s="23"/>
      <c r="C145" s="24"/>
      <c r="D145" s="157" t="s">
        <v>129</v>
      </c>
      <c r="E145" s="24"/>
      <c r="F145" s="158" t="s">
        <v>555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129</v>
      </c>
      <c r="AU145" s="6" t="s">
        <v>77</v>
      </c>
    </row>
    <row r="146" spans="2:65" s="6" customFormat="1" ht="15.75" customHeight="1">
      <c r="B146" s="23"/>
      <c r="C146" s="145" t="s">
        <v>175</v>
      </c>
      <c r="D146" s="145" t="s">
        <v>124</v>
      </c>
      <c r="E146" s="146" t="s">
        <v>556</v>
      </c>
      <c r="F146" s="147" t="s">
        <v>557</v>
      </c>
      <c r="G146" s="148" t="s">
        <v>221</v>
      </c>
      <c r="H146" s="149">
        <v>2</v>
      </c>
      <c r="I146" s="150"/>
      <c r="J146" s="151">
        <f>ROUND($I$146*$H$146,2)</f>
        <v>0</v>
      </c>
      <c r="K146" s="147"/>
      <c r="L146" s="43"/>
      <c r="M146" s="152"/>
      <c r="N146" s="153" t="s">
        <v>40</v>
      </c>
      <c r="O146" s="24"/>
      <c r="P146" s="24"/>
      <c r="Q146" s="154">
        <v>0</v>
      </c>
      <c r="R146" s="154">
        <f>$Q$146*$H$146</f>
        <v>0</v>
      </c>
      <c r="S146" s="154">
        <v>0</v>
      </c>
      <c r="T146" s="155">
        <f>$S$146*$H$146</f>
        <v>0</v>
      </c>
      <c r="AR146" s="89" t="s">
        <v>128</v>
      </c>
      <c r="AT146" s="89" t="s">
        <v>124</v>
      </c>
      <c r="AU146" s="89" t="s">
        <v>77</v>
      </c>
      <c r="AY146" s="6" t="s">
        <v>115</v>
      </c>
      <c r="BE146" s="156">
        <f>IF($N$146="základní",$J$146,0)</f>
        <v>0</v>
      </c>
      <c r="BF146" s="156">
        <f>IF($N$146="snížená",$J$146,0)</f>
        <v>0</v>
      </c>
      <c r="BG146" s="156">
        <f>IF($N$146="zákl. přenesená",$J$146,0)</f>
        <v>0</v>
      </c>
      <c r="BH146" s="156">
        <f>IF($N$146="sníž. přenesená",$J$146,0)</f>
        <v>0</v>
      </c>
      <c r="BI146" s="156">
        <f>IF($N$146="nulová",$J$146,0)</f>
        <v>0</v>
      </c>
      <c r="BJ146" s="89" t="s">
        <v>20</v>
      </c>
      <c r="BK146" s="156">
        <f>ROUND($I$146*$H$146,2)</f>
        <v>0</v>
      </c>
      <c r="BL146" s="89" t="s">
        <v>128</v>
      </c>
      <c r="BM146" s="89" t="s">
        <v>241</v>
      </c>
    </row>
    <row r="147" spans="2:47" s="6" customFormat="1" ht="16.5" customHeight="1">
      <c r="B147" s="23"/>
      <c r="C147" s="24"/>
      <c r="D147" s="157" t="s">
        <v>129</v>
      </c>
      <c r="E147" s="24"/>
      <c r="F147" s="158" t="s">
        <v>557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129</v>
      </c>
      <c r="AU147" s="6" t="s">
        <v>77</v>
      </c>
    </row>
    <row r="148" spans="2:65" s="6" customFormat="1" ht="15.75" customHeight="1">
      <c r="B148" s="23"/>
      <c r="C148" s="145" t="s">
        <v>25</v>
      </c>
      <c r="D148" s="145" t="s">
        <v>124</v>
      </c>
      <c r="E148" s="146" t="s">
        <v>558</v>
      </c>
      <c r="F148" s="147" t="s">
        <v>559</v>
      </c>
      <c r="G148" s="148" t="s">
        <v>221</v>
      </c>
      <c r="H148" s="149">
        <v>5</v>
      </c>
      <c r="I148" s="150"/>
      <c r="J148" s="151">
        <f>ROUND($I$148*$H$148,2)</f>
        <v>0</v>
      </c>
      <c r="K148" s="147"/>
      <c r="L148" s="43"/>
      <c r="M148" s="152"/>
      <c r="N148" s="153" t="s">
        <v>40</v>
      </c>
      <c r="O148" s="24"/>
      <c r="P148" s="24"/>
      <c r="Q148" s="154">
        <v>0</v>
      </c>
      <c r="R148" s="154">
        <f>$Q$148*$H$148</f>
        <v>0</v>
      </c>
      <c r="S148" s="154">
        <v>0</v>
      </c>
      <c r="T148" s="155">
        <f>$S$148*$H$148</f>
        <v>0</v>
      </c>
      <c r="AR148" s="89" t="s">
        <v>128</v>
      </c>
      <c r="AT148" s="89" t="s">
        <v>124</v>
      </c>
      <c r="AU148" s="89" t="s">
        <v>77</v>
      </c>
      <c r="AY148" s="6" t="s">
        <v>115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9" t="s">
        <v>20</v>
      </c>
      <c r="BK148" s="156">
        <f>ROUND($I$148*$H$148,2)</f>
        <v>0</v>
      </c>
      <c r="BL148" s="89" t="s">
        <v>128</v>
      </c>
      <c r="BM148" s="89" t="s">
        <v>244</v>
      </c>
    </row>
    <row r="149" spans="2:47" s="6" customFormat="1" ht="16.5" customHeight="1">
      <c r="B149" s="23"/>
      <c r="C149" s="24"/>
      <c r="D149" s="157" t="s">
        <v>129</v>
      </c>
      <c r="E149" s="24"/>
      <c r="F149" s="158" t="s">
        <v>559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129</v>
      </c>
      <c r="AU149" s="6" t="s">
        <v>77</v>
      </c>
    </row>
    <row r="150" spans="2:65" s="6" customFormat="1" ht="15.75" customHeight="1">
      <c r="B150" s="23"/>
      <c r="C150" s="145" t="s">
        <v>180</v>
      </c>
      <c r="D150" s="145" t="s">
        <v>124</v>
      </c>
      <c r="E150" s="146" t="s">
        <v>560</v>
      </c>
      <c r="F150" s="147" t="s">
        <v>561</v>
      </c>
      <c r="G150" s="148" t="s">
        <v>221</v>
      </c>
      <c r="H150" s="149">
        <v>7</v>
      </c>
      <c r="I150" s="150"/>
      <c r="J150" s="151">
        <f>ROUND($I$150*$H$150,2)</f>
        <v>0</v>
      </c>
      <c r="K150" s="147"/>
      <c r="L150" s="43"/>
      <c r="M150" s="152"/>
      <c r="N150" s="153" t="s">
        <v>40</v>
      </c>
      <c r="O150" s="24"/>
      <c r="P150" s="24"/>
      <c r="Q150" s="154">
        <v>0</v>
      </c>
      <c r="R150" s="154">
        <f>$Q$150*$H$150</f>
        <v>0</v>
      </c>
      <c r="S150" s="154">
        <v>0</v>
      </c>
      <c r="T150" s="155">
        <f>$S$150*$H$150</f>
        <v>0</v>
      </c>
      <c r="AR150" s="89" t="s">
        <v>128</v>
      </c>
      <c r="AT150" s="89" t="s">
        <v>124</v>
      </c>
      <c r="AU150" s="89" t="s">
        <v>77</v>
      </c>
      <c r="AY150" s="6" t="s">
        <v>115</v>
      </c>
      <c r="BE150" s="156">
        <f>IF($N$150="základní",$J$150,0)</f>
        <v>0</v>
      </c>
      <c r="BF150" s="156">
        <f>IF($N$150="snížená",$J$150,0)</f>
        <v>0</v>
      </c>
      <c r="BG150" s="156">
        <f>IF($N$150="zákl. přenesená",$J$150,0)</f>
        <v>0</v>
      </c>
      <c r="BH150" s="156">
        <f>IF($N$150="sníž. přenesená",$J$150,0)</f>
        <v>0</v>
      </c>
      <c r="BI150" s="156">
        <f>IF($N$150="nulová",$J$150,0)</f>
        <v>0</v>
      </c>
      <c r="BJ150" s="89" t="s">
        <v>20</v>
      </c>
      <c r="BK150" s="156">
        <f>ROUND($I$150*$H$150,2)</f>
        <v>0</v>
      </c>
      <c r="BL150" s="89" t="s">
        <v>128</v>
      </c>
      <c r="BM150" s="89" t="s">
        <v>248</v>
      </c>
    </row>
    <row r="151" spans="2:47" s="6" customFormat="1" ht="16.5" customHeight="1">
      <c r="B151" s="23"/>
      <c r="C151" s="24"/>
      <c r="D151" s="157" t="s">
        <v>129</v>
      </c>
      <c r="E151" s="24"/>
      <c r="F151" s="158" t="s">
        <v>561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129</v>
      </c>
      <c r="AU151" s="6" t="s">
        <v>77</v>
      </c>
    </row>
    <row r="152" spans="2:65" s="6" customFormat="1" ht="15.75" customHeight="1">
      <c r="B152" s="23"/>
      <c r="C152" s="145" t="s">
        <v>183</v>
      </c>
      <c r="D152" s="145" t="s">
        <v>124</v>
      </c>
      <c r="E152" s="146" t="s">
        <v>562</v>
      </c>
      <c r="F152" s="147" t="s">
        <v>563</v>
      </c>
      <c r="G152" s="148" t="s">
        <v>221</v>
      </c>
      <c r="H152" s="149">
        <v>7</v>
      </c>
      <c r="I152" s="150"/>
      <c r="J152" s="151">
        <f>ROUND($I$152*$H$152,2)</f>
        <v>0</v>
      </c>
      <c r="K152" s="147"/>
      <c r="L152" s="43"/>
      <c r="M152" s="152"/>
      <c r="N152" s="153" t="s">
        <v>40</v>
      </c>
      <c r="O152" s="24"/>
      <c r="P152" s="24"/>
      <c r="Q152" s="154">
        <v>0</v>
      </c>
      <c r="R152" s="154">
        <f>$Q$152*$H$152</f>
        <v>0</v>
      </c>
      <c r="S152" s="154">
        <v>0</v>
      </c>
      <c r="T152" s="155">
        <f>$S$152*$H$152</f>
        <v>0</v>
      </c>
      <c r="AR152" s="89" t="s">
        <v>128</v>
      </c>
      <c r="AT152" s="89" t="s">
        <v>124</v>
      </c>
      <c r="AU152" s="89" t="s">
        <v>77</v>
      </c>
      <c r="AY152" s="6" t="s">
        <v>115</v>
      </c>
      <c r="BE152" s="156">
        <f>IF($N$152="základní",$J$152,0)</f>
        <v>0</v>
      </c>
      <c r="BF152" s="156">
        <f>IF($N$152="snížená",$J$152,0)</f>
        <v>0</v>
      </c>
      <c r="BG152" s="156">
        <f>IF($N$152="zákl. přenesená",$J$152,0)</f>
        <v>0</v>
      </c>
      <c r="BH152" s="156">
        <f>IF($N$152="sníž. přenesená",$J$152,0)</f>
        <v>0</v>
      </c>
      <c r="BI152" s="156">
        <f>IF($N$152="nulová",$J$152,0)</f>
        <v>0</v>
      </c>
      <c r="BJ152" s="89" t="s">
        <v>20</v>
      </c>
      <c r="BK152" s="156">
        <f>ROUND($I$152*$H$152,2)</f>
        <v>0</v>
      </c>
      <c r="BL152" s="89" t="s">
        <v>128</v>
      </c>
      <c r="BM152" s="89" t="s">
        <v>251</v>
      </c>
    </row>
    <row r="153" spans="2:47" s="6" customFormat="1" ht="16.5" customHeight="1">
      <c r="B153" s="23"/>
      <c r="C153" s="24"/>
      <c r="D153" s="157" t="s">
        <v>129</v>
      </c>
      <c r="E153" s="24"/>
      <c r="F153" s="158" t="s">
        <v>563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129</v>
      </c>
      <c r="AU153" s="6" t="s">
        <v>77</v>
      </c>
    </row>
    <row r="154" spans="2:65" s="6" customFormat="1" ht="15.75" customHeight="1">
      <c r="B154" s="23"/>
      <c r="C154" s="145" t="s">
        <v>186</v>
      </c>
      <c r="D154" s="145" t="s">
        <v>124</v>
      </c>
      <c r="E154" s="146" t="s">
        <v>564</v>
      </c>
      <c r="F154" s="147" t="s">
        <v>565</v>
      </c>
      <c r="G154" s="148" t="s">
        <v>221</v>
      </c>
      <c r="H154" s="149">
        <v>7</v>
      </c>
      <c r="I154" s="150"/>
      <c r="J154" s="151">
        <f>ROUND($I$154*$H$154,2)</f>
        <v>0</v>
      </c>
      <c r="K154" s="147"/>
      <c r="L154" s="43"/>
      <c r="M154" s="152"/>
      <c r="N154" s="153" t="s">
        <v>40</v>
      </c>
      <c r="O154" s="24"/>
      <c r="P154" s="24"/>
      <c r="Q154" s="154">
        <v>0</v>
      </c>
      <c r="R154" s="154">
        <f>$Q$154*$H$154</f>
        <v>0</v>
      </c>
      <c r="S154" s="154">
        <v>0</v>
      </c>
      <c r="T154" s="155">
        <f>$S$154*$H$154</f>
        <v>0</v>
      </c>
      <c r="AR154" s="89" t="s">
        <v>128</v>
      </c>
      <c r="AT154" s="89" t="s">
        <v>124</v>
      </c>
      <c r="AU154" s="89" t="s">
        <v>77</v>
      </c>
      <c r="AY154" s="6" t="s">
        <v>115</v>
      </c>
      <c r="BE154" s="156">
        <f>IF($N$154="základní",$J$154,0)</f>
        <v>0</v>
      </c>
      <c r="BF154" s="156">
        <f>IF($N$154="snížená",$J$154,0)</f>
        <v>0</v>
      </c>
      <c r="BG154" s="156">
        <f>IF($N$154="zákl. přenesená",$J$154,0)</f>
        <v>0</v>
      </c>
      <c r="BH154" s="156">
        <f>IF($N$154="sníž. přenesená",$J$154,0)</f>
        <v>0</v>
      </c>
      <c r="BI154" s="156">
        <f>IF($N$154="nulová",$J$154,0)</f>
        <v>0</v>
      </c>
      <c r="BJ154" s="89" t="s">
        <v>20</v>
      </c>
      <c r="BK154" s="156">
        <f>ROUND($I$154*$H$154,2)</f>
        <v>0</v>
      </c>
      <c r="BL154" s="89" t="s">
        <v>128</v>
      </c>
      <c r="BM154" s="89" t="s">
        <v>254</v>
      </c>
    </row>
    <row r="155" spans="2:47" s="6" customFormat="1" ht="16.5" customHeight="1">
      <c r="B155" s="23"/>
      <c r="C155" s="24"/>
      <c r="D155" s="157" t="s">
        <v>129</v>
      </c>
      <c r="E155" s="24"/>
      <c r="F155" s="158" t="s">
        <v>565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129</v>
      </c>
      <c r="AU155" s="6" t="s">
        <v>77</v>
      </c>
    </row>
    <row r="156" spans="2:65" s="6" customFormat="1" ht="15.75" customHeight="1">
      <c r="B156" s="23"/>
      <c r="C156" s="145" t="s">
        <v>189</v>
      </c>
      <c r="D156" s="145" t="s">
        <v>124</v>
      </c>
      <c r="E156" s="146" t="s">
        <v>566</v>
      </c>
      <c r="F156" s="147" t="s">
        <v>567</v>
      </c>
      <c r="G156" s="148" t="s">
        <v>221</v>
      </c>
      <c r="H156" s="149">
        <v>3</v>
      </c>
      <c r="I156" s="150"/>
      <c r="J156" s="151">
        <f>ROUND($I$156*$H$156,2)</f>
        <v>0</v>
      </c>
      <c r="K156" s="147"/>
      <c r="L156" s="43"/>
      <c r="M156" s="152"/>
      <c r="N156" s="153" t="s">
        <v>40</v>
      </c>
      <c r="O156" s="24"/>
      <c r="P156" s="24"/>
      <c r="Q156" s="154">
        <v>0</v>
      </c>
      <c r="R156" s="154">
        <f>$Q$156*$H$156</f>
        <v>0</v>
      </c>
      <c r="S156" s="154">
        <v>0</v>
      </c>
      <c r="T156" s="155">
        <f>$S$156*$H$156</f>
        <v>0</v>
      </c>
      <c r="AR156" s="89" t="s">
        <v>128</v>
      </c>
      <c r="AT156" s="89" t="s">
        <v>124</v>
      </c>
      <c r="AU156" s="89" t="s">
        <v>77</v>
      </c>
      <c r="AY156" s="6" t="s">
        <v>115</v>
      </c>
      <c r="BE156" s="156">
        <f>IF($N$156="základní",$J$156,0)</f>
        <v>0</v>
      </c>
      <c r="BF156" s="156">
        <f>IF($N$156="snížená",$J$156,0)</f>
        <v>0</v>
      </c>
      <c r="BG156" s="156">
        <f>IF($N$156="zákl. přenesená",$J$156,0)</f>
        <v>0</v>
      </c>
      <c r="BH156" s="156">
        <f>IF($N$156="sníž. přenesená",$J$156,0)</f>
        <v>0</v>
      </c>
      <c r="BI156" s="156">
        <f>IF($N$156="nulová",$J$156,0)</f>
        <v>0</v>
      </c>
      <c r="BJ156" s="89" t="s">
        <v>20</v>
      </c>
      <c r="BK156" s="156">
        <f>ROUND($I$156*$H$156,2)</f>
        <v>0</v>
      </c>
      <c r="BL156" s="89" t="s">
        <v>128</v>
      </c>
      <c r="BM156" s="89" t="s">
        <v>257</v>
      </c>
    </row>
    <row r="157" spans="2:47" s="6" customFormat="1" ht="16.5" customHeight="1">
      <c r="B157" s="23"/>
      <c r="C157" s="24"/>
      <c r="D157" s="157" t="s">
        <v>129</v>
      </c>
      <c r="E157" s="24"/>
      <c r="F157" s="158" t="s">
        <v>567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129</v>
      </c>
      <c r="AU157" s="6" t="s">
        <v>77</v>
      </c>
    </row>
    <row r="158" spans="2:65" s="6" customFormat="1" ht="15.75" customHeight="1">
      <c r="B158" s="23"/>
      <c r="C158" s="145" t="s">
        <v>7</v>
      </c>
      <c r="D158" s="145" t="s">
        <v>124</v>
      </c>
      <c r="E158" s="146" t="s">
        <v>568</v>
      </c>
      <c r="F158" s="147" t="s">
        <v>569</v>
      </c>
      <c r="G158" s="148" t="s">
        <v>221</v>
      </c>
      <c r="H158" s="149">
        <v>3</v>
      </c>
      <c r="I158" s="150"/>
      <c r="J158" s="151">
        <f>ROUND($I$158*$H$158,2)</f>
        <v>0</v>
      </c>
      <c r="K158" s="147"/>
      <c r="L158" s="43"/>
      <c r="M158" s="152"/>
      <c r="N158" s="153" t="s">
        <v>40</v>
      </c>
      <c r="O158" s="24"/>
      <c r="P158" s="24"/>
      <c r="Q158" s="154">
        <v>0</v>
      </c>
      <c r="R158" s="154">
        <f>$Q$158*$H$158</f>
        <v>0</v>
      </c>
      <c r="S158" s="154">
        <v>0</v>
      </c>
      <c r="T158" s="155">
        <f>$S$158*$H$158</f>
        <v>0</v>
      </c>
      <c r="AR158" s="89" t="s">
        <v>128</v>
      </c>
      <c r="AT158" s="89" t="s">
        <v>124</v>
      </c>
      <c r="AU158" s="89" t="s">
        <v>77</v>
      </c>
      <c r="AY158" s="6" t="s">
        <v>115</v>
      </c>
      <c r="BE158" s="156">
        <f>IF($N$158="základní",$J$158,0)</f>
        <v>0</v>
      </c>
      <c r="BF158" s="156">
        <f>IF($N$158="snížená",$J$158,0)</f>
        <v>0</v>
      </c>
      <c r="BG158" s="156">
        <f>IF($N$158="zákl. přenesená",$J$158,0)</f>
        <v>0</v>
      </c>
      <c r="BH158" s="156">
        <f>IF($N$158="sníž. přenesená",$J$158,0)</f>
        <v>0</v>
      </c>
      <c r="BI158" s="156">
        <f>IF($N$158="nulová",$J$158,0)</f>
        <v>0</v>
      </c>
      <c r="BJ158" s="89" t="s">
        <v>20</v>
      </c>
      <c r="BK158" s="156">
        <f>ROUND($I$158*$H$158,2)</f>
        <v>0</v>
      </c>
      <c r="BL158" s="89" t="s">
        <v>128</v>
      </c>
      <c r="BM158" s="89" t="s">
        <v>262</v>
      </c>
    </row>
    <row r="159" spans="2:47" s="6" customFormat="1" ht="16.5" customHeight="1">
      <c r="B159" s="23"/>
      <c r="C159" s="24"/>
      <c r="D159" s="157" t="s">
        <v>129</v>
      </c>
      <c r="E159" s="24"/>
      <c r="F159" s="158" t="s">
        <v>569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129</v>
      </c>
      <c r="AU159" s="6" t="s">
        <v>77</v>
      </c>
    </row>
    <row r="160" spans="2:65" s="6" customFormat="1" ht="15.75" customHeight="1">
      <c r="B160" s="23"/>
      <c r="C160" s="145" t="s">
        <v>194</v>
      </c>
      <c r="D160" s="145" t="s">
        <v>124</v>
      </c>
      <c r="E160" s="146" t="s">
        <v>570</v>
      </c>
      <c r="F160" s="147" t="s">
        <v>571</v>
      </c>
      <c r="G160" s="148" t="s">
        <v>221</v>
      </c>
      <c r="H160" s="149">
        <v>3</v>
      </c>
      <c r="I160" s="150"/>
      <c r="J160" s="151">
        <f>ROUND($I$160*$H$160,2)</f>
        <v>0</v>
      </c>
      <c r="K160" s="147"/>
      <c r="L160" s="43"/>
      <c r="M160" s="152"/>
      <c r="N160" s="153" t="s">
        <v>40</v>
      </c>
      <c r="O160" s="24"/>
      <c r="P160" s="24"/>
      <c r="Q160" s="154">
        <v>0</v>
      </c>
      <c r="R160" s="154">
        <f>$Q$160*$H$160</f>
        <v>0</v>
      </c>
      <c r="S160" s="154">
        <v>0</v>
      </c>
      <c r="T160" s="155">
        <f>$S$160*$H$160</f>
        <v>0</v>
      </c>
      <c r="AR160" s="89" t="s">
        <v>128</v>
      </c>
      <c r="AT160" s="89" t="s">
        <v>124</v>
      </c>
      <c r="AU160" s="89" t="s">
        <v>77</v>
      </c>
      <c r="AY160" s="6" t="s">
        <v>115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20</v>
      </c>
      <c r="BK160" s="156">
        <f>ROUND($I$160*$H$160,2)</f>
        <v>0</v>
      </c>
      <c r="BL160" s="89" t="s">
        <v>128</v>
      </c>
      <c r="BM160" s="89" t="s">
        <v>267</v>
      </c>
    </row>
    <row r="161" spans="2:47" s="6" customFormat="1" ht="16.5" customHeight="1">
      <c r="B161" s="23"/>
      <c r="C161" s="24"/>
      <c r="D161" s="157" t="s">
        <v>129</v>
      </c>
      <c r="E161" s="24"/>
      <c r="F161" s="158" t="s">
        <v>571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129</v>
      </c>
      <c r="AU161" s="6" t="s">
        <v>77</v>
      </c>
    </row>
    <row r="162" spans="2:65" s="6" customFormat="1" ht="15.75" customHeight="1">
      <c r="B162" s="23"/>
      <c r="C162" s="145" t="s">
        <v>197</v>
      </c>
      <c r="D162" s="145" t="s">
        <v>124</v>
      </c>
      <c r="E162" s="146" t="s">
        <v>572</v>
      </c>
      <c r="F162" s="147" t="s">
        <v>573</v>
      </c>
      <c r="G162" s="148" t="s">
        <v>221</v>
      </c>
      <c r="H162" s="149">
        <v>3</v>
      </c>
      <c r="I162" s="150"/>
      <c r="J162" s="151">
        <f>ROUND($I$162*$H$162,2)</f>
        <v>0</v>
      </c>
      <c r="K162" s="147"/>
      <c r="L162" s="43"/>
      <c r="M162" s="152"/>
      <c r="N162" s="153" t="s">
        <v>40</v>
      </c>
      <c r="O162" s="24"/>
      <c r="P162" s="24"/>
      <c r="Q162" s="154">
        <v>0</v>
      </c>
      <c r="R162" s="154">
        <f>$Q$162*$H$162</f>
        <v>0</v>
      </c>
      <c r="S162" s="154">
        <v>0</v>
      </c>
      <c r="T162" s="155">
        <f>$S$162*$H$162</f>
        <v>0</v>
      </c>
      <c r="AR162" s="89" t="s">
        <v>128</v>
      </c>
      <c r="AT162" s="89" t="s">
        <v>124</v>
      </c>
      <c r="AU162" s="89" t="s">
        <v>77</v>
      </c>
      <c r="AY162" s="6" t="s">
        <v>115</v>
      </c>
      <c r="BE162" s="156">
        <f>IF($N$162="základní",$J$162,0)</f>
        <v>0</v>
      </c>
      <c r="BF162" s="156">
        <f>IF($N$162="snížená",$J$162,0)</f>
        <v>0</v>
      </c>
      <c r="BG162" s="156">
        <f>IF($N$162="zákl. přenesená",$J$162,0)</f>
        <v>0</v>
      </c>
      <c r="BH162" s="156">
        <f>IF($N$162="sníž. přenesená",$J$162,0)</f>
        <v>0</v>
      </c>
      <c r="BI162" s="156">
        <f>IF($N$162="nulová",$J$162,0)</f>
        <v>0</v>
      </c>
      <c r="BJ162" s="89" t="s">
        <v>20</v>
      </c>
      <c r="BK162" s="156">
        <f>ROUND($I$162*$H$162,2)</f>
        <v>0</v>
      </c>
      <c r="BL162" s="89" t="s">
        <v>128</v>
      </c>
      <c r="BM162" s="89" t="s">
        <v>270</v>
      </c>
    </row>
    <row r="163" spans="2:47" s="6" customFormat="1" ht="16.5" customHeight="1">
      <c r="B163" s="23"/>
      <c r="C163" s="24"/>
      <c r="D163" s="157" t="s">
        <v>129</v>
      </c>
      <c r="E163" s="24"/>
      <c r="F163" s="158" t="s">
        <v>573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129</v>
      </c>
      <c r="AU163" s="6" t="s">
        <v>77</v>
      </c>
    </row>
    <row r="164" spans="2:65" s="6" customFormat="1" ht="15.75" customHeight="1">
      <c r="B164" s="23"/>
      <c r="C164" s="145" t="s">
        <v>200</v>
      </c>
      <c r="D164" s="145" t="s">
        <v>124</v>
      </c>
      <c r="E164" s="146" t="s">
        <v>574</v>
      </c>
      <c r="F164" s="147" t="s">
        <v>575</v>
      </c>
      <c r="G164" s="148" t="s">
        <v>221</v>
      </c>
      <c r="H164" s="149">
        <v>3</v>
      </c>
      <c r="I164" s="150"/>
      <c r="J164" s="151">
        <f>ROUND($I$164*$H$164,2)</f>
        <v>0</v>
      </c>
      <c r="K164" s="147"/>
      <c r="L164" s="43"/>
      <c r="M164" s="152"/>
      <c r="N164" s="153" t="s">
        <v>40</v>
      </c>
      <c r="O164" s="24"/>
      <c r="P164" s="24"/>
      <c r="Q164" s="154">
        <v>0</v>
      </c>
      <c r="R164" s="154">
        <f>$Q$164*$H$164</f>
        <v>0</v>
      </c>
      <c r="S164" s="154">
        <v>0</v>
      </c>
      <c r="T164" s="155">
        <f>$S$164*$H$164</f>
        <v>0</v>
      </c>
      <c r="AR164" s="89" t="s">
        <v>128</v>
      </c>
      <c r="AT164" s="89" t="s">
        <v>124</v>
      </c>
      <c r="AU164" s="89" t="s">
        <v>77</v>
      </c>
      <c r="AY164" s="6" t="s">
        <v>115</v>
      </c>
      <c r="BE164" s="156">
        <f>IF($N$164="základní",$J$164,0)</f>
        <v>0</v>
      </c>
      <c r="BF164" s="156">
        <f>IF($N$164="snížená",$J$164,0)</f>
        <v>0</v>
      </c>
      <c r="BG164" s="156">
        <f>IF($N$164="zákl. přenesená",$J$164,0)</f>
        <v>0</v>
      </c>
      <c r="BH164" s="156">
        <f>IF($N$164="sníž. přenesená",$J$164,0)</f>
        <v>0</v>
      </c>
      <c r="BI164" s="156">
        <f>IF($N$164="nulová",$J$164,0)</f>
        <v>0</v>
      </c>
      <c r="BJ164" s="89" t="s">
        <v>20</v>
      </c>
      <c r="BK164" s="156">
        <f>ROUND($I$164*$H$164,2)</f>
        <v>0</v>
      </c>
      <c r="BL164" s="89" t="s">
        <v>128</v>
      </c>
      <c r="BM164" s="89" t="s">
        <v>273</v>
      </c>
    </row>
    <row r="165" spans="2:47" s="6" customFormat="1" ht="16.5" customHeight="1">
      <c r="B165" s="23"/>
      <c r="C165" s="24"/>
      <c r="D165" s="157" t="s">
        <v>129</v>
      </c>
      <c r="E165" s="24"/>
      <c r="F165" s="158" t="s">
        <v>575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129</v>
      </c>
      <c r="AU165" s="6" t="s">
        <v>77</v>
      </c>
    </row>
    <row r="166" spans="2:65" s="6" customFormat="1" ht="15.75" customHeight="1">
      <c r="B166" s="23"/>
      <c r="C166" s="145" t="s">
        <v>203</v>
      </c>
      <c r="D166" s="145" t="s">
        <v>124</v>
      </c>
      <c r="E166" s="146" t="s">
        <v>576</v>
      </c>
      <c r="F166" s="147" t="s">
        <v>577</v>
      </c>
      <c r="G166" s="148" t="s">
        <v>221</v>
      </c>
      <c r="H166" s="149">
        <v>3</v>
      </c>
      <c r="I166" s="150"/>
      <c r="J166" s="151">
        <f>ROUND($I$166*$H$166,2)</f>
        <v>0</v>
      </c>
      <c r="K166" s="147"/>
      <c r="L166" s="43"/>
      <c r="M166" s="152"/>
      <c r="N166" s="153" t="s">
        <v>40</v>
      </c>
      <c r="O166" s="24"/>
      <c r="P166" s="24"/>
      <c r="Q166" s="154">
        <v>0</v>
      </c>
      <c r="R166" s="154">
        <f>$Q$166*$H$166</f>
        <v>0</v>
      </c>
      <c r="S166" s="154">
        <v>0</v>
      </c>
      <c r="T166" s="155">
        <f>$S$166*$H$166</f>
        <v>0</v>
      </c>
      <c r="AR166" s="89" t="s">
        <v>128</v>
      </c>
      <c r="AT166" s="89" t="s">
        <v>124</v>
      </c>
      <c r="AU166" s="89" t="s">
        <v>77</v>
      </c>
      <c r="AY166" s="6" t="s">
        <v>115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20</v>
      </c>
      <c r="BK166" s="156">
        <f>ROUND($I$166*$H$166,2)</f>
        <v>0</v>
      </c>
      <c r="BL166" s="89" t="s">
        <v>128</v>
      </c>
      <c r="BM166" s="89" t="s">
        <v>276</v>
      </c>
    </row>
    <row r="167" spans="2:47" s="6" customFormat="1" ht="16.5" customHeight="1">
      <c r="B167" s="23"/>
      <c r="C167" s="24"/>
      <c r="D167" s="157" t="s">
        <v>129</v>
      </c>
      <c r="E167" s="24"/>
      <c r="F167" s="158" t="s">
        <v>577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129</v>
      </c>
      <c r="AU167" s="6" t="s">
        <v>77</v>
      </c>
    </row>
    <row r="168" spans="2:65" s="6" customFormat="1" ht="15.75" customHeight="1">
      <c r="B168" s="23"/>
      <c r="C168" s="145" t="s">
        <v>207</v>
      </c>
      <c r="D168" s="145" t="s">
        <v>124</v>
      </c>
      <c r="E168" s="146" t="s">
        <v>578</v>
      </c>
      <c r="F168" s="147" t="s">
        <v>579</v>
      </c>
      <c r="G168" s="148" t="s">
        <v>221</v>
      </c>
      <c r="H168" s="149">
        <v>3</v>
      </c>
      <c r="I168" s="150"/>
      <c r="J168" s="151">
        <f>ROUND($I$168*$H$168,2)</f>
        <v>0</v>
      </c>
      <c r="K168" s="147"/>
      <c r="L168" s="43"/>
      <c r="M168" s="152"/>
      <c r="N168" s="153" t="s">
        <v>40</v>
      </c>
      <c r="O168" s="24"/>
      <c r="P168" s="24"/>
      <c r="Q168" s="154">
        <v>0</v>
      </c>
      <c r="R168" s="154">
        <f>$Q$168*$H$168</f>
        <v>0</v>
      </c>
      <c r="S168" s="154">
        <v>0</v>
      </c>
      <c r="T168" s="155">
        <f>$S$168*$H$168</f>
        <v>0</v>
      </c>
      <c r="AR168" s="89" t="s">
        <v>128</v>
      </c>
      <c r="AT168" s="89" t="s">
        <v>124</v>
      </c>
      <c r="AU168" s="89" t="s">
        <v>77</v>
      </c>
      <c r="AY168" s="6" t="s">
        <v>115</v>
      </c>
      <c r="BE168" s="156">
        <f>IF($N$168="základní",$J$168,0)</f>
        <v>0</v>
      </c>
      <c r="BF168" s="156">
        <f>IF($N$168="snížená",$J$168,0)</f>
        <v>0</v>
      </c>
      <c r="BG168" s="156">
        <f>IF($N$168="zákl. přenesená",$J$168,0)</f>
        <v>0</v>
      </c>
      <c r="BH168" s="156">
        <f>IF($N$168="sníž. přenesená",$J$168,0)</f>
        <v>0</v>
      </c>
      <c r="BI168" s="156">
        <f>IF($N$168="nulová",$J$168,0)</f>
        <v>0</v>
      </c>
      <c r="BJ168" s="89" t="s">
        <v>20</v>
      </c>
      <c r="BK168" s="156">
        <f>ROUND($I$168*$H$168,2)</f>
        <v>0</v>
      </c>
      <c r="BL168" s="89" t="s">
        <v>128</v>
      </c>
      <c r="BM168" s="89" t="s">
        <v>279</v>
      </c>
    </row>
    <row r="169" spans="2:47" s="6" customFormat="1" ht="16.5" customHeight="1">
      <c r="B169" s="23"/>
      <c r="C169" s="24"/>
      <c r="D169" s="157" t="s">
        <v>129</v>
      </c>
      <c r="E169" s="24"/>
      <c r="F169" s="158" t="s">
        <v>579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129</v>
      </c>
      <c r="AU169" s="6" t="s">
        <v>77</v>
      </c>
    </row>
    <row r="170" spans="2:65" s="6" customFormat="1" ht="15.75" customHeight="1">
      <c r="B170" s="23"/>
      <c r="C170" s="145" t="s">
        <v>6</v>
      </c>
      <c r="D170" s="145" t="s">
        <v>124</v>
      </c>
      <c r="E170" s="146" t="s">
        <v>580</v>
      </c>
      <c r="F170" s="147" t="s">
        <v>581</v>
      </c>
      <c r="G170" s="148" t="s">
        <v>221</v>
      </c>
      <c r="H170" s="149">
        <v>3</v>
      </c>
      <c r="I170" s="150"/>
      <c r="J170" s="151">
        <f>ROUND($I$170*$H$170,2)</f>
        <v>0</v>
      </c>
      <c r="K170" s="147"/>
      <c r="L170" s="43"/>
      <c r="M170" s="152"/>
      <c r="N170" s="153" t="s">
        <v>40</v>
      </c>
      <c r="O170" s="24"/>
      <c r="P170" s="24"/>
      <c r="Q170" s="154">
        <v>0</v>
      </c>
      <c r="R170" s="154">
        <f>$Q$170*$H$170</f>
        <v>0</v>
      </c>
      <c r="S170" s="154">
        <v>0</v>
      </c>
      <c r="T170" s="155">
        <f>$S$170*$H$170</f>
        <v>0</v>
      </c>
      <c r="AR170" s="89" t="s">
        <v>128</v>
      </c>
      <c r="AT170" s="89" t="s">
        <v>124</v>
      </c>
      <c r="AU170" s="89" t="s">
        <v>77</v>
      </c>
      <c r="AY170" s="6" t="s">
        <v>115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20</v>
      </c>
      <c r="BK170" s="156">
        <f>ROUND($I$170*$H$170,2)</f>
        <v>0</v>
      </c>
      <c r="BL170" s="89" t="s">
        <v>128</v>
      </c>
      <c r="BM170" s="89" t="s">
        <v>282</v>
      </c>
    </row>
    <row r="171" spans="2:47" s="6" customFormat="1" ht="16.5" customHeight="1">
      <c r="B171" s="23"/>
      <c r="C171" s="24"/>
      <c r="D171" s="157" t="s">
        <v>129</v>
      </c>
      <c r="E171" s="24"/>
      <c r="F171" s="158" t="s">
        <v>581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129</v>
      </c>
      <c r="AU171" s="6" t="s">
        <v>77</v>
      </c>
    </row>
    <row r="172" spans="2:65" s="6" customFormat="1" ht="15.75" customHeight="1">
      <c r="B172" s="23"/>
      <c r="C172" s="145" t="s">
        <v>212</v>
      </c>
      <c r="D172" s="145" t="s">
        <v>124</v>
      </c>
      <c r="E172" s="146" t="s">
        <v>582</v>
      </c>
      <c r="F172" s="147" t="s">
        <v>583</v>
      </c>
      <c r="G172" s="148" t="s">
        <v>221</v>
      </c>
      <c r="H172" s="149">
        <v>3</v>
      </c>
      <c r="I172" s="150"/>
      <c r="J172" s="151">
        <f>ROUND($I$172*$H$172,2)</f>
        <v>0</v>
      </c>
      <c r="K172" s="147"/>
      <c r="L172" s="43"/>
      <c r="M172" s="152"/>
      <c r="N172" s="153" t="s">
        <v>40</v>
      </c>
      <c r="O172" s="24"/>
      <c r="P172" s="24"/>
      <c r="Q172" s="154">
        <v>0</v>
      </c>
      <c r="R172" s="154">
        <f>$Q$172*$H$172</f>
        <v>0</v>
      </c>
      <c r="S172" s="154">
        <v>0</v>
      </c>
      <c r="T172" s="155">
        <f>$S$172*$H$172</f>
        <v>0</v>
      </c>
      <c r="AR172" s="89" t="s">
        <v>128</v>
      </c>
      <c r="AT172" s="89" t="s">
        <v>124</v>
      </c>
      <c r="AU172" s="89" t="s">
        <v>77</v>
      </c>
      <c r="AY172" s="6" t="s">
        <v>115</v>
      </c>
      <c r="BE172" s="156">
        <f>IF($N$172="základní",$J$172,0)</f>
        <v>0</v>
      </c>
      <c r="BF172" s="156">
        <f>IF($N$172="snížená",$J$172,0)</f>
        <v>0</v>
      </c>
      <c r="BG172" s="156">
        <f>IF($N$172="zákl. přenesená",$J$172,0)</f>
        <v>0</v>
      </c>
      <c r="BH172" s="156">
        <f>IF($N$172="sníž. přenesená",$J$172,0)</f>
        <v>0</v>
      </c>
      <c r="BI172" s="156">
        <f>IF($N$172="nulová",$J$172,0)</f>
        <v>0</v>
      </c>
      <c r="BJ172" s="89" t="s">
        <v>20</v>
      </c>
      <c r="BK172" s="156">
        <f>ROUND($I$172*$H$172,2)</f>
        <v>0</v>
      </c>
      <c r="BL172" s="89" t="s">
        <v>128</v>
      </c>
      <c r="BM172" s="89" t="s">
        <v>285</v>
      </c>
    </row>
    <row r="173" spans="2:47" s="6" customFormat="1" ht="16.5" customHeight="1">
      <c r="B173" s="23"/>
      <c r="C173" s="24"/>
      <c r="D173" s="157" t="s">
        <v>129</v>
      </c>
      <c r="E173" s="24"/>
      <c r="F173" s="158" t="s">
        <v>583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129</v>
      </c>
      <c r="AU173" s="6" t="s">
        <v>77</v>
      </c>
    </row>
    <row r="174" spans="2:65" s="6" customFormat="1" ht="15.75" customHeight="1">
      <c r="B174" s="23"/>
      <c r="C174" s="145" t="s">
        <v>215</v>
      </c>
      <c r="D174" s="145" t="s">
        <v>124</v>
      </c>
      <c r="E174" s="146" t="s">
        <v>584</v>
      </c>
      <c r="F174" s="147" t="s">
        <v>585</v>
      </c>
      <c r="G174" s="148" t="s">
        <v>221</v>
      </c>
      <c r="H174" s="149">
        <v>3</v>
      </c>
      <c r="I174" s="150"/>
      <c r="J174" s="151">
        <f>ROUND($I$174*$H$174,2)</f>
        <v>0</v>
      </c>
      <c r="K174" s="147"/>
      <c r="L174" s="43"/>
      <c r="M174" s="152"/>
      <c r="N174" s="153" t="s">
        <v>40</v>
      </c>
      <c r="O174" s="24"/>
      <c r="P174" s="24"/>
      <c r="Q174" s="154">
        <v>0</v>
      </c>
      <c r="R174" s="154">
        <f>$Q$174*$H$174</f>
        <v>0</v>
      </c>
      <c r="S174" s="154">
        <v>0</v>
      </c>
      <c r="T174" s="155">
        <f>$S$174*$H$174</f>
        <v>0</v>
      </c>
      <c r="AR174" s="89" t="s">
        <v>128</v>
      </c>
      <c r="AT174" s="89" t="s">
        <v>124</v>
      </c>
      <c r="AU174" s="89" t="s">
        <v>77</v>
      </c>
      <c r="AY174" s="6" t="s">
        <v>115</v>
      </c>
      <c r="BE174" s="156">
        <f>IF($N$174="základní",$J$174,0)</f>
        <v>0</v>
      </c>
      <c r="BF174" s="156">
        <f>IF($N$174="snížená",$J$174,0)</f>
        <v>0</v>
      </c>
      <c r="BG174" s="156">
        <f>IF($N$174="zákl. přenesená",$J$174,0)</f>
        <v>0</v>
      </c>
      <c r="BH174" s="156">
        <f>IF($N$174="sníž. přenesená",$J$174,0)</f>
        <v>0</v>
      </c>
      <c r="BI174" s="156">
        <f>IF($N$174="nulová",$J$174,0)</f>
        <v>0</v>
      </c>
      <c r="BJ174" s="89" t="s">
        <v>20</v>
      </c>
      <c r="BK174" s="156">
        <f>ROUND($I$174*$H$174,2)</f>
        <v>0</v>
      </c>
      <c r="BL174" s="89" t="s">
        <v>128</v>
      </c>
      <c r="BM174" s="89" t="s">
        <v>288</v>
      </c>
    </row>
    <row r="175" spans="2:47" s="6" customFormat="1" ht="16.5" customHeight="1">
      <c r="B175" s="23"/>
      <c r="C175" s="24"/>
      <c r="D175" s="157" t="s">
        <v>129</v>
      </c>
      <c r="E175" s="24"/>
      <c r="F175" s="158" t="s">
        <v>585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129</v>
      </c>
      <c r="AU175" s="6" t="s">
        <v>77</v>
      </c>
    </row>
    <row r="176" spans="2:63" s="132" customFormat="1" ht="30.75" customHeight="1">
      <c r="B176" s="133"/>
      <c r="C176" s="134"/>
      <c r="D176" s="134" t="s">
        <v>68</v>
      </c>
      <c r="E176" s="143" t="s">
        <v>263</v>
      </c>
      <c r="F176" s="143" t="s">
        <v>499</v>
      </c>
      <c r="G176" s="134"/>
      <c r="H176" s="134"/>
      <c r="J176" s="144">
        <f>$BK$176</f>
        <v>0</v>
      </c>
      <c r="K176" s="134"/>
      <c r="L176" s="137"/>
      <c r="M176" s="138"/>
      <c r="N176" s="134"/>
      <c r="O176" s="134"/>
      <c r="P176" s="139">
        <f>SUM($P$177:$P$178)</f>
        <v>0</v>
      </c>
      <c r="Q176" s="134"/>
      <c r="R176" s="139">
        <f>SUM($R$177:$R$178)</f>
        <v>0</v>
      </c>
      <c r="S176" s="134"/>
      <c r="T176" s="140">
        <f>SUM($T$177:$T$178)</f>
        <v>0</v>
      </c>
      <c r="AR176" s="141" t="s">
        <v>20</v>
      </c>
      <c r="AT176" s="141" t="s">
        <v>68</v>
      </c>
      <c r="AU176" s="141" t="s">
        <v>20</v>
      </c>
      <c r="AY176" s="141" t="s">
        <v>115</v>
      </c>
      <c r="BK176" s="142">
        <f>SUM($BK$177:$BK$178)</f>
        <v>0</v>
      </c>
    </row>
    <row r="177" spans="2:65" s="6" customFormat="1" ht="15.75" customHeight="1">
      <c r="B177" s="23"/>
      <c r="C177" s="145" t="s">
        <v>20</v>
      </c>
      <c r="D177" s="145" t="s">
        <v>124</v>
      </c>
      <c r="E177" s="146" t="s">
        <v>586</v>
      </c>
      <c r="F177" s="147" t="s">
        <v>587</v>
      </c>
      <c r="G177" s="148" t="s">
        <v>206</v>
      </c>
      <c r="H177" s="149">
        <v>118.636</v>
      </c>
      <c r="I177" s="150"/>
      <c r="J177" s="151">
        <f>ROUND($I$177*$H$177,2)</f>
        <v>0</v>
      </c>
      <c r="K177" s="147"/>
      <c r="L177" s="43"/>
      <c r="M177" s="152"/>
      <c r="N177" s="153" t="s">
        <v>40</v>
      </c>
      <c r="O177" s="24"/>
      <c r="P177" s="24"/>
      <c r="Q177" s="154">
        <v>0</v>
      </c>
      <c r="R177" s="154">
        <f>$Q$177*$H$177</f>
        <v>0</v>
      </c>
      <c r="S177" s="154">
        <v>0</v>
      </c>
      <c r="T177" s="155">
        <f>$S$177*$H$177</f>
        <v>0</v>
      </c>
      <c r="AR177" s="89" t="s">
        <v>128</v>
      </c>
      <c r="AT177" s="89" t="s">
        <v>124</v>
      </c>
      <c r="AU177" s="89" t="s">
        <v>77</v>
      </c>
      <c r="AY177" s="6" t="s">
        <v>115</v>
      </c>
      <c r="BE177" s="156">
        <f>IF($N$177="základní",$J$177,0)</f>
        <v>0</v>
      </c>
      <c r="BF177" s="156">
        <f>IF($N$177="snížená",$J$177,0)</f>
        <v>0</v>
      </c>
      <c r="BG177" s="156">
        <f>IF($N$177="zákl. přenesená",$J$177,0)</f>
        <v>0</v>
      </c>
      <c r="BH177" s="156">
        <f>IF($N$177="sníž. přenesená",$J$177,0)</f>
        <v>0</v>
      </c>
      <c r="BI177" s="156">
        <f>IF($N$177="nulová",$J$177,0)</f>
        <v>0</v>
      </c>
      <c r="BJ177" s="89" t="s">
        <v>20</v>
      </c>
      <c r="BK177" s="156">
        <f>ROUND($I$177*$H$177,2)</f>
        <v>0</v>
      </c>
      <c r="BL177" s="89" t="s">
        <v>128</v>
      </c>
      <c r="BM177" s="89" t="s">
        <v>291</v>
      </c>
    </row>
    <row r="178" spans="2:47" s="6" customFormat="1" ht="16.5" customHeight="1">
      <c r="B178" s="23"/>
      <c r="C178" s="24"/>
      <c r="D178" s="157" t="s">
        <v>129</v>
      </c>
      <c r="E178" s="24"/>
      <c r="F178" s="158" t="s">
        <v>587</v>
      </c>
      <c r="G178" s="24"/>
      <c r="H178" s="24"/>
      <c r="J178" s="24"/>
      <c r="K178" s="24"/>
      <c r="L178" s="43"/>
      <c r="M178" s="159"/>
      <c r="N178" s="160"/>
      <c r="O178" s="160"/>
      <c r="P178" s="160"/>
      <c r="Q178" s="160"/>
      <c r="R178" s="160"/>
      <c r="S178" s="160"/>
      <c r="T178" s="161"/>
      <c r="AT178" s="6" t="s">
        <v>129</v>
      </c>
      <c r="AU178" s="6" t="s">
        <v>77</v>
      </c>
    </row>
    <row r="179" spans="2:12" s="6" customFormat="1" ht="7.5" customHeight="1">
      <c r="B179" s="38"/>
      <c r="C179" s="39"/>
      <c r="D179" s="39"/>
      <c r="E179" s="39"/>
      <c r="F179" s="39"/>
      <c r="G179" s="39"/>
      <c r="H179" s="39"/>
      <c r="I179" s="101"/>
      <c r="J179" s="39"/>
      <c r="K179" s="39"/>
      <c r="L179" s="43"/>
    </row>
    <row r="330" s="2" customFormat="1" ht="14.25" customHeight="1"/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2"/>
      <c r="C2" s="213"/>
      <c r="D2" s="213"/>
      <c r="E2" s="213"/>
      <c r="F2" s="213"/>
      <c r="G2" s="213"/>
      <c r="H2" s="213"/>
      <c r="I2" s="213"/>
      <c r="J2" s="213"/>
      <c r="K2" s="214"/>
    </row>
    <row r="3" spans="2:11" s="218" customFormat="1" ht="45" customHeight="1">
      <c r="B3" s="215"/>
      <c r="C3" s="216" t="s">
        <v>595</v>
      </c>
      <c r="D3" s="216"/>
      <c r="E3" s="216"/>
      <c r="F3" s="216"/>
      <c r="G3" s="216"/>
      <c r="H3" s="216"/>
      <c r="I3" s="216"/>
      <c r="J3" s="216"/>
      <c r="K3" s="217"/>
    </row>
    <row r="4" spans="2:11" ht="25.5" customHeight="1">
      <c r="B4" s="219"/>
      <c r="C4" s="220" t="s">
        <v>596</v>
      </c>
      <c r="D4" s="220"/>
      <c r="E4" s="220"/>
      <c r="F4" s="220"/>
      <c r="G4" s="220"/>
      <c r="H4" s="220"/>
      <c r="I4" s="220"/>
      <c r="J4" s="220"/>
      <c r="K4" s="221"/>
    </row>
    <row r="5" spans="2:11" ht="5.25" customHeight="1">
      <c r="B5" s="219"/>
      <c r="C5" s="222"/>
      <c r="D5" s="222"/>
      <c r="E5" s="222"/>
      <c r="F5" s="222"/>
      <c r="G5" s="222"/>
      <c r="H5" s="222"/>
      <c r="I5" s="222"/>
      <c r="J5" s="222"/>
      <c r="K5" s="221"/>
    </row>
    <row r="6" spans="2:11" ht="15" customHeight="1">
      <c r="B6" s="219"/>
      <c r="C6" s="223" t="s">
        <v>597</v>
      </c>
      <c r="D6" s="223"/>
      <c r="E6" s="223"/>
      <c r="F6" s="223"/>
      <c r="G6" s="223"/>
      <c r="H6" s="223"/>
      <c r="I6" s="223"/>
      <c r="J6" s="223"/>
      <c r="K6" s="221"/>
    </row>
    <row r="7" spans="2:11" ht="15" customHeight="1">
      <c r="B7" s="224"/>
      <c r="C7" s="223" t="s">
        <v>598</v>
      </c>
      <c r="D7" s="223"/>
      <c r="E7" s="223"/>
      <c r="F7" s="223"/>
      <c r="G7" s="223"/>
      <c r="H7" s="223"/>
      <c r="I7" s="223"/>
      <c r="J7" s="223"/>
      <c r="K7" s="221"/>
    </row>
    <row r="8" spans="2:11" ht="12.75" customHeight="1">
      <c r="B8" s="224"/>
      <c r="C8" s="225"/>
      <c r="D8" s="225"/>
      <c r="E8" s="225"/>
      <c r="F8" s="225"/>
      <c r="G8" s="225"/>
      <c r="H8" s="225"/>
      <c r="I8" s="225"/>
      <c r="J8" s="225"/>
      <c r="K8" s="221"/>
    </row>
    <row r="9" spans="2:11" ht="15" customHeight="1">
      <c r="B9" s="224"/>
      <c r="C9" s="223" t="s">
        <v>599</v>
      </c>
      <c r="D9" s="223"/>
      <c r="E9" s="223"/>
      <c r="F9" s="223"/>
      <c r="G9" s="223"/>
      <c r="H9" s="223"/>
      <c r="I9" s="223"/>
      <c r="J9" s="223"/>
      <c r="K9" s="221"/>
    </row>
    <row r="10" spans="2:11" ht="15" customHeight="1">
      <c r="B10" s="224"/>
      <c r="C10" s="225"/>
      <c r="D10" s="223" t="s">
        <v>600</v>
      </c>
      <c r="E10" s="223"/>
      <c r="F10" s="223"/>
      <c r="G10" s="223"/>
      <c r="H10" s="223"/>
      <c r="I10" s="223"/>
      <c r="J10" s="223"/>
      <c r="K10" s="221"/>
    </row>
    <row r="11" spans="2:11" ht="15" customHeight="1">
      <c r="B11" s="224"/>
      <c r="C11" s="226"/>
      <c r="D11" s="223" t="s">
        <v>601</v>
      </c>
      <c r="E11" s="223"/>
      <c r="F11" s="223"/>
      <c r="G11" s="223"/>
      <c r="H11" s="223"/>
      <c r="I11" s="223"/>
      <c r="J11" s="223"/>
      <c r="K11" s="221"/>
    </row>
    <row r="12" spans="2:11" ht="12.75" customHeight="1">
      <c r="B12" s="224"/>
      <c r="C12" s="226"/>
      <c r="D12" s="226"/>
      <c r="E12" s="226"/>
      <c r="F12" s="226"/>
      <c r="G12" s="226"/>
      <c r="H12" s="226"/>
      <c r="I12" s="226"/>
      <c r="J12" s="226"/>
      <c r="K12" s="221"/>
    </row>
    <row r="13" spans="2:11" ht="15" customHeight="1">
      <c r="B13" s="224"/>
      <c r="C13" s="226"/>
      <c r="D13" s="223" t="s">
        <v>602</v>
      </c>
      <c r="E13" s="223"/>
      <c r="F13" s="223"/>
      <c r="G13" s="223"/>
      <c r="H13" s="223"/>
      <c r="I13" s="223"/>
      <c r="J13" s="223"/>
      <c r="K13" s="221"/>
    </row>
    <row r="14" spans="2:11" ht="15" customHeight="1">
      <c r="B14" s="224"/>
      <c r="C14" s="226"/>
      <c r="D14" s="223" t="s">
        <v>603</v>
      </c>
      <c r="E14" s="223"/>
      <c r="F14" s="223"/>
      <c r="G14" s="223"/>
      <c r="H14" s="223"/>
      <c r="I14" s="223"/>
      <c r="J14" s="223"/>
      <c r="K14" s="221"/>
    </row>
    <row r="15" spans="2:11" ht="15" customHeight="1">
      <c r="B15" s="224"/>
      <c r="C15" s="226"/>
      <c r="D15" s="223" t="s">
        <v>604</v>
      </c>
      <c r="E15" s="223"/>
      <c r="F15" s="223"/>
      <c r="G15" s="223"/>
      <c r="H15" s="223"/>
      <c r="I15" s="223"/>
      <c r="J15" s="223"/>
      <c r="K15" s="221"/>
    </row>
    <row r="16" spans="2:11" ht="15" customHeight="1">
      <c r="B16" s="224"/>
      <c r="C16" s="226"/>
      <c r="D16" s="226"/>
      <c r="E16" s="227" t="s">
        <v>75</v>
      </c>
      <c r="F16" s="223" t="s">
        <v>605</v>
      </c>
      <c r="G16" s="223"/>
      <c r="H16" s="223"/>
      <c r="I16" s="223"/>
      <c r="J16" s="223"/>
      <c r="K16" s="221"/>
    </row>
    <row r="17" spans="2:11" ht="15" customHeight="1">
      <c r="B17" s="224"/>
      <c r="C17" s="226"/>
      <c r="D17" s="226"/>
      <c r="E17" s="227" t="s">
        <v>606</v>
      </c>
      <c r="F17" s="223" t="s">
        <v>607</v>
      </c>
      <c r="G17" s="223"/>
      <c r="H17" s="223"/>
      <c r="I17" s="223"/>
      <c r="J17" s="223"/>
      <c r="K17" s="221"/>
    </row>
    <row r="18" spans="2:11" ht="15" customHeight="1">
      <c r="B18" s="224"/>
      <c r="C18" s="226"/>
      <c r="D18" s="226"/>
      <c r="E18" s="227" t="s">
        <v>608</v>
      </c>
      <c r="F18" s="223" t="s">
        <v>609</v>
      </c>
      <c r="G18" s="223"/>
      <c r="H18" s="223"/>
      <c r="I18" s="223"/>
      <c r="J18" s="223"/>
      <c r="K18" s="221"/>
    </row>
    <row r="19" spans="2:11" ht="15" customHeight="1">
      <c r="B19" s="224"/>
      <c r="C19" s="226"/>
      <c r="D19" s="226"/>
      <c r="E19" s="227" t="s">
        <v>610</v>
      </c>
      <c r="F19" s="223" t="s">
        <v>611</v>
      </c>
      <c r="G19" s="223"/>
      <c r="H19" s="223"/>
      <c r="I19" s="223"/>
      <c r="J19" s="223"/>
      <c r="K19" s="221"/>
    </row>
    <row r="20" spans="2:11" ht="15" customHeight="1">
      <c r="B20" s="224"/>
      <c r="C20" s="226"/>
      <c r="D20" s="226"/>
      <c r="E20" s="227" t="s">
        <v>612</v>
      </c>
      <c r="F20" s="223" t="s">
        <v>613</v>
      </c>
      <c r="G20" s="223"/>
      <c r="H20" s="223"/>
      <c r="I20" s="223"/>
      <c r="J20" s="223"/>
      <c r="K20" s="221"/>
    </row>
    <row r="21" spans="2:11" ht="15" customHeight="1">
      <c r="B21" s="224"/>
      <c r="C21" s="226"/>
      <c r="D21" s="226"/>
      <c r="E21" s="227" t="s">
        <v>614</v>
      </c>
      <c r="F21" s="223" t="s">
        <v>615</v>
      </c>
      <c r="G21" s="223"/>
      <c r="H21" s="223"/>
      <c r="I21" s="223"/>
      <c r="J21" s="223"/>
      <c r="K21" s="221"/>
    </row>
    <row r="22" spans="2:11" ht="12.75" customHeight="1">
      <c r="B22" s="224"/>
      <c r="C22" s="226"/>
      <c r="D22" s="226"/>
      <c r="E22" s="226"/>
      <c r="F22" s="226"/>
      <c r="G22" s="226"/>
      <c r="H22" s="226"/>
      <c r="I22" s="226"/>
      <c r="J22" s="226"/>
      <c r="K22" s="221"/>
    </row>
    <row r="23" spans="2:11" ht="15" customHeight="1">
      <c r="B23" s="224"/>
      <c r="C23" s="223" t="s">
        <v>616</v>
      </c>
      <c r="D23" s="223"/>
      <c r="E23" s="223"/>
      <c r="F23" s="223"/>
      <c r="G23" s="223"/>
      <c r="H23" s="223"/>
      <c r="I23" s="223"/>
      <c r="J23" s="223"/>
      <c r="K23" s="221"/>
    </row>
    <row r="24" spans="2:11" ht="15" customHeight="1">
      <c r="B24" s="224"/>
      <c r="C24" s="223" t="s">
        <v>617</v>
      </c>
      <c r="D24" s="223"/>
      <c r="E24" s="223"/>
      <c r="F24" s="223"/>
      <c r="G24" s="223"/>
      <c r="H24" s="223"/>
      <c r="I24" s="223"/>
      <c r="J24" s="223"/>
      <c r="K24" s="221"/>
    </row>
    <row r="25" spans="2:11" ht="15" customHeight="1">
      <c r="B25" s="224"/>
      <c r="C25" s="225"/>
      <c r="D25" s="223" t="s">
        <v>618</v>
      </c>
      <c r="E25" s="223"/>
      <c r="F25" s="223"/>
      <c r="G25" s="223"/>
      <c r="H25" s="223"/>
      <c r="I25" s="223"/>
      <c r="J25" s="223"/>
      <c r="K25" s="221"/>
    </row>
    <row r="26" spans="2:11" ht="15" customHeight="1">
      <c r="B26" s="224"/>
      <c r="C26" s="226"/>
      <c r="D26" s="223" t="s">
        <v>619</v>
      </c>
      <c r="E26" s="223"/>
      <c r="F26" s="223"/>
      <c r="G26" s="223"/>
      <c r="H26" s="223"/>
      <c r="I26" s="223"/>
      <c r="J26" s="223"/>
      <c r="K26" s="221"/>
    </row>
    <row r="27" spans="2:11" ht="12.75" customHeight="1">
      <c r="B27" s="224"/>
      <c r="C27" s="226"/>
      <c r="D27" s="226"/>
      <c r="E27" s="226"/>
      <c r="F27" s="226"/>
      <c r="G27" s="226"/>
      <c r="H27" s="226"/>
      <c r="I27" s="226"/>
      <c r="J27" s="226"/>
      <c r="K27" s="221"/>
    </row>
    <row r="28" spans="2:11" ht="15" customHeight="1">
      <c r="B28" s="224"/>
      <c r="C28" s="226"/>
      <c r="D28" s="223" t="s">
        <v>620</v>
      </c>
      <c r="E28" s="223"/>
      <c r="F28" s="223"/>
      <c r="G28" s="223"/>
      <c r="H28" s="223"/>
      <c r="I28" s="223"/>
      <c r="J28" s="223"/>
      <c r="K28" s="221"/>
    </row>
    <row r="29" spans="2:11" ht="15" customHeight="1">
      <c r="B29" s="224"/>
      <c r="C29" s="226"/>
      <c r="D29" s="223" t="s">
        <v>621</v>
      </c>
      <c r="E29" s="223"/>
      <c r="F29" s="223"/>
      <c r="G29" s="223"/>
      <c r="H29" s="223"/>
      <c r="I29" s="223"/>
      <c r="J29" s="223"/>
      <c r="K29" s="221"/>
    </row>
    <row r="30" spans="2:11" ht="12.75" customHeight="1">
      <c r="B30" s="224"/>
      <c r="C30" s="226"/>
      <c r="D30" s="226"/>
      <c r="E30" s="226"/>
      <c r="F30" s="226"/>
      <c r="G30" s="226"/>
      <c r="H30" s="226"/>
      <c r="I30" s="226"/>
      <c r="J30" s="226"/>
      <c r="K30" s="221"/>
    </row>
    <row r="31" spans="2:11" ht="15" customHeight="1">
      <c r="B31" s="224"/>
      <c r="C31" s="226"/>
      <c r="D31" s="223" t="s">
        <v>622</v>
      </c>
      <c r="E31" s="223"/>
      <c r="F31" s="223"/>
      <c r="G31" s="223"/>
      <c r="H31" s="223"/>
      <c r="I31" s="223"/>
      <c r="J31" s="223"/>
      <c r="K31" s="221"/>
    </row>
    <row r="32" spans="2:11" ht="15" customHeight="1">
      <c r="B32" s="224"/>
      <c r="C32" s="226"/>
      <c r="D32" s="223" t="s">
        <v>623</v>
      </c>
      <c r="E32" s="223"/>
      <c r="F32" s="223"/>
      <c r="G32" s="223"/>
      <c r="H32" s="223"/>
      <c r="I32" s="223"/>
      <c r="J32" s="223"/>
      <c r="K32" s="221"/>
    </row>
    <row r="33" spans="2:11" ht="15" customHeight="1">
      <c r="B33" s="224"/>
      <c r="C33" s="226"/>
      <c r="D33" s="223" t="s">
        <v>624</v>
      </c>
      <c r="E33" s="223"/>
      <c r="F33" s="223"/>
      <c r="G33" s="223"/>
      <c r="H33" s="223"/>
      <c r="I33" s="223"/>
      <c r="J33" s="223"/>
      <c r="K33" s="221"/>
    </row>
    <row r="34" spans="2:11" ht="15" customHeight="1">
      <c r="B34" s="224"/>
      <c r="C34" s="226"/>
      <c r="D34" s="225"/>
      <c r="E34" s="228" t="s">
        <v>99</v>
      </c>
      <c r="F34" s="225"/>
      <c r="G34" s="223" t="s">
        <v>625</v>
      </c>
      <c r="H34" s="223"/>
      <c r="I34" s="223"/>
      <c r="J34" s="223"/>
      <c r="K34" s="221"/>
    </row>
    <row r="35" spans="2:11" ht="30.75" customHeight="1">
      <c r="B35" s="224"/>
      <c r="C35" s="226"/>
      <c r="D35" s="225"/>
      <c r="E35" s="228" t="s">
        <v>626</v>
      </c>
      <c r="F35" s="225"/>
      <c r="G35" s="223" t="s">
        <v>627</v>
      </c>
      <c r="H35" s="223"/>
      <c r="I35" s="223"/>
      <c r="J35" s="223"/>
      <c r="K35" s="221"/>
    </row>
    <row r="36" spans="2:11" ht="15" customHeight="1">
      <c r="B36" s="224"/>
      <c r="C36" s="226"/>
      <c r="D36" s="225"/>
      <c r="E36" s="228" t="s">
        <v>50</v>
      </c>
      <c r="F36" s="225"/>
      <c r="G36" s="223" t="s">
        <v>628</v>
      </c>
      <c r="H36" s="223"/>
      <c r="I36" s="223"/>
      <c r="J36" s="223"/>
      <c r="K36" s="221"/>
    </row>
    <row r="37" spans="2:11" ht="15" customHeight="1">
      <c r="B37" s="224"/>
      <c r="C37" s="226"/>
      <c r="D37" s="225"/>
      <c r="E37" s="228" t="s">
        <v>100</v>
      </c>
      <c r="F37" s="225"/>
      <c r="G37" s="223" t="s">
        <v>629</v>
      </c>
      <c r="H37" s="223"/>
      <c r="I37" s="223"/>
      <c r="J37" s="223"/>
      <c r="K37" s="221"/>
    </row>
    <row r="38" spans="2:11" ht="15" customHeight="1">
      <c r="B38" s="224"/>
      <c r="C38" s="226"/>
      <c r="D38" s="225"/>
      <c r="E38" s="228" t="s">
        <v>101</v>
      </c>
      <c r="F38" s="225"/>
      <c r="G38" s="223" t="s">
        <v>630</v>
      </c>
      <c r="H38" s="223"/>
      <c r="I38" s="223"/>
      <c r="J38" s="223"/>
      <c r="K38" s="221"/>
    </row>
    <row r="39" spans="2:11" ht="15" customHeight="1">
      <c r="B39" s="224"/>
      <c r="C39" s="226"/>
      <c r="D39" s="225"/>
      <c r="E39" s="228" t="s">
        <v>102</v>
      </c>
      <c r="F39" s="225"/>
      <c r="G39" s="223" t="s">
        <v>631</v>
      </c>
      <c r="H39" s="223"/>
      <c r="I39" s="223"/>
      <c r="J39" s="223"/>
      <c r="K39" s="221"/>
    </row>
    <row r="40" spans="2:11" ht="15" customHeight="1">
      <c r="B40" s="224"/>
      <c r="C40" s="226"/>
      <c r="D40" s="225"/>
      <c r="E40" s="228" t="s">
        <v>632</v>
      </c>
      <c r="F40" s="225"/>
      <c r="G40" s="223" t="s">
        <v>633</v>
      </c>
      <c r="H40" s="223"/>
      <c r="I40" s="223"/>
      <c r="J40" s="223"/>
      <c r="K40" s="221"/>
    </row>
    <row r="41" spans="2:11" ht="15" customHeight="1">
      <c r="B41" s="224"/>
      <c r="C41" s="226"/>
      <c r="D41" s="225"/>
      <c r="E41" s="228"/>
      <c r="F41" s="225"/>
      <c r="G41" s="223" t="s">
        <v>634</v>
      </c>
      <c r="H41" s="223"/>
      <c r="I41" s="223"/>
      <c r="J41" s="223"/>
      <c r="K41" s="221"/>
    </row>
    <row r="42" spans="2:11" ht="15" customHeight="1">
      <c r="B42" s="224"/>
      <c r="C42" s="226"/>
      <c r="D42" s="225"/>
      <c r="E42" s="228" t="s">
        <v>635</v>
      </c>
      <c r="F42" s="225"/>
      <c r="G42" s="223" t="s">
        <v>636</v>
      </c>
      <c r="H42" s="223"/>
      <c r="I42" s="223"/>
      <c r="J42" s="223"/>
      <c r="K42" s="221"/>
    </row>
    <row r="43" spans="2:11" ht="15" customHeight="1">
      <c r="B43" s="224"/>
      <c r="C43" s="226"/>
      <c r="D43" s="225"/>
      <c r="E43" s="228" t="s">
        <v>105</v>
      </c>
      <c r="F43" s="225"/>
      <c r="G43" s="223" t="s">
        <v>637</v>
      </c>
      <c r="H43" s="223"/>
      <c r="I43" s="223"/>
      <c r="J43" s="223"/>
      <c r="K43" s="221"/>
    </row>
    <row r="44" spans="2:11" ht="12.75" customHeight="1">
      <c r="B44" s="224"/>
      <c r="C44" s="226"/>
      <c r="D44" s="225"/>
      <c r="E44" s="225"/>
      <c r="F44" s="225"/>
      <c r="G44" s="225"/>
      <c r="H44" s="225"/>
      <c r="I44" s="225"/>
      <c r="J44" s="225"/>
      <c r="K44" s="221"/>
    </row>
    <row r="45" spans="2:11" ht="15" customHeight="1">
      <c r="B45" s="224"/>
      <c r="C45" s="226"/>
      <c r="D45" s="223" t="s">
        <v>638</v>
      </c>
      <c r="E45" s="223"/>
      <c r="F45" s="223"/>
      <c r="G45" s="223"/>
      <c r="H45" s="223"/>
      <c r="I45" s="223"/>
      <c r="J45" s="223"/>
      <c r="K45" s="221"/>
    </row>
    <row r="46" spans="2:11" ht="15" customHeight="1">
      <c r="B46" s="224"/>
      <c r="C46" s="226"/>
      <c r="D46" s="226"/>
      <c r="E46" s="223" t="s">
        <v>639</v>
      </c>
      <c r="F46" s="223"/>
      <c r="G46" s="223"/>
      <c r="H46" s="223"/>
      <c r="I46" s="223"/>
      <c r="J46" s="223"/>
      <c r="K46" s="221"/>
    </row>
    <row r="47" spans="2:11" ht="15" customHeight="1">
      <c r="B47" s="224"/>
      <c r="C47" s="226"/>
      <c r="D47" s="226"/>
      <c r="E47" s="223" t="s">
        <v>640</v>
      </c>
      <c r="F47" s="223"/>
      <c r="G47" s="223"/>
      <c r="H47" s="223"/>
      <c r="I47" s="223"/>
      <c r="J47" s="223"/>
      <c r="K47" s="221"/>
    </row>
    <row r="48" spans="2:11" ht="15" customHeight="1">
      <c r="B48" s="224"/>
      <c r="C48" s="226"/>
      <c r="D48" s="226"/>
      <c r="E48" s="223" t="s">
        <v>641</v>
      </c>
      <c r="F48" s="223"/>
      <c r="G48" s="223"/>
      <c r="H48" s="223"/>
      <c r="I48" s="223"/>
      <c r="J48" s="223"/>
      <c r="K48" s="221"/>
    </row>
    <row r="49" spans="2:11" ht="15" customHeight="1">
      <c r="B49" s="224"/>
      <c r="C49" s="226"/>
      <c r="D49" s="223" t="s">
        <v>642</v>
      </c>
      <c r="E49" s="223"/>
      <c r="F49" s="223"/>
      <c r="G49" s="223"/>
      <c r="H49" s="223"/>
      <c r="I49" s="223"/>
      <c r="J49" s="223"/>
      <c r="K49" s="221"/>
    </row>
    <row r="50" spans="2:11" ht="25.5" customHeight="1">
      <c r="B50" s="219"/>
      <c r="C50" s="220" t="s">
        <v>643</v>
      </c>
      <c r="D50" s="220"/>
      <c r="E50" s="220"/>
      <c r="F50" s="220"/>
      <c r="G50" s="220"/>
      <c r="H50" s="220"/>
      <c r="I50" s="220"/>
      <c r="J50" s="220"/>
      <c r="K50" s="221"/>
    </row>
    <row r="51" spans="2:11" ht="5.25" customHeight="1">
      <c r="B51" s="219"/>
      <c r="C51" s="222"/>
      <c r="D51" s="222"/>
      <c r="E51" s="222"/>
      <c r="F51" s="222"/>
      <c r="G51" s="222"/>
      <c r="H51" s="222"/>
      <c r="I51" s="222"/>
      <c r="J51" s="222"/>
      <c r="K51" s="221"/>
    </row>
    <row r="52" spans="2:11" ht="15" customHeight="1">
      <c r="B52" s="219"/>
      <c r="C52" s="223" t="s">
        <v>644</v>
      </c>
      <c r="D52" s="223"/>
      <c r="E52" s="223"/>
      <c r="F52" s="223"/>
      <c r="G52" s="223"/>
      <c r="H52" s="223"/>
      <c r="I52" s="223"/>
      <c r="J52" s="223"/>
      <c r="K52" s="221"/>
    </row>
    <row r="53" spans="2:11" ht="15" customHeight="1">
      <c r="B53" s="219"/>
      <c r="C53" s="223" t="s">
        <v>645</v>
      </c>
      <c r="D53" s="223"/>
      <c r="E53" s="223"/>
      <c r="F53" s="223"/>
      <c r="G53" s="223"/>
      <c r="H53" s="223"/>
      <c r="I53" s="223"/>
      <c r="J53" s="223"/>
      <c r="K53" s="221"/>
    </row>
    <row r="54" spans="2:11" ht="12.75" customHeight="1">
      <c r="B54" s="219"/>
      <c r="C54" s="225"/>
      <c r="D54" s="225"/>
      <c r="E54" s="225"/>
      <c r="F54" s="225"/>
      <c r="G54" s="225"/>
      <c r="H54" s="225"/>
      <c r="I54" s="225"/>
      <c r="J54" s="225"/>
      <c r="K54" s="221"/>
    </row>
    <row r="55" spans="2:11" ht="15" customHeight="1">
      <c r="B55" s="219"/>
      <c r="C55" s="223" t="s">
        <v>646</v>
      </c>
      <c r="D55" s="223"/>
      <c r="E55" s="223"/>
      <c r="F55" s="223"/>
      <c r="G55" s="223"/>
      <c r="H55" s="223"/>
      <c r="I55" s="223"/>
      <c r="J55" s="223"/>
      <c r="K55" s="221"/>
    </row>
    <row r="56" spans="2:11" ht="15" customHeight="1">
      <c r="B56" s="219"/>
      <c r="C56" s="226"/>
      <c r="D56" s="223" t="s">
        <v>647</v>
      </c>
      <c r="E56" s="223"/>
      <c r="F56" s="223"/>
      <c r="G56" s="223"/>
      <c r="H56" s="223"/>
      <c r="I56" s="223"/>
      <c r="J56" s="223"/>
      <c r="K56" s="221"/>
    </row>
    <row r="57" spans="2:11" ht="15" customHeight="1">
      <c r="B57" s="219"/>
      <c r="C57" s="226"/>
      <c r="D57" s="223" t="s">
        <v>648</v>
      </c>
      <c r="E57" s="223"/>
      <c r="F57" s="223"/>
      <c r="G57" s="223"/>
      <c r="H57" s="223"/>
      <c r="I57" s="223"/>
      <c r="J57" s="223"/>
      <c r="K57" s="221"/>
    </row>
    <row r="58" spans="2:11" ht="15" customHeight="1">
      <c r="B58" s="219"/>
      <c r="C58" s="226"/>
      <c r="D58" s="223" t="s">
        <v>649</v>
      </c>
      <c r="E58" s="223"/>
      <c r="F58" s="223"/>
      <c r="G58" s="223"/>
      <c r="H58" s="223"/>
      <c r="I58" s="223"/>
      <c r="J58" s="223"/>
      <c r="K58" s="221"/>
    </row>
    <row r="59" spans="2:11" ht="15" customHeight="1">
      <c r="B59" s="219"/>
      <c r="C59" s="226"/>
      <c r="D59" s="223" t="s">
        <v>650</v>
      </c>
      <c r="E59" s="223"/>
      <c r="F59" s="223"/>
      <c r="G59" s="223"/>
      <c r="H59" s="223"/>
      <c r="I59" s="223"/>
      <c r="J59" s="223"/>
      <c r="K59" s="221"/>
    </row>
    <row r="60" spans="2:11" ht="15" customHeight="1">
      <c r="B60" s="219"/>
      <c r="C60" s="226"/>
      <c r="D60" s="229" t="s">
        <v>651</v>
      </c>
      <c r="E60" s="229"/>
      <c r="F60" s="229"/>
      <c r="G60" s="229"/>
      <c r="H60" s="229"/>
      <c r="I60" s="229"/>
      <c r="J60" s="229"/>
      <c r="K60" s="221"/>
    </row>
    <row r="61" spans="2:11" ht="15" customHeight="1">
      <c r="B61" s="219"/>
      <c r="C61" s="226"/>
      <c r="D61" s="223" t="s">
        <v>652</v>
      </c>
      <c r="E61" s="223"/>
      <c r="F61" s="223"/>
      <c r="G61" s="223"/>
      <c r="H61" s="223"/>
      <c r="I61" s="223"/>
      <c r="J61" s="223"/>
      <c r="K61" s="221"/>
    </row>
    <row r="62" spans="2:11" ht="12.75" customHeight="1">
      <c r="B62" s="219"/>
      <c r="C62" s="226"/>
      <c r="D62" s="226"/>
      <c r="E62" s="230"/>
      <c r="F62" s="226"/>
      <c r="G62" s="226"/>
      <c r="H62" s="226"/>
      <c r="I62" s="226"/>
      <c r="J62" s="226"/>
      <c r="K62" s="221"/>
    </row>
    <row r="63" spans="2:11" ht="15" customHeight="1">
      <c r="B63" s="219"/>
      <c r="C63" s="226"/>
      <c r="D63" s="223" t="s">
        <v>653</v>
      </c>
      <c r="E63" s="223"/>
      <c r="F63" s="223"/>
      <c r="G63" s="223"/>
      <c r="H63" s="223"/>
      <c r="I63" s="223"/>
      <c r="J63" s="223"/>
      <c r="K63" s="221"/>
    </row>
    <row r="64" spans="2:11" ht="15" customHeight="1">
      <c r="B64" s="219"/>
      <c r="C64" s="226"/>
      <c r="D64" s="229" t="s">
        <v>654</v>
      </c>
      <c r="E64" s="229"/>
      <c r="F64" s="229"/>
      <c r="G64" s="229"/>
      <c r="H64" s="229"/>
      <c r="I64" s="229"/>
      <c r="J64" s="229"/>
      <c r="K64" s="221"/>
    </row>
    <row r="65" spans="2:11" ht="15" customHeight="1">
      <c r="B65" s="219"/>
      <c r="C65" s="226"/>
      <c r="D65" s="223" t="s">
        <v>655</v>
      </c>
      <c r="E65" s="223"/>
      <c r="F65" s="223"/>
      <c r="G65" s="223"/>
      <c r="H65" s="223"/>
      <c r="I65" s="223"/>
      <c r="J65" s="223"/>
      <c r="K65" s="221"/>
    </row>
    <row r="66" spans="2:11" ht="15" customHeight="1">
      <c r="B66" s="219"/>
      <c r="C66" s="226"/>
      <c r="D66" s="223" t="s">
        <v>656</v>
      </c>
      <c r="E66" s="223"/>
      <c r="F66" s="223"/>
      <c r="G66" s="223"/>
      <c r="H66" s="223"/>
      <c r="I66" s="223"/>
      <c r="J66" s="223"/>
      <c r="K66" s="221"/>
    </row>
    <row r="67" spans="2:11" ht="15" customHeight="1">
      <c r="B67" s="219"/>
      <c r="C67" s="226"/>
      <c r="D67" s="223" t="s">
        <v>657</v>
      </c>
      <c r="E67" s="223"/>
      <c r="F67" s="223"/>
      <c r="G67" s="223"/>
      <c r="H67" s="223"/>
      <c r="I67" s="223"/>
      <c r="J67" s="223"/>
      <c r="K67" s="221"/>
    </row>
    <row r="68" spans="2:11" ht="15" customHeight="1">
      <c r="B68" s="219"/>
      <c r="C68" s="226"/>
      <c r="D68" s="223" t="s">
        <v>658</v>
      </c>
      <c r="E68" s="223"/>
      <c r="F68" s="223"/>
      <c r="G68" s="223"/>
      <c r="H68" s="223"/>
      <c r="I68" s="223"/>
      <c r="J68" s="223"/>
      <c r="K68" s="221"/>
    </row>
    <row r="69" spans="2:11" ht="12.75" customHeight="1">
      <c r="B69" s="231"/>
      <c r="C69" s="232"/>
      <c r="D69" s="232"/>
      <c r="E69" s="232"/>
      <c r="F69" s="232"/>
      <c r="G69" s="232"/>
      <c r="H69" s="232"/>
      <c r="I69" s="232"/>
      <c r="J69" s="232"/>
      <c r="K69" s="233"/>
    </row>
    <row r="70" spans="2:11" ht="18.75" customHeight="1">
      <c r="B70" s="234"/>
      <c r="C70" s="234"/>
      <c r="D70" s="234"/>
      <c r="E70" s="234"/>
      <c r="F70" s="234"/>
      <c r="G70" s="234"/>
      <c r="H70" s="234"/>
      <c r="I70" s="234"/>
      <c r="J70" s="234"/>
      <c r="K70" s="235"/>
    </row>
    <row r="71" spans="2:11" ht="18.75" customHeight="1"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2:11" ht="7.5" customHeight="1">
      <c r="B72" s="236"/>
      <c r="C72" s="237"/>
      <c r="D72" s="237"/>
      <c r="E72" s="237"/>
      <c r="F72" s="237"/>
      <c r="G72" s="237"/>
      <c r="H72" s="237"/>
      <c r="I72" s="237"/>
      <c r="J72" s="237"/>
      <c r="K72" s="238"/>
    </row>
    <row r="73" spans="2:11" ht="45" customHeight="1">
      <c r="B73" s="239"/>
      <c r="C73" s="240" t="s">
        <v>594</v>
      </c>
      <c r="D73" s="240"/>
      <c r="E73" s="240"/>
      <c r="F73" s="240"/>
      <c r="G73" s="240"/>
      <c r="H73" s="240"/>
      <c r="I73" s="240"/>
      <c r="J73" s="240"/>
      <c r="K73" s="241"/>
    </row>
    <row r="74" spans="2:11" ht="17.25" customHeight="1">
      <c r="B74" s="239"/>
      <c r="C74" s="242" t="s">
        <v>659</v>
      </c>
      <c r="D74" s="242"/>
      <c r="E74" s="242"/>
      <c r="F74" s="242" t="s">
        <v>660</v>
      </c>
      <c r="G74" s="243"/>
      <c r="H74" s="242" t="s">
        <v>100</v>
      </c>
      <c r="I74" s="242" t="s">
        <v>54</v>
      </c>
      <c r="J74" s="242" t="s">
        <v>661</v>
      </c>
      <c r="K74" s="241"/>
    </row>
    <row r="75" spans="2:11" ht="17.25" customHeight="1">
      <c r="B75" s="239"/>
      <c r="C75" s="244" t="s">
        <v>662</v>
      </c>
      <c r="D75" s="244"/>
      <c r="E75" s="244"/>
      <c r="F75" s="245" t="s">
        <v>663</v>
      </c>
      <c r="G75" s="246"/>
      <c r="H75" s="244"/>
      <c r="I75" s="244"/>
      <c r="J75" s="244" t="s">
        <v>664</v>
      </c>
      <c r="K75" s="241"/>
    </row>
    <row r="76" spans="2:11" ht="5.25" customHeight="1">
      <c r="B76" s="239"/>
      <c r="C76" s="247"/>
      <c r="D76" s="247"/>
      <c r="E76" s="247"/>
      <c r="F76" s="247"/>
      <c r="G76" s="248"/>
      <c r="H76" s="247"/>
      <c r="I76" s="247"/>
      <c r="J76" s="247"/>
      <c r="K76" s="241"/>
    </row>
    <row r="77" spans="2:11" ht="15" customHeight="1">
      <c r="B77" s="239"/>
      <c r="C77" s="228" t="s">
        <v>50</v>
      </c>
      <c r="D77" s="247"/>
      <c r="E77" s="247"/>
      <c r="F77" s="249" t="s">
        <v>665</v>
      </c>
      <c r="G77" s="248"/>
      <c r="H77" s="228" t="s">
        <v>666</v>
      </c>
      <c r="I77" s="228" t="s">
        <v>667</v>
      </c>
      <c r="J77" s="228">
        <v>20</v>
      </c>
      <c r="K77" s="241"/>
    </row>
    <row r="78" spans="2:11" ht="15" customHeight="1">
      <c r="B78" s="239"/>
      <c r="C78" s="228" t="s">
        <v>668</v>
      </c>
      <c r="D78" s="228"/>
      <c r="E78" s="228"/>
      <c r="F78" s="249" t="s">
        <v>665</v>
      </c>
      <c r="G78" s="248"/>
      <c r="H78" s="228" t="s">
        <v>669</v>
      </c>
      <c r="I78" s="228" t="s">
        <v>667</v>
      </c>
      <c r="J78" s="228">
        <v>120</v>
      </c>
      <c r="K78" s="241"/>
    </row>
    <row r="79" spans="2:11" ht="15" customHeight="1">
      <c r="B79" s="250"/>
      <c r="C79" s="228" t="s">
        <v>670</v>
      </c>
      <c r="D79" s="228"/>
      <c r="E79" s="228"/>
      <c r="F79" s="249" t="s">
        <v>671</v>
      </c>
      <c r="G79" s="248"/>
      <c r="H79" s="228" t="s">
        <v>672</v>
      </c>
      <c r="I79" s="228" t="s">
        <v>667</v>
      </c>
      <c r="J79" s="228">
        <v>50</v>
      </c>
      <c r="K79" s="241"/>
    </row>
    <row r="80" spans="2:11" ht="15" customHeight="1">
      <c r="B80" s="250"/>
      <c r="C80" s="228" t="s">
        <v>673</v>
      </c>
      <c r="D80" s="228"/>
      <c r="E80" s="228"/>
      <c r="F80" s="249" t="s">
        <v>665</v>
      </c>
      <c r="G80" s="248"/>
      <c r="H80" s="228" t="s">
        <v>674</v>
      </c>
      <c r="I80" s="228" t="s">
        <v>675</v>
      </c>
      <c r="J80" s="228"/>
      <c r="K80" s="241"/>
    </row>
    <row r="81" spans="2:11" ht="15" customHeight="1">
      <c r="B81" s="250"/>
      <c r="C81" s="251" t="s">
        <v>676</v>
      </c>
      <c r="D81" s="251"/>
      <c r="E81" s="251"/>
      <c r="F81" s="252" t="s">
        <v>671</v>
      </c>
      <c r="G81" s="251"/>
      <c r="H81" s="251" t="s">
        <v>677</v>
      </c>
      <c r="I81" s="251" t="s">
        <v>667</v>
      </c>
      <c r="J81" s="251">
        <v>15</v>
      </c>
      <c r="K81" s="241"/>
    </row>
    <row r="82" spans="2:11" ht="15" customHeight="1">
      <c r="B82" s="250"/>
      <c r="C82" s="251" t="s">
        <v>678</v>
      </c>
      <c r="D82" s="251"/>
      <c r="E82" s="251"/>
      <c r="F82" s="252" t="s">
        <v>671</v>
      </c>
      <c r="G82" s="251"/>
      <c r="H82" s="251" t="s">
        <v>679</v>
      </c>
      <c r="I82" s="251" t="s">
        <v>667</v>
      </c>
      <c r="J82" s="251">
        <v>15</v>
      </c>
      <c r="K82" s="241"/>
    </row>
    <row r="83" spans="2:11" ht="15" customHeight="1">
      <c r="B83" s="250"/>
      <c r="C83" s="251" t="s">
        <v>680</v>
      </c>
      <c r="D83" s="251"/>
      <c r="E83" s="251"/>
      <c r="F83" s="252" t="s">
        <v>671</v>
      </c>
      <c r="G83" s="251"/>
      <c r="H83" s="251" t="s">
        <v>681</v>
      </c>
      <c r="I83" s="251" t="s">
        <v>667</v>
      </c>
      <c r="J83" s="251">
        <v>20</v>
      </c>
      <c r="K83" s="241"/>
    </row>
    <row r="84" spans="2:11" ht="15" customHeight="1">
      <c r="B84" s="250"/>
      <c r="C84" s="251" t="s">
        <v>682</v>
      </c>
      <c r="D84" s="251"/>
      <c r="E84" s="251"/>
      <c r="F84" s="252" t="s">
        <v>671</v>
      </c>
      <c r="G84" s="251"/>
      <c r="H84" s="251" t="s">
        <v>683</v>
      </c>
      <c r="I84" s="251" t="s">
        <v>667</v>
      </c>
      <c r="J84" s="251">
        <v>20</v>
      </c>
      <c r="K84" s="241"/>
    </row>
    <row r="85" spans="2:11" ht="15" customHeight="1">
      <c r="B85" s="250"/>
      <c r="C85" s="228" t="s">
        <v>684</v>
      </c>
      <c r="D85" s="228"/>
      <c r="E85" s="228"/>
      <c r="F85" s="249" t="s">
        <v>671</v>
      </c>
      <c r="G85" s="248"/>
      <c r="H85" s="228" t="s">
        <v>685</v>
      </c>
      <c r="I85" s="228" t="s">
        <v>667</v>
      </c>
      <c r="J85" s="228">
        <v>50</v>
      </c>
      <c r="K85" s="241"/>
    </row>
    <row r="86" spans="2:11" ht="15" customHeight="1">
      <c r="B86" s="250"/>
      <c r="C86" s="228" t="s">
        <v>686</v>
      </c>
      <c r="D86" s="228"/>
      <c r="E86" s="228"/>
      <c r="F86" s="249" t="s">
        <v>671</v>
      </c>
      <c r="G86" s="248"/>
      <c r="H86" s="228" t="s">
        <v>687</v>
      </c>
      <c r="I86" s="228" t="s">
        <v>667</v>
      </c>
      <c r="J86" s="228">
        <v>20</v>
      </c>
      <c r="K86" s="241"/>
    </row>
    <row r="87" spans="2:11" ht="15" customHeight="1">
      <c r="B87" s="250"/>
      <c r="C87" s="228" t="s">
        <v>688</v>
      </c>
      <c r="D87" s="228"/>
      <c r="E87" s="228"/>
      <c r="F87" s="249" t="s">
        <v>671</v>
      </c>
      <c r="G87" s="248"/>
      <c r="H87" s="228" t="s">
        <v>689</v>
      </c>
      <c r="I87" s="228" t="s">
        <v>667</v>
      </c>
      <c r="J87" s="228">
        <v>20</v>
      </c>
      <c r="K87" s="241"/>
    </row>
    <row r="88" spans="2:11" ht="15" customHeight="1">
      <c r="B88" s="250"/>
      <c r="C88" s="228" t="s">
        <v>690</v>
      </c>
      <c r="D88" s="228"/>
      <c r="E88" s="228"/>
      <c r="F88" s="249" t="s">
        <v>671</v>
      </c>
      <c r="G88" s="248"/>
      <c r="H88" s="228" t="s">
        <v>691</v>
      </c>
      <c r="I88" s="228" t="s">
        <v>667</v>
      </c>
      <c r="J88" s="228">
        <v>50</v>
      </c>
      <c r="K88" s="241"/>
    </row>
    <row r="89" spans="2:11" ht="15" customHeight="1">
      <c r="B89" s="250"/>
      <c r="C89" s="228" t="s">
        <v>692</v>
      </c>
      <c r="D89" s="228"/>
      <c r="E89" s="228"/>
      <c r="F89" s="249" t="s">
        <v>671</v>
      </c>
      <c r="G89" s="248"/>
      <c r="H89" s="228" t="s">
        <v>692</v>
      </c>
      <c r="I89" s="228" t="s">
        <v>667</v>
      </c>
      <c r="J89" s="228">
        <v>50</v>
      </c>
      <c r="K89" s="241"/>
    </row>
    <row r="90" spans="2:11" ht="15" customHeight="1">
      <c r="B90" s="250"/>
      <c r="C90" s="228" t="s">
        <v>106</v>
      </c>
      <c r="D90" s="228"/>
      <c r="E90" s="228"/>
      <c r="F90" s="249" t="s">
        <v>671</v>
      </c>
      <c r="G90" s="248"/>
      <c r="H90" s="228" t="s">
        <v>693</v>
      </c>
      <c r="I90" s="228" t="s">
        <v>667</v>
      </c>
      <c r="J90" s="228">
        <v>255</v>
      </c>
      <c r="K90" s="241"/>
    </row>
    <row r="91" spans="2:11" ht="15" customHeight="1">
      <c r="B91" s="250"/>
      <c r="C91" s="228" t="s">
        <v>694</v>
      </c>
      <c r="D91" s="228"/>
      <c r="E91" s="228"/>
      <c r="F91" s="249" t="s">
        <v>665</v>
      </c>
      <c r="G91" s="248"/>
      <c r="H91" s="228" t="s">
        <v>695</v>
      </c>
      <c r="I91" s="228" t="s">
        <v>696</v>
      </c>
      <c r="J91" s="228"/>
      <c r="K91" s="241"/>
    </row>
    <row r="92" spans="2:11" ht="15" customHeight="1">
      <c r="B92" s="250"/>
      <c r="C92" s="228" t="s">
        <v>697</v>
      </c>
      <c r="D92" s="228"/>
      <c r="E92" s="228"/>
      <c r="F92" s="249" t="s">
        <v>665</v>
      </c>
      <c r="G92" s="248"/>
      <c r="H92" s="228" t="s">
        <v>698</v>
      </c>
      <c r="I92" s="228" t="s">
        <v>699</v>
      </c>
      <c r="J92" s="228"/>
      <c r="K92" s="241"/>
    </row>
    <row r="93" spans="2:11" ht="15" customHeight="1">
      <c r="B93" s="250"/>
      <c r="C93" s="228" t="s">
        <v>700</v>
      </c>
      <c r="D93" s="228"/>
      <c r="E93" s="228"/>
      <c r="F93" s="249" t="s">
        <v>665</v>
      </c>
      <c r="G93" s="248"/>
      <c r="H93" s="228" t="s">
        <v>700</v>
      </c>
      <c r="I93" s="228" t="s">
        <v>699</v>
      </c>
      <c r="J93" s="228"/>
      <c r="K93" s="241"/>
    </row>
    <row r="94" spans="2:11" ht="15" customHeight="1">
      <c r="B94" s="250"/>
      <c r="C94" s="228" t="s">
        <v>35</v>
      </c>
      <c r="D94" s="228"/>
      <c r="E94" s="228"/>
      <c r="F94" s="249" t="s">
        <v>665</v>
      </c>
      <c r="G94" s="248"/>
      <c r="H94" s="228" t="s">
        <v>701</v>
      </c>
      <c r="I94" s="228" t="s">
        <v>699</v>
      </c>
      <c r="J94" s="228"/>
      <c r="K94" s="241"/>
    </row>
    <row r="95" spans="2:11" ht="15" customHeight="1">
      <c r="B95" s="250"/>
      <c r="C95" s="228" t="s">
        <v>45</v>
      </c>
      <c r="D95" s="228"/>
      <c r="E95" s="228"/>
      <c r="F95" s="249" t="s">
        <v>665</v>
      </c>
      <c r="G95" s="248"/>
      <c r="H95" s="228" t="s">
        <v>702</v>
      </c>
      <c r="I95" s="228" t="s">
        <v>699</v>
      </c>
      <c r="J95" s="228"/>
      <c r="K95" s="241"/>
    </row>
    <row r="96" spans="2:11" ht="15" customHeight="1">
      <c r="B96" s="253"/>
      <c r="C96" s="254"/>
      <c r="D96" s="254"/>
      <c r="E96" s="254"/>
      <c r="F96" s="254"/>
      <c r="G96" s="254"/>
      <c r="H96" s="254"/>
      <c r="I96" s="254"/>
      <c r="J96" s="254"/>
      <c r="K96" s="255"/>
    </row>
    <row r="97" spans="2:11" ht="18.75" customHeight="1">
      <c r="B97" s="256"/>
      <c r="C97" s="257"/>
      <c r="D97" s="257"/>
      <c r="E97" s="257"/>
      <c r="F97" s="257"/>
      <c r="G97" s="257"/>
      <c r="H97" s="257"/>
      <c r="I97" s="257"/>
      <c r="J97" s="257"/>
      <c r="K97" s="256"/>
    </row>
    <row r="98" spans="2:11" ht="18.75" customHeight="1">
      <c r="B98" s="235"/>
      <c r="C98" s="235"/>
      <c r="D98" s="235"/>
      <c r="E98" s="235"/>
      <c r="F98" s="235"/>
      <c r="G98" s="235"/>
      <c r="H98" s="235"/>
      <c r="I98" s="235"/>
      <c r="J98" s="235"/>
      <c r="K98" s="235"/>
    </row>
    <row r="99" spans="2:11" ht="7.5" customHeight="1">
      <c r="B99" s="236"/>
      <c r="C99" s="237"/>
      <c r="D99" s="237"/>
      <c r="E99" s="237"/>
      <c r="F99" s="237"/>
      <c r="G99" s="237"/>
      <c r="H99" s="237"/>
      <c r="I99" s="237"/>
      <c r="J99" s="237"/>
      <c r="K99" s="238"/>
    </row>
    <row r="100" spans="2:11" ht="45" customHeight="1">
      <c r="B100" s="239"/>
      <c r="C100" s="240" t="s">
        <v>703</v>
      </c>
      <c r="D100" s="240"/>
      <c r="E100" s="240"/>
      <c r="F100" s="240"/>
      <c r="G100" s="240"/>
      <c r="H100" s="240"/>
      <c r="I100" s="240"/>
      <c r="J100" s="240"/>
      <c r="K100" s="241"/>
    </row>
    <row r="101" spans="2:11" ht="17.25" customHeight="1">
      <c r="B101" s="239"/>
      <c r="C101" s="242" t="s">
        <v>659</v>
      </c>
      <c r="D101" s="242"/>
      <c r="E101" s="242"/>
      <c r="F101" s="242" t="s">
        <v>660</v>
      </c>
      <c r="G101" s="243"/>
      <c r="H101" s="242" t="s">
        <v>100</v>
      </c>
      <c r="I101" s="242" t="s">
        <v>54</v>
      </c>
      <c r="J101" s="242" t="s">
        <v>661</v>
      </c>
      <c r="K101" s="241"/>
    </row>
    <row r="102" spans="2:11" ht="17.25" customHeight="1">
      <c r="B102" s="239"/>
      <c r="C102" s="244" t="s">
        <v>662</v>
      </c>
      <c r="D102" s="244"/>
      <c r="E102" s="244"/>
      <c r="F102" s="245" t="s">
        <v>663</v>
      </c>
      <c r="G102" s="246"/>
      <c r="H102" s="244"/>
      <c r="I102" s="244"/>
      <c r="J102" s="244" t="s">
        <v>664</v>
      </c>
      <c r="K102" s="241"/>
    </row>
    <row r="103" spans="2:11" ht="5.25" customHeight="1">
      <c r="B103" s="239"/>
      <c r="C103" s="242"/>
      <c r="D103" s="242"/>
      <c r="E103" s="242"/>
      <c r="F103" s="242"/>
      <c r="G103" s="258"/>
      <c r="H103" s="242"/>
      <c r="I103" s="242"/>
      <c r="J103" s="242"/>
      <c r="K103" s="241"/>
    </row>
    <row r="104" spans="2:11" ht="15" customHeight="1">
      <c r="B104" s="239"/>
      <c r="C104" s="228" t="s">
        <v>50</v>
      </c>
      <c r="D104" s="247"/>
      <c r="E104" s="247"/>
      <c r="F104" s="249" t="s">
        <v>665</v>
      </c>
      <c r="G104" s="258"/>
      <c r="H104" s="228" t="s">
        <v>704</v>
      </c>
      <c r="I104" s="228" t="s">
        <v>667</v>
      </c>
      <c r="J104" s="228">
        <v>20</v>
      </c>
      <c r="K104" s="241"/>
    </row>
    <row r="105" spans="2:11" ht="15" customHeight="1">
      <c r="B105" s="239"/>
      <c r="C105" s="228" t="s">
        <v>668</v>
      </c>
      <c r="D105" s="228"/>
      <c r="E105" s="228"/>
      <c r="F105" s="249" t="s">
        <v>665</v>
      </c>
      <c r="G105" s="228"/>
      <c r="H105" s="228" t="s">
        <v>704</v>
      </c>
      <c r="I105" s="228" t="s">
        <v>667</v>
      </c>
      <c r="J105" s="228">
        <v>120</v>
      </c>
      <c r="K105" s="241"/>
    </row>
    <row r="106" spans="2:11" ht="15" customHeight="1">
      <c r="B106" s="250"/>
      <c r="C106" s="228" t="s">
        <v>670</v>
      </c>
      <c r="D106" s="228"/>
      <c r="E106" s="228"/>
      <c r="F106" s="249" t="s">
        <v>671</v>
      </c>
      <c r="G106" s="228"/>
      <c r="H106" s="228" t="s">
        <v>704</v>
      </c>
      <c r="I106" s="228" t="s">
        <v>667</v>
      </c>
      <c r="J106" s="228">
        <v>50</v>
      </c>
      <c r="K106" s="241"/>
    </row>
    <row r="107" spans="2:11" ht="15" customHeight="1">
      <c r="B107" s="250"/>
      <c r="C107" s="228" t="s">
        <v>673</v>
      </c>
      <c r="D107" s="228"/>
      <c r="E107" s="228"/>
      <c r="F107" s="249" t="s">
        <v>665</v>
      </c>
      <c r="G107" s="228"/>
      <c r="H107" s="228" t="s">
        <v>704</v>
      </c>
      <c r="I107" s="228" t="s">
        <v>675</v>
      </c>
      <c r="J107" s="228"/>
      <c r="K107" s="241"/>
    </row>
    <row r="108" spans="2:11" ht="15" customHeight="1">
      <c r="B108" s="250"/>
      <c r="C108" s="228" t="s">
        <v>684</v>
      </c>
      <c r="D108" s="228"/>
      <c r="E108" s="228"/>
      <c r="F108" s="249" t="s">
        <v>671</v>
      </c>
      <c r="G108" s="228"/>
      <c r="H108" s="228" t="s">
        <v>704</v>
      </c>
      <c r="I108" s="228" t="s">
        <v>667</v>
      </c>
      <c r="J108" s="228">
        <v>50</v>
      </c>
      <c r="K108" s="241"/>
    </row>
    <row r="109" spans="2:11" ht="15" customHeight="1">
      <c r="B109" s="250"/>
      <c r="C109" s="228" t="s">
        <v>692</v>
      </c>
      <c r="D109" s="228"/>
      <c r="E109" s="228"/>
      <c r="F109" s="249" t="s">
        <v>671</v>
      </c>
      <c r="G109" s="228"/>
      <c r="H109" s="228" t="s">
        <v>704</v>
      </c>
      <c r="I109" s="228" t="s">
        <v>667</v>
      </c>
      <c r="J109" s="228">
        <v>50</v>
      </c>
      <c r="K109" s="241"/>
    </row>
    <row r="110" spans="2:11" ht="15" customHeight="1">
      <c r="B110" s="250"/>
      <c r="C110" s="228" t="s">
        <v>690</v>
      </c>
      <c r="D110" s="228"/>
      <c r="E110" s="228"/>
      <c r="F110" s="249" t="s">
        <v>671</v>
      </c>
      <c r="G110" s="228"/>
      <c r="H110" s="228" t="s">
        <v>704</v>
      </c>
      <c r="I110" s="228" t="s">
        <v>667</v>
      </c>
      <c r="J110" s="228">
        <v>50</v>
      </c>
      <c r="K110" s="241"/>
    </row>
    <row r="111" spans="2:11" ht="15" customHeight="1">
      <c r="B111" s="250"/>
      <c r="C111" s="228" t="s">
        <v>50</v>
      </c>
      <c r="D111" s="228"/>
      <c r="E111" s="228"/>
      <c r="F111" s="249" t="s">
        <v>665</v>
      </c>
      <c r="G111" s="228"/>
      <c r="H111" s="228" t="s">
        <v>705</v>
      </c>
      <c r="I111" s="228" t="s">
        <v>667</v>
      </c>
      <c r="J111" s="228">
        <v>20</v>
      </c>
      <c r="K111" s="241"/>
    </row>
    <row r="112" spans="2:11" ht="15" customHeight="1">
      <c r="B112" s="250"/>
      <c r="C112" s="228" t="s">
        <v>706</v>
      </c>
      <c r="D112" s="228"/>
      <c r="E112" s="228"/>
      <c r="F112" s="249" t="s">
        <v>665</v>
      </c>
      <c r="G112" s="228"/>
      <c r="H112" s="228" t="s">
        <v>707</v>
      </c>
      <c r="I112" s="228" t="s">
        <v>667</v>
      </c>
      <c r="J112" s="228">
        <v>120</v>
      </c>
      <c r="K112" s="241"/>
    </row>
    <row r="113" spans="2:11" ht="15" customHeight="1">
      <c r="B113" s="250"/>
      <c r="C113" s="228" t="s">
        <v>35</v>
      </c>
      <c r="D113" s="228"/>
      <c r="E113" s="228"/>
      <c r="F113" s="249" t="s">
        <v>665</v>
      </c>
      <c r="G113" s="228"/>
      <c r="H113" s="228" t="s">
        <v>708</v>
      </c>
      <c r="I113" s="228" t="s">
        <v>699</v>
      </c>
      <c r="J113" s="228"/>
      <c r="K113" s="241"/>
    </row>
    <row r="114" spans="2:11" ht="15" customHeight="1">
      <c r="B114" s="250"/>
      <c r="C114" s="228" t="s">
        <v>45</v>
      </c>
      <c r="D114" s="228"/>
      <c r="E114" s="228"/>
      <c r="F114" s="249" t="s">
        <v>665</v>
      </c>
      <c r="G114" s="228"/>
      <c r="H114" s="228" t="s">
        <v>709</v>
      </c>
      <c r="I114" s="228" t="s">
        <v>699</v>
      </c>
      <c r="J114" s="228"/>
      <c r="K114" s="241"/>
    </row>
    <row r="115" spans="2:11" ht="15" customHeight="1">
      <c r="B115" s="250"/>
      <c r="C115" s="228" t="s">
        <v>54</v>
      </c>
      <c r="D115" s="228"/>
      <c r="E115" s="228"/>
      <c r="F115" s="249" t="s">
        <v>665</v>
      </c>
      <c r="G115" s="228"/>
      <c r="H115" s="228" t="s">
        <v>710</v>
      </c>
      <c r="I115" s="228" t="s">
        <v>711</v>
      </c>
      <c r="J115" s="228"/>
      <c r="K115" s="241"/>
    </row>
    <row r="116" spans="2:11" ht="15" customHeight="1">
      <c r="B116" s="253"/>
      <c r="C116" s="259"/>
      <c r="D116" s="259"/>
      <c r="E116" s="259"/>
      <c r="F116" s="259"/>
      <c r="G116" s="259"/>
      <c r="H116" s="259"/>
      <c r="I116" s="259"/>
      <c r="J116" s="259"/>
      <c r="K116" s="255"/>
    </row>
    <row r="117" spans="2:11" ht="18.75" customHeight="1">
      <c r="B117" s="260"/>
      <c r="C117" s="225"/>
      <c r="D117" s="225"/>
      <c r="E117" s="225"/>
      <c r="F117" s="261"/>
      <c r="G117" s="225"/>
      <c r="H117" s="225"/>
      <c r="I117" s="225"/>
      <c r="J117" s="225"/>
      <c r="K117" s="260"/>
    </row>
    <row r="118" spans="2:11" ht="18.75" customHeight="1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</row>
    <row r="119" spans="2:11" ht="7.5" customHeight="1">
      <c r="B119" s="262"/>
      <c r="C119" s="263"/>
      <c r="D119" s="263"/>
      <c r="E119" s="263"/>
      <c r="F119" s="263"/>
      <c r="G119" s="263"/>
      <c r="H119" s="263"/>
      <c r="I119" s="263"/>
      <c r="J119" s="263"/>
      <c r="K119" s="264"/>
    </row>
    <row r="120" spans="2:11" ht="45" customHeight="1">
      <c r="B120" s="265"/>
      <c r="C120" s="216" t="s">
        <v>712</v>
      </c>
      <c r="D120" s="216"/>
      <c r="E120" s="216"/>
      <c r="F120" s="216"/>
      <c r="G120" s="216"/>
      <c r="H120" s="216"/>
      <c r="I120" s="216"/>
      <c r="J120" s="216"/>
      <c r="K120" s="266"/>
    </row>
    <row r="121" spans="2:11" ht="17.25" customHeight="1">
      <c r="B121" s="267"/>
      <c r="C121" s="242" t="s">
        <v>659</v>
      </c>
      <c r="D121" s="242"/>
      <c r="E121" s="242"/>
      <c r="F121" s="242" t="s">
        <v>660</v>
      </c>
      <c r="G121" s="243"/>
      <c r="H121" s="242" t="s">
        <v>100</v>
      </c>
      <c r="I121" s="242" t="s">
        <v>54</v>
      </c>
      <c r="J121" s="242" t="s">
        <v>661</v>
      </c>
      <c r="K121" s="268"/>
    </row>
    <row r="122" spans="2:11" ht="17.25" customHeight="1">
      <c r="B122" s="267"/>
      <c r="C122" s="244" t="s">
        <v>662</v>
      </c>
      <c r="D122" s="244"/>
      <c r="E122" s="244"/>
      <c r="F122" s="245" t="s">
        <v>663</v>
      </c>
      <c r="G122" s="246"/>
      <c r="H122" s="244"/>
      <c r="I122" s="244"/>
      <c r="J122" s="244" t="s">
        <v>664</v>
      </c>
      <c r="K122" s="268"/>
    </row>
    <row r="123" spans="2:11" ht="5.25" customHeight="1">
      <c r="B123" s="269"/>
      <c r="C123" s="247"/>
      <c r="D123" s="247"/>
      <c r="E123" s="247"/>
      <c r="F123" s="247"/>
      <c r="G123" s="228"/>
      <c r="H123" s="247"/>
      <c r="I123" s="247"/>
      <c r="J123" s="247"/>
      <c r="K123" s="270"/>
    </row>
    <row r="124" spans="2:11" ht="15" customHeight="1">
      <c r="B124" s="269"/>
      <c r="C124" s="228" t="s">
        <v>668</v>
      </c>
      <c r="D124" s="247"/>
      <c r="E124" s="247"/>
      <c r="F124" s="249" t="s">
        <v>665</v>
      </c>
      <c r="G124" s="228"/>
      <c r="H124" s="228" t="s">
        <v>704</v>
      </c>
      <c r="I124" s="228" t="s">
        <v>667</v>
      </c>
      <c r="J124" s="228">
        <v>120</v>
      </c>
      <c r="K124" s="271"/>
    </row>
    <row r="125" spans="2:11" ht="15" customHeight="1">
      <c r="B125" s="269"/>
      <c r="C125" s="228" t="s">
        <v>713</v>
      </c>
      <c r="D125" s="228"/>
      <c r="E125" s="228"/>
      <c r="F125" s="249" t="s">
        <v>665</v>
      </c>
      <c r="G125" s="228"/>
      <c r="H125" s="228" t="s">
        <v>714</v>
      </c>
      <c r="I125" s="228" t="s">
        <v>667</v>
      </c>
      <c r="J125" s="228" t="s">
        <v>715</v>
      </c>
      <c r="K125" s="271"/>
    </row>
    <row r="126" spans="2:11" ht="15" customHeight="1">
      <c r="B126" s="269"/>
      <c r="C126" s="228" t="s">
        <v>614</v>
      </c>
      <c r="D126" s="228"/>
      <c r="E126" s="228"/>
      <c r="F126" s="249" t="s">
        <v>665</v>
      </c>
      <c r="G126" s="228"/>
      <c r="H126" s="228" t="s">
        <v>716</v>
      </c>
      <c r="I126" s="228" t="s">
        <v>667</v>
      </c>
      <c r="J126" s="228" t="s">
        <v>715</v>
      </c>
      <c r="K126" s="271"/>
    </row>
    <row r="127" spans="2:11" ht="15" customHeight="1">
      <c r="B127" s="269"/>
      <c r="C127" s="228" t="s">
        <v>676</v>
      </c>
      <c r="D127" s="228"/>
      <c r="E127" s="228"/>
      <c r="F127" s="249" t="s">
        <v>671</v>
      </c>
      <c r="G127" s="228"/>
      <c r="H127" s="228" t="s">
        <v>677</v>
      </c>
      <c r="I127" s="228" t="s">
        <v>667</v>
      </c>
      <c r="J127" s="228">
        <v>15</v>
      </c>
      <c r="K127" s="271"/>
    </row>
    <row r="128" spans="2:11" ht="15" customHeight="1">
      <c r="B128" s="269"/>
      <c r="C128" s="251" t="s">
        <v>678</v>
      </c>
      <c r="D128" s="251"/>
      <c r="E128" s="251"/>
      <c r="F128" s="252" t="s">
        <v>671</v>
      </c>
      <c r="G128" s="251"/>
      <c r="H128" s="251" t="s">
        <v>679</v>
      </c>
      <c r="I128" s="251" t="s">
        <v>667</v>
      </c>
      <c r="J128" s="251">
        <v>15</v>
      </c>
      <c r="K128" s="271"/>
    </row>
    <row r="129" spans="2:11" ht="15" customHeight="1">
      <c r="B129" s="269"/>
      <c r="C129" s="251" t="s">
        <v>680</v>
      </c>
      <c r="D129" s="251"/>
      <c r="E129" s="251"/>
      <c r="F129" s="252" t="s">
        <v>671</v>
      </c>
      <c r="G129" s="251"/>
      <c r="H129" s="251" t="s">
        <v>681</v>
      </c>
      <c r="I129" s="251" t="s">
        <v>667</v>
      </c>
      <c r="J129" s="251">
        <v>20</v>
      </c>
      <c r="K129" s="271"/>
    </row>
    <row r="130" spans="2:11" ht="15" customHeight="1">
      <c r="B130" s="269"/>
      <c r="C130" s="251" t="s">
        <v>682</v>
      </c>
      <c r="D130" s="251"/>
      <c r="E130" s="251"/>
      <c r="F130" s="252" t="s">
        <v>671</v>
      </c>
      <c r="G130" s="251"/>
      <c r="H130" s="251" t="s">
        <v>683</v>
      </c>
      <c r="I130" s="251" t="s">
        <v>667</v>
      </c>
      <c r="J130" s="251">
        <v>20</v>
      </c>
      <c r="K130" s="271"/>
    </row>
    <row r="131" spans="2:11" ht="15" customHeight="1">
      <c r="B131" s="269"/>
      <c r="C131" s="228" t="s">
        <v>670</v>
      </c>
      <c r="D131" s="228"/>
      <c r="E131" s="228"/>
      <c r="F131" s="249" t="s">
        <v>671</v>
      </c>
      <c r="G131" s="228"/>
      <c r="H131" s="228" t="s">
        <v>704</v>
      </c>
      <c r="I131" s="228" t="s">
        <v>667</v>
      </c>
      <c r="J131" s="228">
        <v>50</v>
      </c>
      <c r="K131" s="271"/>
    </row>
    <row r="132" spans="2:11" ht="15" customHeight="1">
      <c r="B132" s="269"/>
      <c r="C132" s="228" t="s">
        <v>684</v>
      </c>
      <c r="D132" s="228"/>
      <c r="E132" s="228"/>
      <c r="F132" s="249" t="s">
        <v>671</v>
      </c>
      <c r="G132" s="228"/>
      <c r="H132" s="228" t="s">
        <v>704</v>
      </c>
      <c r="I132" s="228" t="s">
        <v>667</v>
      </c>
      <c r="J132" s="228">
        <v>50</v>
      </c>
      <c r="K132" s="271"/>
    </row>
    <row r="133" spans="2:11" ht="15" customHeight="1">
      <c r="B133" s="269"/>
      <c r="C133" s="228" t="s">
        <v>690</v>
      </c>
      <c r="D133" s="228"/>
      <c r="E133" s="228"/>
      <c r="F133" s="249" t="s">
        <v>671</v>
      </c>
      <c r="G133" s="228"/>
      <c r="H133" s="228" t="s">
        <v>704</v>
      </c>
      <c r="I133" s="228" t="s">
        <v>667</v>
      </c>
      <c r="J133" s="228">
        <v>50</v>
      </c>
      <c r="K133" s="271"/>
    </row>
    <row r="134" spans="2:11" ht="15" customHeight="1">
      <c r="B134" s="269"/>
      <c r="C134" s="228" t="s">
        <v>692</v>
      </c>
      <c r="D134" s="228"/>
      <c r="E134" s="228"/>
      <c r="F134" s="249" t="s">
        <v>671</v>
      </c>
      <c r="G134" s="228"/>
      <c r="H134" s="228" t="s">
        <v>704</v>
      </c>
      <c r="I134" s="228" t="s">
        <v>667</v>
      </c>
      <c r="J134" s="228">
        <v>50</v>
      </c>
      <c r="K134" s="271"/>
    </row>
    <row r="135" spans="2:11" ht="15" customHeight="1">
      <c r="B135" s="269"/>
      <c r="C135" s="228" t="s">
        <v>106</v>
      </c>
      <c r="D135" s="228"/>
      <c r="E135" s="228"/>
      <c r="F135" s="249" t="s">
        <v>671</v>
      </c>
      <c r="G135" s="228"/>
      <c r="H135" s="228" t="s">
        <v>717</v>
      </c>
      <c r="I135" s="228" t="s">
        <v>667</v>
      </c>
      <c r="J135" s="228">
        <v>255</v>
      </c>
      <c r="K135" s="271"/>
    </row>
    <row r="136" spans="2:11" ht="15" customHeight="1">
      <c r="B136" s="269"/>
      <c r="C136" s="228" t="s">
        <v>694</v>
      </c>
      <c r="D136" s="228"/>
      <c r="E136" s="228"/>
      <c r="F136" s="249" t="s">
        <v>665</v>
      </c>
      <c r="G136" s="228"/>
      <c r="H136" s="228" t="s">
        <v>718</v>
      </c>
      <c r="I136" s="228" t="s">
        <v>696</v>
      </c>
      <c r="J136" s="228"/>
      <c r="K136" s="271"/>
    </row>
    <row r="137" spans="2:11" ht="15" customHeight="1">
      <c r="B137" s="269"/>
      <c r="C137" s="228" t="s">
        <v>697</v>
      </c>
      <c r="D137" s="228"/>
      <c r="E137" s="228"/>
      <c r="F137" s="249" t="s">
        <v>665</v>
      </c>
      <c r="G137" s="228"/>
      <c r="H137" s="228" t="s">
        <v>719</v>
      </c>
      <c r="I137" s="228" t="s">
        <v>699</v>
      </c>
      <c r="J137" s="228"/>
      <c r="K137" s="271"/>
    </row>
    <row r="138" spans="2:11" ht="15" customHeight="1">
      <c r="B138" s="269"/>
      <c r="C138" s="228" t="s">
        <v>700</v>
      </c>
      <c r="D138" s="228"/>
      <c r="E138" s="228"/>
      <c r="F138" s="249" t="s">
        <v>665</v>
      </c>
      <c r="G138" s="228"/>
      <c r="H138" s="228" t="s">
        <v>700</v>
      </c>
      <c r="I138" s="228" t="s">
        <v>699</v>
      </c>
      <c r="J138" s="228"/>
      <c r="K138" s="271"/>
    </row>
    <row r="139" spans="2:11" ht="15" customHeight="1">
      <c r="B139" s="269"/>
      <c r="C139" s="228" t="s">
        <v>35</v>
      </c>
      <c r="D139" s="228"/>
      <c r="E139" s="228"/>
      <c r="F139" s="249" t="s">
        <v>665</v>
      </c>
      <c r="G139" s="228"/>
      <c r="H139" s="228" t="s">
        <v>720</v>
      </c>
      <c r="I139" s="228" t="s">
        <v>699</v>
      </c>
      <c r="J139" s="228"/>
      <c r="K139" s="271"/>
    </row>
    <row r="140" spans="2:11" ht="15" customHeight="1">
      <c r="B140" s="269"/>
      <c r="C140" s="228" t="s">
        <v>721</v>
      </c>
      <c r="D140" s="228"/>
      <c r="E140" s="228"/>
      <c r="F140" s="249" t="s">
        <v>665</v>
      </c>
      <c r="G140" s="228"/>
      <c r="H140" s="228" t="s">
        <v>722</v>
      </c>
      <c r="I140" s="228" t="s">
        <v>699</v>
      </c>
      <c r="J140" s="228"/>
      <c r="K140" s="271"/>
    </row>
    <row r="141" spans="2:11" ht="15" customHeight="1">
      <c r="B141" s="272"/>
      <c r="C141" s="273"/>
      <c r="D141" s="273"/>
      <c r="E141" s="273"/>
      <c r="F141" s="273"/>
      <c r="G141" s="273"/>
      <c r="H141" s="273"/>
      <c r="I141" s="273"/>
      <c r="J141" s="273"/>
      <c r="K141" s="274"/>
    </row>
    <row r="142" spans="2:11" ht="18.75" customHeight="1">
      <c r="B142" s="225"/>
      <c r="C142" s="225"/>
      <c r="D142" s="225"/>
      <c r="E142" s="225"/>
      <c r="F142" s="261"/>
      <c r="G142" s="225"/>
      <c r="H142" s="225"/>
      <c r="I142" s="225"/>
      <c r="J142" s="225"/>
      <c r="K142" s="225"/>
    </row>
    <row r="143" spans="2:11" ht="18.75" customHeight="1"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</row>
    <row r="144" spans="2:11" ht="7.5" customHeight="1">
      <c r="B144" s="236"/>
      <c r="C144" s="237"/>
      <c r="D144" s="237"/>
      <c r="E144" s="237"/>
      <c r="F144" s="237"/>
      <c r="G144" s="237"/>
      <c r="H144" s="237"/>
      <c r="I144" s="237"/>
      <c r="J144" s="237"/>
      <c r="K144" s="238"/>
    </row>
    <row r="145" spans="2:11" ht="45" customHeight="1">
      <c r="B145" s="239"/>
      <c r="C145" s="240" t="s">
        <v>723</v>
      </c>
      <c r="D145" s="240"/>
      <c r="E145" s="240"/>
      <c r="F145" s="240"/>
      <c r="G145" s="240"/>
      <c r="H145" s="240"/>
      <c r="I145" s="240"/>
      <c r="J145" s="240"/>
      <c r="K145" s="241"/>
    </row>
    <row r="146" spans="2:11" ht="17.25" customHeight="1">
      <c r="B146" s="239"/>
      <c r="C146" s="242" t="s">
        <v>659</v>
      </c>
      <c r="D146" s="242"/>
      <c r="E146" s="242"/>
      <c r="F146" s="242" t="s">
        <v>660</v>
      </c>
      <c r="G146" s="243"/>
      <c r="H146" s="242" t="s">
        <v>100</v>
      </c>
      <c r="I146" s="242" t="s">
        <v>54</v>
      </c>
      <c r="J146" s="242" t="s">
        <v>661</v>
      </c>
      <c r="K146" s="241"/>
    </row>
    <row r="147" spans="2:11" ht="17.25" customHeight="1">
      <c r="B147" s="239"/>
      <c r="C147" s="244" t="s">
        <v>662</v>
      </c>
      <c r="D147" s="244"/>
      <c r="E147" s="244"/>
      <c r="F147" s="245" t="s">
        <v>663</v>
      </c>
      <c r="G147" s="246"/>
      <c r="H147" s="244"/>
      <c r="I147" s="244"/>
      <c r="J147" s="244" t="s">
        <v>664</v>
      </c>
      <c r="K147" s="241"/>
    </row>
    <row r="148" spans="2:11" ht="5.25" customHeight="1">
      <c r="B148" s="250"/>
      <c r="C148" s="247"/>
      <c r="D148" s="247"/>
      <c r="E148" s="247"/>
      <c r="F148" s="247"/>
      <c r="G148" s="248"/>
      <c r="H148" s="247"/>
      <c r="I148" s="247"/>
      <c r="J148" s="247"/>
      <c r="K148" s="271"/>
    </row>
    <row r="149" spans="2:11" ht="15" customHeight="1">
      <c r="B149" s="250"/>
      <c r="C149" s="275" t="s">
        <v>668</v>
      </c>
      <c r="D149" s="228"/>
      <c r="E149" s="228"/>
      <c r="F149" s="276" t="s">
        <v>665</v>
      </c>
      <c r="G149" s="228"/>
      <c r="H149" s="275" t="s">
        <v>704</v>
      </c>
      <c r="I149" s="275" t="s">
        <v>667</v>
      </c>
      <c r="J149" s="275">
        <v>120</v>
      </c>
      <c r="K149" s="271"/>
    </row>
    <row r="150" spans="2:11" ht="15" customHeight="1">
      <c r="B150" s="250"/>
      <c r="C150" s="275" t="s">
        <v>713</v>
      </c>
      <c r="D150" s="228"/>
      <c r="E150" s="228"/>
      <c r="F150" s="276" t="s">
        <v>665</v>
      </c>
      <c r="G150" s="228"/>
      <c r="H150" s="275" t="s">
        <v>724</v>
      </c>
      <c r="I150" s="275" t="s">
        <v>667</v>
      </c>
      <c r="J150" s="275" t="s">
        <v>715</v>
      </c>
      <c r="K150" s="271"/>
    </row>
    <row r="151" spans="2:11" ht="15" customHeight="1">
      <c r="B151" s="250"/>
      <c r="C151" s="275" t="s">
        <v>614</v>
      </c>
      <c r="D151" s="228"/>
      <c r="E151" s="228"/>
      <c r="F151" s="276" t="s">
        <v>665</v>
      </c>
      <c r="G151" s="228"/>
      <c r="H151" s="275" t="s">
        <v>725</v>
      </c>
      <c r="I151" s="275" t="s">
        <v>667</v>
      </c>
      <c r="J151" s="275" t="s">
        <v>715</v>
      </c>
      <c r="K151" s="271"/>
    </row>
    <row r="152" spans="2:11" ht="15" customHeight="1">
      <c r="B152" s="250"/>
      <c r="C152" s="275" t="s">
        <v>670</v>
      </c>
      <c r="D152" s="228"/>
      <c r="E152" s="228"/>
      <c r="F152" s="276" t="s">
        <v>671</v>
      </c>
      <c r="G152" s="228"/>
      <c r="H152" s="275" t="s">
        <v>704</v>
      </c>
      <c r="I152" s="275" t="s">
        <v>667</v>
      </c>
      <c r="J152" s="275">
        <v>50</v>
      </c>
      <c r="K152" s="271"/>
    </row>
    <row r="153" spans="2:11" ht="15" customHeight="1">
      <c r="B153" s="250"/>
      <c r="C153" s="275" t="s">
        <v>673</v>
      </c>
      <c r="D153" s="228"/>
      <c r="E153" s="228"/>
      <c r="F153" s="276" t="s">
        <v>665</v>
      </c>
      <c r="G153" s="228"/>
      <c r="H153" s="275" t="s">
        <v>704</v>
      </c>
      <c r="I153" s="275" t="s">
        <v>675</v>
      </c>
      <c r="J153" s="275"/>
      <c r="K153" s="271"/>
    </row>
    <row r="154" spans="2:11" ht="15" customHeight="1">
      <c r="B154" s="250"/>
      <c r="C154" s="275" t="s">
        <v>684</v>
      </c>
      <c r="D154" s="228"/>
      <c r="E154" s="228"/>
      <c r="F154" s="276" t="s">
        <v>671</v>
      </c>
      <c r="G154" s="228"/>
      <c r="H154" s="275" t="s">
        <v>704</v>
      </c>
      <c r="I154" s="275" t="s">
        <v>667</v>
      </c>
      <c r="J154" s="275">
        <v>50</v>
      </c>
      <c r="K154" s="271"/>
    </row>
    <row r="155" spans="2:11" ht="15" customHeight="1">
      <c r="B155" s="250"/>
      <c r="C155" s="275" t="s">
        <v>692</v>
      </c>
      <c r="D155" s="228"/>
      <c r="E155" s="228"/>
      <c r="F155" s="276" t="s">
        <v>671</v>
      </c>
      <c r="G155" s="228"/>
      <c r="H155" s="275" t="s">
        <v>704</v>
      </c>
      <c r="I155" s="275" t="s">
        <v>667</v>
      </c>
      <c r="J155" s="275">
        <v>50</v>
      </c>
      <c r="K155" s="271"/>
    </row>
    <row r="156" spans="2:11" ht="15" customHeight="1">
      <c r="B156" s="250"/>
      <c r="C156" s="275" t="s">
        <v>690</v>
      </c>
      <c r="D156" s="228"/>
      <c r="E156" s="228"/>
      <c r="F156" s="276" t="s">
        <v>671</v>
      </c>
      <c r="G156" s="228"/>
      <c r="H156" s="275" t="s">
        <v>704</v>
      </c>
      <c r="I156" s="275" t="s">
        <v>667</v>
      </c>
      <c r="J156" s="275">
        <v>50</v>
      </c>
      <c r="K156" s="271"/>
    </row>
    <row r="157" spans="2:11" ht="15" customHeight="1">
      <c r="B157" s="250"/>
      <c r="C157" s="275" t="s">
        <v>89</v>
      </c>
      <c r="D157" s="228"/>
      <c r="E157" s="228"/>
      <c r="F157" s="276" t="s">
        <v>665</v>
      </c>
      <c r="G157" s="228"/>
      <c r="H157" s="275" t="s">
        <v>726</v>
      </c>
      <c r="I157" s="275" t="s">
        <v>667</v>
      </c>
      <c r="J157" s="275" t="s">
        <v>727</v>
      </c>
      <c r="K157" s="271"/>
    </row>
    <row r="158" spans="2:11" ht="15" customHeight="1">
      <c r="B158" s="250"/>
      <c r="C158" s="275" t="s">
        <v>728</v>
      </c>
      <c r="D158" s="228"/>
      <c r="E158" s="228"/>
      <c r="F158" s="276" t="s">
        <v>665</v>
      </c>
      <c r="G158" s="228"/>
      <c r="H158" s="275" t="s">
        <v>729</v>
      </c>
      <c r="I158" s="275" t="s">
        <v>699</v>
      </c>
      <c r="J158" s="275"/>
      <c r="K158" s="271"/>
    </row>
    <row r="159" spans="2:11" ht="15" customHeight="1">
      <c r="B159" s="277"/>
      <c r="C159" s="259"/>
      <c r="D159" s="259"/>
      <c r="E159" s="259"/>
      <c r="F159" s="259"/>
      <c r="G159" s="259"/>
      <c r="H159" s="259"/>
      <c r="I159" s="259"/>
      <c r="J159" s="259"/>
      <c r="K159" s="278"/>
    </row>
    <row r="160" spans="2:11" ht="18.75" customHeight="1">
      <c r="B160" s="225"/>
      <c r="C160" s="228"/>
      <c r="D160" s="228"/>
      <c r="E160" s="228"/>
      <c r="F160" s="249"/>
      <c r="G160" s="228"/>
      <c r="H160" s="228"/>
      <c r="I160" s="228"/>
      <c r="J160" s="228"/>
      <c r="K160" s="225"/>
    </row>
    <row r="161" spans="2:11" ht="18.75" customHeight="1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</row>
    <row r="162" spans="2:11" ht="7.5" customHeight="1">
      <c r="B162" s="212"/>
      <c r="C162" s="213"/>
      <c r="D162" s="213"/>
      <c r="E162" s="213"/>
      <c r="F162" s="213"/>
      <c r="G162" s="213"/>
      <c r="H162" s="213"/>
      <c r="I162" s="213"/>
      <c r="J162" s="213"/>
      <c r="K162" s="214"/>
    </row>
    <row r="163" spans="2:11" ht="45" customHeight="1">
      <c r="B163" s="215"/>
      <c r="C163" s="216" t="s">
        <v>730</v>
      </c>
      <c r="D163" s="216"/>
      <c r="E163" s="216"/>
      <c r="F163" s="216"/>
      <c r="G163" s="216"/>
      <c r="H163" s="216"/>
      <c r="I163" s="216"/>
      <c r="J163" s="216"/>
      <c r="K163" s="217"/>
    </row>
    <row r="164" spans="2:11" ht="17.25" customHeight="1">
      <c r="B164" s="215"/>
      <c r="C164" s="242" t="s">
        <v>659</v>
      </c>
      <c r="D164" s="242"/>
      <c r="E164" s="242"/>
      <c r="F164" s="242" t="s">
        <v>660</v>
      </c>
      <c r="G164" s="279"/>
      <c r="H164" s="280" t="s">
        <v>100</v>
      </c>
      <c r="I164" s="280" t="s">
        <v>54</v>
      </c>
      <c r="J164" s="242" t="s">
        <v>661</v>
      </c>
      <c r="K164" s="217"/>
    </row>
    <row r="165" spans="2:11" ht="17.25" customHeight="1">
      <c r="B165" s="219"/>
      <c r="C165" s="244" t="s">
        <v>662</v>
      </c>
      <c r="D165" s="244"/>
      <c r="E165" s="244"/>
      <c r="F165" s="245" t="s">
        <v>663</v>
      </c>
      <c r="G165" s="281"/>
      <c r="H165" s="282"/>
      <c r="I165" s="282"/>
      <c r="J165" s="244" t="s">
        <v>664</v>
      </c>
      <c r="K165" s="221"/>
    </row>
    <row r="166" spans="2:11" ht="5.25" customHeight="1">
      <c r="B166" s="250"/>
      <c r="C166" s="247"/>
      <c r="D166" s="247"/>
      <c r="E166" s="247"/>
      <c r="F166" s="247"/>
      <c r="G166" s="248"/>
      <c r="H166" s="247"/>
      <c r="I166" s="247"/>
      <c r="J166" s="247"/>
      <c r="K166" s="271"/>
    </row>
    <row r="167" spans="2:11" ht="15" customHeight="1">
      <c r="B167" s="250"/>
      <c r="C167" s="228" t="s">
        <v>668</v>
      </c>
      <c r="D167" s="228"/>
      <c r="E167" s="228"/>
      <c r="F167" s="249" t="s">
        <v>665</v>
      </c>
      <c r="G167" s="228"/>
      <c r="H167" s="228" t="s">
        <v>704</v>
      </c>
      <c r="I167" s="228" t="s">
        <v>667</v>
      </c>
      <c r="J167" s="228">
        <v>120</v>
      </c>
      <c r="K167" s="271"/>
    </row>
    <row r="168" spans="2:11" ht="15" customHeight="1">
      <c r="B168" s="250"/>
      <c r="C168" s="228" t="s">
        <v>713</v>
      </c>
      <c r="D168" s="228"/>
      <c r="E168" s="228"/>
      <c r="F168" s="249" t="s">
        <v>665</v>
      </c>
      <c r="G168" s="228"/>
      <c r="H168" s="228" t="s">
        <v>714</v>
      </c>
      <c r="I168" s="228" t="s">
        <v>667</v>
      </c>
      <c r="J168" s="228" t="s">
        <v>715</v>
      </c>
      <c r="K168" s="271"/>
    </row>
    <row r="169" spans="2:11" ht="15" customHeight="1">
      <c r="B169" s="250"/>
      <c r="C169" s="228" t="s">
        <v>614</v>
      </c>
      <c r="D169" s="228"/>
      <c r="E169" s="228"/>
      <c r="F169" s="249" t="s">
        <v>665</v>
      </c>
      <c r="G169" s="228"/>
      <c r="H169" s="228" t="s">
        <v>731</v>
      </c>
      <c r="I169" s="228" t="s">
        <v>667</v>
      </c>
      <c r="J169" s="228" t="s">
        <v>715</v>
      </c>
      <c r="K169" s="271"/>
    </row>
    <row r="170" spans="2:11" ht="15" customHeight="1">
      <c r="B170" s="250"/>
      <c r="C170" s="228" t="s">
        <v>670</v>
      </c>
      <c r="D170" s="228"/>
      <c r="E170" s="228"/>
      <c r="F170" s="249" t="s">
        <v>671</v>
      </c>
      <c r="G170" s="228"/>
      <c r="H170" s="228" t="s">
        <v>731</v>
      </c>
      <c r="I170" s="228" t="s">
        <v>667</v>
      </c>
      <c r="J170" s="228">
        <v>50</v>
      </c>
      <c r="K170" s="271"/>
    </row>
    <row r="171" spans="2:11" ht="15" customHeight="1">
      <c r="B171" s="250"/>
      <c r="C171" s="228" t="s">
        <v>673</v>
      </c>
      <c r="D171" s="228"/>
      <c r="E171" s="228"/>
      <c r="F171" s="249" t="s">
        <v>665</v>
      </c>
      <c r="G171" s="228"/>
      <c r="H171" s="228" t="s">
        <v>731</v>
      </c>
      <c r="I171" s="228" t="s">
        <v>675</v>
      </c>
      <c r="J171" s="228"/>
      <c r="K171" s="271"/>
    </row>
    <row r="172" spans="2:11" ht="15" customHeight="1">
      <c r="B172" s="250"/>
      <c r="C172" s="228" t="s">
        <v>684</v>
      </c>
      <c r="D172" s="228"/>
      <c r="E172" s="228"/>
      <c r="F172" s="249" t="s">
        <v>671</v>
      </c>
      <c r="G172" s="228"/>
      <c r="H172" s="228" t="s">
        <v>731</v>
      </c>
      <c r="I172" s="228" t="s">
        <v>667</v>
      </c>
      <c r="J172" s="228">
        <v>50</v>
      </c>
      <c r="K172" s="271"/>
    </row>
    <row r="173" spans="2:11" ht="15" customHeight="1">
      <c r="B173" s="250"/>
      <c r="C173" s="228" t="s">
        <v>692</v>
      </c>
      <c r="D173" s="228"/>
      <c r="E173" s="228"/>
      <c r="F173" s="249" t="s">
        <v>671</v>
      </c>
      <c r="G173" s="228"/>
      <c r="H173" s="228" t="s">
        <v>731</v>
      </c>
      <c r="I173" s="228" t="s">
        <v>667</v>
      </c>
      <c r="J173" s="228">
        <v>50</v>
      </c>
      <c r="K173" s="271"/>
    </row>
    <row r="174" spans="2:11" ht="15" customHeight="1">
      <c r="B174" s="250"/>
      <c r="C174" s="228" t="s">
        <v>690</v>
      </c>
      <c r="D174" s="228"/>
      <c r="E174" s="228"/>
      <c r="F174" s="249" t="s">
        <v>671</v>
      </c>
      <c r="G174" s="228"/>
      <c r="H174" s="228" t="s">
        <v>731</v>
      </c>
      <c r="I174" s="228" t="s">
        <v>667</v>
      </c>
      <c r="J174" s="228">
        <v>50</v>
      </c>
      <c r="K174" s="271"/>
    </row>
    <row r="175" spans="2:11" ht="15" customHeight="1">
      <c r="B175" s="250"/>
      <c r="C175" s="228" t="s">
        <v>99</v>
      </c>
      <c r="D175" s="228"/>
      <c r="E175" s="228"/>
      <c r="F175" s="249" t="s">
        <v>665</v>
      </c>
      <c r="G175" s="228"/>
      <c r="H175" s="228" t="s">
        <v>732</v>
      </c>
      <c r="I175" s="228" t="s">
        <v>733</v>
      </c>
      <c r="J175" s="228"/>
      <c r="K175" s="271"/>
    </row>
    <row r="176" spans="2:11" ht="15" customHeight="1">
      <c r="B176" s="250"/>
      <c r="C176" s="228" t="s">
        <v>54</v>
      </c>
      <c r="D176" s="228"/>
      <c r="E176" s="228"/>
      <c r="F176" s="249" t="s">
        <v>665</v>
      </c>
      <c r="G176" s="228"/>
      <c r="H176" s="228" t="s">
        <v>734</v>
      </c>
      <c r="I176" s="228" t="s">
        <v>735</v>
      </c>
      <c r="J176" s="228">
        <v>1</v>
      </c>
      <c r="K176" s="271"/>
    </row>
    <row r="177" spans="2:11" ht="15" customHeight="1">
      <c r="B177" s="250"/>
      <c r="C177" s="228" t="s">
        <v>50</v>
      </c>
      <c r="D177" s="228"/>
      <c r="E177" s="228"/>
      <c r="F177" s="249" t="s">
        <v>665</v>
      </c>
      <c r="G177" s="228"/>
      <c r="H177" s="228" t="s">
        <v>736</v>
      </c>
      <c r="I177" s="228" t="s">
        <v>667</v>
      </c>
      <c r="J177" s="228">
        <v>20</v>
      </c>
      <c r="K177" s="271"/>
    </row>
    <row r="178" spans="2:11" ht="15" customHeight="1">
      <c r="B178" s="250"/>
      <c r="C178" s="228" t="s">
        <v>100</v>
      </c>
      <c r="D178" s="228"/>
      <c r="E178" s="228"/>
      <c r="F178" s="249" t="s">
        <v>665</v>
      </c>
      <c r="G178" s="228"/>
      <c r="H178" s="228" t="s">
        <v>737</v>
      </c>
      <c r="I178" s="228" t="s">
        <v>667</v>
      </c>
      <c r="J178" s="228">
        <v>255</v>
      </c>
      <c r="K178" s="271"/>
    </row>
    <row r="179" spans="2:11" ht="15" customHeight="1">
      <c r="B179" s="250"/>
      <c r="C179" s="228" t="s">
        <v>101</v>
      </c>
      <c r="D179" s="228"/>
      <c r="E179" s="228"/>
      <c r="F179" s="249" t="s">
        <v>665</v>
      </c>
      <c r="G179" s="228"/>
      <c r="H179" s="228" t="s">
        <v>630</v>
      </c>
      <c r="I179" s="228" t="s">
        <v>667</v>
      </c>
      <c r="J179" s="228">
        <v>10</v>
      </c>
      <c r="K179" s="271"/>
    </row>
    <row r="180" spans="2:11" ht="15" customHeight="1">
      <c r="B180" s="250"/>
      <c r="C180" s="228" t="s">
        <v>102</v>
      </c>
      <c r="D180" s="228"/>
      <c r="E180" s="228"/>
      <c r="F180" s="249" t="s">
        <v>665</v>
      </c>
      <c r="G180" s="228"/>
      <c r="H180" s="228" t="s">
        <v>738</v>
      </c>
      <c r="I180" s="228" t="s">
        <v>699</v>
      </c>
      <c r="J180" s="228"/>
      <c r="K180" s="271"/>
    </row>
    <row r="181" spans="2:11" ht="15" customHeight="1">
      <c r="B181" s="250"/>
      <c r="C181" s="228" t="s">
        <v>739</v>
      </c>
      <c r="D181" s="228"/>
      <c r="E181" s="228"/>
      <c r="F181" s="249" t="s">
        <v>665</v>
      </c>
      <c r="G181" s="228"/>
      <c r="H181" s="228" t="s">
        <v>740</v>
      </c>
      <c r="I181" s="228" t="s">
        <v>699</v>
      </c>
      <c r="J181" s="228"/>
      <c r="K181" s="271"/>
    </row>
    <row r="182" spans="2:11" ht="15" customHeight="1">
      <c r="B182" s="250"/>
      <c r="C182" s="228" t="s">
        <v>728</v>
      </c>
      <c r="D182" s="228"/>
      <c r="E182" s="228"/>
      <c r="F182" s="249" t="s">
        <v>665</v>
      </c>
      <c r="G182" s="228"/>
      <c r="H182" s="228" t="s">
        <v>741</v>
      </c>
      <c r="I182" s="228" t="s">
        <v>699</v>
      </c>
      <c r="J182" s="228"/>
      <c r="K182" s="271"/>
    </row>
    <row r="183" spans="2:11" ht="15" customHeight="1">
      <c r="B183" s="250"/>
      <c r="C183" s="228" t="s">
        <v>105</v>
      </c>
      <c r="D183" s="228"/>
      <c r="E183" s="228"/>
      <c r="F183" s="249" t="s">
        <v>671</v>
      </c>
      <c r="G183" s="228"/>
      <c r="H183" s="228" t="s">
        <v>742</v>
      </c>
      <c r="I183" s="228" t="s">
        <v>667</v>
      </c>
      <c r="J183" s="228">
        <v>50</v>
      </c>
      <c r="K183" s="271"/>
    </row>
    <row r="184" spans="2:11" ht="15" customHeight="1">
      <c r="B184" s="277"/>
      <c r="C184" s="259"/>
      <c r="D184" s="259"/>
      <c r="E184" s="259"/>
      <c r="F184" s="259"/>
      <c r="G184" s="259"/>
      <c r="H184" s="259"/>
      <c r="I184" s="259"/>
      <c r="J184" s="259"/>
      <c r="K184" s="278"/>
    </row>
    <row r="185" spans="2:11" ht="18.75" customHeight="1">
      <c r="B185" s="225"/>
      <c r="C185" s="228"/>
      <c r="D185" s="228"/>
      <c r="E185" s="228"/>
      <c r="F185" s="249"/>
      <c r="G185" s="228"/>
      <c r="H185" s="228"/>
      <c r="I185" s="228"/>
      <c r="J185" s="228"/>
      <c r="K185" s="225"/>
    </row>
    <row r="186" spans="2:11" ht="18.75" customHeight="1"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</row>
    <row r="187" spans="2:11" ht="13.5">
      <c r="B187" s="212"/>
      <c r="C187" s="213"/>
      <c r="D187" s="213"/>
      <c r="E187" s="213"/>
      <c r="F187" s="213"/>
      <c r="G187" s="213"/>
      <c r="H187" s="213"/>
      <c r="I187" s="213"/>
      <c r="J187" s="213"/>
      <c r="K187" s="214"/>
    </row>
    <row r="188" spans="2:11" ht="21">
      <c r="B188" s="215"/>
      <c r="C188" s="216" t="s">
        <v>743</v>
      </c>
      <c r="D188" s="216"/>
      <c r="E188" s="216"/>
      <c r="F188" s="216"/>
      <c r="G188" s="216"/>
      <c r="H188" s="216"/>
      <c r="I188" s="216"/>
      <c r="J188" s="216"/>
      <c r="K188" s="217"/>
    </row>
    <row r="189" spans="2:11" ht="25.5" customHeight="1">
      <c r="B189" s="215"/>
      <c r="C189" s="283" t="s">
        <v>744</v>
      </c>
      <c r="D189" s="283"/>
      <c r="E189" s="283"/>
      <c r="F189" s="283" t="s">
        <v>745</v>
      </c>
      <c r="G189" s="284"/>
      <c r="H189" s="285" t="s">
        <v>746</v>
      </c>
      <c r="I189" s="285"/>
      <c r="J189" s="285"/>
      <c r="K189" s="217"/>
    </row>
    <row r="190" spans="2:11" ht="5.25" customHeight="1">
      <c r="B190" s="250"/>
      <c r="C190" s="247"/>
      <c r="D190" s="247"/>
      <c r="E190" s="247"/>
      <c r="F190" s="247"/>
      <c r="G190" s="228"/>
      <c r="H190" s="247"/>
      <c r="I190" s="247"/>
      <c r="J190" s="247"/>
      <c r="K190" s="271"/>
    </row>
    <row r="191" spans="2:11" ht="15" customHeight="1">
      <c r="B191" s="250"/>
      <c r="C191" s="228" t="s">
        <v>747</v>
      </c>
      <c r="D191" s="228"/>
      <c r="E191" s="228"/>
      <c r="F191" s="249" t="s">
        <v>40</v>
      </c>
      <c r="G191" s="228"/>
      <c r="H191" s="286" t="s">
        <v>748</v>
      </c>
      <c r="I191" s="286"/>
      <c r="J191" s="286"/>
      <c r="K191" s="271"/>
    </row>
    <row r="192" spans="2:11" ht="15" customHeight="1">
      <c r="B192" s="250"/>
      <c r="C192" s="256"/>
      <c r="D192" s="228"/>
      <c r="E192" s="228"/>
      <c r="F192" s="249" t="s">
        <v>41</v>
      </c>
      <c r="G192" s="228"/>
      <c r="H192" s="286" t="s">
        <v>749</v>
      </c>
      <c r="I192" s="286"/>
      <c r="J192" s="286"/>
      <c r="K192" s="271"/>
    </row>
    <row r="193" spans="2:11" ht="15" customHeight="1">
      <c r="B193" s="250"/>
      <c r="C193" s="256"/>
      <c r="D193" s="228"/>
      <c r="E193" s="228"/>
      <c r="F193" s="249" t="s">
        <v>44</v>
      </c>
      <c r="G193" s="228"/>
      <c r="H193" s="286" t="s">
        <v>750</v>
      </c>
      <c r="I193" s="286"/>
      <c r="J193" s="286"/>
      <c r="K193" s="271"/>
    </row>
    <row r="194" spans="2:11" ht="15" customHeight="1">
      <c r="B194" s="250"/>
      <c r="C194" s="228"/>
      <c r="D194" s="228"/>
      <c r="E194" s="228"/>
      <c r="F194" s="249" t="s">
        <v>42</v>
      </c>
      <c r="G194" s="228"/>
      <c r="H194" s="286" t="s">
        <v>751</v>
      </c>
      <c r="I194" s="286"/>
      <c r="J194" s="286"/>
      <c r="K194" s="271"/>
    </row>
    <row r="195" spans="2:11" ht="15" customHeight="1">
      <c r="B195" s="250"/>
      <c r="C195" s="228"/>
      <c r="D195" s="228"/>
      <c r="E195" s="228"/>
      <c r="F195" s="249" t="s">
        <v>43</v>
      </c>
      <c r="G195" s="228"/>
      <c r="H195" s="286" t="s">
        <v>752</v>
      </c>
      <c r="I195" s="286"/>
      <c r="J195" s="286"/>
      <c r="K195" s="271"/>
    </row>
    <row r="196" spans="2:11" ht="15" customHeight="1">
      <c r="B196" s="250"/>
      <c r="C196" s="228"/>
      <c r="D196" s="228"/>
      <c r="E196" s="228"/>
      <c r="F196" s="249"/>
      <c r="G196" s="228"/>
      <c r="H196" s="228"/>
      <c r="I196" s="228"/>
      <c r="J196" s="228"/>
      <c r="K196" s="271"/>
    </row>
    <row r="197" spans="2:11" ht="15" customHeight="1">
      <c r="B197" s="250"/>
      <c r="C197" s="228" t="s">
        <v>711</v>
      </c>
      <c r="D197" s="228"/>
      <c r="E197" s="228"/>
      <c r="F197" s="249" t="s">
        <v>75</v>
      </c>
      <c r="G197" s="228"/>
      <c r="H197" s="286" t="s">
        <v>753</v>
      </c>
      <c r="I197" s="286"/>
      <c r="J197" s="286"/>
      <c r="K197" s="271"/>
    </row>
    <row r="198" spans="2:11" ht="15" customHeight="1">
      <c r="B198" s="250"/>
      <c r="C198" s="256"/>
      <c r="D198" s="228"/>
      <c r="E198" s="228"/>
      <c r="F198" s="249" t="s">
        <v>608</v>
      </c>
      <c r="G198" s="228"/>
      <c r="H198" s="286" t="s">
        <v>609</v>
      </c>
      <c r="I198" s="286"/>
      <c r="J198" s="286"/>
      <c r="K198" s="271"/>
    </row>
    <row r="199" spans="2:11" ht="15" customHeight="1">
      <c r="B199" s="250"/>
      <c r="C199" s="228"/>
      <c r="D199" s="228"/>
      <c r="E199" s="228"/>
      <c r="F199" s="249" t="s">
        <v>606</v>
      </c>
      <c r="G199" s="228"/>
      <c r="H199" s="286" t="s">
        <v>754</v>
      </c>
      <c r="I199" s="286"/>
      <c r="J199" s="286"/>
      <c r="K199" s="271"/>
    </row>
    <row r="200" spans="2:11" ht="15" customHeight="1">
      <c r="B200" s="287"/>
      <c r="C200" s="256"/>
      <c r="D200" s="256"/>
      <c r="E200" s="256"/>
      <c r="F200" s="249" t="s">
        <v>610</v>
      </c>
      <c r="G200" s="234"/>
      <c r="H200" s="288" t="s">
        <v>611</v>
      </c>
      <c r="I200" s="288"/>
      <c r="J200" s="288"/>
      <c r="K200" s="289"/>
    </row>
    <row r="201" spans="2:11" ht="15" customHeight="1">
      <c r="B201" s="287"/>
      <c r="C201" s="256"/>
      <c r="D201" s="256"/>
      <c r="E201" s="256"/>
      <c r="F201" s="249" t="s">
        <v>612</v>
      </c>
      <c r="G201" s="234"/>
      <c r="H201" s="288" t="s">
        <v>755</v>
      </c>
      <c r="I201" s="288"/>
      <c r="J201" s="288"/>
      <c r="K201" s="289"/>
    </row>
    <row r="202" spans="2:11" ht="15" customHeight="1">
      <c r="B202" s="287"/>
      <c r="C202" s="256"/>
      <c r="D202" s="256"/>
      <c r="E202" s="256"/>
      <c r="F202" s="290"/>
      <c r="G202" s="234"/>
      <c r="H202" s="291"/>
      <c r="I202" s="291"/>
      <c r="J202" s="291"/>
      <c r="K202" s="289"/>
    </row>
    <row r="203" spans="2:11" ht="15" customHeight="1">
      <c r="B203" s="287"/>
      <c r="C203" s="228" t="s">
        <v>735</v>
      </c>
      <c r="D203" s="256"/>
      <c r="E203" s="256"/>
      <c r="F203" s="249">
        <v>1</v>
      </c>
      <c r="G203" s="234"/>
      <c r="H203" s="288" t="s">
        <v>756</v>
      </c>
      <c r="I203" s="288"/>
      <c r="J203" s="288"/>
      <c r="K203" s="289"/>
    </row>
    <row r="204" spans="2:11" ht="15" customHeight="1">
      <c r="B204" s="287"/>
      <c r="C204" s="256"/>
      <c r="D204" s="256"/>
      <c r="E204" s="256"/>
      <c r="F204" s="249">
        <v>2</v>
      </c>
      <c r="G204" s="234"/>
      <c r="H204" s="288" t="s">
        <v>757</v>
      </c>
      <c r="I204" s="288"/>
      <c r="J204" s="288"/>
      <c r="K204" s="289"/>
    </row>
    <row r="205" spans="2:11" ht="15" customHeight="1">
      <c r="B205" s="287"/>
      <c r="C205" s="256"/>
      <c r="D205" s="256"/>
      <c r="E205" s="256"/>
      <c r="F205" s="249">
        <v>3</v>
      </c>
      <c r="G205" s="234"/>
      <c r="H205" s="288" t="s">
        <v>758</v>
      </c>
      <c r="I205" s="288"/>
      <c r="J205" s="288"/>
      <c r="K205" s="289"/>
    </row>
    <row r="206" spans="2:11" ht="15" customHeight="1">
      <c r="B206" s="287"/>
      <c r="C206" s="256"/>
      <c r="D206" s="256"/>
      <c r="E206" s="256"/>
      <c r="F206" s="249">
        <v>4</v>
      </c>
      <c r="G206" s="234"/>
      <c r="H206" s="288" t="s">
        <v>759</v>
      </c>
      <c r="I206" s="288"/>
      <c r="J206" s="288"/>
      <c r="K206" s="289"/>
    </row>
    <row r="207" spans="2:11" ht="12.75" customHeight="1">
      <c r="B207" s="292"/>
      <c r="C207" s="293"/>
      <c r="D207" s="293"/>
      <c r="E207" s="293"/>
      <c r="F207" s="293"/>
      <c r="G207" s="293"/>
      <c r="H207" s="293"/>
      <c r="I207" s="293"/>
      <c r="J207" s="293"/>
      <c r="K207" s="294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2014-11-03T11:38:09Z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