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Krycí list" sheetId="1" r:id="rId1"/>
    <sheet name="Rekapitulace" sheetId="2" r:id="rId2"/>
    <sheet name="Rozpocet" sheetId="3" r:id="rId3"/>
    <sheet name="9. Zadání s výkazem výměr a poz" sheetId="4" r:id="rId4"/>
  </sheets>
  <definedNames>
    <definedName name="_xlnm.Print_Titles" localSheetId="3">'9. Zadání s výkazem výměr a poz'!$8:$10</definedName>
  </definedNames>
  <calcPr fullCalcOnLoad="1"/>
</workbook>
</file>

<file path=xl/sharedStrings.xml><?xml version="1.0" encoding="utf-8"?>
<sst xmlns="http://schemas.openxmlformats.org/spreadsheetml/2006/main" count="1028" uniqueCount="421">
  <si>
    <t>KRYCÍ LIST ROZPOČTU</t>
  </si>
  <si>
    <t>Název stavby</t>
  </si>
  <si>
    <t>Karlovy Vary ZŠ J.A.Komenského, Kollárova 19</t>
  </si>
  <si>
    <t>JKSO</t>
  </si>
  <si>
    <t xml:space="preserve"> </t>
  </si>
  <si>
    <t>Kód stavby</t>
  </si>
  <si>
    <t>999029</t>
  </si>
  <si>
    <t>Název objektu</t>
  </si>
  <si>
    <t>Rekonstrukce anglických dvorků objektů školy</t>
  </si>
  <si>
    <t>EČO</t>
  </si>
  <si>
    <t>CS ÚRS 2010 02</t>
  </si>
  <si>
    <t>Kód objektu</t>
  </si>
  <si>
    <t>SO 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</si>
  <si>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</si>
  <si>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</si>
  <si>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</si>
  <si>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</si>
  <si>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</si>
  <si>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</si>
  <si>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</si>
  <si>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</si>
  <si>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</si>
  <si>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Ivan Křesina</t>
  </si>
  <si>
    <t>Zhotovitel</t>
  </si>
  <si>
    <t>Rozpočet číslo</t>
  </si>
  <si>
    <t>Zpracoval</t>
  </si>
  <si>
    <t>Dne</t>
  </si>
  <si>
    <t>Polomisová Lucie</t>
  </si>
  <si>
    <t>11.08.2015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</si>
  <si>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</si>
  <si>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</si>
  <si>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</si>
  <si>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</si>
  <si>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</si>
  <si>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</si>
  <si>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</si>
  <si>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</si>
  <si>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</si>
  <si>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</si>
  <si>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</si>
  <si>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</si>
  <si>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</si>
  <si>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</si>
  <si>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</si>
  <si>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</si>
  <si>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</si>
  <si>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</si>
  <si>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</si>
  <si>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</si>
  <si>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</si>
  <si>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</si>
  <si>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</si>
  <si>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</si>
  <si>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</si>
  <si>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</si>
  <si>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</si>
  <si>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</si>
  <si>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</si>
  <si>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</si>
  <si>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</si>
  <si>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</si>
  <si>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</si>
  <si>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</si>
  <si>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</si>
  <si>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</si>
  <si>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</si>
  <si>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</si>
  <si>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</si>
  <si>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</si>
  <si>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</si>
  <si>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</si>
  <si>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</si>
  <si>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</si>
  <si>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</si>
  <si>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</si>
  <si>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</si>
  <si>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</si>
  <si>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</si>
  <si>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</si>
  <si>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</si>
  <si>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</si>
  <si>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</si>
  <si>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</si>
  <si>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</si>
  <si>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</si>
  <si>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5.10.2015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</si>
  <si>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</si>
  <si>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</si>
  <si>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</si>
  <si>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</si>
  <si>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</si>
  <si>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</si>
  <si>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</si>
  <si>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</si>
  <si>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</si>
  <si>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</si>
  <si>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</si>
  <si>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</si>
  <si>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</si>
  <si>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</si>
  <si>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</si>
  <si>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</si>
  <si>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</si>
  <si>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</si>
  <si>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</si>
  <si>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</si>
  <si>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</si>
  <si>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</si>
  <si>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</si>
  <si>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</si>
  <si>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</si>
  <si>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</si>
  <si>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</si>
  <si>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162701105</t>
  </si>
  <si>
    <t>Vodorovné přemístění do 10000 m výkopku z horniny tř. 1 až 4</t>
  </si>
  <si>
    <t>m3</t>
  </si>
  <si>
    <t>2</t>
  </si>
  <si>
    <t>162701109</t>
  </si>
  <si>
    <t>Příplatek k vodorovnému přemístění výkopku z horniny tř. 1 až 4 ZKD 1000 m přes 10000 m</t>
  </si>
  <si>
    <t>3</t>
  </si>
  <si>
    <t>171201201</t>
  </si>
  <si>
    <t>Uložení sypaniny na skládky</t>
  </si>
  <si>
    <t>4</t>
  </si>
  <si>
    <t>171201211</t>
  </si>
  <si>
    <t>Poplatek za uložení odpadu ze sypaniny na skládce (skládkovné)</t>
  </si>
  <si>
    <t>t</t>
  </si>
  <si>
    <t>6</t>
  </si>
  <si>
    <t>Úpravy povrchů, podlahy a osazování výplní</t>
  </si>
  <si>
    <t>62</t>
  </si>
  <si>
    <t>Úprava povrchů vnější</t>
  </si>
  <si>
    <t>5</t>
  </si>
  <si>
    <t>011</t>
  </si>
  <si>
    <t>620991121</t>
  </si>
  <si>
    <t>Zakrývání výplní venkovních otvorů před nástřikem plastických maltovin z lešení</t>
  </si>
  <si>
    <t>m2</t>
  </si>
  <si>
    <t>620471401</t>
  </si>
  <si>
    <t>Vnější omítka akrylátová tenkovrstvá mozaiková tl. do 4 mm</t>
  </si>
  <si>
    <t>7</t>
  </si>
  <si>
    <t>620471813</t>
  </si>
  <si>
    <t>Nátěr základní penetrační  pro akrylátové tenkovrstvé omítky</t>
  </si>
  <si>
    <t>8</t>
  </si>
  <si>
    <t>622712215</t>
  </si>
  <si>
    <t>KZS stěn budov pod omítku deskami z polystyrénu XPS tl 50 mm s hmoždinkami s kovovým trnem</t>
  </si>
  <si>
    <t>9</t>
  </si>
  <si>
    <t>622712220</t>
  </si>
  <si>
    <t>KZS stěn budov pod omítku deskami z polystyrénu XPS tl 100 mm s hmoždinkami s kovovým trnem</t>
  </si>
  <si>
    <t>10</t>
  </si>
  <si>
    <t>622751320</t>
  </si>
  <si>
    <t>KZS lišta zakládací soklová Al tl 1 mm šířky 103 mm</t>
  </si>
  <si>
    <t>m</t>
  </si>
  <si>
    <t>11</t>
  </si>
  <si>
    <t>622754111</t>
  </si>
  <si>
    <t>KZS lišta začišťovací s tkaninou u oken, dveří, výloh</t>
  </si>
  <si>
    <t>12</t>
  </si>
  <si>
    <t>014</t>
  </si>
  <si>
    <t>622454311</t>
  </si>
  <si>
    <t>Oprava vnějších omítek cementových hladkých v rozsahu do 30 %</t>
  </si>
  <si>
    <t>63</t>
  </si>
  <si>
    <t>Podlahy a podlahové konstrukce</t>
  </si>
  <si>
    <t>13</t>
  </si>
  <si>
    <t>631311125R</t>
  </si>
  <si>
    <t>Samozhutnitelný beton - SIKA CRETE 08 SCC</t>
  </si>
  <si>
    <t>14</t>
  </si>
  <si>
    <t>631351101</t>
  </si>
  <si>
    <t>Zřízení bednění rýh a hran v podlahách</t>
  </si>
  <si>
    <t>15</t>
  </si>
  <si>
    <t>631351102</t>
  </si>
  <si>
    <t>Odstranění bednění rýh a hran v podlahách</t>
  </si>
  <si>
    <t>16</t>
  </si>
  <si>
    <t>211</t>
  </si>
  <si>
    <t>62796002R</t>
  </si>
  <si>
    <t>Spojovací můstek SIKA MONO TOP 910 N</t>
  </si>
  <si>
    <t>17</t>
  </si>
  <si>
    <t>627473111</t>
  </si>
  <si>
    <t>Stěrka k vyrovnání ploch SIKA MONO TOP 620 vrstva tl 2 mm (vodorovně i svisle)</t>
  </si>
  <si>
    <t>Ostatní konstrukce a práce-bourání</t>
  </si>
  <si>
    <t>93</t>
  </si>
  <si>
    <t>Různé dokončovací konstrukce a práce inženýrských staveb</t>
  </si>
  <si>
    <t>18</t>
  </si>
  <si>
    <t>015</t>
  </si>
  <si>
    <t>938901131</t>
  </si>
  <si>
    <t>Vyklizení bahna z nádrže</t>
  </si>
  <si>
    <t>19</t>
  </si>
  <si>
    <t>938901132</t>
  </si>
  <si>
    <t>Vyčištění nádrže po vyklizení bahna</t>
  </si>
  <si>
    <t>20</t>
  </si>
  <si>
    <t>938902122</t>
  </si>
  <si>
    <t>Čištění ploch betonových konstrukcí tlakovou vodou</t>
  </si>
  <si>
    <t>95</t>
  </si>
  <si>
    <t>Různé dokončovací konstrukce a práce pozemních staveb</t>
  </si>
  <si>
    <t>21</t>
  </si>
  <si>
    <t>952901411</t>
  </si>
  <si>
    <t>Vyčištění ostatních objektů (kanálů, zásobníků, kůlen) při jakékoliv výšce podlaží</t>
  </si>
  <si>
    <t>22</t>
  </si>
  <si>
    <t>953945132</t>
  </si>
  <si>
    <t>Kotvy mechanické M 12 dl 145 mm pro střední zatížení do betonu, ŽB nebo kamene s vyvrtáním otvoru</t>
  </si>
  <si>
    <t>kus</t>
  </si>
  <si>
    <t>97</t>
  </si>
  <si>
    <t>Prorážení otvorů a ostatní bourací práce</t>
  </si>
  <si>
    <t>23</t>
  </si>
  <si>
    <t>013</t>
  </si>
  <si>
    <t>961044111</t>
  </si>
  <si>
    <t>Bourání základů z betonu prostého</t>
  </si>
  <si>
    <t>24</t>
  </si>
  <si>
    <t>973042241</t>
  </si>
  <si>
    <t>Vysekání kapes ve zdivu z betonu pl do 0,10 m2 hl do 150 mm</t>
  </si>
  <si>
    <t>25</t>
  </si>
  <si>
    <t>978021141</t>
  </si>
  <si>
    <t>Otlučení cementových omítek stěn o rozsahu do 30 %</t>
  </si>
  <si>
    <t>26</t>
  </si>
  <si>
    <t>979081111</t>
  </si>
  <si>
    <t>Odvoz suti a vybouraných hmot na skládku do 1 km</t>
  </si>
  <si>
    <t>27</t>
  </si>
  <si>
    <t>979081121</t>
  </si>
  <si>
    <t>Odvoz suti a vybouraných hmot na skládku ZKD 1 km přes 1 km</t>
  </si>
  <si>
    <t>28</t>
  </si>
  <si>
    <t>979082111</t>
  </si>
  <si>
    <t>Vnitrostaveništní vodorovná doprava suti a vybouraných hmot do 10 m</t>
  </si>
  <si>
    <t>29</t>
  </si>
  <si>
    <t>979082121</t>
  </si>
  <si>
    <t>Vnitrostaveništní vodorovná doprava suti a vybouraných hmot ZKD 5 m přes 10 m</t>
  </si>
  <si>
    <t>30</t>
  </si>
  <si>
    <t>979098201</t>
  </si>
  <si>
    <t>Poplatek za uložení stavebního betonového odpadu na skládce (skládkovné)</t>
  </si>
  <si>
    <t>99</t>
  </si>
  <si>
    <t>Přesun hmot</t>
  </si>
  <si>
    <t>31</t>
  </si>
  <si>
    <t>999281111</t>
  </si>
  <si>
    <t>Přesun hmot pro opravy a údržbu budov v do 25 m</t>
  </si>
  <si>
    <t>Práce a dodávky PSV</t>
  </si>
  <si>
    <t>767</t>
  </si>
  <si>
    <t>Konstrukce zámečnické</t>
  </si>
  <si>
    <t>32</t>
  </si>
  <si>
    <t>767996801</t>
  </si>
  <si>
    <t>Demontáž atypických zámečnických konstrukcí hmotnosti jednotlivých dílů do 50 kg</t>
  </si>
  <si>
    <t>kg</t>
  </si>
  <si>
    <t>33</t>
  </si>
  <si>
    <t>767996802</t>
  </si>
  <si>
    <t>Demontáž atypických zámečnických konstrukcí hmotnosti jednotlivých dílů do 100 kg</t>
  </si>
  <si>
    <t>34</t>
  </si>
  <si>
    <t>767510111</t>
  </si>
  <si>
    <t>Montáž osazení kanálového krytu - původní mříž 900/450</t>
  </si>
  <si>
    <t>35</t>
  </si>
  <si>
    <t>767995101</t>
  </si>
  <si>
    <t>Montáž atypických zámečnických konstrukcí hmotnosti do 5 kg</t>
  </si>
  <si>
    <t>36</t>
  </si>
  <si>
    <t>M</t>
  </si>
  <si>
    <t>MAT</t>
  </si>
  <si>
    <t>13296001</t>
  </si>
  <si>
    <t>atyp - kotvení roštu do ocelového nosníku (žárově zinkováno)</t>
  </si>
  <si>
    <t>ks</t>
  </si>
  <si>
    <t>37</t>
  </si>
  <si>
    <t>767995103</t>
  </si>
  <si>
    <t>Výroba a montáž atypických zámečnických konstrukcí hmotnosti do 20 kg</t>
  </si>
  <si>
    <t>38</t>
  </si>
  <si>
    <t>132312530</t>
  </si>
  <si>
    <t>tyč ocelová L rovnoramenná, zn.oceli 11375 40x40x4 mm</t>
  </si>
  <si>
    <t>39</t>
  </si>
  <si>
    <t>PK</t>
  </si>
  <si>
    <t>76796001</t>
  </si>
  <si>
    <t>Příplatek za žárové zinkování</t>
  </si>
  <si>
    <t>40</t>
  </si>
  <si>
    <t>767995104</t>
  </si>
  <si>
    <t>Montáž atypických zámečnických konstrukcí hmotnosti do 50 kg</t>
  </si>
  <si>
    <t>41</t>
  </si>
  <si>
    <t>133806200</t>
  </si>
  <si>
    <t>tyč ocelová I, značka oceli S 235 JR, označení průřezu 120</t>
  </si>
  <si>
    <t>42</t>
  </si>
  <si>
    <t>43</t>
  </si>
  <si>
    <t>767995105</t>
  </si>
  <si>
    <t>Montáž atypických zámečnických konstrukcí hmotnosti do 100 kg</t>
  </si>
  <si>
    <t>44</t>
  </si>
  <si>
    <t>553470060</t>
  </si>
  <si>
    <t>rošt podlahový lisovaný PZN velikost 30/2 mm  žárově zinkovaný</t>
  </si>
  <si>
    <t>45</t>
  </si>
  <si>
    <t>998767101</t>
  </si>
  <si>
    <t>Přesun hmot pro zámečnické konstrukce v objektech v do 6 m</t>
  </si>
  <si>
    <t>783</t>
  </si>
  <si>
    <t>Dokončovací práce - nátěry</t>
  </si>
  <si>
    <t>46</t>
  </si>
  <si>
    <t>783201811</t>
  </si>
  <si>
    <t>Odstranění nátěrů ze zámečnických konstrukcí oškrabáním</t>
  </si>
  <si>
    <t>47</t>
  </si>
  <si>
    <t>783221124</t>
  </si>
  <si>
    <t>Nátěry syntetické KDK barva dražší matný povrch 2x antikorozní, 1x základní, 1x email</t>
  </si>
  <si>
    <t>48</t>
  </si>
  <si>
    <t>783221130</t>
  </si>
  <si>
    <t>Nátěry syntetické KDK barva dražší základní antikorozní</t>
  </si>
  <si>
    <t>49</t>
  </si>
  <si>
    <t>783904811</t>
  </si>
  <si>
    <t>Odrezivění kovových konstrukcí</t>
  </si>
  <si>
    <t>50</t>
  </si>
  <si>
    <t>78396001R</t>
  </si>
  <si>
    <t>Nátěr vodou ředitelný  SIKA GARD 675 W  1x + 2x</t>
  </si>
  <si>
    <t>OST</t>
  </si>
  <si>
    <t>O01</t>
  </si>
  <si>
    <t>51</t>
  </si>
  <si>
    <t>HZS1291</t>
  </si>
  <si>
    <t>Hodinová zúčtovací sazba pomocný stavební dělník</t>
  </si>
  <si>
    <t>hod</t>
  </si>
  <si>
    <t>999</t>
  </si>
  <si>
    <t>52</t>
  </si>
  <si>
    <t>99996001</t>
  </si>
  <si>
    <t>kpl.</t>
  </si>
  <si>
    <t>provizorní zajištění otevřených anglických dvorků</t>
  </si>
  <si>
    <t>R</t>
  </si>
  <si>
    <t>úprava ploch okolo anglických dvorků pro opravu   (š. cca 0,5 m )</t>
  </si>
  <si>
    <t>0,3*6,3+0,35*1,1*2+0,4*1,1</t>
  </si>
  <si>
    <t>0,3*(2,1+0,65*2)*2</t>
  </si>
  <si>
    <t>pavilon stravování</t>
  </si>
  <si>
    <t>0,3*(36,3+1,2*13)</t>
  </si>
  <si>
    <t>pavilon 2.stupně</t>
  </si>
  <si>
    <t>venkovní sokl anglického dvorku - vodorovná část</t>
  </si>
  <si>
    <t>2,7*1,1*12+0,3*2,1*12</t>
  </si>
  <si>
    <t>((2,7+1,1*2)*2)*12</t>
  </si>
  <si>
    <t>1,5*0,65*2</t>
  </si>
  <si>
    <t>(1,5+0,65)*2*1,7*2</t>
  </si>
  <si>
    <t>2,6*1*2+0,3*1,8*2</t>
  </si>
  <si>
    <t>(2,6+1*2)*1,4*2</t>
  </si>
  <si>
    <t>anglický dvorek vnitřní část - stěny,  podlaha</t>
  </si>
  <si>
    <t>0,9*0,45*2*3</t>
  </si>
  <si>
    <t>zadní vstup - stávající mříže ( plocha 3x)</t>
  </si>
  <si>
    <t>2,6*1*1,09*2</t>
  </si>
  <si>
    <t>pavilon stravování  -  1 řošt   1500/500</t>
  </si>
  <si>
    <t>2,7*1,2*1,09*12</t>
  </si>
  <si>
    <t>pavilon 2.stupně -  2 řošty 1300/1000</t>
  </si>
  <si>
    <t>1,5*0,65*1,09*2</t>
  </si>
  <si>
    <t>pavilon stravování - 3 řošty  1100/900</t>
  </si>
  <si>
    <t>553</t>
  </si>
  <si>
    <t>2,6*1*19,9*2</t>
  </si>
  <si>
    <t>pavilon stravování  - řošty  1300/1000 - 2 ks/dvorek</t>
  </si>
  <si>
    <t>2,7*1,2*19,9*12</t>
  </si>
  <si>
    <t>pavilon 2.stupně -  řošty  1100/900 3  ks/dvorek</t>
  </si>
  <si>
    <t>3*11,1*2*0,001*1,09</t>
  </si>
  <si>
    <t>3*11,1*12*0,001*1,09</t>
  </si>
  <si>
    <t>I č. 120</t>
  </si>
  <si>
    <t>133</t>
  </si>
  <si>
    <t>1,5*0,65*19,9*2</t>
  </si>
  <si>
    <t>pavilon stravování - řošt 1500/500</t>
  </si>
  <si>
    <t>3*11,1*2</t>
  </si>
  <si>
    <t>pavilon stravování - ocelové nosníky I č. 120</t>
  </si>
  <si>
    <t>3*11,1*12</t>
  </si>
  <si>
    <t>pavilon 2.stupně - ocelové nosníky I č. 120</t>
  </si>
  <si>
    <t>(1,5+0,5)*2*2*2,09*1,09*0,001</t>
  </si>
  <si>
    <t>(2,6+1)*2*2*2,09*1,09*0,001</t>
  </si>
  <si>
    <t>pavilon stravování  - rámy</t>
  </si>
  <si>
    <t>(2,7+1,1)*2*12*2,09*1,09*0,001</t>
  </si>
  <si>
    <t>pavilon 2.stupně -  rámy 35x35*4</t>
  </si>
  <si>
    <t>132</t>
  </si>
  <si>
    <t>(1,5+0,5)*2*2*2,09</t>
  </si>
  <si>
    <t>(2,6+1)*2*2*2,09</t>
  </si>
  <si>
    <t>(2,7+1,1)*2*12*2,09</t>
  </si>
  <si>
    <t>pavilon 2.stupně -  rámy</t>
  </si>
  <si>
    <t>2*2</t>
  </si>
  <si>
    <t>pavilon stravování   kotvy do ocelového nosníku</t>
  </si>
  <si>
    <t>2*12</t>
  </si>
  <si>
    <t>pavilon 2.stupně  kotvy do ocelového nosníku</t>
  </si>
  <si>
    <t>2*2*0,5</t>
  </si>
  <si>
    <t>2*12*0,5</t>
  </si>
  <si>
    <t>0,9*0,45*2*19</t>
  </si>
  <si>
    <t>původní rošt 900/450 (demontáž, nátěr, montáž)</t>
  </si>
  <si>
    <t>2,7*1,2*19*2</t>
  </si>
  <si>
    <t>pavilon stravování  - řošty vč. rámů</t>
  </si>
  <si>
    <t>2,7*1,2*19*12</t>
  </si>
  <si>
    <t>pavilon 2.stupně -  řošty vč. rámů</t>
  </si>
  <si>
    <t>1,5*0,65*19*2</t>
  </si>
  <si>
    <t>pavilon stravování - řošty vč. rámů</t>
  </si>
  <si>
    <t>6,191-0,914</t>
  </si>
  <si>
    <t>(2,1+0,95*2)*2*0,1</t>
  </si>
  <si>
    <t>(2,6*1,4-1,8*0,6)*2</t>
  </si>
  <si>
    <t>(36,3+1,5*2)*0,5</t>
  </si>
  <si>
    <t>(2,7*2-2,1*1,5)*12</t>
  </si>
  <si>
    <t>0,3*(2,1+0,65*2)*2*0,1</t>
  </si>
  <si>
    <t>(0,3*6,3+0,35*1,1*2+0,4*1,1)*0,1</t>
  </si>
  <si>
    <t>0,3*(36,3+1,2*13)*0,1</t>
  </si>
  <si>
    <t>6*2</t>
  </si>
  <si>
    <t>6*12</t>
  </si>
  <si>
    <t>pavilon 2.stupně -  řošty  1000/900 3  ks/dvorek</t>
  </si>
  <si>
    <t>2,6*1,1*2</t>
  </si>
  <si>
    <t>2,7*1,2*12</t>
  </si>
  <si>
    <t>((2,6+1,2)*2*1,4-1,8*0,6)*2+0,15*(1,8+1,5)*2*2</t>
  </si>
  <si>
    <t>((2,7+1,2)*2*2-2,1*1,5)*12+0,15*(2,1+1,5)*2*12</t>
  </si>
  <si>
    <t>1,5*0,65*0,1*2</t>
  </si>
  <si>
    <t>2,6*1,1*0,1*2</t>
  </si>
  <si>
    <t>2,7*1,2*0,1*12</t>
  </si>
  <si>
    <t>podlaha anglických dvorků</t>
  </si>
  <si>
    <t>(2,1+0,65*2)*2*2*0,2</t>
  </si>
  <si>
    <t>(6,3+1,1*3)*2*0,2</t>
  </si>
  <si>
    <t>(36,3+1,2*13)*2*0,2</t>
  </si>
  <si>
    <t>dobetonování vrchní části angl.dvorků</t>
  </si>
  <si>
    <t>stěna nadzemní části</t>
  </si>
  <si>
    <t>pavilon stravování - stěna pro zateplení</t>
  </si>
  <si>
    <t>pavilon 2.stupně - stěna pro zateplení</t>
  </si>
  <si>
    <t>(1,8+0,6*2)*2</t>
  </si>
  <si>
    <t>(2,1+1,5*2)*12</t>
  </si>
  <si>
    <t>bez zateplení</t>
  </si>
  <si>
    <t>(2,6-1,8)*2</t>
  </si>
  <si>
    <t>(2,7-2,1)*12</t>
  </si>
  <si>
    <t>2,6*0,4*2</t>
  </si>
  <si>
    <t>sokl nad anglickými dvorky</t>
  </si>
  <si>
    <t>(2,6*1,4-1,7*0,5)*2</t>
  </si>
  <si>
    <t>2,7*0,3*12</t>
  </si>
  <si>
    <t>(2,7*1,8-2*1,4)*12</t>
  </si>
  <si>
    <t>0,15*(1,8+0,6*2)*2</t>
  </si>
  <si>
    <t>0,15*(2,1+1,5*2)*12</t>
  </si>
  <si>
    <t>(2,1+0,95*2)*2*0,2</t>
  </si>
  <si>
    <t>(36,3+1,5*2)*0,6</t>
  </si>
  <si>
    <t>stěna nadzemní části bez zateplení</t>
  </si>
  <si>
    <t>10,08+42,1</t>
  </si>
  <si>
    <t>zateplené plochy</t>
  </si>
  <si>
    <t>1,8*0,6*2</t>
  </si>
  <si>
    <t>2,1*1,5*12</t>
  </si>
  <si>
    <t>4,655 * 1,6</t>
  </si>
  <si>
    <t>4,655 * 14</t>
  </si>
  <si>
    <t>Celková cena zadání</t>
  </si>
  <si>
    <t>Jednotková cena zadání</t>
  </si>
  <si>
    <t>Datum:   11.8.2015</t>
  </si>
  <si>
    <t xml:space="preserve">JKSO:   </t>
  </si>
  <si>
    <t>Objekt:   Rekonstrukce anglických dvorků objektů školy</t>
  </si>
  <si>
    <t>Stavba:   Karlovy Vary ZŠ J.A.Komenského, Kollárova 19</t>
  </si>
  <si>
    <t>ZADÁNÍ S VÝKAZEM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</si>
</sst>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b/>
      <u val="single"/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8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8" fillId="0" borderId="0" xfId="46" applyFont="1" applyAlignment="1">
      <alignment horizontal="left" vertical="top"/>
      <protection locked="0"/>
    </xf>
    <xf numFmtId="166" fontId="38" fillId="0" borderId="0" xfId="46" applyNumberFormat="1" applyAlignment="1">
      <alignment horizontal="right" vertical="top"/>
      <protection locked="0"/>
    </xf>
    <xf numFmtId="167" fontId="38" fillId="0" borderId="0" xfId="46" applyNumberFormat="1" applyAlignment="1">
      <alignment horizontal="right" vertical="top"/>
      <protection locked="0"/>
    </xf>
    <xf numFmtId="0" fontId="38" fillId="0" borderId="0" xfId="46" applyAlignment="1">
      <alignment horizontal="left" vertical="top" wrapText="1"/>
      <protection locked="0"/>
    </xf>
    <xf numFmtId="165" fontId="38" fillId="0" borderId="0" xfId="46" applyNumberFormat="1" applyAlignment="1">
      <alignment horizontal="right" vertical="top"/>
      <protection locked="0"/>
    </xf>
    <xf numFmtId="0" fontId="38" fillId="0" borderId="0" xfId="46" applyAlignment="1">
      <alignment horizontal="left" vertical="top"/>
      <protection locked="0"/>
    </xf>
    <xf numFmtId="166" fontId="39" fillId="0" borderId="0" xfId="46" applyNumberFormat="1" applyFont="1" applyAlignment="1">
      <alignment horizontal="right"/>
      <protection locked="0"/>
    </xf>
    <xf numFmtId="167" fontId="39" fillId="0" borderId="0" xfId="46" applyNumberFormat="1" applyFont="1" applyAlignment="1">
      <alignment horizontal="right"/>
      <protection locked="0"/>
    </xf>
    <xf numFmtId="0" fontId="39" fillId="0" borderId="0" xfId="46" applyFont="1" applyAlignment="1">
      <alignment horizontal="left" wrapText="1"/>
      <protection locked="0"/>
    </xf>
    <xf numFmtId="165" fontId="39" fillId="0" borderId="0" xfId="46" applyNumberFormat="1" applyFont="1" applyAlignment="1">
      <alignment horizontal="right"/>
      <protection locked="0"/>
    </xf>
    <xf numFmtId="166" fontId="40" fillId="0" borderId="63" xfId="46" applyNumberFormat="1" applyFont="1" applyBorder="1" applyAlignment="1">
      <alignment horizontal="right"/>
      <protection locked="0"/>
    </xf>
    <xf numFmtId="166" fontId="40" fillId="0" borderId="64" xfId="46" applyNumberFormat="1" applyFont="1" applyBorder="1" applyAlignment="1">
      <alignment horizontal="right"/>
      <protection locked="0"/>
    </xf>
    <xf numFmtId="167" fontId="40" fillId="0" borderId="64" xfId="46" applyNumberFormat="1" applyFont="1" applyBorder="1" applyAlignment="1">
      <alignment horizontal="right"/>
      <protection locked="0"/>
    </xf>
    <xf numFmtId="0" fontId="40" fillId="0" borderId="64" xfId="46" applyFont="1" applyBorder="1" applyAlignment="1">
      <alignment horizontal="left" wrapText="1"/>
      <protection locked="0"/>
    </xf>
    <xf numFmtId="165" fontId="40" fillId="0" borderId="65" xfId="46" applyNumberFormat="1" applyFont="1" applyBorder="1" applyAlignment="1">
      <alignment horizontal="right"/>
      <protection locked="0"/>
    </xf>
    <xf numFmtId="166" fontId="40" fillId="0" borderId="66" xfId="46" applyNumberFormat="1" applyFont="1" applyBorder="1" applyAlignment="1">
      <alignment horizontal="right"/>
      <protection locked="0"/>
    </xf>
    <xf numFmtId="166" fontId="40" fillId="0" borderId="67" xfId="46" applyNumberFormat="1" applyFont="1" applyBorder="1" applyAlignment="1">
      <alignment horizontal="right"/>
      <protection locked="0"/>
    </xf>
    <xf numFmtId="167" fontId="40" fillId="0" borderId="67" xfId="46" applyNumberFormat="1" applyFont="1" applyBorder="1" applyAlignment="1">
      <alignment horizontal="right"/>
      <protection locked="0"/>
    </xf>
    <xf numFmtId="0" fontId="40" fillId="0" borderId="67" xfId="46" applyFont="1" applyBorder="1" applyAlignment="1">
      <alignment horizontal="left" wrapText="1"/>
      <protection locked="0"/>
    </xf>
    <xf numFmtId="165" fontId="40" fillId="0" borderId="68" xfId="46" applyNumberFormat="1" applyFont="1" applyBorder="1" applyAlignment="1">
      <alignment horizontal="right"/>
      <protection locked="0"/>
    </xf>
    <xf numFmtId="166" fontId="3" fillId="0" borderId="69" xfId="46" applyNumberFormat="1" applyFont="1" applyBorder="1" applyAlignment="1">
      <alignment horizontal="right"/>
      <protection locked="0"/>
    </xf>
    <xf numFmtId="166" fontId="3" fillId="0" borderId="70" xfId="46" applyNumberFormat="1" applyFont="1" applyBorder="1" applyAlignment="1">
      <alignment horizontal="right"/>
      <protection locked="0"/>
    </xf>
    <xf numFmtId="167" fontId="3" fillId="0" borderId="70" xfId="46" applyNumberFormat="1" applyFont="1" applyBorder="1" applyAlignment="1">
      <alignment horizontal="right"/>
      <protection locked="0"/>
    </xf>
    <xf numFmtId="0" fontId="3" fillId="0" borderId="70" xfId="46" applyFont="1" applyBorder="1" applyAlignment="1">
      <alignment horizontal="left" wrapText="1"/>
      <protection locked="0"/>
    </xf>
    <xf numFmtId="165" fontId="3" fillId="0" borderId="71" xfId="46" applyNumberFormat="1" applyFont="1" applyBorder="1" applyAlignment="1">
      <alignment horizontal="right"/>
      <protection locked="0"/>
    </xf>
    <xf numFmtId="166" fontId="14" fillId="0" borderId="0" xfId="46" applyNumberFormat="1" applyFont="1" applyAlignment="1">
      <alignment horizontal="right"/>
      <protection locked="0"/>
    </xf>
    <xf numFmtId="167" fontId="14" fillId="0" borderId="0" xfId="46" applyNumberFormat="1" applyFont="1" applyAlignment="1">
      <alignment horizontal="right"/>
      <protection locked="0"/>
    </xf>
    <xf numFmtId="0" fontId="14" fillId="0" borderId="0" xfId="46" applyFont="1" applyAlignment="1">
      <alignment horizontal="left" wrapText="1"/>
      <protection locked="0"/>
    </xf>
    <xf numFmtId="165" fontId="14" fillId="0" borderId="0" xfId="46" applyNumberFormat="1" applyFont="1" applyAlignment="1">
      <alignment horizontal="right"/>
      <protection locked="0"/>
    </xf>
    <xf numFmtId="166" fontId="40" fillId="0" borderId="72" xfId="46" applyNumberFormat="1" applyFont="1" applyBorder="1" applyAlignment="1">
      <alignment horizontal="right"/>
      <protection locked="0"/>
    </xf>
    <xf numFmtId="166" fontId="40" fillId="0" borderId="73" xfId="46" applyNumberFormat="1" applyFont="1" applyBorder="1" applyAlignment="1">
      <alignment horizontal="right"/>
      <protection locked="0"/>
    </xf>
    <xf numFmtId="167" fontId="40" fillId="0" borderId="73" xfId="46" applyNumberFormat="1" applyFont="1" applyBorder="1" applyAlignment="1">
      <alignment horizontal="right"/>
      <protection locked="0"/>
    </xf>
    <xf numFmtId="0" fontId="40" fillId="0" borderId="73" xfId="46" applyFont="1" applyBorder="1" applyAlignment="1">
      <alignment horizontal="left" wrapText="1"/>
      <protection locked="0"/>
    </xf>
    <xf numFmtId="165" fontId="40" fillId="0" borderId="74" xfId="46" applyNumberFormat="1" applyFont="1" applyBorder="1" applyAlignment="1">
      <alignment horizontal="right"/>
      <protection locked="0"/>
    </xf>
    <xf numFmtId="166" fontId="3" fillId="0" borderId="63" xfId="46" applyNumberFormat="1" applyFont="1" applyBorder="1" applyAlignment="1">
      <alignment horizontal="right"/>
      <protection locked="0"/>
    </xf>
    <xf numFmtId="166" fontId="3" fillId="0" borderId="64" xfId="46" applyNumberFormat="1" applyFont="1" applyBorder="1" applyAlignment="1">
      <alignment horizontal="right"/>
      <protection locked="0"/>
    </xf>
    <xf numFmtId="167" fontId="3" fillId="0" borderId="64" xfId="46" applyNumberFormat="1" applyFont="1" applyBorder="1" applyAlignment="1">
      <alignment horizontal="right"/>
      <protection locked="0"/>
    </xf>
    <xf numFmtId="0" fontId="3" fillId="0" borderId="64" xfId="46" applyFont="1" applyBorder="1" applyAlignment="1">
      <alignment horizontal="left" wrapText="1"/>
      <protection locked="0"/>
    </xf>
    <xf numFmtId="165" fontId="3" fillId="0" borderId="65" xfId="46" applyNumberFormat="1" applyFont="1" applyBorder="1" applyAlignment="1">
      <alignment horizontal="right"/>
      <protection locked="0"/>
    </xf>
    <xf numFmtId="166" fontId="3" fillId="0" borderId="72" xfId="46" applyNumberFormat="1" applyFont="1" applyBorder="1" applyAlignment="1">
      <alignment horizontal="right"/>
      <protection locked="0"/>
    </xf>
    <xf numFmtId="166" fontId="3" fillId="0" borderId="73" xfId="46" applyNumberFormat="1" applyFont="1" applyBorder="1" applyAlignment="1">
      <alignment horizontal="right"/>
      <protection locked="0"/>
    </xf>
    <xf numFmtId="167" fontId="3" fillId="0" borderId="73" xfId="46" applyNumberFormat="1" applyFont="1" applyBorder="1" applyAlignment="1">
      <alignment horizontal="right"/>
      <protection locked="0"/>
    </xf>
    <xf numFmtId="0" fontId="3" fillId="0" borderId="73" xfId="46" applyFont="1" applyBorder="1" applyAlignment="1">
      <alignment horizontal="left" wrapText="1"/>
      <protection locked="0"/>
    </xf>
    <xf numFmtId="165" fontId="3" fillId="0" borderId="74" xfId="46" applyNumberFormat="1" applyFont="1" applyBorder="1" applyAlignment="1">
      <alignment horizontal="right"/>
      <protection locked="0"/>
    </xf>
    <xf numFmtId="166" fontId="3" fillId="0" borderId="66" xfId="46" applyNumberFormat="1" applyFont="1" applyBorder="1" applyAlignment="1">
      <alignment horizontal="right"/>
      <protection locked="0"/>
    </xf>
    <xf numFmtId="166" fontId="3" fillId="0" borderId="67" xfId="46" applyNumberFormat="1" applyFont="1" applyBorder="1" applyAlignment="1">
      <alignment horizontal="right"/>
      <protection locked="0"/>
    </xf>
    <xf numFmtId="167" fontId="3" fillId="0" borderId="67" xfId="46" applyNumberFormat="1" applyFont="1" applyBorder="1" applyAlignment="1">
      <alignment horizontal="right"/>
      <protection locked="0"/>
    </xf>
    <xf numFmtId="0" fontId="3" fillId="0" borderId="67" xfId="46" applyFont="1" applyBorder="1" applyAlignment="1">
      <alignment horizontal="left" wrapText="1"/>
      <protection locked="0"/>
    </xf>
    <xf numFmtId="165" fontId="3" fillId="0" borderId="68" xfId="46" applyNumberFormat="1" applyFont="1" applyBorder="1" applyAlignment="1">
      <alignment horizontal="right"/>
      <protection locked="0"/>
    </xf>
    <xf numFmtId="166" fontId="41" fillId="0" borderId="69" xfId="46" applyNumberFormat="1" applyFont="1" applyBorder="1" applyAlignment="1">
      <alignment horizontal="right"/>
      <protection locked="0"/>
    </xf>
    <xf numFmtId="166" fontId="41" fillId="0" borderId="70" xfId="46" applyNumberFormat="1" applyFont="1" applyBorder="1" applyAlignment="1">
      <alignment horizontal="right"/>
      <protection locked="0"/>
    </xf>
    <xf numFmtId="167" fontId="41" fillId="0" borderId="70" xfId="46" applyNumberFormat="1" applyFont="1" applyBorder="1" applyAlignment="1">
      <alignment horizontal="right"/>
      <protection locked="0"/>
    </xf>
    <xf numFmtId="0" fontId="41" fillId="0" borderId="70" xfId="46" applyFont="1" applyBorder="1" applyAlignment="1">
      <alignment horizontal="left" wrapText="1"/>
      <protection locked="0"/>
    </xf>
    <xf numFmtId="165" fontId="41" fillId="0" borderId="71" xfId="46" applyNumberFormat="1" applyFont="1" applyBorder="1" applyAlignment="1">
      <alignment horizontal="right"/>
      <protection locked="0"/>
    </xf>
    <xf numFmtId="166" fontId="40" fillId="0" borderId="69" xfId="46" applyNumberFormat="1" applyFont="1" applyBorder="1" applyAlignment="1">
      <alignment horizontal="right"/>
      <protection locked="0"/>
    </xf>
    <xf numFmtId="166" fontId="40" fillId="0" borderId="70" xfId="46" applyNumberFormat="1" applyFont="1" applyBorder="1" applyAlignment="1">
      <alignment horizontal="right"/>
      <protection locked="0"/>
    </xf>
    <xf numFmtId="167" fontId="40" fillId="0" borderId="70" xfId="46" applyNumberFormat="1" applyFont="1" applyBorder="1" applyAlignment="1">
      <alignment horizontal="right"/>
      <protection locked="0"/>
    </xf>
    <xf numFmtId="0" fontId="40" fillId="0" borderId="70" xfId="46" applyFont="1" applyBorder="1" applyAlignment="1">
      <alignment horizontal="left" wrapText="1"/>
      <protection locked="0"/>
    </xf>
    <xf numFmtId="165" fontId="40" fillId="0" borderId="71" xfId="46" applyNumberFormat="1" applyFont="1" applyBorder="1" applyAlignment="1">
      <alignment horizontal="right"/>
      <protection locked="0"/>
    </xf>
    <xf numFmtId="0" fontId="5" fillId="33" borderId="0" xfId="46" applyFont="1" applyFill="1" applyAlignment="1" applyProtection="1">
      <alignment horizontal="left"/>
      <protection/>
    </xf>
    <xf numFmtId="0" fontId="3" fillId="34" borderId="75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Alignment="1" applyProtection="1">
      <alignment horizontal="left"/>
      <protection/>
    </xf>
    <xf numFmtId="0" fontId="14" fillId="33" borderId="0" xfId="46" applyFont="1" applyFill="1" applyAlignment="1" applyProtection="1">
      <alignment horizontal="left"/>
      <protection/>
    </xf>
    <xf numFmtId="0" fontId="13" fillId="33" borderId="0" xfId="46" applyFont="1" applyFill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 t="s">
        <v>10</v>
      </c>
      <c r="Q7" s="25"/>
      <c r="R7" s="23"/>
      <c r="S7" s="21"/>
    </row>
    <row r="8" spans="1:19" ht="17.25" customHeight="1" hidden="1">
      <c r="A8" s="15"/>
      <c r="B8" s="16" t="s">
        <v>11</v>
      </c>
      <c r="C8" s="16"/>
      <c r="D8" s="16"/>
      <c r="E8" s="22" t="s">
        <v>12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13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/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6</v>
      </c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184">
        <v>0</v>
      </c>
      <c r="E35" s="56">
        <f>IF(D35=0,0,R47/D35)</f>
        <v>0</v>
      </c>
      <c r="F35" s="57"/>
      <c r="G35" s="58"/>
      <c r="H35" s="55"/>
      <c r="I35" s="184">
        <v>0</v>
      </c>
      <c r="J35" s="56">
        <f>IF(I35=0,0,R47/I35)</f>
        <v>0</v>
      </c>
      <c r="K35" s="59"/>
      <c r="L35" s="58"/>
      <c r="M35" s="55"/>
      <c r="N35" s="55"/>
      <c r="O35" s="184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2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38</v>
      </c>
      <c r="B37" s="64"/>
      <c r="C37" s="65" t="s">
        <v>39</v>
      </c>
      <c r="D37" s="66"/>
      <c r="E37" s="66"/>
      <c r="F37" s="67"/>
      <c r="G37" s="63" t="s">
        <v>40</v>
      </c>
      <c r="H37" s="68"/>
      <c r="I37" s="65" t="s">
        <v>41</v>
      </c>
      <c r="J37" s="66"/>
      <c r="K37" s="66"/>
      <c r="L37" s="63" t="s">
        <v>42</v>
      </c>
      <c r="M37" s="68"/>
      <c r="N37" s="65" t="s">
        <v>43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44</v>
      </c>
      <c r="C38" s="19"/>
      <c r="D38" s="71" t="s">
        <v>45</v>
      </c>
      <c r="E38" s="72">
        <f>SUMIF(Rozpocet!O5:O65535,8,Rozpocet!I5:I65535)</f>
        <v>0</v>
      </c>
      <c r="F38" s="73"/>
      <c r="G38" s="69">
        <v>8</v>
      </c>
      <c r="H38" s="74" t="s">
        <v>46</v>
      </c>
      <c r="I38" s="35"/>
      <c r="J38" s="185">
        <v>0</v>
      </c>
      <c r="K38" s="75"/>
      <c r="L38" s="69">
        <v>13</v>
      </c>
      <c r="M38" s="33" t="s">
        <v>47</v>
      </c>
      <c r="N38" s="38"/>
      <c r="O38" s="38"/>
      <c r="P38" s="188"/>
      <c r="Q38" s="76" t="s">
        <v>48</v>
      </c>
      <c r="R38" s="187">
        <v>0</v>
      </c>
      <c r="S38" s="73"/>
    </row>
    <row r="39" spans="1:19" ht="20.25" customHeight="1">
      <c r="A39" s="69">
        <v>2</v>
      </c>
      <c r="B39" s="77"/>
      <c r="C39" s="28"/>
      <c r="D39" s="71" t="s">
        <v>49</v>
      </c>
      <c r="E39" s="72">
        <f>SUMIF(Rozpocet!O10:O65536,4,Rozpocet!I10:I65536)</f>
        <v>0</v>
      </c>
      <c r="F39" s="73"/>
      <c r="G39" s="69">
        <v>9</v>
      </c>
      <c r="H39" s="16" t="s">
        <v>50</v>
      </c>
      <c r="I39" s="71"/>
      <c r="J39" s="185">
        <v>0</v>
      </c>
      <c r="K39" s="75"/>
      <c r="L39" s="69">
        <v>14</v>
      </c>
      <c r="M39" s="33" t="s">
        <v>51</v>
      </c>
      <c r="N39" s="38"/>
      <c r="O39" s="38"/>
      <c r="P39" s="188"/>
      <c r="Q39" s="76" t="s">
        <v>48</v>
      </c>
      <c r="R39" s="187">
        <v>0</v>
      </c>
      <c r="S39" s="73"/>
    </row>
    <row r="40" spans="1:19" ht="20.25" customHeight="1">
      <c r="A40" s="69">
        <v>3</v>
      </c>
      <c r="B40" s="70" t="s">
        <v>52</v>
      </c>
      <c r="C40" s="19"/>
      <c r="D40" s="71" t="s">
        <v>45</v>
      </c>
      <c r="E40" s="72">
        <f>SUMIF(Rozpocet!O11:O65536,32,Rozpocet!I11:I65536)</f>
        <v>0</v>
      </c>
      <c r="F40" s="73"/>
      <c r="G40" s="69">
        <v>10</v>
      </c>
      <c r="H40" s="74" t="s">
        <v>53</v>
      </c>
      <c r="I40" s="35"/>
      <c r="J40" s="185">
        <v>0</v>
      </c>
      <c r="K40" s="75"/>
      <c r="L40" s="69">
        <v>15</v>
      </c>
      <c r="M40" s="33" t="s">
        <v>54</v>
      </c>
      <c r="N40" s="38"/>
      <c r="O40" s="38"/>
      <c r="P40" s="188"/>
      <c r="Q40" s="76" t="s">
        <v>48</v>
      </c>
      <c r="R40" s="187">
        <v>0</v>
      </c>
      <c r="S40" s="73"/>
    </row>
    <row r="41" spans="1:19" ht="20.25" customHeight="1">
      <c r="A41" s="69">
        <v>4</v>
      </c>
      <c r="B41" s="77"/>
      <c r="C41" s="28"/>
      <c r="D41" s="71" t="s">
        <v>49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85">
        <v>0</v>
      </c>
      <c r="K41" s="75"/>
      <c r="L41" s="69">
        <v>16</v>
      </c>
      <c r="M41" s="33" t="s">
        <v>55</v>
      </c>
      <c r="N41" s="38"/>
      <c r="O41" s="38"/>
      <c r="P41" s="188"/>
      <c r="Q41" s="76" t="s">
        <v>48</v>
      </c>
      <c r="R41" s="187">
        <v>0</v>
      </c>
      <c r="S41" s="73"/>
    </row>
    <row r="42" spans="1:19" ht="20.25" customHeight="1">
      <c r="A42" s="69">
        <v>5</v>
      </c>
      <c r="B42" s="70" t="s">
        <v>56</v>
      </c>
      <c r="C42" s="19"/>
      <c r="D42" s="71" t="s">
        <v>45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57</v>
      </c>
      <c r="N42" s="38"/>
      <c r="O42" s="38"/>
      <c r="P42" s="188"/>
      <c r="Q42" s="76" t="s">
        <v>48</v>
      </c>
      <c r="R42" s="187">
        <v>0</v>
      </c>
      <c r="S42" s="73"/>
    </row>
    <row r="43" spans="1:19" ht="20.25" customHeight="1">
      <c r="A43" s="69">
        <v>6</v>
      </c>
      <c r="B43" s="77"/>
      <c r="C43" s="28"/>
      <c r="D43" s="71" t="s">
        <v>49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58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59</v>
      </c>
      <c r="C44" s="38"/>
      <c r="D44" s="35"/>
      <c r="E44" s="81">
        <f>SUM(E38:E43)</f>
        <v>0</v>
      </c>
      <c r="F44" s="48"/>
      <c r="G44" s="69">
        <v>12</v>
      </c>
      <c r="H44" s="80" t="s">
        <v>60</v>
      </c>
      <c r="I44" s="35"/>
      <c r="J44" s="82">
        <f>SUM(J38:J41)</f>
        <v>0</v>
      </c>
      <c r="K44" s="83"/>
      <c r="L44" s="69">
        <v>19</v>
      </c>
      <c r="M44" s="70" t="s">
        <v>61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63</v>
      </c>
      <c r="I45" s="88"/>
      <c r="J45" s="186">
        <v>0</v>
      </c>
      <c r="K45" s="90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21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65</v>
      </c>
      <c r="M46" s="51"/>
      <c r="N46" s="65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67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68</v>
      </c>
      <c r="B48" s="27"/>
      <c r="C48" s="27"/>
      <c r="D48" s="27"/>
      <c r="E48" s="27"/>
      <c r="F48" s="28"/>
      <c r="G48" s="96" t="s">
        <v>69</v>
      </c>
      <c r="H48" s="27"/>
      <c r="I48" s="27"/>
      <c r="J48" s="27"/>
      <c r="K48" s="27"/>
      <c r="L48" s="69">
        <v>24</v>
      </c>
      <c r="M48" s="97">
        <v>15</v>
      </c>
      <c r="N48" s="28" t="s">
        <v>48</v>
      </c>
      <c r="O48" s="98">
        <f>R47-O49</f>
        <v>0</v>
      </c>
      <c r="P48" s="38" t="s">
        <v>70</v>
      </c>
      <c r="Q48" s="35"/>
      <c r="R48" s="99">
        <f>ROUNDUP(O48*M48/100,1)</f>
        <v>0</v>
      </c>
      <c r="S48" s="100"/>
    </row>
    <row r="49" spans="1:19" ht="20.25" customHeight="1">
      <c r="A49" s="101" t="s">
        <v>20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48</v>
      </c>
      <c r="O49" s="98">
        <f>ROUND(SUMIF(Rozpocet!N14:N65536,M49,Rozpocet!I14:I65536)+SUMIF(P38:P42,M49,R38:R42)+IF(K45=M49,J45,0),2)</f>
        <v>0</v>
      </c>
      <c r="P49" s="38" t="s">
        <v>70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71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68</v>
      </c>
      <c r="B51" s="27"/>
      <c r="C51" s="27"/>
      <c r="D51" s="27"/>
      <c r="E51" s="27"/>
      <c r="F51" s="28"/>
      <c r="G51" s="96" t="s">
        <v>69</v>
      </c>
      <c r="H51" s="27"/>
      <c r="I51" s="27"/>
      <c r="J51" s="27"/>
      <c r="K51" s="27"/>
      <c r="L51" s="63" t="s">
        <v>72</v>
      </c>
      <c r="M51" s="51"/>
      <c r="N51" s="65" t="s">
        <v>73</v>
      </c>
      <c r="O51" s="50"/>
      <c r="P51" s="50"/>
      <c r="Q51" s="50"/>
      <c r="R51" s="108"/>
      <c r="S51" s="53"/>
    </row>
    <row r="52" spans="1:19" ht="20.25" customHeight="1">
      <c r="A52" s="101" t="s">
        <v>23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74</v>
      </c>
      <c r="N52" s="38"/>
      <c r="O52" s="38"/>
      <c r="P52" s="38"/>
      <c r="Q52" s="35"/>
      <c r="R52" s="187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75</v>
      </c>
      <c r="N53" s="38"/>
      <c r="O53" s="38"/>
      <c r="P53" s="38"/>
      <c r="Q53" s="35"/>
      <c r="R53" s="187">
        <v>0</v>
      </c>
      <c r="S53" s="73"/>
    </row>
    <row r="54" spans="1:19" ht="20.25" customHeight="1">
      <c r="A54" s="109" t="s">
        <v>68</v>
      </c>
      <c r="B54" s="43"/>
      <c r="C54" s="43"/>
      <c r="D54" s="43"/>
      <c r="E54" s="43"/>
      <c r="F54" s="110"/>
      <c r="G54" s="111" t="s">
        <v>69</v>
      </c>
      <c r="H54" s="43"/>
      <c r="I54" s="43"/>
      <c r="J54" s="43"/>
      <c r="K54" s="43"/>
      <c r="L54" s="85">
        <v>29</v>
      </c>
      <c r="M54" s="86" t="s">
        <v>76</v>
      </c>
      <c r="N54" s="87"/>
      <c r="O54" s="87"/>
      <c r="P54" s="87"/>
      <c r="Q54" s="88"/>
      <c r="R54" s="189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77</v>
      </c>
      <c r="B1" s="114"/>
      <c r="C1" s="114"/>
      <c r="D1" s="114"/>
      <c r="E1" s="114"/>
    </row>
    <row r="2" spans="1:5" ht="12" customHeight="1">
      <c r="A2" s="115" t="s">
        <v>78</v>
      </c>
      <c r="B2" s="116" t="str">
        <f>'Krycí list'!E5</f>
        <v>Karlovy Vary ZŠ J.A.Komenského, Kollárova 19</v>
      </c>
      <c r="C2" s="117"/>
      <c r="D2" s="117"/>
      <c r="E2" s="117"/>
    </row>
    <row r="3" spans="1:5" ht="12" customHeight="1">
      <c r="A3" s="115" t="s">
        <v>79</v>
      </c>
      <c r="B3" s="116" t="str">
        <f>'Krycí list'!E7</f>
        <v>Rekonstrukce anglických dvorků objektů školy</v>
      </c>
      <c r="C3" s="118"/>
      <c r="D3" s="116"/>
      <c r="E3" s="119"/>
    </row>
    <row r="4" spans="1:5" ht="12" customHeight="1">
      <c r="A4" s="115" t="s">
        <v>80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81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82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83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84</v>
      </c>
      <c r="B9" s="116" t="s">
        <v>85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86</v>
      </c>
      <c r="B11" s="121" t="s">
        <v>87</v>
      </c>
      <c r="C11" s="122" t="s">
        <v>88</v>
      </c>
      <c r="D11" s="123" t="s">
        <v>89</v>
      </c>
      <c r="E11" s="122" t="s">
        <v>90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Rozpocet!D20</f>
        <v>6</v>
      </c>
      <c r="B16" s="137" t="str">
        <f>Rozpocet!E20</f>
        <v>Úpravy povrchů, podlahy a osazování výplní</v>
      </c>
      <c r="C16" s="138">
        <f>Rozpocet!I20</f>
        <v>0</v>
      </c>
      <c r="D16" s="139">
        <f>Rozpocet!K20</f>
        <v>0</v>
      </c>
      <c r="E16" s="139">
        <f>Rozpocet!M20</f>
        <v>0</v>
      </c>
    </row>
    <row r="17" spans="1:5" s="131" customFormat="1" ht="12.75" customHeight="1">
      <c r="A17" s="140" t="str">
        <f>Rozpocet!D21</f>
        <v>62</v>
      </c>
      <c r="B17" s="141" t="str">
        <f>Rozpocet!E21</f>
        <v>Úprava povrchů vnější</v>
      </c>
      <c r="C17" s="142">
        <f>Rozpocet!I21</f>
        <v>0</v>
      </c>
      <c r="D17" s="143">
        <f>Rozpocet!K21</f>
        <v>0</v>
      </c>
      <c r="E17" s="143">
        <f>Rozpocet!M21</f>
        <v>0</v>
      </c>
    </row>
    <row r="18" spans="1:5" s="131" customFormat="1" ht="12.75" customHeight="1">
      <c r="A18" s="140" t="str">
        <f>Rozpocet!D30</f>
        <v>63</v>
      </c>
      <c r="B18" s="141" t="str">
        <f>Rozpocet!E30</f>
        <v>Podlahy a podlahové konstrukce</v>
      </c>
      <c r="C18" s="142">
        <f>Rozpocet!I30</f>
        <v>0</v>
      </c>
      <c r="D18" s="143">
        <f>Rozpocet!K30</f>
        <v>0</v>
      </c>
      <c r="E18" s="143">
        <f>Rozpocet!M30</f>
        <v>0</v>
      </c>
    </row>
    <row r="19" spans="1:5" s="131" customFormat="1" ht="12.75" customHeight="1">
      <c r="A19" s="136" t="str">
        <f>Rozpocet!D36</f>
        <v>9</v>
      </c>
      <c r="B19" s="137" t="str">
        <f>Rozpocet!E36</f>
        <v>Ostatní konstrukce a práce-bourání</v>
      </c>
      <c r="C19" s="138">
        <f>Rozpocet!I36</f>
        <v>0</v>
      </c>
      <c r="D19" s="139">
        <f>Rozpocet!K36</f>
        <v>0</v>
      </c>
      <c r="E19" s="139">
        <f>Rozpocet!M36</f>
        <v>0</v>
      </c>
    </row>
    <row r="20" spans="1:5" s="131" customFormat="1" ht="12.75" customHeight="1">
      <c r="A20" s="140" t="str">
        <f>Rozpocet!D37</f>
        <v>93</v>
      </c>
      <c r="B20" s="141" t="str">
        <f>Rozpocet!E37</f>
        <v>Různé dokončovací konstrukce a práce inženýrských staveb</v>
      </c>
      <c r="C20" s="142">
        <f>Rozpocet!I37</f>
        <v>0</v>
      </c>
      <c r="D20" s="143">
        <f>Rozpocet!K37</f>
        <v>0</v>
      </c>
      <c r="E20" s="143">
        <f>Rozpocet!M37</f>
        <v>0</v>
      </c>
    </row>
    <row r="21" spans="1:5" s="131" customFormat="1" ht="12.75" customHeight="1">
      <c r="A21" s="140" t="str">
        <f>Rozpocet!D41</f>
        <v>95</v>
      </c>
      <c r="B21" s="141" t="str">
        <f>Rozpocet!E41</f>
        <v>Různé dokončovací konstrukce a práce pozemních staveb</v>
      </c>
      <c r="C21" s="142">
        <f>Rozpocet!I41</f>
        <v>0</v>
      </c>
      <c r="D21" s="143">
        <f>Rozpocet!K41</f>
        <v>0</v>
      </c>
      <c r="E21" s="143">
        <f>Rozpocet!M41</f>
        <v>0</v>
      </c>
    </row>
    <row r="22" spans="1:5" s="131" customFormat="1" ht="12.75" customHeight="1">
      <c r="A22" s="140" t="str">
        <f>Rozpocet!D44</f>
        <v>97</v>
      </c>
      <c r="B22" s="141" t="str">
        <f>Rozpocet!E44</f>
        <v>Prorážení otvorů a ostatní bourací práce</v>
      </c>
      <c r="C22" s="142">
        <f>Rozpocet!I44</f>
        <v>0</v>
      </c>
      <c r="D22" s="143">
        <f>Rozpocet!K44</f>
        <v>0</v>
      </c>
      <c r="E22" s="143">
        <f>Rozpocet!M44</f>
        <v>0</v>
      </c>
    </row>
    <row r="23" spans="1:5" s="131" customFormat="1" ht="12.75" customHeight="1">
      <c r="A23" s="140" t="str">
        <f>Rozpocet!D53</f>
        <v>99</v>
      </c>
      <c r="B23" s="141" t="str">
        <f>Rozpocet!E53</f>
        <v>Přesun hmot</v>
      </c>
      <c r="C23" s="142">
        <f>Rozpocet!I53</f>
        <v>0</v>
      </c>
      <c r="D23" s="143">
        <f>Rozpocet!K53</f>
        <v>0</v>
      </c>
      <c r="E23" s="143">
        <f>Rozpocet!M53</f>
        <v>0</v>
      </c>
    </row>
    <row r="24" spans="1:5" s="131" customFormat="1" ht="12.75" customHeight="1">
      <c r="A24" s="132" t="str">
        <f>Rozpocet!D55</f>
        <v>PSV</v>
      </c>
      <c r="B24" s="133" t="str">
        <f>Rozpocet!E55</f>
        <v>Práce a dodávky PSV</v>
      </c>
      <c r="C24" s="134">
        <f>Rozpocet!I55</f>
        <v>0</v>
      </c>
      <c r="D24" s="135">
        <f>Rozpocet!K55</f>
        <v>0</v>
      </c>
      <c r="E24" s="135">
        <f>Rozpocet!M55</f>
        <v>0</v>
      </c>
    </row>
    <row r="25" spans="1:5" s="131" customFormat="1" ht="12.75" customHeight="1">
      <c r="A25" s="136" t="str">
        <f>Rozpocet!D56</f>
        <v>767</v>
      </c>
      <c r="B25" s="137" t="str">
        <f>Rozpocet!E56</f>
        <v>Konstrukce zámečnické</v>
      </c>
      <c r="C25" s="138">
        <f>Rozpocet!I56</f>
        <v>0</v>
      </c>
      <c r="D25" s="139">
        <f>Rozpocet!K56</f>
        <v>0</v>
      </c>
      <c r="E25" s="139">
        <f>Rozpocet!M56</f>
        <v>0</v>
      </c>
    </row>
    <row r="26" spans="1:5" s="131" customFormat="1" ht="12.75" customHeight="1">
      <c r="A26" s="136" t="str">
        <f>Rozpocet!D71</f>
        <v>783</v>
      </c>
      <c r="B26" s="137" t="str">
        <f>Rozpocet!E71</f>
        <v>Dokončovací práce - nátěry</v>
      </c>
      <c r="C26" s="138">
        <f>Rozpocet!I71</f>
        <v>0</v>
      </c>
      <c r="D26" s="139">
        <f>Rozpocet!K71</f>
        <v>0</v>
      </c>
      <c r="E26" s="139">
        <f>Rozpocet!M71</f>
        <v>0</v>
      </c>
    </row>
    <row r="27" spans="1:5" s="131" customFormat="1" ht="12.75" customHeight="1">
      <c r="A27" s="132" t="str">
        <f>Rozpocet!D77</f>
        <v>OST</v>
      </c>
      <c r="B27" s="133" t="str">
        <f>Rozpocet!E77</f>
        <v>Ostatní</v>
      </c>
      <c r="C27" s="134">
        <f>Rozpocet!I77</f>
        <v>0</v>
      </c>
      <c r="D27" s="135">
        <f>Rozpocet!K77</f>
        <v>0</v>
      </c>
      <c r="E27" s="135">
        <f>Rozpocet!M77</f>
        <v>0</v>
      </c>
    </row>
    <row r="28" spans="1:5" s="131" customFormat="1" ht="12.75" customHeight="1">
      <c r="A28" s="136" t="str">
        <f>Rozpocet!D78</f>
        <v>O01</v>
      </c>
      <c r="B28" s="137" t="str">
        <f>Rozpocet!E78</f>
        <v>Ostatní</v>
      </c>
      <c r="C28" s="138">
        <f>Rozpocet!I78</f>
        <v>0</v>
      </c>
      <c r="D28" s="139">
        <f>Rozpocet!K78</f>
        <v>0</v>
      </c>
      <c r="E28" s="139">
        <f>Rozpocet!M78</f>
        <v>0</v>
      </c>
    </row>
    <row r="29" spans="1:5" s="131" customFormat="1" ht="12.75" customHeight="1">
      <c r="A29" s="132" t="str">
        <f>Rozpocet!D80</f>
        <v>Ostatní</v>
      </c>
      <c r="B29" s="133" t="str">
        <f>Rozpocet!E80</f>
        <v>Ostatní</v>
      </c>
      <c r="C29" s="134">
        <f>Rozpocet!I80</f>
        <v>0</v>
      </c>
      <c r="D29" s="135">
        <f>Rozpocet!K80</f>
        <v>0</v>
      </c>
      <c r="E29" s="135">
        <f>Rozpocet!M80</f>
        <v>0</v>
      </c>
    </row>
    <row r="30" spans="1:5" s="131" customFormat="1" ht="12.75" customHeight="1">
      <c r="A30" s="136" t="str">
        <f>Rozpocet!D81</f>
        <v>999</v>
      </c>
      <c r="B30" s="137" t="str">
        <f>Rozpocet!E81</f>
        <v>Zařízení staveniště</v>
      </c>
      <c r="C30" s="138">
        <f>Rozpocet!I81</f>
        <v>0</v>
      </c>
      <c r="D30" s="139">
        <f>Rozpocet!K81</f>
        <v>0</v>
      </c>
      <c r="E30" s="139">
        <f>Rozpocet!M81</f>
        <v>0</v>
      </c>
    </row>
    <row r="31" spans="2:5" s="144" customFormat="1" ht="12.75" customHeight="1">
      <c r="B31" s="145" t="s">
        <v>91</v>
      </c>
      <c r="C31" s="146">
        <f>Rozpocet!I83</f>
        <v>0</v>
      </c>
      <c r="D31" s="147">
        <f>Rozpocet!K83</f>
        <v>0</v>
      </c>
      <c r="E31" s="147">
        <f>Rozpocet!M83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5" t="s">
        <v>78</v>
      </c>
      <c r="B2" s="116"/>
      <c r="C2" s="116" t="str">
        <f>'Krycí list'!E5</f>
        <v>Karlovy Vary ZŠ J.A.Komenského, Kollárova 19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</row>
    <row r="3" spans="1:16" ht="11.25" customHeight="1">
      <c r="A3" s="115" t="s">
        <v>79</v>
      </c>
      <c r="B3" s="116"/>
      <c r="C3" s="116" t="str">
        <f>'Krycí list'!E7</f>
        <v>Rekonstrukce anglických dvorků objektů školy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</row>
    <row r="4" spans="1:16" ht="11.25" customHeight="1">
      <c r="A4" s="115" t="s">
        <v>80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</row>
    <row r="5" spans="1:16" ht="11.25" customHeight="1">
      <c r="A5" s="116" t="s">
        <v>93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</row>
    <row r="7" spans="1:16" ht="11.25" customHeight="1">
      <c r="A7" s="116" t="s">
        <v>82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</row>
    <row r="8" spans="1:16" ht="11.25" customHeight="1">
      <c r="A8" s="116" t="s">
        <v>83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</row>
    <row r="9" spans="1:16" ht="11.25" customHeight="1">
      <c r="A9" s="116" t="s">
        <v>84</v>
      </c>
      <c r="B9" s="116"/>
      <c r="C9" s="116" t="s">
        <v>85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72"/>
      <c r="I10" s="148"/>
      <c r="J10" s="148"/>
      <c r="K10" s="148"/>
      <c r="L10" s="148"/>
      <c r="M10" s="148"/>
      <c r="N10" s="172"/>
      <c r="O10" s="149"/>
      <c r="P10" s="149"/>
    </row>
    <row r="11" spans="1:16" ht="21.75" customHeight="1">
      <c r="A11" s="120" t="s">
        <v>94</v>
      </c>
      <c r="B11" s="121" t="s">
        <v>95</v>
      </c>
      <c r="C11" s="121" t="s">
        <v>96</v>
      </c>
      <c r="D11" s="121" t="s">
        <v>97</v>
      </c>
      <c r="E11" s="121" t="s">
        <v>87</v>
      </c>
      <c r="F11" s="121" t="s">
        <v>98</v>
      </c>
      <c r="G11" s="121" t="s">
        <v>99</v>
      </c>
      <c r="H11" s="173" t="s">
        <v>100</v>
      </c>
      <c r="I11" s="121" t="s">
        <v>88</v>
      </c>
      <c r="J11" s="121" t="s">
        <v>101</v>
      </c>
      <c r="K11" s="121" t="s">
        <v>89</v>
      </c>
      <c r="L11" s="121" t="s">
        <v>102</v>
      </c>
      <c r="M11" s="121" t="s">
        <v>103</v>
      </c>
      <c r="N11" s="180" t="s">
        <v>104</v>
      </c>
      <c r="O11" s="150" t="s">
        <v>105</v>
      </c>
      <c r="P11" s="151" t="s">
        <v>106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4">
        <v>8</v>
      </c>
      <c r="I12" s="125">
        <v>9</v>
      </c>
      <c r="J12" s="125"/>
      <c r="K12" s="125"/>
      <c r="L12" s="125"/>
      <c r="M12" s="125"/>
      <c r="N12" s="181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72"/>
      <c r="I13" s="148"/>
      <c r="J13" s="148"/>
      <c r="K13" s="148"/>
      <c r="L13" s="148"/>
      <c r="M13" s="148"/>
      <c r="N13" s="172"/>
      <c r="O13" s="149"/>
      <c r="P13" s="154"/>
    </row>
    <row r="14" spans="1:16" s="131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75"/>
      <c r="I14" s="157">
        <f>I15+I20+I36</f>
        <v>0</v>
      </c>
      <c r="J14" s="155"/>
      <c r="K14" s="158">
        <f>K15+K20+K36</f>
        <v>0</v>
      </c>
      <c r="L14" s="155"/>
      <c r="M14" s="158">
        <f>M15+M20+M36</f>
        <v>0</v>
      </c>
      <c r="N14" s="175"/>
      <c r="P14" s="133" t="s">
        <v>108</v>
      </c>
    </row>
    <row r="15" spans="2:16" s="131" customFormat="1" ht="12.75" customHeight="1">
      <c r="B15" s="136" t="s">
        <v>65</v>
      </c>
      <c r="D15" s="137" t="s">
        <v>109</v>
      </c>
      <c r="E15" s="137" t="s">
        <v>110</v>
      </c>
      <c r="H15" s="176"/>
      <c r="I15" s="138">
        <f>SUM(I16:I19)</f>
        <v>0</v>
      </c>
      <c r="K15" s="139">
        <f>SUM(K16:K19)</f>
        <v>0</v>
      </c>
      <c r="M15" s="139">
        <f>SUM(M16:M19)</f>
        <v>0</v>
      </c>
      <c r="N15" s="176"/>
      <c r="P15" s="137" t="s">
        <v>109</v>
      </c>
    </row>
    <row r="16" spans="1:16" s="16" customFormat="1" ht="13.5" customHeight="1">
      <c r="A16" s="159" t="s">
        <v>109</v>
      </c>
      <c r="B16" s="159" t="s">
        <v>111</v>
      </c>
      <c r="C16" s="159" t="s">
        <v>112</v>
      </c>
      <c r="D16" s="16" t="s">
        <v>113</v>
      </c>
      <c r="E16" s="160" t="s">
        <v>114</v>
      </c>
      <c r="F16" s="159" t="s">
        <v>115</v>
      </c>
      <c r="G16" s="161">
        <v>4.655</v>
      </c>
      <c r="H16" s="177">
        <v>0</v>
      </c>
      <c r="I16" s="162">
        <f>ROUND(G16*H16,2)</f>
        <v>0</v>
      </c>
      <c r="J16" s="163">
        <v>0</v>
      </c>
      <c r="K16" s="161">
        <f>G16*J16</f>
        <v>0</v>
      </c>
      <c r="L16" s="163">
        <v>0</v>
      </c>
      <c r="M16" s="161">
        <f>G16*L16</f>
        <v>0</v>
      </c>
      <c r="N16" s="182">
        <v>21</v>
      </c>
      <c r="O16" s="164">
        <v>4</v>
      </c>
      <c r="P16" s="16" t="s">
        <v>116</v>
      </c>
    </row>
    <row r="17" spans="1:16" s="16" customFormat="1" ht="24" customHeight="1">
      <c r="A17" s="159" t="s">
        <v>116</v>
      </c>
      <c r="B17" s="159" t="s">
        <v>111</v>
      </c>
      <c r="C17" s="159" t="s">
        <v>112</v>
      </c>
      <c r="D17" s="16" t="s">
        <v>117</v>
      </c>
      <c r="E17" s="160" t="s">
        <v>118</v>
      </c>
      <c r="F17" s="159" t="s">
        <v>115</v>
      </c>
      <c r="G17" s="161">
        <v>65.17</v>
      </c>
      <c r="H17" s="177">
        <v>0</v>
      </c>
      <c r="I17" s="162">
        <f>ROUND(G17*H17,2)</f>
        <v>0</v>
      </c>
      <c r="J17" s="163">
        <v>0</v>
      </c>
      <c r="K17" s="161">
        <f>G17*J17</f>
        <v>0</v>
      </c>
      <c r="L17" s="163">
        <v>0</v>
      </c>
      <c r="M17" s="161">
        <f>G17*L17</f>
        <v>0</v>
      </c>
      <c r="N17" s="182">
        <v>21</v>
      </c>
      <c r="O17" s="164">
        <v>4</v>
      </c>
      <c r="P17" s="16" t="s">
        <v>116</v>
      </c>
    </row>
    <row r="18" spans="1:16" s="16" customFormat="1" ht="13.5" customHeight="1">
      <c r="A18" s="159" t="s">
        <v>119</v>
      </c>
      <c r="B18" s="159" t="s">
        <v>111</v>
      </c>
      <c r="C18" s="159" t="s">
        <v>112</v>
      </c>
      <c r="D18" s="16" t="s">
        <v>120</v>
      </c>
      <c r="E18" s="160" t="s">
        <v>121</v>
      </c>
      <c r="F18" s="159" t="s">
        <v>115</v>
      </c>
      <c r="G18" s="161">
        <v>4.655</v>
      </c>
      <c r="H18" s="177">
        <v>0</v>
      </c>
      <c r="I18" s="162">
        <f>ROUND(G18*H18,2)</f>
        <v>0</v>
      </c>
      <c r="J18" s="163">
        <v>0</v>
      </c>
      <c r="K18" s="161">
        <f>G18*J18</f>
        <v>0</v>
      </c>
      <c r="L18" s="163">
        <v>0</v>
      </c>
      <c r="M18" s="161">
        <f>G18*L18</f>
        <v>0</v>
      </c>
      <c r="N18" s="182">
        <v>21</v>
      </c>
      <c r="O18" s="164">
        <v>4</v>
      </c>
      <c r="P18" s="16" t="s">
        <v>116</v>
      </c>
    </row>
    <row r="19" spans="1:16" s="16" customFormat="1" ht="13.5" customHeight="1">
      <c r="A19" s="159" t="s">
        <v>122</v>
      </c>
      <c r="B19" s="159" t="s">
        <v>111</v>
      </c>
      <c r="C19" s="159" t="s">
        <v>112</v>
      </c>
      <c r="D19" s="16" t="s">
        <v>123</v>
      </c>
      <c r="E19" s="160" t="s">
        <v>124</v>
      </c>
      <c r="F19" s="159" t="s">
        <v>125</v>
      </c>
      <c r="G19" s="161">
        <v>7.448</v>
      </c>
      <c r="H19" s="177">
        <v>0</v>
      </c>
      <c r="I19" s="162">
        <f>ROUND(G19*H19,2)</f>
        <v>0</v>
      </c>
      <c r="J19" s="163">
        <v>0</v>
      </c>
      <c r="K19" s="161">
        <f>G19*J19</f>
        <v>0</v>
      </c>
      <c r="L19" s="163">
        <v>0</v>
      </c>
      <c r="M19" s="161">
        <f>G19*L19</f>
        <v>0</v>
      </c>
      <c r="N19" s="182">
        <v>21</v>
      </c>
      <c r="O19" s="164">
        <v>4</v>
      </c>
      <c r="P19" s="16" t="s">
        <v>116</v>
      </c>
    </row>
    <row r="20" spans="2:16" s="131" customFormat="1" ht="12.75" customHeight="1">
      <c r="B20" s="136" t="s">
        <v>65</v>
      </c>
      <c r="D20" s="137" t="s">
        <v>126</v>
      </c>
      <c r="E20" s="137" t="s">
        <v>127</v>
      </c>
      <c r="H20" s="176"/>
      <c r="I20" s="138">
        <f>I21+I30</f>
        <v>0</v>
      </c>
      <c r="K20" s="139">
        <f>K21+K30</f>
        <v>0</v>
      </c>
      <c r="M20" s="139">
        <f>M21+M30</f>
        <v>0</v>
      </c>
      <c r="N20" s="176"/>
      <c r="P20" s="137" t="s">
        <v>109</v>
      </c>
    </row>
    <row r="21" spans="2:16" s="131" customFormat="1" ht="12.75" customHeight="1">
      <c r="B21" s="140" t="s">
        <v>65</v>
      </c>
      <c r="D21" s="141" t="s">
        <v>128</v>
      </c>
      <c r="E21" s="141" t="s">
        <v>129</v>
      </c>
      <c r="H21" s="176"/>
      <c r="I21" s="142">
        <f>SUM(I22:I29)</f>
        <v>0</v>
      </c>
      <c r="K21" s="143">
        <f>SUM(K22:K29)</f>
        <v>0</v>
      </c>
      <c r="M21" s="143">
        <f>SUM(M22:M29)</f>
        <v>0</v>
      </c>
      <c r="N21" s="176"/>
      <c r="P21" s="141" t="s">
        <v>116</v>
      </c>
    </row>
    <row r="22" spans="1:16" s="16" customFormat="1" ht="13.5" customHeight="1">
      <c r="A22" s="159" t="s">
        <v>130</v>
      </c>
      <c r="B22" s="159" t="s">
        <v>111</v>
      </c>
      <c r="C22" s="159" t="s">
        <v>131</v>
      </c>
      <c r="D22" s="16" t="s">
        <v>132</v>
      </c>
      <c r="E22" s="160" t="s">
        <v>133</v>
      </c>
      <c r="F22" s="159" t="s">
        <v>134</v>
      </c>
      <c r="G22" s="161">
        <v>39.96</v>
      </c>
      <c r="H22" s="177">
        <v>0</v>
      </c>
      <c r="I22" s="162">
        <f aca="true" t="shared" si="0" ref="I22:I29">ROUND(G22*H22,2)</f>
        <v>0</v>
      </c>
      <c r="J22" s="163">
        <v>0</v>
      </c>
      <c r="K22" s="161">
        <f aca="true" t="shared" si="1" ref="K22:K29">G22*J22</f>
        <v>0</v>
      </c>
      <c r="L22" s="163">
        <v>0</v>
      </c>
      <c r="M22" s="161">
        <f aca="true" t="shared" si="2" ref="M22:M29">G22*L22</f>
        <v>0</v>
      </c>
      <c r="N22" s="182">
        <v>21</v>
      </c>
      <c r="O22" s="164">
        <v>4</v>
      </c>
      <c r="P22" s="16" t="s">
        <v>119</v>
      </c>
    </row>
    <row r="23" spans="1:16" s="16" customFormat="1" ht="13.5" customHeight="1">
      <c r="A23" s="159" t="s">
        <v>126</v>
      </c>
      <c r="B23" s="159" t="s">
        <v>111</v>
      </c>
      <c r="C23" s="159" t="s">
        <v>131</v>
      </c>
      <c r="D23" s="16" t="s">
        <v>135</v>
      </c>
      <c r="E23" s="160" t="s">
        <v>136</v>
      </c>
      <c r="F23" s="159" t="s">
        <v>134</v>
      </c>
      <c r="G23" s="161">
        <v>77.36</v>
      </c>
      <c r="H23" s="177">
        <v>0</v>
      </c>
      <c r="I23" s="162">
        <f t="shared" si="0"/>
        <v>0</v>
      </c>
      <c r="J23" s="163">
        <v>0</v>
      </c>
      <c r="K23" s="161">
        <f t="shared" si="1"/>
        <v>0</v>
      </c>
      <c r="L23" s="163">
        <v>0</v>
      </c>
      <c r="M23" s="161">
        <f t="shared" si="2"/>
        <v>0</v>
      </c>
      <c r="N23" s="182">
        <v>21</v>
      </c>
      <c r="O23" s="164">
        <v>4</v>
      </c>
      <c r="P23" s="16" t="s">
        <v>119</v>
      </c>
    </row>
    <row r="24" spans="1:16" s="16" customFormat="1" ht="13.5" customHeight="1">
      <c r="A24" s="159" t="s">
        <v>137</v>
      </c>
      <c r="B24" s="159" t="s">
        <v>111</v>
      </c>
      <c r="C24" s="159" t="s">
        <v>131</v>
      </c>
      <c r="D24" s="16" t="s">
        <v>138</v>
      </c>
      <c r="E24" s="160" t="s">
        <v>139</v>
      </c>
      <c r="F24" s="159" t="s">
        <v>134</v>
      </c>
      <c r="G24" s="161">
        <v>77.36</v>
      </c>
      <c r="H24" s="177">
        <v>0</v>
      </c>
      <c r="I24" s="162">
        <f t="shared" si="0"/>
        <v>0</v>
      </c>
      <c r="J24" s="163">
        <v>0</v>
      </c>
      <c r="K24" s="161">
        <f t="shared" si="1"/>
        <v>0</v>
      </c>
      <c r="L24" s="163">
        <v>0</v>
      </c>
      <c r="M24" s="161">
        <f t="shared" si="2"/>
        <v>0</v>
      </c>
      <c r="N24" s="182">
        <v>21</v>
      </c>
      <c r="O24" s="164">
        <v>4</v>
      </c>
      <c r="P24" s="16" t="s">
        <v>119</v>
      </c>
    </row>
    <row r="25" spans="1:16" s="16" customFormat="1" ht="24" customHeight="1">
      <c r="A25" s="159" t="s">
        <v>140</v>
      </c>
      <c r="B25" s="159" t="s">
        <v>111</v>
      </c>
      <c r="C25" s="159" t="s">
        <v>131</v>
      </c>
      <c r="D25" s="16" t="s">
        <v>141</v>
      </c>
      <c r="E25" s="160" t="s">
        <v>142</v>
      </c>
      <c r="F25" s="159" t="s">
        <v>134</v>
      </c>
      <c r="G25" s="161">
        <v>10.08</v>
      </c>
      <c r="H25" s="177">
        <v>0</v>
      </c>
      <c r="I25" s="162">
        <f t="shared" si="0"/>
        <v>0</v>
      </c>
      <c r="J25" s="163">
        <v>0</v>
      </c>
      <c r="K25" s="161">
        <f t="shared" si="1"/>
        <v>0</v>
      </c>
      <c r="L25" s="163">
        <v>0</v>
      </c>
      <c r="M25" s="161">
        <f t="shared" si="2"/>
        <v>0</v>
      </c>
      <c r="N25" s="182">
        <v>21</v>
      </c>
      <c r="O25" s="164">
        <v>4</v>
      </c>
      <c r="P25" s="16" t="s">
        <v>119</v>
      </c>
    </row>
    <row r="26" spans="1:16" s="16" customFormat="1" ht="24" customHeight="1">
      <c r="A26" s="159" t="s">
        <v>143</v>
      </c>
      <c r="B26" s="159" t="s">
        <v>111</v>
      </c>
      <c r="C26" s="159" t="s">
        <v>131</v>
      </c>
      <c r="D26" s="16" t="s">
        <v>144</v>
      </c>
      <c r="E26" s="160" t="s">
        <v>145</v>
      </c>
      <c r="F26" s="159" t="s">
        <v>134</v>
      </c>
      <c r="G26" s="161">
        <v>42.1</v>
      </c>
      <c r="H26" s="177">
        <v>0</v>
      </c>
      <c r="I26" s="162">
        <f t="shared" si="0"/>
        <v>0</v>
      </c>
      <c r="J26" s="163">
        <v>0</v>
      </c>
      <c r="K26" s="161">
        <f t="shared" si="1"/>
        <v>0</v>
      </c>
      <c r="L26" s="163">
        <v>0</v>
      </c>
      <c r="M26" s="161">
        <f t="shared" si="2"/>
        <v>0</v>
      </c>
      <c r="N26" s="182">
        <v>21</v>
      </c>
      <c r="O26" s="164">
        <v>4</v>
      </c>
      <c r="P26" s="16" t="s">
        <v>119</v>
      </c>
    </row>
    <row r="27" spans="1:16" s="16" customFormat="1" ht="13.5" customHeight="1">
      <c r="A27" s="159" t="s">
        <v>146</v>
      </c>
      <c r="B27" s="159" t="s">
        <v>111</v>
      </c>
      <c r="C27" s="159" t="s">
        <v>131</v>
      </c>
      <c r="D27" s="16" t="s">
        <v>147</v>
      </c>
      <c r="E27" s="160" t="s">
        <v>148</v>
      </c>
      <c r="F27" s="159" t="s">
        <v>149</v>
      </c>
      <c r="G27" s="161">
        <v>8.8</v>
      </c>
      <c r="H27" s="177">
        <v>0</v>
      </c>
      <c r="I27" s="162">
        <f t="shared" si="0"/>
        <v>0</v>
      </c>
      <c r="J27" s="163">
        <v>0</v>
      </c>
      <c r="K27" s="161">
        <f t="shared" si="1"/>
        <v>0</v>
      </c>
      <c r="L27" s="163">
        <v>0</v>
      </c>
      <c r="M27" s="161">
        <f t="shared" si="2"/>
        <v>0</v>
      </c>
      <c r="N27" s="182">
        <v>21</v>
      </c>
      <c r="O27" s="164">
        <v>4</v>
      </c>
      <c r="P27" s="16" t="s">
        <v>119</v>
      </c>
    </row>
    <row r="28" spans="1:16" s="16" customFormat="1" ht="13.5" customHeight="1">
      <c r="A28" s="159" t="s">
        <v>150</v>
      </c>
      <c r="B28" s="159" t="s">
        <v>111</v>
      </c>
      <c r="C28" s="159" t="s">
        <v>131</v>
      </c>
      <c r="D28" s="16" t="s">
        <v>151</v>
      </c>
      <c r="E28" s="160" t="s">
        <v>152</v>
      </c>
      <c r="F28" s="159" t="s">
        <v>149</v>
      </c>
      <c r="G28" s="161">
        <v>67.2</v>
      </c>
      <c r="H28" s="177">
        <v>0</v>
      </c>
      <c r="I28" s="162">
        <f t="shared" si="0"/>
        <v>0</v>
      </c>
      <c r="J28" s="163">
        <v>0</v>
      </c>
      <c r="K28" s="161">
        <f t="shared" si="1"/>
        <v>0</v>
      </c>
      <c r="L28" s="163">
        <v>0</v>
      </c>
      <c r="M28" s="161">
        <f t="shared" si="2"/>
        <v>0</v>
      </c>
      <c r="N28" s="182">
        <v>21</v>
      </c>
      <c r="O28" s="164">
        <v>4</v>
      </c>
      <c r="P28" s="16" t="s">
        <v>119</v>
      </c>
    </row>
    <row r="29" spans="1:16" s="16" customFormat="1" ht="13.5" customHeight="1">
      <c r="A29" s="159" t="s">
        <v>153</v>
      </c>
      <c r="B29" s="159" t="s">
        <v>111</v>
      </c>
      <c r="C29" s="159" t="s">
        <v>154</v>
      </c>
      <c r="D29" s="16" t="s">
        <v>155</v>
      </c>
      <c r="E29" s="160" t="s">
        <v>156</v>
      </c>
      <c r="F29" s="159" t="s">
        <v>134</v>
      </c>
      <c r="G29" s="161">
        <v>52.57</v>
      </c>
      <c r="H29" s="177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</v>
      </c>
      <c r="M29" s="161">
        <f t="shared" si="2"/>
        <v>0</v>
      </c>
      <c r="N29" s="182">
        <v>21</v>
      </c>
      <c r="O29" s="164">
        <v>4</v>
      </c>
      <c r="P29" s="16" t="s">
        <v>119</v>
      </c>
    </row>
    <row r="30" spans="2:16" s="131" customFormat="1" ht="12.75" customHeight="1">
      <c r="B30" s="140" t="s">
        <v>65</v>
      </c>
      <c r="D30" s="141" t="s">
        <v>157</v>
      </c>
      <c r="E30" s="141" t="s">
        <v>158</v>
      </c>
      <c r="H30" s="176"/>
      <c r="I30" s="142">
        <f>SUM(I31:I35)</f>
        <v>0</v>
      </c>
      <c r="K30" s="143">
        <f>SUM(K31:K35)</f>
        <v>0</v>
      </c>
      <c r="M30" s="143">
        <f>SUM(M31:M35)</f>
        <v>0</v>
      </c>
      <c r="N30" s="176"/>
      <c r="P30" s="141" t="s">
        <v>116</v>
      </c>
    </row>
    <row r="31" spans="1:16" s="16" customFormat="1" ht="13.5" customHeight="1">
      <c r="A31" s="159" t="s">
        <v>159</v>
      </c>
      <c r="B31" s="159" t="s">
        <v>111</v>
      </c>
      <c r="C31" s="159" t="s">
        <v>131</v>
      </c>
      <c r="D31" s="16" t="s">
        <v>160</v>
      </c>
      <c r="E31" s="160" t="s">
        <v>161</v>
      </c>
      <c r="F31" s="159" t="s">
        <v>115</v>
      </c>
      <c r="G31" s="161">
        <v>2.071</v>
      </c>
      <c r="H31" s="177">
        <v>0</v>
      </c>
      <c r="I31" s="162">
        <f>ROUND(G31*H31,2)</f>
        <v>0</v>
      </c>
      <c r="J31" s="163">
        <v>0</v>
      </c>
      <c r="K31" s="161">
        <f>G31*J31</f>
        <v>0</v>
      </c>
      <c r="L31" s="163">
        <v>0</v>
      </c>
      <c r="M31" s="161">
        <f>G31*L31</f>
        <v>0</v>
      </c>
      <c r="N31" s="182">
        <v>21</v>
      </c>
      <c r="O31" s="164">
        <v>4</v>
      </c>
      <c r="P31" s="16" t="s">
        <v>119</v>
      </c>
    </row>
    <row r="32" spans="1:16" s="16" customFormat="1" ht="13.5" customHeight="1">
      <c r="A32" s="159" t="s">
        <v>162</v>
      </c>
      <c r="B32" s="159" t="s">
        <v>111</v>
      </c>
      <c r="C32" s="159" t="s">
        <v>131</v>
      </c>
      <c r="D32" s="16" t="s">
        <v>163</v>
      </c>
      <c r="E32" s="160" t="s">
        <v>164</v>
      </c>
      <c r="F32" s="159" t="s">
        <v>134</v>
      </c>
      <c r="G32" s="161">
        <v>27.32</v>
      </c>
      <c r="H32" s="177">
        <v>0</v>
      </c>
      <c r="I32" s="162">
        <f>ROUND(G32*H32,2)</f>
        <v>0</v>
      </c>
      <c r="J32" s="163">
        <v>0</v>
      </c>
      <c r="K32" s="161">
        <f>G32*J32</f>
        <v>0</v>
      </c>
      <c r="L32" s="163">
        <v>0</v>
      </c>
      <c r="M32" s="161">
        <f>G32*L32</f>
        <v>0</v>
      </c>
      <c r="N32" s="182">
        <v>21</v>
      </c>
      <c r="O32" s="164">
        <v>4</v>
      </c>
      <c r="P32" s="16" t="s">
        <v>119</v>
      </c>
    </row>
    <row r="33" spans="1:16" s="16" customFormat="1" ht="13.5" customHeight="1">
      <c r="A33" s="159" t="s">
        <v>165</v>
      </c>
      <c r="B33" s="159" t="s">
        <v>111</v>
      </c>
      <c r="C33" s="159" t="s">
        <v>131</v>
      </c>
      <c r="D33" s="16" t="s">
        <v>166</v>
      </c>
      <c r="E33" s="160" t="s">
        <v>167</v>
      </c>
      <c r="F33" s="159" t="s">
        <v>134</v>
      </c>
      <c r="G33" s="161">
        <v>27.32</v>
      </c>
      <c r="H33" s="177">
        <v>0</v>
      </c>
      <c r="I33" s="162">
        <f>ROUND(G33*H33,2)</f>
        <v>0</v>
      </c>
      <c r="J33" s="163">
        <v>0</v>
      </c>
      <c r="K33" s="161">
        <f>G33*J33</f>
        <v>0</v>
      </c>
      <c r="L33" s="163">
        <v>0</v>
      </c>
      <c r="M33" s="161">
        <f>G33*L33</f>
        <v>0</v>
      </c>
      <c r="N33" s="182">
        <v>21</v>
      </c>
      <c r="O33" s="164">
        <v>4</v>
      </c>
      <c r="P33" s="16" t="s">
        <v>119</v>
      </c>
    </row>
    <row r="34" spans="1:16" s="16" customFormat="1" ht="13.5" customHeight="1">
      <c r="A34" s="159" t="s">
        <v>168</v>
      </c>
      <c r="B34" s="159" t="s">
        <v>111</v>
      </c>
      <c r="C34" s="159" t="s">
        <v>169</v>
      </c>
      <c r="D34" s="16" t="s">
        <v>170</v>
      </c>
      <c r="E34" s="160" t="s">
        <v>171</v>
      </c>
      <c r="F34" s="159" t="s">
        <v>134</v>
      </c>
      <c r="G34" s="161">
        <v>46.55</v>
      </c>
      <c r="H34" s="177">
        <v>0</v>
      </c>
      <c r="I34" s="162">
        <f>ROUND(G34*H34,2)</f>
        <v>0</v>
      </c>
      <c r="J34" s="163">
        <v>0</v>
      </c>
      <c r="K34" s="161">
        <f>G34*J34</f>
        <v>0</v>
      </c>
      <c r="L34" s="163">
        <v>0</v>
      </c>
      <c r="M34" s="161">
        <f>G34*L34</f>
        <v>0</v>
      </c>
      <c r="N34" s="182">
        <v>21</v>
      </c>
      <c r="O34" s="164">
        <v>4</v>
      </c>
      <c r="P34" s="16" t="s">
        <v>119</v>
      </c>
    </row>
    <row r="35" spans="1:16" s="16" customFormat="1" ht="24" customHeight="1">
      <c r="A35" s="159" t="s">
        <v>172</v>
      </c>
      <c r="B35" s="159" t="s">
        <v>111</v>
      </c>
      <c r="C35" s="159" t="s">
        <v>169</v>
      </c>
      <c r="D35" s="16" t="s">
        <v>173</v>
      </c>
      <c r="E35" s="160" t="s">
        <v>174</v>
      </c>
      <c r="F35" s="159" t="s">
        <v>134</v>
      </c>
      <c r="G35" s="161">
        <v>46.55</v>
      </c>
      <c r="H35" s="177">
        <v>0</v>
      </c>
      <c r="I35" s="162">
        <f>ROUND(G35*H35,2)</f>
        <v>0</v>
      </c>
      <c r="J35" s="163">
        <v>0</v>
      </c>
      <c r="K35" s="161">
        <f>G35*J35</f>
        <v>0</v>
      </c>
      <c r="L35" s="163">
        <v>0</v>
      </c>
      <c r="M35" s="161">
        <f>G35*L35</f>
        <v>0</v>
      </c>
      <c r="N35" s="182">
        <v>21</v>
      </c>
      <c r="O35" s="164">
        <v>4</v>
      </c>
      <c r="P35" s="16" t="s">
        <v>119</v>
      </c>
    </row>
    <row r="36" spans="2:16" s="131" customFormat="1" ht="12.75" customHeight="1">
      <c r="B36" s="136" t="s">
        <v>65</v>
      </c>
      <c r="D36" s="137" t="s">
        <v>143</v>
      </c>
      <c r="E36" s="137" t="s">
        <v>175</v>
      </c>
      <c r="H36" s="176"/>
      <c r="I36" s="138">
        <f>I37+I41+I44+I53</f>
        <v>0</v>
      </c>
      <c r="K36" s="139">
        <f>K37+K41+K44+K53</f>
        <v>0</v>
      </c>
      <c r="M36" s="139">
        <f>M37+M41+M44+M53</f>
        <v>0</v>
      </c>
      <c r="N36" s="176"/>
      <c r="P36" s="137" t="s">
        <v>109</v>
      </c>
    </row>
    <row r="37" spans="2:16" s="131" customFormat="1" ht="12.75" customHeight="1">
      <c r="B37" s="140" t="s">
        <v>65</v>
      </c>
      <c r="D37" s="141" t="s">
        <v>176</v>
      </c>
      <c r="E37" s="141" t="s">
        <v>177</v>
      </c>
      <c r="H37" s="176"/>
      <c r="I37" s="142">
        <f>SUM(I38:I40)</f>
        <v>0</v>
      </c>
      <c r="K37" s="143">
        <f>SUM(K38:K40)</f>
        <v>0</v>
      </c>
      <c r="M37" s="143">
        <f>SUM(M38:M40)</f>
        <v>0</v>
      </c>
      <c r="N37" s="176"/>
      <c r="P37" s="141" t="s">
        <v>116</v>
      </c>
    </row>
    <row r="38" spans="1:16" s="16" customFormat="1" ht="13.5" customHeight="1">
      <c r="A38" s="159" t="s">
        <v>178</v>
      </c>
      <c r="B38" s="159" t="s">
        <v>111</v>
      </c>
      <c r="C38" s="159" t="s">
        <v>179</v>
      </c>
      <c r="D38" s="16" t="s">
        <v>180</v>
      </c>
      <c r="E38" s="160" t="s">
        <v>181</v>
      </c>
      <c r="F38" s="159" t="s">
        <v>115</v>
      </c>
      <c r="G38" s="161">
        <v>4.655</v>
      </c>
      <c r="H38" s="177">
        <v>0</v>
      </c>
      <c r="I38" s="162">
        <f>ROUND(G38*H38,2)</f>
        <v>0</v>
      </c>
      <c r="J38" s="163">
        <v>0</v>
      </c>
      <c r="K38" s="161">
        <f>G38*J38</f>
        <v>0</v>
      </c>
      <c r="L38" s="163">
        <v>0</v>
      </c>
      <c r="M38" s="161">
        <f>G38*L38</f>
        <v>0</v>
      </c>
      <c r="N38" s="182">
        <v>21</v>
      </c>
      <c r="O38" s="164">
        <v>4</v>
      </c>
      <c r="P38" s="16" t="s">
        <v>119</v>
      </c>
    </row>
    <row r="39" spans="1:16" s="16" customFormat="1" ht="13.5" customHeight="1">
      <c r="A39" s="159" t="s">
        <v>182</v>
      </c>
      <c r="B39" s="159" t="s">
        <v>111</v>
      </c>
      <c r="C39" s="159" t="s">
        <v>179</v>
      </c>
      <c r="D39" s="16" t="s">
        <v>183</v>
      </c>
      <c r="E39" s="160" t="s">
        <v>184</v>
      </c>
      <c r="F39" s="159" t="s">
        <v>134</v>
      </c>
      <c r="G39" s="161">
        <v>46.55</v>
      </c>
      <c r="H39" s="177">
        <v>0</v>
      </c>
      <c r="I39" s="162">
        <f>ROUND(G39*H39,2)</f>
        <v>0</v>
      </c>
      <c r="J39" s="163">
        <v>0</v>
      </c>
      <c r="K39" s="161">
        <f>G39*J39</f>
        <v>0</v>
      </c>
      <c r="L39" s="163">
        <v>0</v>
      </c>
      <c r="M39" s="161">
        <f>G39*L39</f>
        <v>0</v>
      </c>
      <c r="N39" s="182">
        <v>21</v>
      </c>
      <c r="O39" s="164">
        <v>4</v>
      </c>
      <c r="P39" s="16" t="s">
        <v>119</v>
      </c>
    </row>
    <row r="40" spans="1:16" s="16" customFormat="1" ht="13.5" customHeight="1">
      <c r="A40" s="159" t="s">
        <v>185</v>
      </c>
      <c r="B40" s="159" t="s">
        <v>111</v>
      </c>
      <c r="C40" s="159" t="s">
        <v>179</v>
      </c>
      <c r="D40" s="16" t="s">
        <v>186</v>
      </c>
      <c r="E40" s="160" t="s">
        <v>187</v>
      </c>
      <c r="F40" s="159" t="s">
        <v>134</v>
      </c>
      <c r="G40" s="161">
        <v>244.63</v>
      </c>
      <c r="H40" s="177">
        <v>0</v>
      </c>
      <c r="I40" s="162">
        <f>ROUND(G40*H40,2)</f>
        <v>0</v>
      </c>
      <c r="J40" s="163">
        <v>0</v>
      </c>
      <c r="K40" s="161">
        <f>G40*J40</f>
        <v>0</v>
      </c>
      <c r="L40" s="163">
        <v>0</v>
      </c>
      <c r="M40" s="161">
        <f>G40*L40</f>
        <v>0</v>
      </c>
      <c r="N40" s="182">
        <v>21</v>
      </c>
      <c r="O40" s="164">
        <v>4</v>
      </c>
      <c r="P40" s="16" t="s">
        <v>119</v>
      </c>
    </row>
    <row r="41" spans="2:16" s="131" customFormat="1" ht="12.75" customHeight="1">
      <c r="B41" s="140" t="s">
        <v>65</v>
      </c>
      <c r="D41" s="141" t="s">
        <v>188</v>
      </c>
      <c r="E41" s="141" t="s">
        <v>189</v>
      </c>
      <c r="H41" s="176"/>
      <c r="I41" s="142">
        <f>SUM(I42:I43)</f>
        <v>0</v>
      </c>
      <c r="K41" s="143">
        <f>SUM(K42:K43)</f>
        <v>0</v>
      </c>
      <c r="M41" s="143">
        <f>SUM(M42:M43)</f>
        <v>0</v>
      </c>
      <c r="N41" s="176"/>
      <c r="P41" s="141" t="s">
        <v>116</v>
      </c>
    </row>
    <row r="42" spans="1:16" s="16" customFormat="1" ht="13.5" customHeight="1">
      <c r="A42" s="159" t="s">
        <v>190</v>
      </c>
      <c r="B42" s="159" t="s">
        <v>111</v>
      </c>
      <c r="C42" s="159" t="s">
        <v>131</v>
      </c>
      <c r="D42" s="16" t="s">
        <v>191</v>
      </c>
      <c r="E42" s="160" t="s">
        <v>192</v>
      </c>
      <c r="F42" s="159" t="s">
        <v>134</v>
      </c>
      <c r="G42" s="161">
        <v>46.55</v>
      </c>
      <c r="H42" s="177">
        <v>0</v>
      </c>
      <c r="I42" s="162">
        <f>ROUND(G42*H42,2)</f>
        <v>0</v>
      </c>
      <c r="J42" s="163">
        <v>0</v>
      </c>
      <c r="K42" s="161">
        <f>G42*J42</f>
        <v>0</v>
      </c>
      <c r="L42" s="163">
        <v>0</v>
      </c>
      <c r="M42" s="161">
        <f>G42*L42</f>
        <v>0</v>
      </c>
      <c r="N42" s="182">
        <v>21</v>
      </c>
      <c r="O42" s="164">
        <v>4</v>
      </c>
      <c r="P42" s="16" t="s">
        <v>119</v>
      </c>
    </row>
    <row r="43" spans="1:16" s="16" customFormat="1" ht="24" customHeight="1">
      <c r="A43" s="159" t="s">
        <v>193</v>
      </c>
      <c r="B43" s="159" t="s">
        <v>111</v>
      </c>
      <c r="C43" s="159" t="s">
        <v>131</v>
      </c>
      <c r="D43" s="16" t="s">
        <v>194</v>
      </c>
      <c r="E43" s="160" t="s">
        <v>195</v>
      </c>
      <c r="F43" s="159" t="s">
        <v>196</v>
      </c>
      <c r="G43" s="161">
        <v>84</v>
      </c>
      <c r="H43" s="177">
        <v>0</v>
      </c>
      <c r="I43" s="162">
        <f>ROUND(G43*H43,2)</f>
        <v>0</v>
      </c>
      <c r="J43" s="163">
        <v>0</v>
      </c>
      <c r="K43" s="161">
        <f>G43*J43</f>
        <v>0</v>
      </c>
      <c r="L43" s="163">
        <v>0</v>
      </c>
      <c r="M43" s="161">
        <f>G43*L43</f>
        <v>0</v>
      </c>
      <c r="N43" s="182">
        <v>21</v>
      </c>
      <c r="O43" s="164">
        <v>4</v>
      </c>
      <c r="P43" s="16" t="s">
        <v>119</v>
      </c>
    </row>
    <row r="44" spans="2:16" s="131" customFormat="1" ht="12.75" customHeight="1">
      <c r="B44" s="140" t="s">
        <v>65</v>
      </c>
      <c r="D44" s="141" t="s">
        <v>197</v>
      </c>
      <c r="E44" s="141" t="s">
        <v>198</v>
      </c>
      <c r="H44" s="176"/>
      <c r="I44" s="142">
        <f>SUM(I45:I52)</f>
        <v>0</v>
      </c>
      <c r="K44" s="143">
        <f>SUM(K45:K52)</f>
        <v>0</v>
      </c>
      <c r="M44" s="143">
        <f>SUM(M45:M52)</f>
        <v>0</v>
      </c>
      <c r="N44" s="176"/>
      <c r="P44" s="141" t="s">
        <v>116</v>
      </c>
    </row>
    <row r="45" spans="1:16" s="16" customFormat="1" ht="13.5" customHeight="1">
      <c r="A45" s="159" t="s">
        <v>199</v>
      </c>
      <c r="B45" s="159" t="s">
        <v>111</v>
      </c>
      <c r="C45" s="159" t="s">
        <v>200</v>
      </c>
      <c r="D45" s="16" t="s">
        <v>201</v>
      </c>
      <c r="E45" s="160" t="s">
        <v>202</v>
      </c>
      <c r="F45" s="159" t="s">
        <v>115</v>
      </c>
      <c r="G45" s="161">
        <v>2.071</v>
      </c>
      <c r="H45" s="177">
        <v>0</v>
      </c>
      <c r="I45" s="162">
        <f aca="true" t="shared" si="3" ref="I45:I52">ROUND(G45*H45,2)</f>
        <v>0</v>
      </c>
      <c r="J45" s="163">
        <v>0</v>
      </c>
      <c r="K45" s="161">
        <f aca="true" t="shared" si="4" ref="K45:K52">G45*J45</f>
        <v>0</v>
      </c>
      <c r="L45" s="163">
        <v>0</v>
      </c>
      <c r="M45" s="161">
        <f aca="true" t="shared" si="5" ref="M45:M52">G45*L45</f>
        <v>0</v>
      </c>
      <c r="N45" s="182">
        <v>21</v>
      </c>
      <c r="O45" s="164">
        <v>4</v>
      </c>
      <c r="P45" s="16" t="s">
        <v>119</v>
      </c>
    </row>
    <row r="46" spans="1:16" s="16" customFormat="1" ht="13.5" customHeight="1">
      <c r="A46" s="159" t="s">
        <v>203</v>
      </c>
      <c r="B46" s="159" t="s">
        <v>111</v>
      </c>
      <c r="C46" s="159" t="s">
        <v>200</v>
      </c>
      <c r="D46" s="16" t="s">
        <v>204</v>
      </c>
      <c r="E46" s="160" t="s">
        <v>205</v>
      </c>
      <c r="F46" s="159" t="s">
        <v>196</v>
      </c>
      <c r="G46" s="161">
        <v>28</v>
      </c>
      <c r="H46" s="177">
        <v>0</v>
      </c>
      <c r="I46" s="162">
        <f t="shared" si="3"/>
        <v>0</v>
      </c>
      <c r="J46" s="163">
        <v>0</v>
      </c>
      <c r="K46" s="161">
        <f t="shared" si="4"/>
        <v>0</v>
      </c>
      <c r="L46" s="163">
        <v>0</v>
      </c>
      <c r="M46" s="161">
        <f t="shared" si="5"/>
        <v>0</v>
      </c>
      <c r="N46" s="182">
        <v>21</v>
      </c>
      <c r="O46" s="164">
        <v>4</v>
      </c>
      <c r="P46" s="16" t="s">
        <v>119</v>
      </c>
    </row>
    <row r="47" spans="1:16" s="16" customFormat="1" ht="13.5" customHeight="1">
      <c r="A47" s="159" t="s">
        <v>206</v>
      </c>
      <c r="B47" s="159" t="s">
        <v>111</v>
      </c>
      <c r="C47" s="159" t="s">
        <v>200</v>
      </c>
      <c r="D47" s="16" t="s">
        <v>207</v>
      </c>
      <c r="E47" s="160" t="s">
        <v>208</v>
      </c>
      <c r="F47" s="159" t="s">
        <v>134</v>
      </c>
      <c r="G47" s="161">
        <v>52.57</v>
      </c>
      <c r="H47" s="177">
        <v>0</v>
      </c>
      <c r="I47" s="162">
        <f t="shared" si="3"/>
        <v>0</v>
      </c>
      <c r="J47" s="163">
        <v>0</v>
      </c>
      <c r="K47" s="161">
        <f t="shared" si="4"/>
        <v>0</v>
      </c>
      <c r="L47" s="163">
        <v>0</v>
      </c>
      <c r="M47" s="161">
        <f t="shared" si="5"/>
        <v>0</v>
      </c>
      <c r="N47" s="182">
        <v>21</v>
      </c>
      <c r="O47" s="164">
        <v>4</v>
      </c>
      <c r="P47" s="16" t="s">
        <v>119</v>
      </c>
    </row>
    <row r="48" spans="1:16" s="16" customFormat="1" ht="13.5" customHeight="1">
      <c r="A48" s="159" t="s">
        <v>209</v>
      </c>
      <c r="B48" s="159" t="s">
        <v>111</v>
      </c>
      <c r="C48" s="159" t="s">
        <v>200</v>
      </c>
      <c r="D48" s="16" t="s">
        <v>210</v>
      </c>
      <c r="E48" s="160" t="s">
        <v>211</v>
      </c>
      <c r="F48" s="159" t="s">
        <v>125</v>
      </c>
      <c r="G48" s="161">
        <v>6.191</v>
      </c>
      <c r="H48" s="177">
        <v>0</v>
      </c>
      <c r="I48" s="162">
        <f t="shared" si="3"/>
        <v>0</v>
      </c>
      <c r="J48" s="163">
        <v>0</v>
      </c>
      <c r="K48" s="161">
        <f t="shared" si="4"/>
        <v>0</v>
      </c>
      <c r="L48" s="163">
        <v>0</v>
      </c>
      <c r="M48" s="161">
        <f t="shared" si="5"/>
        <v>0</v>
      </c>
      <c r="N48" s="182">
        <v>21</v>
      </c>
      <c r="O48" s="164">
        <v>4</v>
      </c>
      <c r="P48" s="16" t="s">
        <v>119</v>
      </c>
    </row>
    <row r="49" spans="1:16" s="16" customFormat="1" ht="13.5" customHeight="1">
      <c r="A49" s="159" t="s">
        <v>212</v>
      </c>
      <c r="B49" s="159" t="s">
        <v>111</v>
      </c>
      <c r="C49" s="159" t="s">
        <v>200</v>
      </c>
      <c r="D49" s="16" t="s">
        <v>213</v>
      </c>
      <c r="E49" s="160" t="s">
        <v>214</v>
      </c>
      <c r="F49" s="159" t="s">
        <v>125</v>
      </c>
      <c r="G49" s="161">
        <v>148.584</v>
      </c>
      <c r="H49" s="177">
        <v>0</v>
      </c>
      <c r="I49" s="162">
        <f t="shared" si="3"/>
        <v>0</v>
      </c>
      <c r="J49" s="163">
        <v>0</v>
      </c>
      <c r="K49" s="161">
        <f t="shared" si="4"/>
        <v>0</v>
      </c>
      <c r="L49" s="163">
        <v>0</v>
      </c>
      <c r="M49" s="161">
        <f t="shared" si="5"/>
        <v>0</v>
      </c>
      <c r="N49" s="182">
        <v>21</v>
      </c>
      <c r="O49" s="164">
        <v>4</v>
      </c>
      <c r="P49" s="16" t="s">
        <v>119</v>
      </c>
    </row>
    <row r="50" spans="1:16" s="16" customFormat="1" ht="13.5" customHeight="1">
      <c r="A50" s="159" t="s">
        <v>215</v>
      </c>
      <c r="B50" s="159" t="s">
        <v>111</v>
      </c>
      <c r="C50" s="159" t="s">
        <v>200</v>
      </c>
      <c r="D50" s="16" t="s">
        <v>216</v>
      </c>
      <c r="E50" s="160" t="s">
        <v>217</v>
      </c>
      <c r="F50" s="159" t="s">
        <v>125</v>
      </c>
      <c r="G50" s="161">
        <v>6.191</v>
      </c>
      <c r="H50" s="177">
        <v>0</v>
      </c>
      <c r="I50" s="162">
        <f t="shared" si="3"/>
        <v>0</v>
      </c>
      <c r="J50" s="163">
        <v>0</v>
      </c>
      <c r="K50" s="161">
        <f t="shared" si="4"/>
        <v>0</v>
      </c>
      <c r="L50" s="163">
        <v>0</v>
      </c>
      <c r="M50" s="161">
        <f t="shared" si="5"/>
        <v>0</v>
      </c>
      <c r="N50" s="182">
        <v>21</v>
      </c>
      <c r="O50" s="164">
        <v>4</v>
      </c>
      <c r="P50" s="16" t="s">
        <v>119</v>
      </c>
    </row>
    <row r="51" spans="1:16" s="16" customFormat="1" ht="24" customHeight="1">
      <c r="A51" s="159" t="s">
        <v>218</v>
      </c>
      <c r="B51" s="159" t="s">
        <v>111</v>
      </c>
      <c r="C51" s="159" t="s">
        <v>200</v>
      </c>
      <c r="D51" s="16" t="s">
        <v>219</v>
      </c>
      <c r="E51" s="160" t="s">
        <v>220</v>
      </c>
      <c r="F51" s="159" t="s">
        <v>125</v>
      </c>
      <c r="G51" s="161">
        <v>6.191</v>
      </c>
      <c r="H51" s="177">
        <v>0</v>
      </c>
      <c r="I51" s="162">
        <f t="shared" si="3"/>
        <v>0</v>
      </c>
      <c r="J51" s="163">
        <v>0</v>
      </c>
      <c r="K51" s="161">
        <f t="shared" si="4"/>
        <v>0</v>
      </c>
      <c r="L51" s="163">
        <v>0</v>
      </c>
      <c r="M51" s="161">
        <f t="shared" si="5"/>
        <v>0</v>
      </c>
      <c r="N51" s="182">
        <v>21</v>
      </c>
      <c r="O51" s="164">
        <v>4</v>
      </c>
      <c r="P51" s="16" t="s">
        <v>119</v>
      </c>
    </row>
    <row r="52" spans="1:16" s="16" customFormat="1" ht="13.5" customHeight="1">
      <c r="A52" s="159" t="s">
        <v>221</v>
      </c>
      <c r="B52" s="159" t="s">
        <v>111</v>
      </c>
      <c r="C52" s="159" t="s">
        <v>200</v>
      </c>
      <c r="D52" s="16" t="s">
        <v>222</v>
      </c>
      <c r="E52" s="160" t="s">
        <v>223</v>
      </c>
      <c r="F52" s="159" t="s">
        <v>125</v>
      </c>
      <c r="G52" s="161">
        <v>5.277</v>
      </c>
      <c r="H52" s="177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</v>
      </c>
      <c r="M52" s="161">
        <f t="shared" si="5"/>
        <v>0</v>
      </c>
      <c r="N52" s="182">
        <v>21</v>
      </c>
      <c r="O52" s="164">
        <v>4</v>
      </c>
      <c r="P52" s="16" t="s">
        <v>119</v>
      </c>
    </row>
    <row r="53" spans="2:16" s="131" customFormat="1" ht="12.75" customHeight="1">
      <c r="B53" s="140" t="s">
        <v>65</v>
      </c>
      <c r="D53" s="141" t="s">
        <v>224</v>
      </c>
      <c r="E53" s="141" t="s">
        <v>225</v>
      </c>
      <c r="H53" s="176"/>
      <c r="I53" s="142">
        <f>I54</f>
        <v>0</v>
      </c>
      <c r="K53" s="143">
        <f>K54</f>
        <v>0</v>
      </c>
      <c r="M53" s="143">
        <f>M54</f>
        <v>0</v>
      </c>
      <c r="N53" s="176"/>
      <c r="P53" s="141" t="s">
        <v>116</v>
      </c>
    </row>
    <row r="54" spans="1:16" s="16" customFormat="1" ht="13.5" customHeight="1">
      <c r="A54" s="159" t="s">
        <v>226</v>
      </c>
      <c r="B54" s="159" t="s">
        <v>111</v>
      </c>
      <c r="C54" s="159" t="s">
        <v>154</v>
      </c>
      <c r="D54" s="16" t="s">
        <v>227</v>
      </c>
      <c r="E54" s="160" t="s">
        <v>228</v>
      </c>
      <c r="F54" s="159" t="s">
        <v>125</v>
      </c>
      <c r="G54" s="161">
        <v>11.54</v>
      </c>
      <c r="H54" s="177">
        <v>0</v>
      </c>
      <c r="I54" s="162">
        <f>ROUND(G54*H54,2)</f>
        <v>0</v>
      </c>
      <c r="J54" s="163">
        <v>0</v>
      </c>
      <c r="K54" s="161">
        <f>G54*J54</f>
        <v>0</v>
      </c>
      <c r="L54" s="163">
        <v>0</v>
      </c>
      <c r="M54" s="161">
        <f>G54*L54</f>
        <v>0</v>
      </c>
      <c r="N54" s="182">
        <v>21</v>
      </c>
      <c r="O54" s="164">
        <v>4</v>
      </c>
      <c r="P54" s="16" t="s">
        <v>119</v>
      </c>
    </row>
    <row r="55" spans="2:16" s="131" customFormat="1" ht="12.75" customHeight="1">
      <c r="B55" s="132" t="s">
        <v>65</v>
      </c>
      <c r="D55" s="133" t="s">
        <v>52</v>
      </c>
      <c r="E55" s="133" t="s">
        <v>229</v>
      </c>
      <c r="H55" s="176"/>
      <c r="I55" s="134">
        <f>I56+I71</f>
        <v>0</v>
      </c>
      <c r="K55" s="135">
        <f>K56+K71</f>
        <v>0</v>
      </c>
      <c r="M55" s="135">
        <f>M56+M71</f>
        <v>0</v>
      </c>
      <c r="N55" s="176"/>
      <c r="P55" s="133" t="s">
        <v>108</v>
      </c>
    </row>
    <row r="56" spans="2:16" s="131" customFormat="1" ht="12.75" customHeight="1">
      <c r="B56" s="136" t="s">
        <v>65</v>
      </c>
      <c r="D56" s="137" t="s">
        <v>230</v>
      </c>
      <c r="E56" s="137" t="s">
        <v>231</v>
      </c>
      <c r="H56" s="176"/>
      <c r="I56" s="138">
        <f>SUM(I57:I70)</f>
        <v>0</v>
      </c>
      <c r="K56" s="139">
        <f>SUM(K57:K70)</f>
        <v>0</v>
      </c>
      <c r="M56" s="139">
        <f>SUM(M57:M70)</f>
        <v>0</v>
      </c>
      <c r="N56" s="176"/>
      <c r="P56" s="137" t="s">
        <v>109</v>
      </c>
    </row>
    <row r="57" spans="1:16" s="16" customFormat="1" ht="24" customHeight="1">
      <c r="A57" s="159" t="s">
        <v>232</v>
      </c>
      <c r="B57" s="159" t="s">
        <v>111</v>
      </c>
      <c r="C57" s="159" t="s">
        <v>230</v>
      </c>
      <c r="D57" s="16" t="s">
        <v>233</v>
      </c>
      <c r="E57" s="160" t="s">
        <v>234</v>
      </c>
      <c r="F57" s="159" t="s">
        <v>235</v>
      </c>
      <c r="G57" s="161">
        <v>52.44</v>
      </c>
      <c r="H57" s="177">
        <v>0</v>
      </c>
      <c r="I57" s="162">
        <f aca="true" t="shared" si="6" ref="I57:I70">ROUND(G57*H57,2)</f>
        <v>0</v>
      </c>
      <c r="J57" s="163">
        <v>0</v>
      </c>
      <c r="K57" s="161">
        <f aca="true" t="shared" si="7" ref="K57:K70">G57*J57</f>
        <v>0</v>
      </c>
      <c r="L57" s="163">
        <v>0</v>
      </c>
      <c r="M57" s="161">
        <f aca="true" t="shared" si="8" ref="M57:M70">G57*L57</f>
        <v>0</v>
      </c>
      <c r="N57" s="182">
        <v>21</v>
      </c>
      <c r="O57" s="164">
        <v>16</v>
      </c>
      <c r="P57" s="16" t="s">
        <v>116</v>
      </c>
    </row>
    <row r="58" spans="1:16" s="16" customFormat="1" ht="24" customHeight="1">
      <c r="A58" s="159" t="s">
        <v>236</v>
      </c>
      <c r="B58" s="159" t="s">
        <v>111</v>
      </c>
      <c r="C58" s="159" t="s">
        <v>230</v>
      </c>
      <c r="D58" s="16" t="s">
        <v>237</v>
      </c>
      <c r="E58" s="160" t="s">
        <v>238</v>
      </c>
      <c r="F58" s="159" t="s">
        <v>235</v>
      </c>
      <c r="G58" s="161">
        <v>861.84</v>
      </c>
      <c r="H58" s="177">
        <v>0</v>
      </c>
      <c r="I58" s="162">
        <f t="shared" si="6"/>
        <v>0</v>
      </c>
      <c r="J58" s="163">
        <v>0</v>
      </c>
      <c r="K58" s="161">
        <f t="shared" si="7"/>
        <v>0</v>
      </c>
      <c r="L58" s="163">
        <v>0</v>
      </c>
      <c r="M58" s="161">
        <f t="shared" si="8"/>
        <v>0</v>
      </c>
      <c r="N58" s="182">
        <v>21</v>
      </c>
      <c r="O58" s="164">
        <v>16</v>
      </c>
      <c r="P58" s="16" t="s">
        <v>116</v>
      </c>
    </row>
    <row r="59" spans="1:16" s="16" customFormat="1" ht="13.5" customHeight="1">
      <c r="A59" s="159" t="s">
        <v>239</v>
      </c>
      <c r="B59" s="159" t="s">
        <v>111</v>
      </c>
      <c r="C59" s="159" t="s">
        <v>230</v>
      </c>
      <c r="D59" s="16" t="s">
        <v>240</v>
      </c>
      <c r="E59" s="160" t="s">
        <v>241</v>
      </c>
      <c r="F59" s="159" t="s">
        <v>235</v>
      </c>
      <c r="G59" s="161">
        <v>15.39</v>
      </c>
      <c r="H59" s="177">
        <v>0</v>
      </c>
      <c r="I59" s="162">
        <f t="shared" si="6"/>
        <v>0</v>
      </c>
      <c r="J59" s="163">
        <v>0</v>
      </c>
      <c r="K59" s="161">
        <f t="shared" si="7"/>
        <v>0</v>
      </c>
      <c r="L59" s="163">
        <v>0</v>
      </c>
      <c r="M59" s="161">
        <f t="shared" si="8"/>
        <v>0</v>
      </c>
      <c r="N59" s="182">
        <v>21</v>
      </c>
      <c r="O59" s="164">
        <v>16</v>
      </c>
      <c r="P59" s="16" t="s">
        <v>116</v>
      </c>
    </row>
    <row r="60" spans="1:16" s="16" customFormat="1" ht="13.5" customHeight="1">
      <c r="A60" s="159" t="s">
        <v>242</v>
      </c>
      <c r="B60" s="159" t="s">
        <v>111</v>
      </c>
      <c r="C60" s="159" t="s">
        <v>230</v>
      </c>
      <c r="D60" s="16" t="s">
        <v>243</v>
      </c>
      <c r="E60" s="160" t="s">
        <v>244</v>
      </c>
      <c r="F60" s="159" t="s">
        <v>235</v>
      </c>
      <c r="G60" s="161">
        <v>14</v>
      </c>
      <c r="H60" s="177">
        <v>0</v>
      </c>
      <c r="I60" s="162">
        <f t="shared" si="6"/>
        <v>0</v>
      </c>
      <c r="J60" s="163">
        <v>0</v>
      </c>
      <c r="K60" s="161">
        <f t="shared" si="7"/>
        <v>0</v>
      </c>
      <c r="L60" s="163">
        <v>0</v>
      </c>
      <c r="M60" s="161">
        <f t="shared" si="8"/>
        <v>0</v>
      </c>
      <c r="N60" s="182">
        <v>21</v>
      </c>
      <c r="O60" s="164">
        <v>16</v>
      </c>
      <c r="P60" s="16" t="s">
        <v>116</v>
      </c>
    </row>
    <row r="61" spans="1:16" s="16" customFormat="1" ht="13.5" customHeight="1">
      <c r="A61" s="165" t="s">
        <v>245</v>
      </c>
      <c r="B61" s="165" t="s">
        <v>246</v>
      </c>
      <c r="C61" s="165" t="s">
        <v>247</v>
      </c>
      <c r="D61" s="166" t="s">
        <v>248</v>
      </c>
      <c r="E61" s="167" t="s">
        <v>249</v>
      </c>
      <c r="F61" s="165" t="s">
        <v>250</v>
      </c>
      <c r="G61" s="168">
        <v>28</v>
      </c>
      <c r="H61" s="178">
        <v>0</v>
      </c>
      <c r="I61" s="169">
        <f t="shared" si="6"/>
        <v>0</v>
      </c>
      <c r="J61" s="170">
        <v>0</v>
      </c>
      <c r="K61" s="168">
        <f t="shared" si="7"/>
        <v>0</v>
      </c>
      <c r="L61" s="170">
        <v>0</v>
      </c>
      <c r="M61" s="168">
        <f t="shared" si="8"/>
        <v>0</v>
      </c>
      <c r="N61" s="183">
        <v>21</v>
      </c>
      <c r="O61" s="171">
        <v>32</v>
      </c>
      <c r="P61" s="166" t="s">
        <v>116</v>
      </c>
    </row>
    <row r="62" spans="1:16" s="16" customFormat="1" ht="13.5" customHeight="1">
      <c r="A62" s="159" t="s">
        <v>251</v>
      </c>
      <c r="B62" s="159" t="s">
        <v>111</v>
      </c>
      <c r="C62" s="159" t="s">
        <v>230</v>
      </c>
      <c r="D62" s="16" t="s">
        <v>252</v>
      </c>
      <c r="E62" s="160" t="s">
        <v>253</v>
      </c>
      <c r="F62" s="159" t="s">
        <v>235</v>
      </c>
      <c r="G62" s="161">
        <v>237.424</v>
      </c>
      <c r="H62" s="177">
        <v>0</v>
      </c>
      <c r="I62" s="162">
        <f t="shared" si="6"/>
        <v>0</v>
      </c>
      <c r="J62" s="163">
        <v>0</v>
      </c>
      <c r="K62" s="161">
        <f t="shared" si="7"/>
        <v>0</v>
      </c>
      <c r="L62" s="163">
        <v>0</v>
      </c>
      <c r="M62" s="161">
        <f t="shared" si="8"/>
        <v>0</v>
      </c>
      <c r="N62" s="182">
        <v>21</v>
      </c>
      <c r="O62" s="164">
        <v>16</v>
      </c>
      <c r="P62" s="16" t="s">
        <v>116</v>
      </c>
    </row>
    <row r="63" spans="1:16" s="16" customFormat="1" ht="13.5" customHeight="1">
      <c r="A63" s="165" t="s">
        <v>254</v>
      </c>
      <c r="B63" s="165" t="s">
        <v>246</v>
      </c>
      <c r="C63" s="165" t="s">
        <v>247</v>
      </c>
      <c r="D63" s="166" t="s">
        <v>255</v>
      </c>
      <c r="E63" s="167" t="s">
        <v>256</v>
      </c>
      <c r="F63" s="165" t="s">
        <v>125</v>
      </c>
      <c r="G63" s="168">
        <v>0.259</v>
      </c>
      <c r="H63" s="178">
        <v>0</v>
      </c>
      <c r="I63" s="169">
        <f t="shared" si="6"/>
        <v>0</v>
      </c>
      <c r="J63" s="170">
        <v>0</v>
      </c>
      <c r="K63" s="168">
        <f t="shared" si="7"/>
        <v>0</v>
      </c>
      <c r="L63" s="170">
        <v>0</v>
      </c>
      <c r="M63" s="168">
        <f t="shared" si="8"/>
        <v>0</v>
      </c>
      <c r="N63" s="183">
        <v>21</v>
      </c>
      <c r="O63" s="171">
        <v>32</v>
      </c>
      <c r="P63" s="166" t="s">
        <v>116</v>
      </c>
    </row>
    <row r="64" spans="1:16" s="16" customFormat="1" ht="13.5" customHeight="1">
      <c r="A64" s="159" t="s">
        <v>257</v>
      </c>
      <c r="B64" s="159" t="s">
        <v>111</v>
      </c>
      <c r="C64" s="159" t="s">
        <v>258</v>
      </c>
      <c r="D64" s="16" t="s">
        <v>259</v>
      </c>
      <c r="E64" s="160" t="s">
        <v>260</v>
      </c>
      <c r="F64" s="159" t="s">
        <v>235</v>
      </c>
      <c r="G64" s="161">
        <v>237.424</v>
      </c>
      <c r="H64" s="177">
        <v>0</v>
      </c>
      <c r="I64" s="162">
        <f t="shared" si="6"/>
        <v>0</v>
      </c>
      <c r="J64" s="163">
        <v>0</v>
      </c>
      <c r="K64" s="161">
        <f t="shared" si="7"/>
        <v>0</v>
      </c>
      <c r="L64" s="163">
        <v>0</v>
      </c>
      <c r="M64" s="161">
        <f t="shared" si="8"/>
        <v>0</v>
      </c>
      <c r="N64" s="182">
        <v>21</v>
      </c>
      <c r="O64" s="164">
        <v>16</v>
      </c>
      <c r="P64" s="16" t="s">
        <v>116</v>
      </c>
    </row>
    <row r="65" spans="1:16" s="16" customFormat="1" ht="13.5" customHeight="1">
      <c r="A65" s="159" t="s">
        <v>261</v>
      </c>
      <c r="B65" s="159" t="s">
        <v>111</v>
      </c>
      <c r="C65" s="159" t="s">
        <v>230</v>
      </c>
      <c r="D65" s="16" t="s">
        <v>262</v>
      </c>
      <c r="E65" s="160" t="s">
        <v>263</v>
      </c>
      <c r="F65" s="159" t="s">
        <v>235</v>
      </c>
      <c r="G65" s="161">
        <v>505.005</v>
      </c>
      <c r="H65" s="177">
        <v>0</v>
      </c>
      <c r="I65" s="162">
        <f t="shared" si="6"/>
        <v>0</v>
      </c>
      <c r="J65" s="163">
        <v>0</v>
      </c>
      <c r="K65" s="161">
        <f t="shared" si="7"/>
        <v>0</v>
      </c>
      <c r="L65" s="163">
        <v>0</v>
      </c>
      <c r="M65" s="161">
        <f t="shared" si="8"/>
        <v>0</v>
      </c>
      <c r="N65" s="182">
        <v>21</v>
      </c>
      <c r="O65" s="164">
        <v>16</v>
      </c>
      <c r="P65" s="16" t="s">
        <v>116</v>
      </c>
    </row>
    <row r="66" spans="1:16" s="16" customFormat="1" ht="13.5" customHeight="1">
      <c r="A66" s="165" t="s">
        <v>264</v>
      </c>
      <c r="B66" s="165" t="s">
        <v>246</v>
      </c>
      <c r="C66" s="165" t="s">
        <v>247</v>
      </c>
      <c r="D66" s="166" t="s">
        <v>265</v>
      </c>
      <c r="E66" s="167" t="s">
        <v>266</v>
      </c>
      <c r="F66" s="165" t="s">
        <v>125</v>
      </c>
      <c r="G66" s="168">
        <v>0.508</v>
      </c>
      <c r="H66" s="178">
        <v>0</v>
      </c>
      <c r="I66" s="169">
        <f t="shared" si="6"/>
        <v>0</v>
      </c>
      <c r="J66" s="170">
        <v>0</v>
      </c>
      <c r="K66" s="168">
        <f t="shared" si="7"/>
        <v>0</v>
      </c>
      <c r="L66" s="170">
        <v>0</v>
      </c>
      <c r="M66" s="168">
        <f t="shared" si="8"/>
        <v>0</v>
      </c>
      <c r="N66" s="183">
        <v>21</v>
      </c>
      <c r="O66" s="171">
        <v>8</v>
      </c>
      <c r="P66" s="166" t="s">
        <v>116</v>
      </c>
    </row>
    <row r="67" spans="1:16" s="16" customFormat="1" ht="13.5" customHeight="1">
      <c r="A67" s="159" t="s">
        <v>267</v>
      </c>
      <c r="B67" s="159" t="s">
        <v>111</v>
      </c>
      <c r="C67" s="159" t="s">
        <v>258</v>
      </c>
      <c r="D67" s="16" t="s">
        <v>259</v>
      </c>
      <c r="E67" s="160" t="s">
        <v>260</v>
      </c>
      <c r="F67" s="159" t="s">
        <v>235</v>
      </c>
      <c r="G67" s="161">
        <v>505.005</v>
      </c>
      <c r="H67" s="177">
        <v>0</v>
      </c>
      <c r="I67" s="162">
        <f t="shared" si="6"/>
        <v>0</v>
      </c>
      <c r="J67" s="163">
        <v>0</v>
      </c>
      <c r="K67" s="161">
        <f t="shared" si="7"/>
        <v>0</v>
      </c>
      <c r="L67" s="163">
        <v>0</v>
      </c>
      <c r="M67" s="161">
        <f t="shared" si="8"/>
        <v>0</v>
      </c>
      <c r="N67" s="182">
        <v>21</v>
      </c>
      <c r="O67" s="164">
        <v>4</v>
      </c>
      <c r="P67" s="16" t="s">
        <v>116</v>
      </c>
    </row>
    <row r="68" spans="1:16" s="16" customFormat="1" ht="13.5" customHeight="1">
      <c r="A68" s="159" t="s">
        <v>268</v>
      </c>
      <c r="B68" s="159" t="s">
        <v>111</v>
      </c>
      <c r="C68" s="159" t="s">
        <v>230</v>
      </c>
      <c r="D68" s="16" t="s">
        <v>269</v>
      </c>
      <c r="E68" s="160" t="s">
        <v>270</v>
      </c>
      <c r="F68" s="159" t="s">
        <v>235</v>
      </c>
      <c r="G68" s="161">
        <v>877.192</v>
      </c>
      <c r="H68" s="177">
        <v>0</v>
      </c>
      <c r="I68" s="162">
        <f t="shared" si="6"/>
        <v>0</v>
      </c>
      <c r="J68" s="163">
        <v>0</v>
      </c>
      <c r="K68" s="161">
        <f t="shared" si="7"/>
        <v>0</v>
      </c>
      <c r="L68" s="163">
        <v>0</v>
      </c>
      <c r="M68" s="161">
        <f t="shared" si="8"/>
        <v>0</v>
      </c>
      <c r="N68" s="182">
        <v>21</v>
      </c>
      <c r="O68" s="164">
        <v>16</v>
      </c>
      <c r="P68" s="16" t="s">
        <v>116</v>
      </c>
    </row>
    <row r="69" spans="1:16" s="16" customFormat="1" ht="13.5" customHeight="1">
      <c r="A69" s="165" t="s">
        <v>271</v>
      </c>
      <c r="B69" s="165" t="s">
        <v>246</v>
      </c>
      <c r="C69" s="165" t="s">
        <v>247</v>
      </c>
      <c r="D69" s="166" t="s">
        <v>272</v>
      </c>
      <c r="E69" s="167" t="s">
        <v>273</v>
      </c>
      <c r="F69" s="165" t="s">
        <v>134</v>
      </c>
      <c r="G69" s="168">
        <v>50.173</v>
      </c>
      <c r="H69" s="178">
        <v>0</v>
      </c>
      <c r="I69" s="169">
        <f t="shared" si="6"/>
        <v>0</v>
      </c>
      <c r="J69" s="170">
        <v>0</v>
      </c>
      <c r="K69" s="168">
        <f t="shared" si="7"/>
        <v>0</v>
      </c>
      <c r="L69" s="170">
        <v>0</v>
      </c>
      <c r="M69" s="168">
        <f t="shared" si="8"/>
        <v>0</v>
      </c>
      <c r="N69" s="183">
        <v>21</v>
      </c>
      <c r="O69" s="171">
        <v>32</v>
      </c>
      <c r="P69" s="166" t="s">
        <v>116</v>
      </c>
    </row>
    <row r="70" spans="1:16" s="16" customFormat="1" ht="13.5" customHeight="1">
      <c r="A70" s="159" t="s">
        <v>274</v>
      </c>
      <c r="B70" s="159" t="s">
        <v>111</v>
      </c>
      <c r="C70" s="159" t="s">
        <v>230</v>
      </c>
      <c r="D70" s="16" t="s">
        <v>275</v>
      </c>
      <c r="E70" s="160" t="s">
        <v>276</v>
      </c>
      <c r="F70" s="159" t="s">
        <v>125</v>
      </c>
      <c r="G70" s="161">
        <v>1.544</v>
      </c>
      <c r="H70" s="177">
        <v>0</v>
      </c>
      <c r="I70" s="162">
        <f t="shared" si="6"/>
        <v>0</v>
      </c>
      <c r="J70" s="163">
        <v>0</v>
      </c>
      <c r="K70" s="161">
        <f t="shared" si="7"/>
        <v>0</v>
      </c>
      <c r="L70" s="163">
        <v>0</v>
      </c>
      <c r="M70" s="161">
        <f t="shared" si="8"/>
        <v>0</v>
      </c>
      <c r="N70" s="182">
        <v>21</v>
      </c>
      <c r="O70" s="164">
        <v>16</v>
      </c>
      <c r="P70" s="16" t="s">
        <v>116</v>
      </c>
    </row>
    <row r="71" spans="2:16" s="131" customFormat="1" ht="12.75" customHeight="1">
      <c r="B71" s="136" t="s">
        <v>65</v>
      </c>
      <c r="D71" s="137" t="s">
        <v>277</v>
      </c>
      <c r="E71" s="137" t="s">
        <v>278</v>
      </c>
      <c r="H71" s="176"/>
      <c r="I71" s="138">
        <f>SUM(I72:I76)</f>
        <v>0</v>
      </c>
      <c r="K71" s="139">
        <f>SUM(K72:K76)</f>
        <v>0</v>
      </c>
      <c r="M71" s="139">
        <f>SUM(M72:M76)</f>
        <v>0</v>
      </c>
      <c r="N71" s="176"/>
      <c r="P71" s="137" t="s">
        <v>109</v>
      </c>
    </row>
    <row r="72" spans="1:16" s="16" customFormat="1" ht="13.5" customHeight="1">
      <c r="A72" s="159" t="s">
        <v>279</v>
      </c>
      <c r="B72" s="159" t="s">
        <v>111</v>
      </c>
      <c r="C72" s="159" t="s">
        <v>277</v>
      </c>
      <c r="D72" s="16" t="s">
        <v>280</v>
      </c>
      <c r="E72" s="160" t="s">
        <v>281</v>
      </c>
      <c r="F72" s="159" t="s">
        <v>134</v>
      </c>
      <c r="G72" s="161">
        <v>2.43</v>
      </c>
      <c r="H72" s="177">
        <v>0</v>
      </c>
      <c r="I72" s="162">
        <f>ROUND(G72*H72,2)</f>
        <v>0</v>
      </c>
      <c r="J72" s="163">
        <v>0</v>
      </c>
      <c r="K72" s="161">
        <f>G72*J72</f>
        <v>0</v>
      </c>
      <c r="L72" s="163">
        <v>0</v>
      </c>
      <c r="M72" s="161">
        <f>G72*L72</f>
        <v>0</v>
      </c>
      <c r="N72" s="182">
        <v>21</v>
      </c>
      <c r="O72" s="164">
        <v>16</v>
      </c>
      <c r="P72" s="16" t="s">
        <v>116</v>
      </c>
    </row>
    <row r="73" spans="1:16" s="16" customFormat="1" ht="24" customHeight="1">
      <c r="A73" s="159" t="s">
        <v>282</v>
      </c>
      <c r="B73" s="159" t="s">
        <v>111</v>
      </c>
      <c r="C73" s="159" t="s">
        <v>277</v>
      </c>
      <c r="D73" s="16" t="s">
        <v>283</v>
      </c>
      <c r="E73" s="160" t="s">
        <v>284</v>
      </c>
      <c r="F73" s="159" t="s">
        <v>134</v>
      </c>
      <c r="G73" s="161">
        <v>2.43</v>
      </c>
      <c r="H73" s="177">
        <v>0</v>
      </c>
      <c r="I73" s="162">
        <f>ROUND(G73*H73,2)</f>
        <v>0</v>
      </c>
      <c r="J73" s="163">
        <v>0</v>
      </c>
      <c r="K73" s="161">
        <f>G73*J73</f>
        <v>0</v>
      </c>
      <c r="L73" s="163">
        <v>0</v>
      </c>
      <c r="M73" s="161">
        <f>G73*L73</f>
        <v>0</v>
      </c>
      <c r="N73" s="182">
        <v>21</v>
      </c>
      <c r="O73" s="164">
        <v>16</v>
      </c>
      <c r="P73" s="16" t="s">
        <v>116</v>
      </c>
    </row>
    <row r="74" spans="1:16" s="16" customFormat="1" ht="13.5" customHeight="1">
      <c r="A74" s="159" t="s">
        <v>285</v>
      </c>
      <c r="B74" s="159" t="s">
        <v>111</v>
      </c>
      <c r="C74" s="159" t="s">
        <v>277</v>
      </c>
      <c r="D74" s="16" t="s">
        <v>286</v>
      </c>
      <c r="E74" s="160" t="s">
        <v>287</v>
      </c>
      <c r="F74" s="159" t="s">
        <v>134</v>
      </c>
      <c r="G74" s="161">
        <v>2.43</v>
      </c>
      <c r="H74" s="177">
        <v>0</v>
      </c>
      <c r="I74" s="162">
        <f>ROUND(G74*H74,2)</f>
        <v>0</v>
      </c>
      <c r="J74" s="163">
        <v>0</v>
      </c>
      <c r="K74" s="161">
        <f>G74*J74</f>
        <v>0</v>
      </c>
      <c r="L74" s="163">
        <v>0</v>
      </c>
      <c r="M74" s="161">
        <f>G74*L74</f>
        <v>0</v>
      </c>
      <c r="N74" s="182">
        <v>21</v>
      </c>
      <c r="O74" s="164">
        <v>16</v>
      </c>
      <c r="P74" s="16" t="s">
        <v>116</v>
      </c>
    </row>
    <row r="75" spans="1:16" s="16" customFormat="1" ht="13.5" customHeight="1">
      <c r="A75" s="159" t="s">
        <v>288</v>
      </c>
      <c r="B75" s="159" t="s">
        <v>111</v>
      </c>
      <c r="C75" s="159" t="s">
        <v>277</v>
      </c>
      <c r="D75" s="16" t="s">
        <v>289</v>
      </c>
      <c r="E75" s="160" t="s">
        <v>290</v>
      </c>
      <c r="F75" s="159" t="s">
        <v>134</v>
      </c>
      <c r="G75" s="161">
        <v>2.43</v>
      </c>
      <c r="H75" s="177">
        <v>0</v>
      </c>
      <c r="I75" s="162">
        <f>ROUND(G75*H75,2)</f>
        <v>0</v>
      </c>
      <c r="J75" s="163">
        <v>0</v>
      </c>
      <c r="K75" s="161">
        <f>G75*J75</f>
        <v>0</v>
      </c>
      <c r="L75" s="163">
        <v>0</v>
      </c>
      <c r="M75" s="161">
        <f>G75*L75</f>
        <v>0</v>
      </c>
      <c r="N75" s="182">
        <v>21</v>
      </c>
      <c r="O75" s="164">
        <v>16</v>
      </c>
      <c r="P75" s="16" t="s">
        <v>116</v>
      </c>
    </row>
    <row r="76" spans="1:16" s="16" customFormat="1" ht="13.5" customHeight="1">
      <c r="A76" s="159" t="s">
        <v>291</v>
      </c>
      <c r="B76" s="159" t="s">
        <v>111</v>
      </c>
      <c r="C76" s="159" t="s">
        <v>277</v>
      </c>
      <c r="D76" s="16" t="s">
        <v>292</v>
      </c>
      <c r="E76" s="160" t="s">
        <v>293</v>
      </c>
      <c r="F76" s="159" t="s">
        <v>134</v>
      </c>
      <c r="G76" s="161">
        <v>217.24</v>
      </c>
      <c r="H76" s="177">
        <v>0</v>
      </c>
      <c r="I76" s="162">
        <f>ROUND(G76*H76,2)</f>
        <v>0</v>
      </c>
      <c r="J76" s="163">
        <v>0</v>
      </c>
      <c r="K76" s="161">
        <f>G76*J76</f>
        <v>0</v>
      </c>
      <c r="L76" s="163">
        <v>0</v>
      </c>
      <c r="M76" s="161">
        <f>G76*L76</f>
        <v>0</v>
      </c>
      <c r="N76" s="182">
        <v>21</v>
      </c>
      <c r="O76" s="164">
        <v>16</v>
      </c>
      <c r="P76" s="16" t="s">
        <v>116</v>
      </c>
    </row>
    <row r="77" spans="2:16" s="131" customFormat="1" ht="12.75" customHeight="1">
      <c r="B77" s="132" t="s">
        <v>65</v>
      </c>
      <c r="D77" s="133" t="s">
        <v>294</v>
      </c>
      <c r="E77" s="133" t="s">
        <v>57</v>
      </c>
      <c r="H77" s="176"/>
      <c r="I77" s="134">
        <f>I78</f>
        <v>0</v>
      </c>
      <c r="K77" s="135">
        <f>K78</f>
        <v>0</v>
      </c>
      <c r="M77" s="135">
        <f>M78</f>
        <v>0</v>
      </c>
      <c r="N77" s="176"/>
      <c r="P77" s="133" t="s">
        <v>108</v>
      </c>
    </row>
    <row r="78" spans="2:16" s="131" customFormat="1" ht="12.75" customHeight="1">
      <c r="B78" s="136" t="s">
        <v>65</v>
      </c>
      <c r="D78" s="137" t="s">
        <v>295</v>
      </c>
      <c r="E78" s="137" t="s">
        <v>57</v>
      </c>
      <c r="H78" s="176"/>
      <c r="I78" s="138">
        <f>I79</f>
        <v>0</v>
      </c>
      <c r="K78" s="139">
        <f>K79</f>
        <v>0</v>
      </c>
      <c r="M78" s="139">
        <f>M79</f>
        <v>0</v>
      </c>
      <c r="N78" s="176"/>
      <c r="P78" s="137" t="s">
        <v>109</v>
      </c>
    </row>
    <row r="79" spans="1:16" s="16" customFormat="1" ht="13.5" customHeight="1">
      <c r="A79" s="159" t="s">
        <v>296</v>
      </c>
      <c r="B79" s="159" t="s">
        <v>111</v>
      </c>
      <c r="C79" s="159" t="s">
        <v>62</v>
      </c>
      <c r="D79" s="16" t="s">
        <v>297</v>
      </c>
      <c r="E79" s="160" t="s">
        <v>298</v>
      </c>
      <c r="F79" s="159" t="s">
        <v>299</v>
      </c>
      <c r="G79" s="161">
        <v>7</v>
      </c>
      <c r="H79" s="177">
        <v>0</v>
      </c>
      <c r="I79" s="162">
        <f>ROUND(G79*H79,2)</f>
        <v>0</v>
      </c>
      <c r="J79" s="163">
        <v>0</v>
      </c>
      <c r="K79" s="161">
        <f>G79*J79</f>
        <v>0</v>
      </c>
      <c r="L79" s="163">
        <v>0</v>
      </c>
      <c r="M79" s="161">
        <f>G79*L79</f>
        <v>0</v>
      </c>
      <c r="N79" s="182">
        <v>21</v>
      </c>
      <c r="O79" s="164">
        <v>512</v>
      </c>
      <c r="P79" s="16" t="s">
        <v>116</v>
      </c>
    </row>
    <row r="80" spans="2:16" s="131" customFormat="1" ht="12.75" customHeight="1">
      <c r="B80" s="132" t="s">
        <v>65</v>
      </c>
      <c r="D80" s="133" t="s">
        <v>57</v>
      </c>
      <c r="E80" s="133" t="s">
        <v>57</v>
      </c>
      <c r="H80" s="176"/>
      <c r="I80" s="134">
        <f>I81</f>
        <v>0</v>
      </c>
      <c r="K80" s="135">
        <f>K81</f>
        <v>0</v>
      </c>
      <c r="M80" s="135">
        <f>M81</f>
        <v>0</v>
      </c>
      <c r="N80" s="176"/>
      <c r="P80" s="133" t="s">
        <v>108</v>
      </c>
    </row>
    <row r="81" spans="2:16" s="131" customFormat="1" ht="12.75" customHeight="1">
      <c r="B81" s="136" t="s">
        <v>65</v>
      </c>
      <c r="D81" s="137" t="s">
        <v>300</v>
      </c>
      <c r="E81" s="137" t="s">
        <v>47</v>
      </c>
      <c r="H81" s="176"/>
      <c r="I81" s="138">
        <f>I82</f>
        <v>0</v>
      </c>
      <c r="K81" s="139">
        <f>K82</f>
        <v>0</v>
      </c>
      <c r="M81" s="139">
        <f>M82</f>
        <v>0</v>
      </c>
      <c r="N81" s="176"/>
      <c r="P81" s="137" t="s">
        <v>109</v>
      </c>
    </row>
    <row r="82" spans="1:16" s="16" customFormat="1" ht="13.5" customHeight="1">
      <c r="A82" s="159" t="s">
        <v>301</v>
      </c>
      <c r="B82" s="159" t="s">
        <v>111</v>
      </c>
      <c r="C82" s="159" t="s">
        <v>258</v>
      </c>
      <c r="D82" s="16" t="s">
        <v>302</v>
      </c>
      <c r="E82" s="160" t="s">
        <v>47</v>
      </c>
      <c r="F82" s="159" t="s">
        <v>303</v>
      </c>
      <c r="G82" s="161">
        <v>1</v>
      </c>
      <c r="H82" s="177">
        <v>0</v>
      </c>
      <c r="I82" s="162">
        <f>ROUND(G82*H82,2)</f>
        <v>0</v>
      </c>
      <c r="J82" s="163">
        <v>0</v>
      </c>
      <c r="K82" s="161">
        <f>G82*J82</f>
        <v>0</v>
      </c>
      <c r="L82" s="163">
        <v>0</v>
      </c>
      <c r="M82" s="161">
        <f>G82*L82</f>
        <v>0</v>
      </c>
      <c r="N82" s="182">
        <v>21</v>
      </c>
      <c r="O82" s="164">
        <v>512</v>
      </c>
      <c r="P82" s="16" t="s">
        <v>116</v>
      </c>
    </row>
    <row r="83" spans="5:14" s="144" customFormat="1" ht="12.75" customHeight="1">
      <c r="E83" s="145" t="s">
        <v>91</v>
      </c>
      <c r="H83" s="179"/>
      <c r="I83" s="146">
        <f>I14+I55+I77+I80</f>
        <v>0</v>
      </c>
      <c r="K83" s="147">
        <f>K14+K55+K77+K80</f>
        <v>0</v>
      </c>
      <c r="M83" s="147">
        <f>M14+M55+M77+M80</f>
        <v>0</v>
      </c>
      <c r="N83" s="179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6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5.7109375" style="194" customWidth="1"/>
    <col min="2" max="2" width="6.57421875" style="193" customWidth="1"/>
    <col min="3" max="3" width="10.00390625" style="193" customWidth="1"/>
    <col min="4" max="4" width="42.8515625" style="193" customWidth="1"/>
    <col min="5" max="5" width="3.7109375" style="193" customWidth="1"/>
    <col min="6" max="6" width="9.28125" style="192" customWidth="1"/>
    <col min="7" max="7" width="13.421875" style="191" customWidth="1"/>
    <col min="8" max="8" width="16.421875" style="191" customWidth="1"/>
    <col min="9" max="16384" width="9.00390625" style="190" customWidth="1"/>
  </cols>
  <sheetData>
    <row r="1" spans="1:8" s="195" customFormat="1" ht="19.5" customHeight="1">
      <c r="A1" s="253" t="s">
        <v>420</v>
      </c>
      <c r="B1" s="249"/>
      <c r="C1" s="249"/>
      <c r="D1" s="249"/>
      <c r="E1" s="249"/>
      <c r="F1" s="249"/>
      <c r="G1" s="249"/>
      <c r="H1" s="249"/>
    </row>
    <row r="2" spans="1:8" s="195" customFormat="1" ht="12.75" customHeight="1">
      <c r="A2" s="252" t="s">
        <v>419</v>
      </c>
      <c r="B2" s="251"/>
      <c r="C2" s="251"/>
      <c r="D2" s="251"/>
      <c r="E2" s="251"/>
      <c r="F2" s="251"/>
      <c r="G2" s="249"/>
      <c r="H2" s="249"/>
    </row>
    <row r="3" spans="1:8" s="195" customFormat="1" ht="12.75" customHeight="1">
      <c r="A3" s="252" t="s">
        <v>418</v>
      </c>
      <c r="B3" s="251"/>
      <c r="C3" s="251"/>
      <c r="D3" s="251"/>
      <c r="E3" s="251"/>
      <c r="F3" s="249"/>
      <c r="G3" s="249"/>
      <c r="H3" s="249"/>
    </row>
    <row r="4" spans="1:8" s="195" customFormat="1" ht="12.75" customHeight="1">
      <c r="A4" s="252"/>
      <c r="B4" s="251"/>
      <c r="C4" s="252"/>
      <c r="D4" s="251"/>
      <c r="E4" s="251"/>
      <c r="F4" s="249"/>
      <c r="G4" s="249"/>
      <c r="H4" s="249"/>
    </row>
    <row r="5" spans="1:8" s="195" customFormat="1" ht="12.75" customHeight="1">
      <c r="A5" s="251" t="s">
        <v>417</v>
      </c>
      <c r="B5" s="251"/>
      <c r="C5" s="251"/>
      <c r="D5" s="251"/>
      <c r="E5" s="251"/>
      <c r="F5" s="249"/>
      <c r="G5" s="249"/>
      <c r="H5" s="251" t="s">
        <v>416</v>
      </c>
    </row>
    <row r="6" spans="1:8" s="195" customFormat="1" ht="6" customHeight="1" thickBot="1">
      <c r="A6" s="249"/>
      <c r="B6" s="249"/>
      <c r="C6" s="249"/>
      <c r="D6" s="249"/>
      <c r="E6" s="249"/>
      <c r="F6" s="249"/>
      <c r="G6" s="249"/>
      <c r="H6" s="249"/>
    </row>
    <row r="7" spans="1:8" s="195" customFormat="1" ht="25.5" customHeight="1" thickBot="1">
      <c r="A7" s="250" t="s">
        <v>94</v>
      </c>
      <c r="B7" s="250" t="s">
        <v>96</v>
      </c>
      <c r="C7" s="250" t="s">
        <v>97</v>
      </c>
      <c r="D7" s="250" t="s">
        <v>87</v>
      </c>
      <c r="E7" s="250" t="s">
        <v>98</v>
      </c>
      <c r="F7" s="250" t="s">
        <v>99</v>
      </c>
      <c r="G7" s="250" t="s">
        <v>415</v>
      </c>
      <c r="H7" s="250" t="s">
        <v>414</v>
      </c>
    </row>
    <row r="8" spans="1:8" s="195" customFormat="1" ht="12.75" customHeight="1" thickBot="1">
      <c r="A8" s="250" t="s">
        <v>109</v>
      </c>
      <c r="B8" s="250" t="s">
        <v>116</v>
      </c>
      <c r="C8" s="250" t="s">
        <v>119</v>
      </c>
      <c r="D8" s="250" t="s">
        <v>122</v>
      </c>
      <c r="E8" s="250" t="s">
        <v>130</v>
      </c>
      <c r="F8" s="250" t="s">
        <v>126</v>
      </c>
      <c r="G8" s="250" t="s">
        <v>137</v>
      </c>
      <c r="H8" s="250" t="s">
        <v>140</v>
      </c>
    </row>
    <row r="9" spans="1:8" s="195" customFormat="1" ht="4.5" customHeight="1">
      <c r="A9" s="249"/>
      <c r="B9" s="249"/>
      <c r="C9" s="249"/>
      <c r="D9" s="249"/>
      <c r="E9" s="249"/>
      <c r="F9" s="249"/>
      <c r="G9" s="249"/>
      <c r="H9" s="249"/>
    </row>
    <row r="10" spans="1:8" s="195" customFormat="1" ht="21" customHeight="1">
      <c r="A10" s="218"/>
      <c r="B10" s="217"/>
      <c r="C10" s="217" t="s">
        <v>44</v>
      </c>
      <c r="D10" s="217" t="s">
        <v>107</v>
      </c>
      <c r="E10" s="217"/>
      <c r="F10" s="216"/>
      <c r="G10" s="215"/>
      <c r="H10" s="215"/>
    </row>
    <row r="11" spans="1:8" s="195" customFormat="1" ht="21" customHeight="1" thickBot="1">
      <c r="A11" s="218"/>
      <c r="B11" s="217"/>
      <c r="C11" s="217" t="s">
        <v>109</v>
      </c>
      <c r="D11" s="217" t="s">
        <v>110</v>
      </c>
      <c r="E11" s="217"/>
      <c r="F11" s="216"/>
      <c r="G11" s="215"/>
      <c r="H11" s="215"/>
    </row>
    <row r="12" spans="1:8" s="195" customFormat="1" ht="24" customHeight="1">
      <c r="A12" s="238">
        <v>1</v>
      </c>
      <c r="B12" s="237" t="s">
        <v>112</v>
      </c>
      <c r="C12" s="237" t="s">
        <v>113</v>
      </c>
      <c r="D12" s="237" t="s">
        <v>114</v>
      </c>
      <c r="E12" s="237" t="s">
        <v>115</v>
      </c>
      <c r="F12" s="236">
        <v>4.655</v>
      </c>
      <c r="G12" s="235"/>
      <c r="H12" s="234"/>
    </row>
    <row r="13" spans="1:8" s="195" customFormat="1" ht="24" customHeight="1" thickBot="1">
      <c r="A13" s="228">
        <v>2</v>
      </c>
      <c r="B13" s="227" t="s">
        <v>112</v>
      </c>
      <c r="C13" s="227" t="s">
        <v>117</v>
      </c>
      <c r="D13" s="227" t="s">
        <v>118</v>
      </c>
      <c r="E13" s="227" t="s">
        <v>115</v>
      </c>
      <c r="F13" s="226">
        <v>65.17</v>
      </c>
      <c r="G13" s="225"/>
      <c r="H13" s="224"/>
    </row>
    <row r="14" spans="1:8" s="195" customFormat="1" ht="13.5" customHeight="1" thickBot="1">
      <c r="A14" s="248"/>
      <c r="B14" s="247"/>
      <c r="C14" s="247"/>
      <c r="D14" s="247" t="s">
        <v>413</v>
      </c>
      <c r="E14" s="247"/>
      <c r="F14" s="246">
        <v>65.17</v>
      </c>
      <c r="G14" s="245"/>
      <c r="H14" s="244"/>
    </row>
    <row r="15" spans="1:8" s="195" customFormat="1" ht="13.5" customHeight="1">
      <c r="A15" s="238">
        <v>3</v>
      </c>
      <c r="B15" s="237" t="s">
        <v>112</v>
      </c>
      <c r="C15" s="237" t="s">
        <v>120</v>
      </c>
      <c r="D15" s="237" t="s">
        <v>121</v>
      </c>
      <c r="E15" s="237" t="s">
        <v>115</v>
      </c>
      <c r="F15" s="236">
        <v>4.655</v>
      </c>
      <c r="G15" s="235"/>
      <c r="H15" s="234"/>
    </row>
    <row r="16" spans="1:8" s="195" customFormat="1" ht="24" customHeight="1" thickBot="1">
      <c r="A16" s="228">
        <v>4</v>
      </c>
      <c r="B16" s="227" t="s">
        <v>112</v>
      </c>
      <c r="C16" s="227" t="s">
        <v>123</v>
      </c>
      <c r="D16" s="227" t="s">
        <v>124</v>
      </c>
      <c r="E16" s="227" t="s">
        <v>125</v>
      </c>
      <c r="F16" s="226">
        <v>7.448</v>
      </c>
      <c r="G16" s="225"/>
      <c r="H16" s="224"/>
    </row>
    <row r="17" spans="1:8" s="195" customFormat="1" ht="13.5" customHeight="1" thickBot="1">
      <c r="A17" s="248"/>
      <c r="B17" s="247"/>
      <c r="C17" s="247"/>
      <c r="D17" s="247" t="s">
        <v>412</v>
      </c>
      <c r="E17" s="247"/>
      <c r="F17" s="246">
        <v>7.448</v>
      </c>
      <c r="G17" s="245"/>
      <c r="H17" s="244"/>
    </row>
    <row r="18" spans="1:8" s="195" customFormat="1" ht="21" customHeight="1">
      <c r="A18" s="218"/>
      <c r="B18" s="217"/>
      <c r="C18" s="217" t="s">
        <v>126</v>
      </c>
      <c r="D18" s="217" t="s">
        <v>127</v>
      </c>
      <c r="E18" s="217"/>
      <c r="F18" s="216"/>
      <c r="G18" s="215"/>
      <c r="H18" s="215"/>
    </row>
    <row r="19" spans="1:8" s="195" customFormat="1" ht="13.5" customHeight="1" thickBot="1">
      <c r="A19" s="218"/>
      <c r="B19" s="217"/>
      <c r="C19" s="217" t="s">
        <v>128</v>
      </c>
      <c r="D19" s="217" t="s">
        <v>129</v>
      </c>
      <c r="E19" s="217"/>
      <c r="F19" s="216"/>
      <c r="G19" s="215"/>
      <c r="H19" s="215"/>
    </row>
    <row r="20" spans="1:8" s="195" customFormat="1" ht="24" customHeight="1" thickBot="1">
      <c r="A20" s="214">
        <v>5</v>
      </c>
      <c r="B20" s="213" t="s">
        <v>131</v>
      </c>
      <c r="C20" s="213" t="s">
        <v>132</v>
      </c>
      <c r="D20" s="213" t="s">
        <v>133</v>
      </c>
      <c r="E20" s="213" t="s">
        <v>134</v>
      </c>
      <c r="F20" s="212">
        <v>39.96</v>
      </c>
      <c r="G20" s="211"/>
      <c r="H20" s="210"/>
    </row>
    <row r="21" spans="1:8" s="195" customFormat="1" ht="13.5" customHeight="1">
      <c r="A21" s="209"/>
      <c r="B21" s="208"/>
      <c r="C21" s="208"/>
      <c r="D21" s="208" t="s">
        <v>311</v>
      </c>
      <c r="E21" s="208"/>
      <c r="F21" s="207">
        <v>0</v>
      </c>
      <c r="G21" s="206"/>
      <c r="H21" s="205"/>
    </row>
    <row r="22" spans="1:8" s="195" customFormat="1" ht="13.5" customHeight="1">
      <c r="A22" s="223"/>
      <c r="B22" s="222"/>
      <c r="C22" s="222"/>
      <c r="D22" s="222" t="s">
        <v>411</v>
      </c>
      <c r="E22" s="222"/>
      <c r="F22" s="221">
        <v>37.8</v>
      </c>
      <c r="G22" s="220"/>
      <c r="H22" s="219"/>
    </row>
    <row r="23" spans="1:8" s="195" customFormat="1" ht="13.5" customHeight="1">
      <c r="A23" s="223"/>
      <c r="B23" s="222"/>
      <c r="C23" s="222"/>
      <c r="D23" s="222" t="s">
        <v>309</v>
      </c>
      <c r="E23" s="222"/>
      <c r="F23" s="221">
        <v>0</v>
      </c>
      <c r="G23" s="220"/>
      <c r="H23" s="219"/>
    </row>
    <row r="24" spans="1:8" s="195" customFormat="1" ht="13.5" customHeight="1" thickBot="1">
      <c r="A24" s="204"/>
      <c r="B24" s="203"/>
      <c r="C24" s="203"/>
      <c r="D24" s="203" t="s">
        <v>410</v>
      </c>
      <c r="E24" s="203"/>
      <c r="F24" s="202">
        <v>2.16</v>
      </c>
      <c r="G24" s="201"/>
      <c r="H24" s="200"/>
    </row>
    <row r="25" spans="1:8" s="195" customFormat="1" ht="13.5" customHeight="1">
      <c r="A25" s="238">
        <v>6</v>
      </c>
      <c r="B25" s="237" t="s">
        <v>131</v>
      </c>
      <c r="C25" s="237" t="s">
        <v>135</v>
      </c>
      <c r="D25" s="237" t="s">
        <v>136</v>
      </c>
      <c r="E25" s="237" t="s">
        <v>134</v>
      </c>
      <c r="F25" s="236">
        <v>77.36</v>
      </c>
      <c r="G25" s="235"/>
      <c r="H25" s="234"/>
    </row>
    <row r="26" spans="1:8" s="195" customFormat="1" ht="13.5" customHeight="1" thickBot="1">
      <c r="A26" s="228">
        <v>7</v>
      </c>
      <c r="B26" s="227" t="s">
        <v>131</v>
      </c>
      <c r="C26" s="227" t="s">
        <v>138</v>
      </c>
      <c r="D26" s="227" t="s">
        <v>139</v>
      </c>
      <c r="E26" s="227" t="s">
        <v>134</v>
      </c>
      <c r="F26" s="226">
        <v>77.36</v>
      </c>
      <c r="G26" s="225"/>
      <c r="H26" s="224"/>
    </row>
    <row r="27" spans="1:8" s="195" customFormat="1" ht="13.5" customHeight="1">
      <c r="A27" s="209"/>
      <c r="B27" s="208"/>
      <c r="C27" s="208"/>
      <c r="D27" s="208" t="s">
        <v>409</v>
      </c>
      <c r="E27" s="208"/>
      <c r="F27" s="207">
        <v>0</v>
      </c>
      <c r="G27" s="206"/>
      <c r="H27" s="205"/>
    </row>
    <row r="28" spans="1:8" s="195" customFormat="1" ht="13.5" customHeight="1">
      <c r="A28" s="223"/>
      <c r="B28" s="222"/>
      <c r="C28" s="222"/>
      <c r="D28" s="222" t="s">
        <v>408</v>
      </c>
      <c r="E28" s="222"/>
      <c r="F28" s="221">
        <v>52.18</v>
      </c>
      <c r="G28" s="220"/>
      <c r="H28" s="219"/>
    </row>
    <row r="29" spans="1:8" s="195" customFormat="1" ht="13.5" customHeight="1">
      <c r="A29" s="223"/>
      <c r="B29" s="222"/>
      <c r="C29" s="222"/>
      <c r="D29" s="222" t="s">
        <v>407</v>
      </c>
      <c r="E29" s="222"/>
      <c r="F29" s="221">
        <v>0</v>
      </c>
      <c r="G29" s="220"/>
      <c r="H29" s="219"/>
    </row>
    <row r="30" spans="1:8" s="195" customFormat="1" ht="13.5" customHeight="1">
      <c r="A30" s="223"/>
      <c r="B30" s="222"/>
      <c r="C30" s="222"/>
      <c r="D30" s="222" t="s">
        <v>406</v>
      </c>
      <c r="E30" s="222"/>
      <c r="F30" s="221">
        <v>23.58</v>
      </c>
      <c r="G30" s="220"/>
      <c r="H30" s="219"/>
    </row>
    <row r="31" spans="1:8" s="195" customFormat="1" ht="13.5" customHeight="1" thickBot="1">
      <c r="A31" s="204"/>
      <c r="B31" s="203"/>
      <c r="C31" s="203"/>
      <c r="D31" s="203" t="s">
        <v>405</v>
      </c>
      <c r="E31" s="203"/>
      <c r="F31" s="202">
        <v>1.6</v>
      </c>
      <c r="G31" s="201"/>
      <c r="H31" s="200"/>
    </row>
    <row r="32" spans="1:8" s="195" customFormat="1" ht="24" customHeight="1" thickBot="1">
      <c r="A32" s="214">
        <v>8</v>
      </c>
      <c r="B32" s="213" t="s">
        <v>131</v>
      </c>
      <c r="C32" s="213" t="s">
        <v>141</v>
      </c>
      <c r="D32" s="213" t="s">
        <v>142</v>
      </c>
      <c r="E32" s="213" t="s">
        <v>134</v>
      </c>
      <c r="F32" s="212">
        <v>10.08</v>
      </c>
      <c r="G32" s="211"/>
      <c r="H32" s="210"/>
    </row>
    <row r="33" spans="1:8" s="195" customFormat="1" ht="13.5" customHeight="1">
      <c r="A33" s="209"/>
      <c r="B33" s="208"/>
      <c r="C33" s="208"/>
      <c r="D33" s="208" t="s">
        <v>311</v>
      </c>
      <c r="E33" s="208"/>
      <c r="F33" s="207">
        <v>0</v>
      </c>
      <c r="G33" s="206"/>
      <c r="H33" s="205"/>
    </row>
    <row r="34" spans="1:8" s="195" customFormat="1" ht="13.5" customHeight="1">
      <c r="A34" s="223"/>
      <c r="B34" s="222"/>
      <c r="C34" s="222"/>
      <c r="D34" s="222" t="s">
        <v>404</v>
      </c>
      <c r="E34" s="222"/>
      <c r="F34" s="221">
        <v>9.18</v>
      </c>
      <c r="G34" s="220"/>
      <c r="H34" s="219"/>
    </row>
    <row r="35" spans="1:8" s="195" customFormat="1" ht="13.5" customHeight="1">
      <c r="A35" s="223"/>
      <c r="B35" s="222"/>
      <c r="C35" s="222"/>
      <c r="D35" s="222" t="s">
        <v>309</v>
      </c>
      <c r="E35" s="222"/>
      <c r="F35" s="221">
        <v>0</v>
      </c>
      <c r="G35" s="220"/>
      <c r="H35" s="219"/>
    </row>
    <row r="36" spans="1:8" s="195" customFormat="1" ht="13.5" customHeight="1" thickBot="1">
      <c r="A36" s="204"/>
      <c r="B36" s="203"/>
      <c r="C36" s="203"/>
      <c r="D36" s="203" t="s">
        <v>403</v>
      </c>
      <c r="E36" s="203"/>
      <c r="F36" s="202">
        <v>0.9</v>
      </c>
      <c r="G36" s="201"/>
      <c r="H36" s="200"/>
    </row>
    <row r="37" spans="1:8" s="195" customFormat="1" ht="24" customHeight="1" thickBot="1">
      <c r="A37" s="214">
        <v>9</v>
      </c>
      <c r="B37" s="213" t="s">
        <v>131</v>
      </c>
      <c r="C37" s="213" t="s">
        <v>144</v>
      </c>
      <c r="D37" s="213" t="s">
        <v>145</v>
      </c>
      <c r="E37" s="213" t="s">
        <v>134</v>
      </c>
      <c r="F37" s="212">
        <v>42.1</v>
      </c>
      <c r="G37" s="211"/>
      <c r="H37" s="210"/>
    </row>
    <row r="38" spans="1:8" s="195" customFormat="1" ht="13.5" customHeight="1">
      <c r="A38" s="209"/>
      <c r="B38" s="208"/>
      <c r="C38" s="208"/>
      <c r="D38" s="208" t="s">
        <v>311</v>
      </c>
      <c r="E38" s="208"/>
      <c r="F38" s="207">
        <v>0</v>
      </c>
      <c r="G38" s="206"/>
      <c r="H38" s="205"/>
    </row>
    <row r="39" spans="1:8" s="195" customFormat="1" ht="13.5" customHeight="1">
      <c r="A39" s="223"/>
      <c r="B39" s="222"/>
      <c r="C39" s="222"/>
      <c r="D39" s="222" t="s">
        <v>402</v>
      </c>
      <c r="E39" s="222"/>
      <c r="F39" s="221">
        <v>24.72</v>
      </c>
      <c r="G39" s="220"/>
      <c r="H39" s="219"/>
    </row>
    <row r="40" spans="1:8" s="195" customFormat="1" ht="13.5" customHeight="1">
      <c r="A40" s="223"/>
      <c r="B40" s="222"/>
      <c r="C40" s="222"/>
      <c r="D40" s="222" t="s">
        <v>399</v>
      </c>
      <c r="E40" s="222"/>
      <c r="F40" s="221">
        <v>0</v>
      </c>
      <c r="G40" s="220"/>
      <c r="H40" s="219"/>
    </row>
    <row r="41" spans="1:8" s="195" customFormat="1" ht="13.5" customHeight="1">
      <c r="A41" s="223"/>
      <c r="B41" s="222"/>
      <c r="C41" s="222"/>
      <c r="D41" s="222" t="s">
        <v>401</v>
      </c>
      <c r="E41" s="222"/>
      <c r="F41" s="221">
        <v>9.72</v>
      </c>
      <c r="G41" s="220"/>
      <c r="H41" s="219"/>
    </row>
    <row r="42" spans="1:8" s="195" customFormat="1" ht="13.5" customHeight="1">
      <c r="A42" s="223"/>
      <c r="B42" s="222"/>
      <c r="C42" s="222"/>
      <c r="D42" s="222" t="s">
        <v>309</v>
      </c>
      <c r="E42" s="222"/>
      <c r="F42" s="221">
        <v>0</v>
      </c>
      <c r="G42" s="220"/>
      <c r="H42" s="219"/>
    </row>
    <row r="43" spans="1:8" s="195" customFormat="1" ht="13.5" customHeight="1">
      <c r="A43" s="223"/>
      <c r="B43" s="222"/>
      <c r="C43" s="222"/>
      <c r="D43" s="222" t="s">
        <v>400</v>
      </c>
      <c r="E43" s="222"/>
      <c r="F43" s="221">
        <v>5.58</v>
      </c>
      <c r="G43" s="220"/>
      <c r="H43" s="219"/>
    </row>
    <row r="44" spans="1:8" s="195" customFormat="1" ht="13.5" customHeight="1">
      <c r="A44" s="223"/>
      <c r="B44" s="222"/>
      <c r="C44" s="222"/>
      <c r="D44" s="222" t="s">
        <v>399</v>
      </c>
      <c r="E44" s="222"/>
      <c r="F44" s="221">
        <v>0</v>
      </c>
      <c r="G44" s="220"/>
      <c r="H44" s="219"/>
    </row>
    <row r="45" spans="1:8" s="195" customFormat="1" ht="13.5" customHeight="1">
      <c r="A45" s="223"/>
      <c r="B45" s="222"/>
      <c r="C45" s="222"/>
      <c r="D45" s="222" t="s">
        <v>398</v>
      </c>
      <c r="E45" s="222"/>
      <c r="F45" s="221">
        <v>2.08</v>
      </c>
      <c r="G45" s="220"/>
      <c r="H45" s="219"/>
    </row>
    <row r="46" spans="1:8" s="195" customFormat="1" ht="13.5" customHeight="1" thickBot="1">
      <c r="A46" s="204"/>
      <c r="B46" s="203"/>
      <c r="C46" s="203"/>
      <c r="D46" s="203" t="s">
        <v>395</v>
      </c>
      <c r="E46" s="203"/>
      <c r="F46" s="202">
        <v>0</v>
      </c>
      <c r="G46" s="201"/>
      <c r="H46" s="200"/>
    </row>
    <row r="47" spans="1:8" s="195" customFormat="1" ht="13.5" customHeight="1" thickBot="1">
      <c r="A47" s="214">
        <v>10</v>
      </c>
      <c r="B47" s="213" t="s">
        <v>131</v>
      </c>
      <c r="C47" s="213" t="s">
        <v>147</v>
      </c>
      <c r="D47" s="213" t="s">
        <v>148</v>
      </c>
      <c r="E47" s="213" t="s">
        <v>149</v>
      </c>
      <c r="F47" s="212">
        <v>8.8</v>
      </c>
      <c r="G47" s="211"/>
      <c r="H47" s="210"/>
    </row>
    <row r="48" spans="1:8" s="195" customFormat="1" ht="13.5" customHeight="1">
      <c r="A48" s="209"/>
      <c r="B48" s="208"/>
      <c r="C48" s="208"/>
      <c r="D48" s="208" t="s">
        <v>311</v>
      </c>
      <c r="E48" s="208"/>
      <c r="F48" s="207">
        <v>0</v>
      </c>
      <c r="G48" s="206"/>
      <c r="H48" s="205"/>
    </row>
    <row r="49" spans="1:8" s="195" customFormat="1" ht="13.5" customHeight="1">
      <c r="A49" s="223"/>
      <c r="B49" s="222"/>
      <c r="C49" s="222"/>
      <c r="D49" s="222" t="s">
        <v>397</v>
      </c>
      <c r="E49" s="222"/>
      <c r="F49" s="221">
        <v>7.2</v>
      </c>
      <c r="G49" s="220"/>
      <c r="H49" s="219"/>
    </row>
    <row r="50" spans="1:8" s="195" customFormat="1" ht="13.5" customHeight="1">
      <c r="A50" s="223"/>
      <c r="B50" s="222"/>
      <c r="C50" s="222"/>
      <c r="D50" s="222" t="s">
        <v>309</v>
      </c>
      <c r="E50" s="222"/>
      <c r="F50" s="221">
        <v>0</v>
      </c>
      <c r="G50" s="220"/>
      <c r="H50" s="219"/>
    </row>
    <row r="51" spans="1:8" s="195" customFormat="1" ht="13.5" customHeight="1">
      <c r="A51" s="223"/>
      <c r="B51" s="222"/>
      <c r="C51" s="222"/>
      <c r="D51" s="222" t="s">
        <v>396</v>
      </c>
      <c r="E51" s="222"/>
      <c r="F51" s="221">
        <v>1.6</v>
      </c>
      <c r="G51" s="220"/>
      <c r="H51" s="219"/>
    </row>
    <row r="52" spans="1:8" s="195" customFormat="1" ht="13.5" customHeight="1" thickBot="1">
      <c r="A52" s="204"/>
      <c r="B52" s="203"/>
      <c r="C52" s="203"/>
      <c r="D52" s="203" t="s">
        <v>395</v>
      </c>
      <c r="E52" s="203"/>
      <c r="F52" s="202">
        <v>0</v>
      </c>
      <c r="G52" s="201"/>
      <c r="H52" s="200"/>
    </row>
    <row r="53" spans="1:8" s="195" customFormat="1" ht="13.5" customHeight="1" thickBot="1">
      <c r="A53" s="214">
        <v>11</v>
      </c>
      <c r="B53" s="213" t="s">
        <v>131</v>
      </c>
      <c r="C53" s="213" t="s">
        <v>151</v>
      </c>
      <c r="D53" s="213" t="s">
        <v>152</v>
      </c>
      <c r="E53" s="213" t="s">
        <v>149</v>
      </c>
      <c r="F53" s="212">
        <v>67.2</v>
      </c>
      <c r="G53" s="211"/>
      <c r="H53" s="210"/>
    </row>
    <row r="54" spans="1:8" s="195" customFormat="1" ht="13.5" customHeight="1">
      <c r="A54" s="209"/>
      <c r="B54" s="208"/>
      <c r="C54" s="208"/>
      <c r="D54" s="208" t="s">
        <v>311</v>
      </c>
      <c r="E54" s="208"/>
      <c r="F54" s="207">
        <v>0</v>
      </c>
      <c r="G54" s="206"/>
      <c r="H54" s="205"/>
    </row>
    <row r="55" spans="1:8" s="195" customFormat="1" ht="13.5" customHeight="1">
      <c r="A55" s="223"/>
      <c r="B55" s="222"/>
      <c r="C55" s="222"/>
      <c r="D55" s="222" t="s">
        <v>394</v>
      </c>
      <c r="E55" s="222"/>
      <c r="F55" s="221">
        <v>61.2</v>
      </c>
      <c r="G55" s="220"/>
      <c r="H55" s="219"/>
    </row>
    <row r="56" spans="1:8" s="195" customFormat="1" ht="13.5" customHeight="1">
      <c r="A56" s="223"/>
      <c r="B56" s="222"/>
      <c r="C56" s="222"/>
      <c r="D56" s="222" t="s">
        <v>309</v>
      </c>
      <c r="E56" s="222"/>
      <c r="F56" s="221">
        <v>0</v>
      </c>
      <c r="G56" s="220"/>
      <c r="H56" s="219"/>
    </row>
    <row r="57" spans="1:8" s="195" customFormat="1" ht="13.5" customHeight="1" thickBot="1">
      <c r="A57" s="204"/>
      <c r="B57" s="203"/>
      <c r="C57" s="203"/>
      <c r="D57" s="203" t="s">
        <v>393</v>
      </c>
      <c r="E57" s="203"/>
      <c r="F57" s="202">
        <v>6</v>
      </c>
      <c r="G57" s="201"/>
      <c r="H57" s="200"/>
    </row>
    <row r="58" spans="1:8" s="195" customFormat="1" ht="24" customHeight="1" thickBot="1">
      <c r="A58" s="214">
        <v>12</v>
      </c>
      <c r="B58" s="213" t="s">
        <v>154</v>
      </c>
      <c r="C58" s="213" t="s">
        <v>155</v>
      </c>
      <c r="D58" s="213" t="s">
        <v>156</v>
      </c>
      <c r="E58" s="213" t="s">
        <v>134</v>
      </c>
      <c r="F58" s="212">
        <v>52.57</v>
      </c>
      <c r="G58" s="211"/>
      <c r="H58" s="210"/>
    </row>
    <row r="59" spans="1:8" s="195" customFormat="1" ht="13.5" customHeight="1">
      <c r="A59" s="209"/>
      <c r="B59" s="208"/>
      <c r="C59" s="208"/>
      <c r="D59" s="208" t="s">
        <v>392</v>
      </c>
      <c r="E59" s="208"/>
      <c r="F59" s="207">
        <v>0</v>
      </c>
      <c r="G59" s="206"/>
      <c r="H59" s="205"/>
    </row>
    <row r="60" spans="1:8" s="195" customFormat="1" ht="13.5" customHeight="1">
      <c r="A60" s="223"/>
      <c r="B60" s="222"/>
      <c r="C60" s="222"/>
      <c r="D60" s="222" t="s">
        <v>371</v>
      </c>
      <c r="E60" s="222"/>
      <c r="F60" s="221">
        <v>27</v>
      </c>
      <c r="G60" s="220"/>
      <c r="H60" s="219"/>
    </row>
    <row r="61" spans="1:8" s="195" customFormat="1" ht="13.5" customHeight="1">
      <c r="A61" s="223"/>
      <c r="B61" s="222"/>
      <c r="C61" s="222"/>
      <c r="D61" s="222" t="s">
        <v>390</v>
      </c>
      <c r="E61" s="222"/>
      <c r="F61" s="221">
        <v>0</v>
      </c>
      <c r="G61" s="220"/>
      <c r="H61" s="219"/>
    </row>
    <row r="62" spans="1:8" s="195" customFormat="1" ht="13.5" customHeight="1">
      <c r="A62" s="223"/>
      <c r="B62" s="222"/>
      <c r="C62" s="222"/>
      <c r="D62" s="222" t="s">
        <v>370</v>
      </c>
      <c r="E62" s="222"/>
      <c r="F62" s="221">
        <v>19.65</v>
      </c>
      <c r="G62" s="220"/>
      <c r="H62" s="219"/>
    </row>
    <row r="63" spans="1:8" s="195" customFormat="1" ht="13.5" customHeight="1">
      <c r="A63" s="223"/>
      <c r="B63" s="222"/>
      <c r="C63" s="222"/>
      <c r="D63" s="222" t="s">
        <v>391</v>
      </c>
      <c r="E63" s="222"/>
      <c r="F63" s="221">
        <v>0</v>
      </c>
      <c r="G63" s="220"/>
      <c r="H63" s="219"/>
    </row>
    <row r="64" spans="1:8" s="195" customFormat="1" ht="13.5" customHeight="1">
      <c r="A64" s="223"/>
      <c r="B64" s="222"/>
      <c r="C64" s="222"/>
      <c r="D64" s="222" t="s">
        <v>369</v>
      </c>
      <c r="E64" s="222"/>
      <c r="F64" s="221">
        <v>5.12</v>
      </c>
      <c r="G64" s="220"/>
      <c r="H64" s="219"/>
    </row>
    <row r="65" spans="1:8" s="195" customFormat="1" ht="13.5" customHeight="1">
      <c r="A65" s="223"/>
      <c r="B65" s="222"/>
      <c r="C65" s="222"/>
      <c r="D65" s="222" t="s">
        <v>390</v>
      </c>
      <c r="E65" s="222"/>
      <c r="F65" s="221">
        <v>0</v>
      </c>
      <c r="G65" s="220"/>
      <c r="H65" s="219"/>
    </row>
    <row r="66" spans="1:8" s="195" customFormat="1" ht="13.5" customHeight="1" thickBot="1">
      <c r="A66" s="204"/>
      <c r="B66" s="203"/>
      <c r="C66" s="203"/>
      <c r="D66" s="203" t="s">
        <v>368</v>
      </c>
      <c r="E66" s="203"/>
      <c r="F66" s="202">
        <v>0.8</v>
      </c>
      <c r="G66" s="201"/>
      <c r="H66" s="200"/>
    </row>
    <row r="67" spans="1:8" s="195" customFormat="1" ht="13.5" customHeight="1" thickBot="1">
      <c r="A67" s="218"/>
      <c r="B67" s="217"/>
      <c r="C67" s="217" t="s">
        <v>157</v>
      </c>
      <c r="D67" s="217" t="s">
        <v>158</v>
      </c>
      <c r="E67" s="217"/>
      <c r="F67" s="216"/>
      <c r="G67" s="215"/>
      <c r="H67" s="215"/>
    </row>
    <row r="68" spans="1:8" s="195" customFormat="1" ht="13.5" customHeight="1" thickBot="1">
      <c r="A68" s="214">
        <v>13</v>
      </c>
      <c r="B68" s="213" t="s">
        <v>131</v>
      </c>
      <c r="C68" s="213" t="s">
        <v>160</v>
      </c>
      <c r="D68" s="213" t="s">
        <v>161</v>
      </c>
      <c r="E68" s="213" t="s">
        <v>115</v>
      </c>
      <c r="F68" s="212">
        <v>2.071</v>
      </c>
      <c r="G68" s="211"/>
      <c r="H68" s="210"/>
    </row>
    <row r="69" spans="1:8" s="195" customFormat="1" ht="13.5" customHeight="1">
      <c r="A69" s="209"/>
      <c r="B69" s="208"/>
      <c r="C69" s="208"/>
      <c r="D69" s="208" t="s">
        <v>389</v>
      </c>
      <c r="E69" s="208"/>
      <c r="F69" s="207">
        <v>0</v>
      </c>
      <c r="G69" s="206"/>
      <c r="H69" s="205"/>
    </row>
    <row r="70" spans="1:8" s="195" customFormat="1" ht="13.5" customHeight="1">
      <c r="A70" s="223"/>
      <c r="B70" s="222"/>
      <c r="C70" s="222"/>
      <c r="D70" s="222" t="s">
        <v>311</v>
      </c>
      <c r="E70" s="222"/>
      <c r="F70" s="221">
        <v>0</v>
      </c>
      <c r="G70" s="220"/>
      <c r="H70" s="219"/>
    </row>
    <row r="71" spans="1:8" s="195" customFormat="1" ht="13.5" customHeight="1">
      <c r="A71" s="223"/>
      <c r="B71" s="222"/>
      <c r="C71" s="222"/>
      <c r="D71" s="222" t="s">
        <v>374</v>
      </c>
      <c r="E71" s="222"/>
      <c r="F71" s="221">
        <v>1.557</v>
      </c>
      <c r="G71" s="220"/>
      <c r="H71" s="219"/>
    </row>
    <row r="72" spans="1:8" s="195" customFormat="1" ht="13.5" customHeight="1">
      <c r="A72" s="223"/>
      <c r="B72" s="222"/>
      <c r="C72" s="222"/>
      <c r="D72" s="222" t="s">
        <v>309</v>
      </c>
      <c r="E72" s="222"/>
      <c r="F72" s="221">
        <v>0</v>
      </c>
      <c r="G72" s="220"/>
      <c r="H72" s="219"/>
    </row>
    <row r="73" spans="1:8" s="195" customFormat="1" ht="13.5" customHeight="1">
      <c r="A73" s="223"/>
      <c r="B73" s="222"/>
      <c r="C73" s="222"/>
      <c r="D73" s="222" t="s">
        <v>373</v>
      </c>
      <c r="E73" s="222"/>
      <c r="F73" s="221">
        <v>0.31</v>
      </c>
      <c r="G73" s="220"/>
      <c r="H73" s="219"/>
    </row>
    <row r="74" spans="1:8" s="195" customFormat="1" ht="13.5" customHeight="1" thickBot="1">
      <c r="A74" s="204"/>
      <c r="B74" s="203"/>
      <c r="C74" s="203"/>
      <c r="D74" s="203" t="s">
        <v>372</v>
      </c>
      <c r="E74" s="203"/>
      <c r="F74" s="202">
        <v>0.204</v>
      </c>
      <c r="G74" s="201"/>
      <c r="H74" s="200"/>
    </row>
    <row r="75" spans="1:8" s="195" customFormat="1" ht="13.5" customHeight="1" thickBot="1">
      <c r="A75" s="214">
        <v>14</v>
      </c>
      <c r="B75" s="213" t="s">
        <v>131</v>
      </c>
      <c r="C75" s="213" t="s">
        <v>163</v>
      </c>
      <c r="D75" s="213" t="s">
        <v>164</v>
      </c>
      <c r="E75" s="213" t="s">
        <v>134</v>
      </c>
      <c r="F75" s="212">
        <v>27.32</v>
      </c>
      <c r="G75" s="211"/>
      <c r="H75" s="210"/>
    </row>
    <row r="76" spans="1:8" s="195" customFormat="1" ht="13.5" customHeight="1">
      <c r="A76" s="209"/>
      <c r="B76" s="208"/>
      <c r="C76" s="208"/>
      <c r="D76" s="208" t="s">
        <v>311</v>
      </c>
      <c r="E76" s="208"/>
      <c r="F76" s="207">
        <v>0</v>
      </c>
      <c r="G76" s="206"/>
      <c r="H76" s="205"/>
    </row>
    <row r="77" spans="1:8" s="195" customFormat="1" ht="13.5" customHeight="1">
      <c r="A77" s="223"/>
      <c r="B77" s="222"/>
      <c r="C77" s="222"/>
      <c r="D77" s="222" t="s">
        <v>388</v>
      </c>
      <c r="E77" s="222"/>
      <c r="F77" s="221">
        <v>20.76</v>
      </c>
      <c r="G77" s="220"/>
      <c r="H77" s="219"/>
    </row>
    <row r="78" spans="1:8" s="195" customFormat="1" ht="13.5" customHeight="1">
      <c r="A78" s="223"/>
      <c r="B78" s="222"/>
      <c r="C78" s="222"/>
      <c r="D78" s="222" t="s">
        <v>309</v>
      </c>
      <c r="E78" s="222"/>
      <c r="F78" s="221">
        <v>0</v>
      </c>
      <c r="G78" s="220"/>
      <c r="H78" s="219"/>
    </row>
    <row r="79" spans="1:8" s="195" customFormat="1" ht="13.5" customHeight="1">
      <c r="A79" s="223"/>
      <c r="B79" s="222"/>
      <c r="C79" s="222"/>
      <c r="D79" s="222" t="s">
        <v>387</v>
      </c>
      <c r="E79" s="222"/>
      <c r="F79" s="221">
        <v>3.84</v>
      </c>
      <c r="G79" s="220"/>
      <c r="H79" s="219"/>
    </row>
    <row r="80" spans="1:8" s="195" customFormat="1" ht="13.5" customHeight="1" thickBot="1">
      <c r="A80" s="204"/>
      <c r="B80" s="203"/>
      <c r="C80" s="203"/>
      <c r="D80" s="203" t="s">
        <v>386</v>
      </c>
      <c r="E80" s="203"/>
      <c r="F80" s="202">
        <v>2.72</v>
      </c>
      <c r="G80" s="201"/>
      <c r="H80" s="200"/>
    </row>
    <row r="81" spans="1:8" s="195" customFormat="1" ht="13.5" customHeight="1">
      <c r="A81" s="238">
        <v>15</v>
      </c>
      <c r="B81" s="237" t="s">
        <v>131</v>
      </c>
      <c r="C81" s="237" t="s">
        <v>166</v>
      </c>
      <c r="D81" s="237" t="s">
        <v>167</v>
      </c>
      <c r="E81" s="237" t="s">
        <v>134</v>
      </c>
      <c r="F81" s="236">
        <v>27.32</v>
      </c>
      <c r="G81" s="235"/>
      <c r="H81" s="234"/>
    </row>
    <row r="82" spans="1:8" s="195" customFormat="1" ht="13.5" customHeight="1" thickBot="1">
      <c r="A82" s="228">
        <v>16</v>
      </c>
      <c r="B82" s="227" t="s">
        <v>169</v>
      </c>
      <c r="C82" s="227" t="s">
        <v>170</v>
      </c>
      <c r="D82" s="227" t="s">
        <v>171</v>
      </c>
      <c r="E82" s="227" t="s">
        <v>134</v>
      </c>
      <c r="F82" s="226">
        <v>46.55</v>
      </c>
      <c r="G82" s="225"/>
      <c r="H82" s="224"/>
    </row>
    <row r="83" spans="1:8" s="195" customFormat="1" ht="13.5" customHeight="1">
      <c r="A83" s="209"/>
      <c r="B83" s="208"/>
      <c r="C83" s="208"/>
      <c r="D83" s="208" t="s">
        <v>385</v>
      </c>
      <c r="E83" s="208"/>
      <c r="F83" s="207">
        <v>0</v>
      </c>
      <c r="G83" s="206"/>
      <c r="H83" s="205"/>
    </row>
    <row r="84" spans="1:8" s="195" customFormat="1" ht="13.5" customHeight="1">
      <c r="A84" s="223"/>
      <c r="B84" s="222"/>
      <c r="C84" s="222"/>
      <c r="D84" s="222" t="s">
        <v>311</v>
      </c>
      <c r="E84" s="222"/>
      <c r="F84" s="221">
        <v>0</v>
      </c>
      <c r="G84" s="220"/>
      <c r="H84" s="219"/>
    </row>
    <row r="85" spans="1:8" s="195" customFormat="1" ht="13.5" customHeight="1">
      <c r="A85" s="223"/>
      <c r="B85" s="222"/>
      <c r="C85" s="222"/>
      <c r="D85" s="222" t="s">
        <v>379</v>
      </c>
      <c r="E85" s="222"/>
      <c r="F85" s="221">
        <v>38.88</v>
      </c>
      <c r="G85" s="220"/>
      <c r="H85" s="219"/>
    </row>
    <row r="86" spans="1:8" s="195" customFormat="1" ht="13.5" customHeight="1">
      <c r="A86" s="223"/>
      <c r="B86" s="222"/>
      <c r="C86" s="222"/>
      <c r="D86" s="222" t="s">
        <v>309</v>
      </c>
      <c r="E86" s="222"/>
      <c r="F86" s="221">
        <v>0</v>
      </c>
      <c r="G86" s="220"/>
      <c r="H86" s="219"/>
    </row>
    <row r="87" spans="1:8" s="195" customFormat="1" ht="13.5" customHeight="1">
      <c r="A87" s="223"/>
      <c r="B87" s="222"/>
      <c r="C87" s="222"/>
      <c r="D87" s="222" t="s">
        <v>378</v>
      </c>
      <c r="E87" s="222"/>
      <c r="F87" s="221">
        <v>5.72</v>
      </c>
      <c r="G87" s="220"/>
      <c r="H87" s="219"/>
    </row>
    <row r="88" spans="1:8" s="195" customFormat="1" ht="13.5" customHeight="1" thickBot="1">
      <c r="A88" s="204"/>
      <c r="B88" s="203"/>
      <c r="C88" s="203"/>
      <c r="D88" s="203" t="s">
        <v>315</v>
      </c>
      <c r="E88" s="203"/>
      <c r="F88" s="202">
        <v>1.95</v>
      </c>
      <c r="G88" s="201"/>
      <c r="H88" s="200"/>
    </row>
    <row r="89" spans="1:8" s="195" customFormat="1" ht="24" customHeight="1" thickBot="1">
      <c r="A89" s="214">
        <v>17</v>
      </c>
      <c r="B89" s="213" t="s">
        <v>169</v>
      </c>
      <c r="C89" s="213" t="s">
        <v>173</v>
      </c>
      <c r="D89" s="213" t="s">
        <v>174</v>
      </c>
      <c r="E89" s="213" t="s">
        <v>134</v>
      </c>
      <c r="F89" s="212">
        <v>46.55</v>
      </c>
      <c r="G89" s="211"/>
      <c r="H89" s="210"/>
    </row>
    <row r="90" spans="1:8" s="195" customFormat="1" ht="13.5" customHeight="1">
      <c r="A90" s="209"/>
      <c r="B90" s="208"/>
      <c r="C90" s="208"/>
      <c r="D90" s="208" t="s">
        <v>385</v>
      </c>
      <c r="E90" s="208"/>
      <c r="F90" s="207">
        <v>0</v>
      </c>
      <c r="G90" s="206"/>
      <c r="H90" s="205"/>
    </row>
    <row r="91" spans="1:8" s="195" customFormat="1" ht="13.5" customHeight="1">
      <c r="A91" s="223"/>
      <c r="B91" s="222"/>
      <c r="C91" s="222"/>
      <c r="D91" s="222" t="s">
        <v>311</v>
      </c>
      <c r="E91" s="222"/>
      <c r="F91" s="221">
        <v>0</v>
      </c>
      <c r="G91" s="220"/>
      <c r="H91" s="219"/>
    </row>
    <row r="92" spans="1:8" s="195" customFormat="1" ht="13.5" customHeight="1">
      <c r="A92" s="223"/>
      <c r="B92" s="222"/>
      <c r="C92" s="222"/>
      <c r="D92" s="222" t="s">
        <v>379</v>
      </c>
      <c r="E92" s="222"/>
      <c r="F92" s="221">
        <v>38.88</v>
      </c>
      <c r="G92" s="220"/>
      <c r="H92" s="219"/>
    </row>
    <row r="93" spans="1:8" s="195" customFormat="1" ht="13.5" customHeight="1">
      <c r="A93" s="223"/>
      <c r="B93" s="222"/>
      <c r="C93" s="222"/>
      <c r="D93" s="222" t="s">
        <v>309</v>
      </c>
      <c r="E93" s="222"/>
      <c r="F93" s="221">
        <v>0</v>
      </c>
      <c r="G93" s="220"/>
      <c r="H93" s="219"/>
    </row>
    <row r="94" spans="1:8" s="195" customFormat="1" ht="13.5" customHeight="1">
      <c r="A94" s="223"/>
      <c r="B94" s="222"/>
      <c r="C94" s="222"/>
      <c r="D94" s="222" t="s">
        <v>378</v>
      </c>
      <c r="E94" s="222"/>
      <c r="F94" s="221">
        <v>5.72</v>
      </c>
      <c r="G94" s="220"/>
      <c r="H94" s="219"/>
    </row>
    <row r="95" spans="1:8" s="195" customFormat="1" ht="13.5" customHeight="1" thickBot="1">
      <c r="A95" s="204"/>
      <c r="B95" s="203"/>
      <c r="C95" s="203"/>
      <c r="D95" s="203" t="s">
        <v>315</v>
      </c>
      <c r="E95" s="203"/>
      <c r="F95" s="202">
        <v>1.95</v>
      </c>
      <c r="G95" s="201"/>
      <c r="H95" s="200"/>
    </row>
    <row r="96" spans="1:8" s="195" customFormat="1" ht="21" customHeight="1">
      <c r="A96" s="218"/>
      <c r="B96" s="217"/>
      <c r="C96" s="217" t="s">
        <v>143</v>
      </c>
      <c r="D96" s="217" t="s">
        <v>175</v>
      </c>
      <c r="E96" s="217"/>
      <c r="F96" s="216"/>
      <c r="G96" s="215"/>
      <c r="H96" s="215"/>
    </row>
    <row r="97" spans="1:8" s="195" customFormat="1" ht="13.5" customHeight="1" thickBot="1">
      <c r="A97" s="218"/>
      <c r="B97" s="217"/>
      <c r="C97" s="217" t="s">
        <v>176</v>
      </c>
      <c r="D97" s="217" t="s">
        <v>177</v>
      </c>
      <c r="E97" s="217"/>
      <c r="F97" s="216"/>
      <c r="G97" s="215"/>
      <c r="H97" s="215"/>
    </row>
    <row r="98" spans="1:8" s="195" customFormat="1" ht="13.5" customHeight="1" thickBot="1">
      <c r="A98" s="214">
        <v>18</v>
      </c>
      <c r="B98" s="213" t="s">
        <v>179</v>
      </c>
      <c r="C98" s="213" t="s">
        <v>180</v>
      </c>
      <c r="D98" s="213" t="s">
        <v>181</v>
      </c>
      <c r="E98" s="213" t="s">
        <v>115</v>
      </c>
      <c r="F98" s="212">
        <v>4.655</v>
      </c>
      <c r="G98" s="211"/>
      <c r="H98" s="210"/>
    </row>
    <row r="99" spans="1:8" s="195" customFormat="1" ht="13.5" customHeight="1">
      <c r="A99" s="209"/>
      <c r="B99" s="208"/>
      <c r="C99" s="208"/>
      <c r="D99" s="208" t="s">
        <v>311</v>
      </c>
      <c r="E99" s="208"/>
      <c r="F99" s="207">
        <v>0</v>
      </c>
      <c r="G99" s="206"/>
      <c r="H99" s="205"/>
    </row>
    <row r="100" spans="1:8" s="195" customFormat="1" ht="13.5" customHeight="1">
      <c r="A100" s="223"/>
      <c r="B100" s="222"/>
      <c r="C100" s="222"/>
      <c r="D100" s="222" t="s">
        <v>384</v>
      </c>
      <c r="E100" s="222"/>
      <c r="F100" s="221">
        <v>3.888</v>
      </c>
      <c r="G100" s="220"/>
      <c r="H100" s="219"/>
    </row>
    <row r="101" spans="1:8" s="195" customFormat="1" ht="13.5" customHeight="1">
      <c r="A101" s="223"/>
      <c r="B101" s="222"/>
      <c r="C101" s="222"/>
      <c r="D101" s="222" t="s">
        <v>309</v>
      </c>
      <c r="E101" s="222"/>
      <c r="F101" s="221">
        <v>0</v>
      </c>
      <c r="G101" s="220"/>
      <c r="H101" s="219"/>
    </row>
    <row r="102" spans="1:8" s="195" customFormat="1" ht="13.5" customHeight="1">
      <c r="A102" s="223"/>
      <c r="B102" s="222"/>
      <c r="C102" s="222"/>
      <c r="D102" s="222" t="s">
        <v>383</v>
      </c>
      <c r="E102" s="222"/>
      <c r="F102" s="221">
        <v>0.572</v>
      </c>
      <c r="G102" s="220"/>
      <c r="H102" s="219"/>
    </row>
    <row r="103" spans="1:8" s="195" customFormat="1" ht="13.5" customHeight="1" thickBot="1">
      <c r="A103" s="204"/>
      <c r="B103" s="203"/>
      <c r="C103" s="203"/>
      <c r="D103" s="203" t="s">
        <v>382</v>
      </c>
      <c r="E103" s="203"/>
      <c r="F103" s="202">
        <v>0.195</v>
      </c>
      <c r="G103" s="201"/>
      <c r="H103" s="200"/>
    </row>
    <row r="104" spans="1:8" s="195" customFormat="1" ht="13.5" customHeight="1" thickBot="1">
      <c r="A104" s="214">
        <v>19</v>
      </c>
      <c r="B104" s="213" t="s">
        <v>179</v>
      </c>
      <c r="C104" s="213" t="s">
        <v>183</v>
      </c>
      <c r="D104" s="213" t="s">
        <v>184</v>
      </c>
      <c r="E104" s="213" t="s">
        <v>134</v>
      </c>
      <c r="F104" s="212">
        <v>46.55</v>
      </c>
      <c r="G104" s="211"/>
      <c r="H104" s="210"/>
    </row>
    <row r="105" spans="1:8" s="195" customFormat="1" ht="13.5" customHeight="1">
      <c r="A105" s="209"/>
      <c r="B105" s="208"/>
      <c r="C105" s="208"/>
      <c r="D105" s="208" t="s">
        <v>311</v>
      </c>
      <c r="E105" s="208"/>
      <c r="F105" s="207">
        <v>0</v>
      </c>
      <c r="G105" s="206"/>
      <c r="H105" s="205"/>
    </row>
    <row r="106" spans="1:8" s="195" customFormat="1" ht="13.5" customHeight="1">
      <c r="A106" s="223"/>
      <c r="B106" s="222"/>
      <c r="C106" s="222"/>
      <c r="D106" s="222" t="s">
        <v>379</v>
      </c>
      <c r="E106" s="222"/>
      <c r="F106" s="221">
        <v>38.88</v>
      </c>
      <c r="G106" s="220"/>
      <c r="H106" s="219"/>
    </row>
    <row r="107" spans="1:8" s="195" customFormat="1" ht="13.5" customHeight="1">
      <c r="A107" s="223"/>
      <c r="B107" s="222"/>
      <c r="C107" s="222"/>
      <c r="D107" s="222" t="s">
        <v>309</v>
      </c>
      <c r="E107" s="222"/>
      <c r="F107" s="221">
        <v>0</v>
      </c>
      <c r="G107" s="220"/>
      <c r="H107" s="219"/>
    </row>
    <row r="108" spans="1:8" s="195" customFormat="1" ht="13.5" customHeight="1">
      <c r="A108" s="223"/>
      <c r="B108" s="222"/>
      <c r="C108" s="222"/>
      <c r="D108" s="222" t="s">
        <v>378</v>
      </c>
      <c r="E108" s="222"/>
      <c r="F108" s="221">
        <v>5.72</v>
      </c>
      <c r="G108" s="220"/>
      <c r="H108" s="219"/>
    </row>
    <row r="109" spans="1:8" s="195" customFormat="1" ht="13.5" customHeight="1" thickBot="1">
      <c r="A109" s="204"/>
      <c r="B109" s="203"/>
      <c r="C109" s="203"/>
      <c r="D109" s="203" t="s">
        <v>315</v>
      </c>
      <c r="E109" s="203"/>
      <c r="F109" s="202">
        <v>1.95</v>
      </c>
      <c r="G109" s="201"/>
      <c r="H109" s="200"/>
    </row>
    <row r="110" spans="1:8" s="195" customFormat="1" ht="13.5" customHeight="1" thickBot="1">
      <c r="A110" s="214">
        <v>20</v>
      </c>
      <c r="B110" s="213" t="s">
        <v>179</v>
      </c>
      <c r="C110" s="213" t="s">
        <v>186</v>
      </c>
      <c r="D110" s="213" t="s">
        <v>187</v>
      </c>
      <c r="E110" s="213" t="s">
        <v>134</v>
      </c>
      <c r="F110" s="212">
        <v>244.63</v>
      </c>
      <c r="G110" s="211"/>
      <c r="H110" s="210"/>
    </row>
    <row r="111" spans="1:8" s="195" customFormat="1" ht="13.5" customHeight="1">
      <c r="A111" s="209"/>
      <c r="B111" s="208"/>
      <c r="C111" s="208"/>
      <c r="D111" s="208" t="s">
        <v>311</v>
      </c>
      <c r="E111" s="208"/>
      <c r="F111" s="207">
        <v>0</v>
      </c>
      <c r="G111" s="206"/>
      <c r="H111" s="205"/>
    </row>
    <row r="112" spans="1:8" s="195" customFormat="1" ht="13.5" customHeight="1">
      <c r="A112" s="223"/>
      <c r="B112" s="222"/>
      <c r="C112" s="222"/>
      <c r="D112" s="222" t="s">
        <v>379</v>
      </c>
      <c r="E112" s="222"/>
      <c r="F112" s="221">
        <v>38.88</v>
      </c>
      <c r="G112" s="220"/>
      <c r="H112" s="219"/>
    </row>
    <row r="113" spans="1:8" s="195" customFormat="1" ht="13.5" customHeight="1">
      <c r="A113" s="223"/>
      <c r="B113" s="222"/>
      <c r="C113" s="222"/>
      <c r="D113" s="222" t="s">
        <v>381</v>
      </c>
      <c r="E113" s="222"/>
      <c r="F113" s="221">
        <v>162.36</v>
      </c>
      <c r="G113" s="220"/>
      <c r="H113" s="219"/>
    </row>
    <row r="114" spans="1:8" s="195" customFormat="1" ht="13.5" customHeight="1">
      <c r="A114" s="223"/>
      <c r="B114" s="222"/>
      <c r="C114" s="222"/>
      <c r="D114" s="222" t="s">
        <v>309</v>
      </c>
      <c r="E114" s="222"/>
      <c r="F114" s="221">
        <v>0</v>
      </c>
      <c r="G114" s="220"/>
      <c r="H114" s="219"/>
    </row>
    <row r="115" spans="1:8" s="195" customFormat="1" ht="13.5" customHeight="1">
      <c r="A115" s="223"/>
      <c r="B115" s="222"/>
      <c r="C115" s="222"/>
      <c r="D115" s="222" t="s">
        <v>378</v>
      </c>
      <c r="E115" s="222"/>
      <c r="F115" s="221">
        <v>5.72</v>
      </c>
      <c r="G115" s="220"/>
      <c r="H115" s="219"/>
    </row>
    <row r="116" spans="1:8" s="195" customFormat="1" ht="13.5" customHeight="1">
      <c r="A116" s="223"/>
      <c r="B116" s="222"/>
      <c r="C116" s="222"/>
      <c r="D116" s="222" t="s">
        <v>380</v>
      </c>
      <c r="E116" s="222"/>
      <c r="F116" s="221">
        <v>21.1</v>
      </c>
      <c r="G116" s="220"/>
      <c r="H116" s="219"/>
    </row>
    <row r="117" spans="1:8" s="195" customFormat="1" ht="13.5" customHeight="1">
      <c r="A117" s="223"/>
      <c r="B117" s="222"/>
      <c r="C117" s="222"/>
      <c r="D117" s="222" t="s">
        <v>315</v>
      </c>
      <c r="E117" s="222"/>
      <c r="F117" s="221">
        <v>1.95</v>
      </c>
      <c r="G117" s="220"/>
      <c r="H117" s="219"/>
    </row>
    <row r="118" spans="1:8" s="195" customFormat="1" ht="13.5" customHeight="1" thickBot="1">
      <c r="A118" s="204"/>
      <c r="B118" s="203"/>
      <c r="C118" s="203"/>
      <c r="D118" s="203" t="s">
        <v>316</v>
      </c>
      <c r="E118" s="203"/>
      <c r="F118" s="202">
        <v>14.62</v>
      </c>
      <c r="G118" s="201"/>
      <c r="H118" s="200"/>
    </row>
    <row r="119" spans="1:8" s="195" customFormat="1" ht="13.5" customHeight="1" thickBot="1">
      <c r="A119" s="218"/>
      <c r="B119" s="217"/>
      <c r="C119" s="217" t="s">
        <v>188</v>
      </c>
      <c r="D119" s="217" t="s">
        <v>189</v>
      </c>
      <c r="E119" s="217"/>
      <c r="F119" s="216"/>
      <c r="G119" s="215"/>
      <c r="H119" s="215"/>
    </row>
    <row r="120" spans="1:8" s="195" customFormat="1" ht="24" customHeight="1" thickBot="1">
      <c r="A120" s="214">
        <v>21</v>
      </c>
      <c r="B120" s="213" t="s">
        <v>131</v>
      </c>
      <c r="C120" s="213" t="s">
        <v>191</v>
      </c>
      <c r="D120" s="213" t="s">
        <v>192</v>
      </c>
      <c r="E120" s="213" t="s">
        <v>134</v>
      </c>
      <c r="F120" s="212">
        <v>46.55</v>
      </c>
      <c r="G120" s="211"/>
      <c r="H120" s="210"/>
    </row>
    <row r="121" spans="1:8" s="195" customFormat="1" ht="13.5" customHeight="1">
      <c r="A121" s="209"/>
      <c r="B121" s="208"/>
      <c r="C121" s="208"/>
      <c r="D121" s="208" t="s">
        <v>311</v>
      </c>
      <c r="E121" s="208"/>
      <c r="F121" s="207">
        <v>0</v>
      </c>
      <c r="G121" s="206"/>
      <c r="H121" s="205"/>
    </row>
    <row r="122" spans="1:8" s="195" customFormat="1" ht="13.5" customHeight="1">
      <c r="A122" s="223"/>
      <c r="B122" s="222"/>
      <c r="C122" s="222"/>
      <c r="D122" s="222" t="s">
        <v>379</v>
      </c>
      <c r="E122" s="222"/>
      <c r="F122" s="221">
        <v>38.88</v>
      </c>
      <c r="G122" s="220"/>
      <c r="H122" s="219"/>
    </row>
    <row r="123" spans="1:8" s="195" customFormat="1" ht="13.5" customHeight="1">
      <c r="A123" s="223"/>
      <c r="B123" s="222"/>
      <c r="C123" s="222"/>
      <c r="D123" s="222" t="s">
        <v>309</v>
      </c>
      <c r="E123" s="222"/>
      <c r="F123" s="221">
        <v>0</v>
      </c>
      <c r="G123" s="220"/>
      <c r="H123" s="219"/>
    </row>
    <row r="124" spans="1:8" s="195" customFormat="1" ht="13.5" customHeight="1">
      <c r="A124" s="223"/>
      <c r="B124" s="222"/>
      <c r="C124" s="222"/>
      <c r="D124" s="222" t="s">
        <v>378</v>
      </c>
      <c r="E124" s="222"/>
      <c r="F124" s="221">
        <v>5.72</v>
      </c>
      <c r="G124" s="220"/>
      <c r="H124" s="219"/>
    </row>
    <row r="125" spans="1:8" s="195" customFormat="1" ht="13.5" customHeight="1" thickBot="1">
      <c r="A125" s="204"/>
      <c r="B125" s="203"/>
      <c r="C125" s="203"/>
      <c r="D125" s="203" t="s">
        <v>315</v>
      </c>
      <c r="E125" s="203"/>
      <c r="F125" s="202">
        <v>1.95</v>
      </c>
      <c r="G125" s="201"/>
      <c r="H125" s="200"/>
    </row>
    <row r="126" spans="1:8" s="195" customFormat="1" ht="24" customHeight="1" thickBot="1">
      <c r="A126" s="214">
        <v>22</v>
      </c>
      <c r="B126" s="213" t="s">
        <v>131</v>
      </c>
      <c r="C126" s="213" t="s">
        <v>194</v>
      </c>
      <c r="D126" s="213" t="s">
        <v>195</v>
      </c>
      <c r="E126" s="213" t="s">
        <v>196</v>
      </c>
      <c r="F126" s="212">
        <v>84</v>
      </c>
      <c r="G126" s="211"/>
      <c r="H126" s="210"/>
    </row>
    <row r="127" spans="1:8" s="195" customFormat="1" ht="13.5" customHeight="1">
      <c r="A127" s="209"/>
      <c r="B127" s="208"/>
      <c r="C127" s="208"/>
      <c r="D127" s="208" t="s">
        <v>377</v>
      </c>
      <c r="E127" s="208"/>
      <c r="F127" s="207">
        <v>0</v>
      </c>
      <c r="G127" s="206"/>
      <c r="H127" s="205"/>
    </row>
    <row r="128" spans="1:8" s="195" customFormat="1" ht="13.5" customHeight="1">
      <c r="A128" s="223"/>
      <c r="B128" s="222"/>
      <c r="C128" s="222"/>
      <c r="D128" s="222" t="s">
        <v>376</v>
      </c>
      <c r="E128" s="222"/>
      <c r="F128" s="221">
        <v>72</v>
      </c>
      <c r="G128" s="220"/>
      <c r="H128" s="219"/>
    </row>
    <row r="129" spans="1:8" s="195" customFormat="1" ht="13.5" customHeight="1">
      <c r="A129" s="223"/>
      <c r="B129" s="222"/>
      <c r="C129" s="222"/>
      <c r="D129" s="222" t="s">
        <v>330</v>
      </c>
      <c r="E129" s="222"/>
      <c r="F129" s="221">
        <v>0</v>
      </c>
      <c r="G129" s="220"/>
      <c r="H129" s="219"/>
    </row>
    <row r="130" spans="1:8" s="195" customFormat="1" ht="13.5" customHeight="1" thickBot="1">
      <c r="A130" s="204"/>
      <c r="B130" s="203"/>
      <c r="C130" s="203"/>
      <c r="D130" s="203" t="s">
        <v>375</v>
      </c>
      <c r="E130" s="203"/>
      <c r="F130" s="202">
        <v>12</v>
      </c>
      <c r="G130" s="201"/>
      <c r="H130" s="200"/>
    </row>
    <row r="131" spans="1:8" s="195" customFormat="1" ht="13.5" customHeight="1" thickBot="1">
      <c r="A131" s="218"/>
      <c r="B131" s="217"/>
      <c r="C131" s="217" t="s">
        <v>197</v>
      </c>
      <c r="D131" s="217" t="s">
        <v>198</v>
      </c>
      <c r="E131" s="217"/>
      <c r="F131" s="216"/>
      <c r="G131" s="215"/>
      <c r="H131" s="215"/>
    </row>
    <row r="132" spans="1:8" s="195" customFormat="1" ht="13.5" customHeight="1" thickBot="1">
      <c r="A132" s="214">
        <v>23</v>
      </c>
      <c r="B132" s="213" t="s">
        <v>200</v>
      </c>
      <c r="C132" s="213" t="s">
        <v>201</v>
      </c>
      <c r="D132" s="213" t="s">
        <v>202</v>
      </c>
      <c r="E132" s="213" t="s">
        <v>115</v>
      </c>
      <c r="F132" s="212">
        <v>2.071</v>
      </c>
      <c r="G132" s="211"/>
      <c r="H132" s="210"/>
    </row>
    <row r="133" spans="1:8" s="195" customFormat="1" ht="13.5" customHeight="1">
      <c r="A133" s="209"/>
      <c r="B133" s="208"/>
      <c r="C133" s="208"/>
      <c r="D133" s="208" t="s">
        <v>311</v>
      </c>
      <c r="E133" s="208"/>
      <c r="F133" s="207">
        <v>0</v>
      </c>
      <c r="G133" s="206"/>
      <c r="H133" s="205"/>
    </row>
    <row r="134" spans="1:8" s="195" customFormat="1" ht="13.5" customHeight="1">
      <c r="A134" s="223"/>
      <c r="B134" s="222"/>
      <c r="C134" s="222"/>
      <c r="D134" s="222" t="s">
        <v>374</v>
      </c>
      <c r="E134" s="222"/>
      <c r="F134" s="221">
        <v>1.557</v>
      </c>
      <c r="G134" s="220"/>
      <c r="H134" s="219"/>
    </row>
    <row r="135" spans="1:8" s="195" customFormat="1" ht="13.5" customHeight="1">
      <c r="A135" s="223"/>
      <c r="B135" s="222"/>
      <c r="C135" s="222"/>
      <c r="D135" s="222" t="s">
        <v>309</v>
      </c>
      <c r="E135" s="222"/>
      <c r="F135" s="221">
        <v>0</v>
      </c>
      <c r="G135" s="220"/>
      <c r="H135" s="219"/>
    </row>
    <row r="136" spans="1:8" s="195" customFormat="1" ht="13.5" customHeight="1">
      <c r="A136" s="223"/>
      <c r="B136" s="222"/>
      <c r="C136" s="222"/>
      <c r="D136" s="222" t="s">
        <v>373</v>
      </c>
      <c r="E136" s="222"/>
      <c r="F136" s="221">
        <v>0.31</v>
      </c>
      <c r="G136" s="220"/>
      <c r="H136" s="219"/>
    </row>
    <row r="137" spans="1:8" s="195" customFormat="1" ht="13.5" customHeight="1" thickBot="1">
      <c r="A137" s="204"/>
      <c r="B137" s="203"/>
      <c r="C137" s="203"/>
      <c r="D137" s="203" t="s">
        <v>372</v>
      </c>
      <c r="E137" s="203"/>
      <c r="F137" s="202">
        <v>0.204</v>
      </c>
      <c r="G137" s="201"/>
      <c r="H137" s="200"/>
    </row>
    <row r="138" spans="1:8" s="195" customFormat="1" ht="24" customHeight="1" thickBot="1">
      <c r="A138" s="214">
        <v>24</v>
      </c>
      <c r="B138" s="213" t="s">
        <v>200</v>
      </c>
      <c r="C138" s="213" t="s">
        <v>204</v>
      </c>
      <c r="D138" s="213" t="s">
        <v>205</v>
      </c>
      <c r="E138" s="213" t="s">
        <v>196</v>
      </c>
      <c r="F138" s="212">
        <v>28</v>
      </c>
      <c r="G138" s="211"/>
      <c r="H138" s="210"/>
    </row>
    <row r="139" spans="1:8" s="195" customFormat="1" ht="13.5" customHeight="1">
      <c r="A139" s="209"/>
      <c r="B139" s="208"/>
      <c r="C139" s="208"/>
      <c r="D139" s="208" t="s">
        <v>311</v>
      </c>
      <c r="E139" s="208"/>
      <c r="F139" s="207">
        <v>0</v>
      </c>
      <c r="G139" s="206"/>
      <c r="H139" s="205"/>
    </row>
    <row r="140" spans="1:8" s="195" customFormat="1" ht="13.5" customHeight="1">
      <c r="A140" s="223"/>
      <c r="B140" s="222"/>
      <c r="C140" s="222"/>
      <c r="D140" s="222" t="s">
        <v>355</v>
      </c>
      <c r="E140" s="222"/>
      <c r="F140" s="221">
        <v>24</v>
      </c>
      <c r="G140" s="220"/>
      <c r="H140" s="219"/>
    </row>
    <row r="141" spans="1:8" s="195" customFormat="1" ht="13.5" customHeight="1">
      <c r="A141" s="223"/>
      <c r="B141" s="222"/>
      <c r="C141" s="222"/>
      <c r="D141" s="222" t="s">
        <v>309</v>
      </c>
      <c r="E141" s="222"/>
      <c r="F141" s="221">
        <v>0</v>
      </c>
      <c r="G141" s="220"/>
      <c r="H141" s="219"/>
    </row>
    <row r="142" spans="1:8" s="195" customFormat="1" ht="13.5" customHeight="1" thickBot="1">
      <c r="A142" s="204"/>
      <c r="B142" s="203"/>
      <c r="C142" s="203"/>
      <c r="D142" s="203" t="s">
        <v>353</v>
      </c>
      <c r="E142" s="203"/>
      <c r="F142" s="202">
        <v>4</v>
      </c>
      <c r="G142" s="201"/>
      <c r="H142" s="200"/>
    </row>
    <row r="143" spans="1:8" s="195" customFormat="1" ht="13.5" customHeight="1" thickBot="1">
      <c r="A143" s="214">
        <v>25</v>
      </c>
      <c r="B143" s="213" t="s">
        <v>200</v>
      </c>
      <c r="C143" s="213" t="s">
        <v>207</v>
      </c>
      <c r="D143" s="213" t="s">
        <v>208</v>
      </c>
      <c r="E143" s="213" t="s">
        <v>134</v>
      </c>
      <c r="F143" s="212">
        <v>52.57</v>
      </c>
      <c r="G143" s="211"/>
      <c r="H143" s="210"/>
    </row>
    <row r="144" spans="1:8" s="195" customFormat="1" ht="13.5" customHeight="1">
      <c r="A144" s="209"/>
      <c r="B144" s="208"/>
      <c r="C144" s="208"/>
      <c r="D144" s="208" t="s">
        <v>311</v>
      </c>
      <c r="E144" s="208"/>
      <c r="F144" s="207">
        <v>0</v>
      </c>
      <c r="G144" s="206"/>
      <c r="H144" s="205"/>
    </row>
    <row r="145" spans="1:8" s="195" customFormat="1" ht="13.5" customHeight="1">
      <c r="A145" s="223"/>
      <c r="B145" s="222"/>
      <c r="C145" s="222"/>
      <c r="D145" s="222" t="s">
        <v>371</v>
      </c>
      <c r="E145" s="222"/>
      <c r="F145" s="221">
        <v>27</v>
      </c>
      <c r="G145" s="220"/>
      <c r="H145" s="219"/>
    </row>
    <row r="146" spans="1:8" s="195" customFormat="1" ht="13.5" customHeight="1">
      <c r="A146" s="223"/>
      <c r="B146" s="222"/>
      <c r="C146" s="222"/>
      <c r="D146" s="222" t="s">
        <v>370</v>
      </c>
      <c r="E146" s="222"/>
      <c r="F146" s="221">
        <v>19.65</v>
      </c>
      <c r="G146" s="220"/>
      <c r="H146" s="219"/>
    </row>
    <row r="147" spans="1:8" s="195" customFormat="1" ht="13.5" customHeight="1">
      <c r="A147" s="223"/>
      <c r="B147" s="222"/>
      <c r="C147" s="222"/>
      <c r="D147" s="222" t="s">
        <v>309</v>
      </c>
      <c r="E147" s="222"/>
      <c r="F147" s="221">
        <v>0</v>
      </c>
      <c r="G147" s="220"/>
      <c r="H147" s="219"/>
    </row>
    <row r="148" spans="1:8" s="195" customFormat="1" ht="13.5" customHeight="1">
      <c r="A148" s="223"/>
      <c r="B148" s="222"/>
      <c r="C148" s="222"/>
      <c r="D148" s="222" t="s">
        <v>369</v>
      </c>
      <c r="E148" s="222"/>
      <c r="F148" s="221">
        <v>5.12</v>
      </c>
      <c r="G148" s="220"/>
      <c r="H148" s="219"/>
    </row>
    <row r="149" spans="1:8" s="195" customFormat="1" ht="13.5" customHeight="1" thickBot="1">
      <c r="A149" s="204"/>
      <c r="B149" s="203"/>
      <c r="C149" s="203"/>
      <c r="D149" s="203" t="s">
        <v>368</v>
      </c>
      <c r="E149" s="203"/>
      <c r="F149" s="202">
        <v>0.8</v>
      </c>
      <c r="G149" s="201"/>
      <c r="H149" s="200"/>
    </row>
    <row r="150" spans="1:8" s="195" customFormat="1" ht="13.5" customHeight="1">
      <c r="A150" s="238">
        <v>26</v>
      </c>
      <c r="B150" s="237" t="s">
        <v>200</v>
      </c>
      <c r="C150" s="237" t="s">
        <v>210</v>
      </c>
      <c r="D150" s="237" t="s">
        <v>211</v>
      </c>
      <c r="E150" s="237" t="s">
        <v>125</v>
      </c>
      <c r="F150" s="236">
        <v>6.191</v>
      </c>
      <c r="G150" s="235"/>
      <c r="H150" s="234"/>
    </row>
    <row r="151" spans="1:8" s="195" customFormat="1" ht="24" customHeight="1">
      <c r="A151" s="233">
        <v>27</v>
      </c>
      <c r="B151" s="232" t="s">
        <v>200</v>
      </c>
      <c r="C151" s="232" t="s">
        <v>213</v>
      </c>
      <c r="D151" s="232" t="s">
        <v>214</v>
      </c>
      <c r="E151" s="232" t="s">
        <v>125</v>
      </c>
      <c r="F151" s="231">
        <v>148.584</v>
      </c>
      <c r="G151" s="230"/>
      <c r="H151" s="229"/>
    </row>
    <row r="152" spans="1:8" s="195" customFormat="1" ht="24" customHeight="1">
      <c r="A152" s="233">
        <v>28</v>
      </c>
      <c r="B152" s="232" t="s">
        <v>200</v>
      </c>
      <c r="C152" s="232" t="s">
        <v>216</v>
      </c>
      <c r="D152" s="232" t="s">
        <v>217</v>
      </c>
      <c r="E152" s="232" t="s">
        <v>125</v>
      </c>
      <c r="F152" s="231">
        <v>6.191</v>
      </c>
      <c r="G152" s="230"/>
      <c r="H152" s="229"/>
    </row>
    <row r="153" spans="1:8" s="195" customFormat="1" ht="24" customHeight="1">
      <c r="A153" s="233">
        <v>29</v>
      </c>
      <c r="B153" s="232" t="s">
        <v>200</v>
      </c>
      <c r="C153" s="232" t="s">
        <v>219</v>
      </c>
      <c r="D153" s="232" t="s">
        <v>220</v>
      </c>
      <c r="E153" s="232" t="s">
        <v>125</v>
      </c>
      <c r="F153" s="231">
        <v>6.191</v>
      </c>
      <c r="G153" s="230"/>
      <c r="H153" s="229"/>
    </row>
    <row r="154" spans="1:8" s="195" customFormat="1" ht="24" customHeight="1" thickBot="1">
      <c r="A154" s="228">
        <v>30</v>
      </c>
      <c r="B154" s="227" t="s">
        <v>200</v>
      </c>
      <c r="C154" s="227" t="s">
        <v>222</v>
      </c>
      <c r="D154" s="227" t="s">
        <v>223</v>
      </c>
      <c r="E154" s="227" t="s">
        <v>125</v>
      </c>
      <c r="F154" s="226">
        <v>5.277</v>
      </c>
      <c r="G154" s="225"/>
      <c r="H154" s="224"/>
    </row>
    <row r="155" spans="1:8" s="195" customFormat="1" ht="13.5" customHeight="1" thickBot="1">
      <c r="A155" s="248"/>
      <c r="B155" s="247"/>
      <c r="C155" s="247"/>
      <c r="D155" s="247" t="s">
        <v>367</v>
      </c>
      <c r="E155" s="247"/>
      <c r="F155" s="246">
        <v>5.277</v>
      </c>
      <c r="G155" s="245"/>
      <c r="H155" s="244"/>
    </row>
    <row r="156" spans="1:8" s="195" customFormat="1" ht="13.5" customHeight="1" thickBot="1">
      <c r="A156" s="218"/>
      <c r="B156" s="217"/>
      <c r="C156" s="217" t="s">
        <v>224</v>
      </c>
      <c r="D156" s="217" t="s">
        <v>225</v>
      </c>
      <c r="E156" s="217"/>
      <c r="F156" s="216"/>
      <c r="G156" s="215"/>
      <c r="H156" s="215"/>
    </row>
    <row r="157" spans="1:8" s="195" customFormat="1" ht="13.5" customHeight="1" thickBot="1">
      <c r="A157" s="214">
        <v>31</v>
      </c>
      <c r="B157" s="213" t="s">
        <v>154</v>
      </c>
      <c r="C157" s="213" t="s">
        <v>227</v>
      </c>
      <c r="D157" s="213" t="s">
        <v>228</v>
      </c>
      <c r="E157" s="213" t="s">
        <v>125</v>
      </c>
      <c r="F157" s="212">
        <v>11.54</v>
      </c>
      <c r="G157" s="211"/>
      <c r="H157" s="210"/>
    </row>
    <row r="158" spans="1:8" s="195" customFormat="1" ht="21" customHeight="1">
      <c r="A158" s="218"/>
      <c r="B158" s="217"/>
      <c r="C158" s="217" t="s">
        <v>52</v>
      </c>
      <c r="D158" s="217" t="s">
        <v>229</v>
      </c>
      <c r="E158" s="217"/>
      <c r="F158" s="216"/>
      <c r="G158" s="215"/>
      <c r="H158" s="215"/>
    </row>
    <row r="159" spans="1:8" s="195" customFormat="1" ht="21" customHeight="1" thickBot="1">
      <c r="A159" s="218"/>
      <c r="B159" s="217"/>
      <c r="C159" s="217" t="s">
        <v>230</v>
      </c>
      <c r="D159" s="217" t="s">
        <v>231</v>
      </c>
      <c r="E159" s="217"/>
      <c r="F159" s="216"/>
      <c r="G159" s="215"/>
      <c r="H159" s="215"/>
    </row>
    <row r="160" spans="1:8" s="195" customFormat="1" ht="24" customHeight="1" thickBot="1">
      <c r="A160" s="214">
        <v>32</v>
      </c>
      <c r="B160" s="213" t="s">
        <v>230</v>
      </c>
      <c r="C160" s="213" t="s">
        <v>233</v>
      </c>
      <c r="D160" s="213" t="s">
        <v>234</v>
      </c>
      <c r="E160" s="213" t="s">
        <v>235</v>
      </c>
      <c r="F160" s="212">
        <v>52.44</v>
      </c>
      <c r="G160" s="211"/>
      <c r="H160" s="210"/>
    </row>
    <row r="161" spans="1:8" s="195" customFormat="1" ht="13.5" customHeight="1">
      <c r="A161" s="209"/>
      <c r="B161" s="208"/>
      <c r="C161" s="208"/>
      <c r="D161" s="208" t="s">
        <v>366</v>
      </c>
      <c r="E161" s="208"/>
      <c r="F161" s="207">
        <v>0</v>
      </c>
      <c r="G161" s="206"/>
      <c r="H161" s="205"/>
    </row>
    <row r="162" spans="1:8" s="195" customFormat="1" ht="13.5" customHeight="1">
      <c r="A162" s="223"/>
      <c r="B162" s="222"/>
      <c r="C162" s="222"/>
      <c r="D162" s="222" t="s">
        <v>365</v>
      </c>
      <c r="E162" s="222"/>
      <c r="F162" s="221">
        <v>37.05</v>
      </c>
      <c r="G162" s="220"/>
      <c r="H162" s="219"/>
    </row>
    <row r="163" spans="1:8" s="195" customFormat="1" ht="13.5" customHeight="1">
      <c r="A163" s="223"/>
      <c r="B163" s="222"/>
      <c r="C163" s="222"/>
      <c r="D163" s="222" t="s">
        <v>360</v>
      </c>
      <c r="E163" s="222"/>
      <c r="F163" s="221">
        <v>0</v>
      </c>
      <c r="G163" s="220"/>
      <c r="H163" s="219"/>
    </row>
    <row r="164" spans="1:8" s="195" customFormat="1" ht="13.5" customHeight="1" thickBot="1">
      <c r="A164" s="204"/>
      <c r="B164" s="203"/>
      <c r="C164" s="203"/>
      <c r="D164" s="203" t="s">
        <v>359</v>
      </c>
      <c r="E164" s="203"/>
      <c r="F164" s="202">
        <v>15.39</v>
      </c>
      <c r="G164" s="201"/>
      <c r="H164" s="200"/>
    </row>
    <row r="165" spans="1:8" s="195" customFormat="1" ht="24" customHeight="1" thickBot="1">
      <c r="A165" s="214">
        <v>33</v>
      </c>
      <c r="B165" s="213" t="s">
        <v>230</v>
      </c>
      <c r="C165" s="213" t="s">
        <v>237</v>
      </c>
      <c r="D165" s="213" t="s">
        <v>238</v>
      </c>
      <c r="E165" s="213" t="s">
        <v>235</v>
      </c>
      <c r="F165" s="212">
        <v>861.84</v>
      </c>
      <c r="G165" s="211"/>
      <c r="H165" s="210"/>
    </row>
    <row r="166" spans="1:8" s="195" customFormat="1" ht="13.5" customHeight="1">
      <c r="A166" s="209"/>
      <c r="B166" s="208"/>
      <c r="C166" s="208"/>
      <c r="D166" s="208" t="s">
        <v>364</v>
      </c>
      <c r="E166" s="208"/>
      <c r="F166" s="207">
        <v>0</v>
      </c>
      <c r="G166" s="206"/>
      <c r="H166" s="205"/>
    </row>
    <row r="167" spans="1:8" s="195" customFormat="1" ht="13.5" customHeight="1">
      <c r="A167" s="223"/>
      <c r="B167" s="222"/>
      <c r="C167" s="222"/>
      <c r="D167" s="222" t="s">
        <v>363</v>
      </c>
      <c r="E167" s="222"/>
      <c r="F167" s="221">
        <v>738.72</v>
      </c>
      <c r="G167" s="220"/>
      <c r="H167" s="219"/>
    </row>
    <row r="168" spans="1:8" s="195" customFormat="1" ht="13.5" customHeight="1">
      <c r="A168" s="223"/>
      <c r="B168" s="222"/>
      <c r="C168" s="222"/>
      <c r="D168" s="222" t="s">
        <v>362</v>
      </c>
      <c r="E168" s="222"/>
      <c r="F168" s="221">
        <v>0</v>
      </c>
      <c r="G168" s="220"/>
      <c r="H168" s="219"/>
    </row>
    <row r="169" spans="1:8" s="195" customFormat="1" ht="13.5" customHeight="1" thickBot="1">
      <c r="A169" s="204"/>
      <c r="B169" s="203"/>
      <c r="C169" s="203"/>
      <c r="D169" s="203" t="s">
        <v>361</v>
      </c>
      <c r="E169" s="203"/>
      <c r="F169" s="202">
        <v>123.12</v>
      </c>
      <c r="G169" s="201"/>
      <c r="H169" s="200"/>
    </row>
    <row r="170" spans="1:8" s="195" customFormat="1" ht="13.5" customHeight="1" thickBot="1">
      <c r="A170" s="214">
        <v>34</v>
      </c>
      <c r="B170" s="213" t="s">
        <v>230</v>
      </c>
      <c r="C170" s="213" t="s">
        <v>240</v>
      </c>
      <c r="D170" s="213" t="s">
        <v>241</v>
      </c>
      <c r="E170" s="213" t="s">
        <v>235</v>
      </c>
      <c r="F170" s="212">
        <v>15.39</v>
      </c>
      <c r="G170" s="211"/>
      <c r="H170" s="210"/>
    </row>
    <row r="171" spans="1:8" s="195" customFormat="1" ht="13.5" customHeight="1">
      <c r="A171" s="209"/>
      <c r="B171" s="208"/>
      <c r="C171" s="208"/>
      <c r="D171" s="208" t="s">
        <v>360</v>
      </c>
      <c r="E171" s="208"/>
      <c r="F171" s="207">
        <v>0</v>
      </c>
      <c r="G171" s="206"/>
      <c r="H171" s="205"/>
    </row>
    <row r="172" spans="1:8" s="195" customFormat="1" ht="13.5" customHeight="1" thickBot="1">
      <c r="A172" s="204"/>
      <c r="B172" s="203"/>
      <c r="C172" s="203"/>
      <c r="D172" s="203" t="s">
        <v>359</v>
      </c>
      <c r="E172" s="203"/>
      <c r="F172" s="202">
        <v>15.39</v>
      </c>
      <c r="G172" s="201"/>
      <c r="H172" s="200"/>
    </row>
    <row r="173" spans="1:8" s="195" customFormat="1" ht="24" customHeight="1" thickBot="1">
      <c r="A173" s="214">
        <v>35</v>
      </c>
      <c r="B173" s="213" t="s">
        <v>230</v>
      </c>
      <c r="C173" s="213" t="s">
        <v>243</v>
      </c>
      <c r="D173" s="213" t="s">
        <v>244</v>
      </c>
      <c r="E173" s="213" t="s">
        <v>235</v>
      </c>
      <c r="F173" s="212">
        <v>14</v>
      </c>
      <c r="G173" s="211"/>
      <c r="H173" s="210"/>
    </row>
    <row r="174" spans="1:8" s="195" customFormat="1" ht="13.5" customHeight="1">
      <c r="A174" s="209"/>
      <c r="B174" s="208"/>
      <c r="C174" s="208"/>
      <c r="D174" s="208" t="s">
        <v>356</v>
      </c>
      <c r="E174" s="208"/>
      <c r="F174" s="207">
        <v>0</v>
      </c>
      <c r="G174" s="206"/>
      <c r="H174" s="205"/>
    </row>
    <row r="175" spans="1:8" s="195" customFormat="1" ht="13.5" customHeight="1">
      <c r="A175" s="223"/>
      <c r="B175" s="222"/>
      <c r="C175" s="222"/>
      <c r="D175" s="222" t="s">
        <v>358</v>
      </c>
      <c r="E175" s="222"/>
      <c r="F175" s="221">
        <v>12</v>
      </c>
      <c r="G175" s="220"/>
      <c r="H175" s="219"/>
    </row>
    <row r="176" spans="1:8" s="195" customFormat="1" ht="13.5" customHeight="1">
      <c r="A176" s="223"/>
      <c r="B176" s="222"/>
      <c r="C176" s="222"/>
      <c r="D176" s="222" t="s">
        <v>354</v>
      </c>
      <c r="E176" s="222"/>
      <c r="F176" s="221">
        <v>0</v>
      </c>
      <c r="G176" s="220"/>
      <c r="H176" s="219"/>
    </row>
    <row r="177" spans="1:8" s="195" customFormat="1" ht="13.5" customHeight="1" thickBot="1">
      <c r="A177" s="204"/>
      <c r="B177" s="203"/>
      <c r="C177" s="203"/>
      <c r="D177" s="203" t="s">
        <v>357</v>
      </c>
      <c r="E177" s="203"/>
      <c r="F177" s="202">
        <v>2</v>
      </c>
      <c r="G177" s="201"/>
      <c r="H177" s="200"/>
    </row>
    <row r="178" spans="1:8" s="195" customFormat="1" ht="24" customHeight="1" thickBot="1">
      <c r="A178" s="243">
        <v>36</v>
      </c>
      <c r="B178" s="242" t="s">
        <v>348</v>
      </c>
      <c r="C178" s="242" t="s">
        <v>248</v>
      </c>
      <c r="D178" s="242" t="s">
        <v>249</v>
      </c>
      <c r="E178" s="242" t="s">
        <v>250</v>
      </c>
      <c r="F178" s="241">
        <v>28</v>
      </c>
      <c r="G178" s="240"/>
      <c r="H178" s="239"/>
    </row>
    <row r="179" spans="1:8" s="195" customFormat="1" ht="13.5" customHeight="1">
      <c r="A179" s="209"/>
      <c r="B179" s="208"/>
      <c r="C179" s="208"/>
      <c r="D179" s="208" t="s">
        <v>356</v>
      </c>
      <c r="E179" s="208"/>
      <c r="F179" s="207">
        <v>0</v>
      </c>
      <c r="G179" s="206"/>
      <c r="H179" s="205"/>
    </row>
    <row r="180" spans="1:8" s="195" customFormat="1" ht="13.5" customHeight="1">
      <c r="A180" s="223"/>
      <c r="B180" s="222"/>
      <c r="C180" s="222"/>
      <c r="D180" s="222" t="s">
        <v>355</v>
      </c>
      <c r="E180" s="222"/>
      <c r="F180" s="221">
        <v>24</v>
      </c>
      <c r="G180" s="220"/>
      <c r="H180" s="219"/>
    </row>
    <row r="181" spans="1:8" s="195" customFormat="1" ht="13.5" customHeight="1">
      <c r="A181" s="223"/>
      <c r="B181" s="222"/>
      <c r="C181" s="222"/>
      <c r="D181" s="222" t="s">
        <v>354</v>
      </c>
      <c r="E181" s="222"/>
      <c r="F181" s="221">
        <v>0</v>
      </c>
      <c r="G181" s="220"/>
      <c r="H181" s="219"/>
    </row>
    <row r="182" spans="1:8" s="195" customFormat="1" ht="13.5" customHeight="1" thickBot="1">
      <c r="A182" s="204"/>
      <c r="B182" s="203"/>
      <c r="C182" s="203"/>
      <c r="D182" s="203" t="s">
        <v>353</v>
      </c>
      <c r="E182" s="203"/>
      <c r="F182" s="202">
        <v>4</v>
      </c>
      <c r="G182" s="201"/>
      <c r="H182" s="200"/>
    </row>
    <row r="183" spans="1:8" s="195" customFormat="1" ht="24" customHeight="1" thickBot="1">
      <c r="A183" s="214">
        <v>37</v>
      </c>
      <c r="B183" s="213" t="s">
        <v>230</v>
      </c>
      <c r="C183" s="213" t="s">
        <v>252</v>
      </c>
      <c r="D183" s="213" t="s">
        <v>253</v>
      </c>
      <c r="E183" s="213" t="s">
        <v>235</v>
      </c>
      <c r="F183" s="212">
        <v>237.424</v>
      </c>
      <c r="G183" s="211"/>
      <c r="H183" s="210"/>
    </row>
    <row r="184" spans="1:8" s="195" customFormat="1" ht="13.5" customHeight="1">
      <c r="A184" s="209"/>
      <c r="B184" s="208"/>
      <c r="C184" s="208"/>
      <c r="D184" s="208" t="s">
        <v>352</v>
      </c>
      <c r="E184" s="208"/>
      <c r="F184" s="207">
        <v>0</v>
      </c>
      <c r="G184" s="206"/>
      <c r="H184" s="205"/>
    </row>
    <row r="185" spans="1:8" s="195" customFormat="1" ht="13.5" customHeight="1">
      <c r="A185" s="223"/>
      <c r="B185" s="222"/>
      <c r="C185" s="222"/>
      <c r="D185" s="222" t="s">
        <v>351</v>
      </c>
      <c r="E185" s="222"/>
      <c r="F185" s="221">
        <v>190.608</v>
      </c>
      <c r="G185" s="220"/>
      <c r="H185" s="219"/>
    </row>
    <row r="186" spans="1:8" s="195" customFormat="1" ht="13.5" customHeight="1">
      <c r="A186" s="223"/>
      <c r="B186" s="222"/>
      <c r="C186" s="222"/>
      <c r="D186" s="222" t="s">
        <v>345</v>
      </c>
      <c r="E186" s="222"/>
      <c r="F186" s="221">
        <v>0</v>
      </c>
      <c r="G186" s="220"/>
      <c r="H186" s="219"/>
    </row>
    <row r="187" spans="1:8" s="195" customFormat="1" ht="13.5" customHeight="1">
      <c r="A187" s="223"/>
      <c r="B187" s="222"/>
      <c r="C187" s="222"/>
      <c r="D187" s="222" t="s">
        <v>350</v>
      </c>
      <c r="E187" s="222"/>
      <c r="F187" s="221">
        <v>30.096</v>
      </c>
      <c r="G187" s="220"/>
      <c r="H187" s="219"/>
    </row>
    <row r="188" spans="1:8" s="195" customFormat="1" ht="13.5" customHeight="1" thickBot="1">
      <c r="A188" s="204"/>
      <c r="B188" s="203"/>
      <c r="C188" s="203"/>
      <c r="D188" s="203" t="s">
        <v>349</v>
      </c>
      <c r="E188" s="203"/>
      <c r="F188" s="202">
        <v>16.72</v>
      </c>
      <c r="G188" s="201"/>
      <c r="H188" s="200"/>
    </row>
    <row r="189" spans="1:8" s="195" customFormat="1" ht="13.5" customHeight="1" thickBot="1">
      <c r="A189" s="243">
        <v>38</v>
      </c>
      <c r="B189" s="242" t="s">
        <v>348</v>
      </c>
      <c r="C189" s="242" t="s">
        <v>255</v>
      </c>
      <c r="D189" s="242" t="s">
        <v>256</v>
      </c>
      <c r="E189" s="242" t="s">
        <v>125</v>
      </c>
      <c r="F189" s="241">
        <v>0.259</v>
      </c>
      <c r="G189" s="240"/>
      <c r="H189" s="239"/>
    </row>
    <row r="190" spans="1:8" s="195" customFormat="1" ht="13.5" customHeight="1">
      <c r="A190" s="209"/>
      <c r="B190" s="208"/>
      <c r="C190" s="208"/>
      <c r="D190" s="208" t="s">
        <v>347</v>
      </c>
      <c r="E190" s="208"/>
      <c r="F190" s="207">
        <v>0</v>
      </c>
      <c r="G190" s="206"/>
      <c r="H190" s="205"/>
    </row>
    <row r="191" spans="1:8" s="195" customFormat="1" ht="13.5" customHeight="1">
      <c r="A191" s="223"/>
      <c r="B191" s="222"/>
      <c r="C191" s="222"/>
      <c r="D191" s="222" t="s">
        <v>346</v>
      </c>
      <c r="E191" s="222"/>
      <c r="F191" s="221">
        <v>0.20776272</v>
      </c>
      <c r="G191" s="220"/>
      <c r="H191" s="219"/>
    </row>
    <row r="192" spans="1:8" s="195" customFormat="1" ht="13.5" customHeight="1">
      <c r="A192" s="223"/>
      <c r="B192" s="222"/>
      <c r="C192" s="222"/>
      <c r="D192" s="222" t="s">
        <v>345</v>
      </c>
      <c r="E192" s="222"/>
      <c r="F192" s="221">
        <v>0</v>
      </c>
      <c r="G192" s="220"/>
      <c r="H192" s="219"/>
    </row>
    <row r="193" spans="1:8" s="195" customFormat="1" ht="13.5" customHeight="1">
      <c r="A193" s="223"/>
      <c r="B193" s="222"/>
      <c r="C193" s="222"/>
      <c r="D193" s="222" t="s">
        <v>344</v>
      </c>
      <c r="E193" s="222"/>
      <c r="F193" s="221">
        <v>0.03280464</v>
      </c>
      <c r="G193" s="220"/>
      <c r="H193" s="219"/>
    </row>
    <row r="194" spans="1:8" s="195" customFormat="1" ht="13.5" customHeight="1" thickBot="1">
      <c r="A194" s="204"/>
      <c r="B194" s="203"/>
      <c r="C194" s="203"/>
      <c r="D194" s="203" t="s">
        <v>343</v>
      </c>
      <c r="E194" s="203"/>
      <c r="F194" s="202">
        <v>0.0182248</v>
      </c>
      <c r="G194" s="201"/>
      <c r="H194" s="200"/>
    </row>
    <row r="195" spans="1:8" s="195" customFormat="1" ht="13.5" customHeight="1">
      <c r="A195" s="238">
        <v>39</v>
      </c>
      <c r="B195" s="237" t="s">
        <v>305</v>
      </c>
      <c r="C195" s="237" t="s">
        <v>259</v>
      </c>
      <c r="D195" s="237" t="s">
        <v>260</v>
      </c>
      <c r="E195" s="237" t="s">
        <v>235</v>
      </c>
      <c r="F195" s="236">
        <v>237.424</v>
      </c>
      <c r="G195" s="235"/>
      <c r="H195" s="234"/>
    </row>
    <row r="196" spans="1:8" s="195" customFormat="1" ht="24" customHeight="1" thickBot="1">
      <c r="A196" s="228">
        <v>40</v>
      </c>
      <c r="B196" s="227" t="s">
        <v>230</v>
      </c>
      <c r="C196" s="227" t="s">
        <v>262</v>
      </c>
      <c r="D196" s="227" t="s">
        <v>263</v>
      </c>
      <c r="E196" s="227" t="s">
        <v>235</v>
      </c>
      <c r="F196" s="226">
        <v>505.005</v>
      </c>
      <c r="G196" s="225"/>
      <c r="H196" s="224"/>
    </row>
    <row r="197" spans="1:8" s="195" customFormat="1" ht="13.5" customHeight="1">
      <c r="A197" s="209"/>
      <c r="B197" s="208"/>
      <c r="C197" s="208"/>
      <c r="D197" s="208" t="s">
        <v>342</v>
      </c>
      <c r="E197" s="208"/>
      <c r="F197" s="207">
        <v>0</v>
      </c>
      <c r="G197" s="206"/>
      <c r="H197" s="205"/>
    </row>
    <row r="198" spans="1:8" s="195" customFormat="1" ht="13.5" customHeight="1">
      <c r="A198" s="223"/>
      <c r="B198" s="222"/>
      <c r="C198" s="222"/>
      <c r="D198" s="222" t="s">
        <v>341</v>
      </c>
      <c r="E198" s="222"/>
      <c r="F198" s="221">
        <v>399.6</v>
      </c>
      <c r="G198" s="220"/>
      <c r="H198" s="219"/>
    </row>
    <row r="199" spans="1:8" s="195" customFormat="1" ht="13.5" customHeight="1">
      <c r="A199" s="223"/>
      <c r="B199" s="222"/>
      <c r="C199" s="222"/>
      <c r="D199" s="222" t="s">
        <v>340</v>
      </c>
      <c r="E199" s="222"/>
      <c r="F199" s="221">
        <v>0</v>
      </c>
      <c r="G199" s="220"/>
      <c r="H199" s="219"/>
    </row>
    <row r="200" spans="1:8" s="195" customFormat="1" ht="13.5" customHeight="1">
      <c r="A200" s="223"/>
      <c r="B200" s="222"/>
      <c r="C200" s="222"/>
      <c r="D200" s="222" t="s">
        <v>339</v>
      </c>
      <c r="E200" s="222"/>
      <c r="F200" s="221">
        <v>66.6</v>
      </c>
      <c r="G200" s="220"/>
      <c r="H200" s="219"/>
    </row>
    <row r="201" spans="1:8" s="195" customFormat="1" ht="13.5" customHeight="1">
      <c r="A201" s="223"/>
      <c r="B201" s="222"/>
      <c r="C201" s="222"/>
      <c r="D201" s="222" t="s">
        <v>338</v>
      </c>
      <c r="E201" s="222"/>
      <c r="F201" s="221">
        <v>0</v>
      </c>
      <c r="G201" s="220"/>
      <c r="H201" s="219"/>
    </row>
    <row r="202" spans="1:8" s="195" customFormat="1" ht="13.5" customHeight="1" thickBot="1">
      <c r="A202" s="204"/>
      <c r="B202" s="203"/>
      <c r="C202" s="203"/>
      <c r="D202" s="203" t="s">
        <v>337</v>
      </c>
      <c r="E202" s="203"/>
      <c r="F202" s="202">
        <v>38.805</v>
      </c>
      <c r="G202" s="201"/>
      <c r="H202" s="200"/>
    </row>
    <row r="203" spans="1:8" s="195" customFormat="1" ht="13.5" customHeight="1" thickBot="1">
      <c r="A203" s="243">
        <v>41</v>
      </c>
      <c r="B203" s="242" t="s">
        <v>336</v>
      </c>
      <c r="C203" s="242" t="s">
        <v>265</v>
      </c>
      <c r="D203" s="242" t="s">
        <v>266</v>
      </c>
      <c r="E203" s="242" t="s">
        <v>125</v>
      </c>
      <c r="F203" s="241">
        <v>0.508</v>
      </c>
      <c r="G203" s="240"/>
      <c r="H203" s="239"/>
    </row>
    <row r="204" spans="1:8" s="195" customFormat="1" ht="13.5" customHeight="1">
      <c r="A204" s="209"/>
      <c r="B204" s="208"/>
      <c r="C204" s="208"/>
      <c r="D204" s="208" t="s">
        <v>335</v>
      </c>
      <c r="E204" s="208"/>
      <c r="F204" s="207">
        <v>0</v>
      </c>
      <c r="G204" s="206"/>
      <c r="H204" s="205"/>
    </row>
    <row r="205" spans="1:8" s="195" customFormat="1" ht="13.5" customHeight="1">
      <c r="A205" s="223"/>
      <c r="B205" s="222"/>
      <c r="C205" s="222"/>
      <c r="D205" s="222" t="s">
        <v>311</v>
      </c>
      <c r="E205" s="222"/>
      <c r="F205" s="221">
        <v>0</v>
      </c>
      <c r="G205" s="220"/>
      <c r="H205" s="219"/>
    </row>
    <row r="206" spans="1:8" s="195" customFormat="1" ht="13.5" customHeight="1">
      <c r="A206" s="223"/>
      <c r="B206" s="222"/>
      <c r="C206" s="222"/>
      <c r="D206" s="222" t="s">
        <v>334</v>
      </c>
      <c r="E206" s="222"/>
      <c r="F206" s="221">
        <v>0.435564</v>
      </c>
      <c r="G206" s="220"/>
      <c r="H206" s="219"/>
    </row>
    <row r="207" spans="1:8" s="195" customFormat="1" ht="13.5" customHeight="1">
      <c r="A207" s="223"/>
      <c r="B207" s="222"/>
      <c r="C207" s="222"/>
      <c r="D207" s="222" t="s">
        <v>309</v>
      </c>
      <c r="E207" s="222"/>
      <c r="F207" s="221">
        <v>0</v>
      </c>
      <c r="G207" s="220"/>
      <c r="H207" s="219"/>
    </row>
    <row r="208" spans="1:8" s="195" customFormat="1" ht="13.5" customHeight="1" thickBot="1">
      <c r="A208" s="204"/>
      <c r="B208" s="203"/>
      <c r="C208" s="203"/>
      <c r="D208" s="203" t="s">
        <v>333</v>
      </c>
      <c r="E208" s="203"/>
      <c r="F208" s="202">
        <v>0.072594</v>
      </c>
      <c r="G208" s="201"/>
      <c r="H208" s="200"/>
    </row>
    <row r="209" spans="1:8" s="195" customFormat="1" ht="13.5" customHeight="1">
      <c r="A209" s="238">
        <v>42</v>
      </c>
      <c r="B209" s="237" t="s">
        <v>305</v>
      </c>
      <c r="C209" s="237" t="s">
        <v>259</v>
      </c>
      <c r="D209" s="237" t="s">
        <v>260</v>
      </c>
      <c r="E209" s="237" t="s">
        <v>235</v>
      </c>
      <c r="F209" s="236">
        <v>505.005</v>
      </c>
      <c r="G209" s="235"/>
      <c r="H209" s="234"/>
    </row>
    <row r="210" spans="1:8" s="195" customFormat="1" ht="24" customHeight="1" thickBot="1">
      <c r="A210" s="228">
        <v>43</v>
      </c>
      <c r="B210" s="227" t="s">
        <v>230</v>
      </c>
      <c r="C210" s="227" t="s">
        <v>269</v>
      </c>
      <c r="D210" s="227" t="s">
        <v>270</v>
      </c>
      <c r="E210" s="227" t="s">
        <v>235</v>
      </c>
      <c r="F210" s="226">
        <v>877.192</v>
      </c>
      <c r="G210" s="225"/>
      <c r="H210" s="224"/>
    </row>
    <row r="211" spans="1:8" s="195" customFormat="1" ht="13.5" customHeight="1">
      <c r="A211" s="209"/>
      <c r="B211" s="208"/>
      <c r="C211" s="208"/>
      <c r="D211" s="208" t="s">
        <v>332</v>
      </c>
      <c r="E211" s="208"/>
      <c r="F211" s="207">
        <v>0</v>
      </c>
      <c r="G211" s="206"/>
      <c r="H211" s="205"/>
    </row>
    <row r="212" spans="1:8" s="195" customFormat="1" ht="13.5" customHeight="1">
      <c r="A212" s="223"/>
      <c r="B212" s="222"/>
      <c r="C212" s="222"/>
      <c r="D212" s="222" t="s">
        <v>331</v>
      </c>
      <c r="E212" s="222"/>
      <c r="F212" s="221">
        <v>773.712</v>
      </c>
      <c r="G212" s="220"/>
      <c r="H212" s="219"/>
    </row>
    <row r="213" spans="1:8" s="195" customFormat="1" ht="13.5" customHeight="1">
      <c r="A213" s="223"/>
      <c r="B213" s="222"/>
      <c r="C213" s="222"/>
      <c r="D213" s="222" t="s">
        <v>330</v>
      </c>
      <c r="E213" s="222"/>
      <c r="F213" s="221">
        <v>0</v>
      </c>
      <c r="G213" s="220"/>
      <c r="H213" s="219"/>
    </row>
    <row r="214" spans="1:8" s="195" customFormat="1" ht="13.5" customHeight="1" thickBot="1">
      <c r="A214" s="204"/>
      <c r="B214" s="203"/>
      <c r="C214" s="203"/>
      <c r="D214" s="203" t="s">
        <v>329</v>
      </c>
      <c r="E214" s="203"/>
      <c r="F214" s="202">
        <v>103.48</v>
      </c>
      <c r="G214" s="201"/>
      <c r="H214" s="200"/>
    </row>
    <row r="215" spans="1:8" s="195" customFormat="1" ht="24" customHeight="1" thickBot="1">
      <c r="A215" s="243">
        <v>44</v>
      </c>
      <c r="B215" s="242" t="s">
        <v>328</v>
      </c>
      <c r="C215" s="242" t="s">
        <v>272</v>
      </c>
      <c r="D215" s="242" t="s">
        <v>273</v>
      </c>
      <c r="E215" s="242" t="s">
        <v>134</v>
      </c>
      <c r="F215" s="241">
        <v>50.173</v>
      </c>
      <c r="G215" s="240"/>
      <c r="H215" s="239"/>
    </row>
    <row r="216" spans="1:8" s="195" customFormat="1" ht="13.5" customHeight="1">
      <c r="A216" s="209"/>
      <c r="B216" s="208"/>
      <c r="C216" s="208"/>
      <c r="D216" s="208" t="s">
        <v>327</v>
      </c>
      <c r="E216" s="208"/>
      <c r="F216" s="207">
        <v>0</v>
      </c>
      <c r="G216" s="206"/>
      <c r="H216" s="205"/>
    </row>
    <row r="217" spans="1:8" s="195" customFormat="1" ht="13.5" customHeight="1">
      <c r="A217" s="223"/>
      <c r="B217" s="222"/>
      <c r="C217" s="222"/>
      <c r="D217" s="222" t="s">
        <v>326</v>
      </c>
      <c r="E217" s="222"/>
      <c r="F217" s="221">
        <v>2.1255</v>
      </c>
      <c r="G217" s="220"/>
      <c r="H217" s="219"/>
    </row>
    <row r="218" spans="1:8" s="195" customFormat="1" ht="13.5" customHeight="1">
      <c r="A218" s="223"/>
      <c r="B218" s="222"/>
      <c r="C218" s="222"/>
      <c r="D218" s="222" t="s">
        <v>325</v>
      </c>
      <c r="E218" s="222"/>
      <c r="F218" s="221">
        <v>0</v>
      </c>
      <c r="G218" s="220"/>
      <c r="H218" s="219"/>
    </row>
    <row r="219" spans="1:8" s="195" customFormat="1" ht="13.5" customHeight="1">
      <c r="A219" s="223"/>
      <c r="B219" s="222"/>
      <c r="C219" s="222"/>
      <c r="D219" s="222" t="s">
        <v>324</v>
      </c>
      <c r="E219" s="222"/>
      <c r="F219" s="221">
        <v>42.3792</v>
      </c>
      <c r="G219" s="220"/>
      <c r="H219" s="219"/>
    </row>
    <row r="220" spans="1:8" s="195" customFormat="1" ht="13.5" customHeight="1">
      <c r="A220" s="223"/>
      <c r="B220" s="222"/>
      <c r="C220" s="222"/>
      <c r="D220" s="222" t="s">
        <v>323</v>
      </c>
      <c r="E220" s="222"/>
      <c r="F220" s="221">
        <v>0</v>
      </c>
      <c r="G220" s="220"/>
      <c r="H220" s="219"/>
    </row>
    <row r="221" spans="1:8" s="195" customFormat="1" ht="13.5" customHeight="1" thickBot="1">
      <c r="A221" s="204"/>
      <c r="B221" s="203"/>
      <c r="C221" s="203"/>
      <c r="D221" s="203" t="s">
        <v>322</v>
      </c>
      <c r="E221" s="203"/>
      <c r="F221" s="202">
        <v>5.668</v>
      </c>
      <c r="G221" s="201"/>
      <c r="H221" s="200"/>
    </row>
    <row r="222" spans="1:8" s="195" customFormat="1" ht="24" customHeight="1" thickBot="1">
      <c r="A222" s="214">
        <v>45</v>
      </c>
      <c r="B222" s="213" t="s">
        <v>230</v>
      </c>
      <c r="C222" s="213" t="s">
        <v>275</v>
      </c>
      <c r="D222" s="213" t="s">
        <v>276</v>
      </c>
      <c r="E222" s="213" t="s">
        <v>125</v>
      </c>
      <c r="F222" s="212">
        <v>1.544</v>
      </c>
      <c r="G222" s="211"/>
      <c r="H222" s="210"/>
    </row>
    <row r="223" spans="1:8" s="195" customFormat="1" ht="21" customHeight="1" thickBot="1">
      <c r="A223" s="218"/>
      <c r="B223" s="217"/>
      <c r="C223" s="217" t="s">
        <v>277</v>
      </c>
      <c r="D223" s="217" t="s">
        <v>278</v>
      </c>
      <c r="E223" s="217"/>
      <c r="F223" s="216"/>
      <c r="G223" s="215"/>
      <c r="H223" s="215"/>
    </row>
    <row r="224" spans="1:8" s="195" customFormat="1" ht="13.5" customHeight="1">
      <c r="A224" s="238">
        <v>46</v>
      </c>
      <c r="B224" s="237" t="s">
        <v>277</v>
      </c>
      <c r="C224" s="237" t="s">
        <v>280</v>
      </c>
      <c r="D224" s="237" t="s">
        <v>281</v>
      </c>
      <c r="E224" s="237" t="s">
        <v>134</v>
      </c>
      <c r="F224" s="236">
        <v>2.43</v>
      </c>
      <c r="G224" s="235"/>
      <c r="H224" s="234"/>
    </row>
    <row r="225" spans="1:8" s="195" customFormat="1" ht="24" customHeight="1" thickBot="1">
      <c r="A225" s="228">
        <v>47</v>
      </c>
      <c r="B225" s="227" t="s">
        <v>277</v>
      </c>
      <c r="C225" s="227" t="s">
        <v>283</v>
      </c>
      <c r="D225" s="227" t="s">
        <v>284</v>
      </c>
      <c r="E225" s="227" t="s">
        <v>134</v>
      </c>
      <c r="F225" s="226">
        <v>2.43</v>
      </c>
      <c r="G225" s="225"/>
      <c r="H225" s="224"/>
    </row>
    <row r="226" spans="1:8" s="195" customFormat="1" ht="13.5" customHeight="1">
      <c r="A226" s="209"/>
      <c r="B226" s="208"/>
      <c r="C226" s="208"/>
      <c r="D226" s="208" t="s">
        <v>321</v>
      </c>
      <c r="E226" s="208"/>
      <c r="F226" s="207">
        <v>0</v>
      </c>
      <c r="G226" s="206"/>
      <c r="H226" s="205"/>
    </row>
    <row r="227" spans="1:8" s="195" customFormat="1" ht="13.5" customHeight="1" thickBot="1">
      <c r="A227" s="204"/>
      <c r="B227" s="203"/>
      <c r="C227" s="203"/>
      <c r="D227" s="203" t="s">
        <v>320</v>
      </c>
      <c r="E227" s="203"/>
      <c r="F227" s="202">
        <v>2.43</v>
      </c>
      <c r="G227" s="201"/>
      <c r="H227" s="200"/>
    </row>
    <row r="228" spans="1:8" s="195" customFormat="1" ht="13.5" customHeight="1">
      <c r="A228" s="238">
        <v>48</v>
      </c>
      <c r="B228" s="237" t="s">
        <v>277</v>
      </c>
      <c r="C228" s="237" t="s">
        <v>286</v>
      </c>
      <c r="D228" s="237" t="s">
        <v>287</v>
      </c>
      <c r="E228" s="237" t="s">
        <v>134</v>
      </c>
      <c r="F228" s="236">
        <v>2.43</v>
      </c>
      <c r="G228" s="235"/>
      <c r="H228" s="234"/>
    </row>
    <row r="229" spans="1:8" s="195" customFormat="1" ht="13.5" customHeight="1">
      <c r="A229" s="233">
        <v>49</v>
      </c>
      <c r="B229" s="232" t="s">
        <v>277</v>
      </c>
      <c r="C229" s="232" t="s">
        <v>289</v>
      </c>
      <c r="D229" s="232" t="s">
        <v>290</v>
      </c>
      <c r="E229" s="232" t="s">
        <v>134</v>
      </c>
      <c r="F229" s="231">
        <v>2.43</v>
      </c>
      <c r="G229" s="230"/>
      <c r="H229" s="229"/>
    </row>
    <row r="230" spans="1:8" s="195" customFormat="1" ht="13.5" customHeight="1" thickBot="1">
      <c r="A230" s="228">
        <v>50</v>
      </c>
      <c r="B230" s="227" t="s">
        <v>277</v>
      </c>
      <c r="C230" s="227" t="s">
        <v>292</v>
      </c>
      <c r="D230" s="227" t="s">
        <v>293</v>
      </c>
      <c r="E230" s="227" t="s">
        <v>134</v>
      </c>
      <c r="F230" s="226">
        <v>217.24</v>
      </c>
      <c r="G230" s="225"/>
      <c r="H230" s="224"/>
    </row>
    <row r="231" spans="1:8" s="195" customFormat="1" ht="13.5" customHeight="1">
      <c r="A231" s="209"/>
      <c r="B231" s="208"/>
      <c r="C231" s="208"/>
      <c r="D231" s="208" t="s">
        <v>319</v>
      </c>
      <c r="E231" s="208"/>
      <c r="F231" s="207">
        <v>0</v>
      </c>
      <c r="G231" s="206"/>
      <c r="H231" s="205"/>
    </row>
    <row r="232" spans="1:8" s="195" customFormat="1" ht="13.5" customHeight="1">
      <c r="A232" s="223"/>
      <c r="B232" s="222"/>
      <c r="C232" s="222"/>
      <c r="D232" s="222" t="s">
        <v>309</v>
      </c>
      <c r="E232" s="222"/>
      <c r="F232" s="221">
        <v>0</v>
      </c>
      <c r="G232" s="220"/>
      <c r="H232" s="219"/>
    </row>
    <row r="233" spans="1:8" s="195" customFormat="1" ht="13.5" customHeight="1">
      <c r="A233" s="223"/>
      <c r="B233" s="222"/>
      <c r="C233" s="222"/>
      <c r="D233" s="222" t="s">
        <v>318</v>
      </c>
      <c r="E233" s="222"/>
      <c r="F233" s="221">
        <v>12.88</v>
      </c>
      <c r="G233" s="220"/>
      <c r="H233" s="219"/>
    </row>
    <row r="234" spans="1:8" s="195" customFormat="1" ht="13.5" customHeight="1">
      <c r="A234" s="223"/>
      <c r="B234" s="222"/>
      <c r="C234" s="222"/>
      <c r="D234" s="222" t="s">
        <v>317</v>
      </c>
      <c r="E234" s="222"/>
      <c r="F234" s="221">
        <v>6.28</v>
      </c>
      <c r="G234" s="220"/>
      <c r="H234" s="219"/>
    </row>
    <row r="235" spans="1:8" s="195" customFormat="1" ht="13.5" customHeight="1">
      <c r="A235" s="223"/>
      <c r="B235" s="222"/>
      <c r="C235" s="222"/>
      <c r="D235" s="222" t="s">
        <v>316</v>
      </c>
      <c r="E235" s="222"/>
      <c r="F235" s="221">
        <v>14.62</v>
      </c>
      <c r="G235" s="220"/>
      <c r="H235" s="219"/>
    </row>
    <row r="236" spans="1:8" s="195" customFormat="1" ht="13.5" customHeight="1">
      <c r="A236" s="223"/>
      <c r="B236" s="222"/>
      <c r="C236" s="222"/>
      <c r="D236" s="222" t="s">
        <v>315</v>
      </c>
      <c r="E236" s="222"/>
      <c r="F236" s="221">
        <v>1.95</v>
      </c>
      <c r="G236" s="220"/>
      <c r="H236" s="219"/>
    </row>
    <row r="237" spans="1:8" s="195" customFormat="1" ht="13.5" customHeight="1">
      <c r="A237" s="223"/>
      <c r="B237" s="222"/>
      <c r="C237" s="222"/>
      <c r="D237" s="222" t="s">
        <v>311</v>
      </c>
      <c r="E237" s="222"/>
      <c r="F237" s="221">
        <v>0</v>
      </c>
      <c r="G237" s="220"/>
      <c r="H237" s="219"/>
    </row>
    <row r="238" spans="1:8" s="195" customFormat="1" ht="13.5" customHeight="1">
      <c r="A238" s="223"/>
      <c r="B238" s="222"/>
      <c r="C238" s="222"/>
      <c r="D238" s="222" t="s">
        <v>314</v>
      </c>
      <c r="E238" s="222"/>
      <c r="F238" s="221">
        <v>117.6</v>
      </c>
      <c r="G238" s="220"/>
      <c r="H238" s="219"/>
    </row>
    <row r="239" spans="1:8" s="195" customFormat="1" ht="13.5" customHeight="1">
      <c r="A239" s="223"/>
      <c r="B239" s="222"/>
      <c r="C239" s="222"/>
      <c r="D239" s="222" t="s">
        <v>313</v>
      </c>
      <c r="E239" s="222"/>
      <c r="F239" s="221">
        <v>43.2</v>
      </c>
      <c r="G239" s="220"/>
      <c r="H239" s="219"/>
    </row>
    <row r="240" spans="1:8" s="195" customFormat="1" ht="13.5" customHeight="1">
      <c r="A240" s="223"/>
      <c r="B240" s="222"/>
      <c r="C240" s="222"/>
      <c r="D240" s="222" t="s">
        <v>312</v>
      </c>
      <c r="E240" s="222"/>
      <c r="F240" s="221">
        <v>0</v>
      </c>
      <c r="G240" s="220"/>
      <c r="H240" s="219"/>
    </row>
    <row r="241" spans="1:8" s="195" customFormat="1" ht="13.5" customHeight="1">
      <c r="A241" s="223"/>
      <c r="B241" s="222"/>
      <c r="C241" s="222"/>
      <c r="D241" s="222" t="s">
        <v>311</v>
      </c>
      <c r="E241" s="222"/>
      <c r="F241" s="221">
        <v>0</v>
      </c>
      <c r="G241" s="220"/>
      <c r="H241" s="219"/>
    </row>
    <row r="242" spans="1:8" s="195" customFormat="1" ht="13.5" customHeight="1">
      <c r="A242" s="223"/>
      <c r="B242" s="222"/>
      <c r="C242" s="222"/>
      <c r="D242" s="222" t="s">
        <v>310</v>
      </c>
      <c r="E242" s="222"/>
      <c r="F242" s="221">
        <v>15.57</v>
      </c>
      <c r="G242" s="220"/>
      <c r="H242" s="219"/>
    </row>
    <row r="243" spans="1:8" s="195" customFormat="1" ht="13.5" customHeight="1">
      <c r="A243" s="223"/>
      <c r="B243" s="222"/>
      <c r="C243" s="222"/>
      <c r="D243" s="222" t="s">
        <v>309</v>
      </c>
      <c r="E243" s="222"/>
      <c r="F243" s="221">
        <v>0</v>
      </c>
      <c r="G243" s="220"/>
      <c r="H243" s="219"/>
    </row>
    <row r="244" spans="1:8" s="195" customFormat="1" ht="13.5" customHeight="1">
      <c r="A244" s="223"/>
      <c r="B244" s="222"/>
      <c r="C244" s="222"/>
      <c r="D244" s="222" t="s">
        <v>308</v>
      </c>
      <c r="E244" s="222"/>
      <c r="F244" s="221">
        <v>2.04</v>
      </c>
      <c r="G244" s="220"/>
      <c r="H244" s="219"/>
    </row>
    <row r="245" spans="1:8" s="195" customFormat="1" ht="13.5" customHeight="1" thickBot="1">
      <c r="A245" s="204"/>
      <c r="B245" s="203"/>
      <c r="C245" s="203"/>
      <c r="D245" s="203" t="s">
        <v>307</v>
      </c>
      <c r="E245" s="203"/>
      <c r="F245" s="202">
        <v>3.1</v>
      </c>
      <c r="G245" s="201"/>
      <c r="H245" s="200"/>
    </row>
    <row r="246" spans="1:8" s="195" customFormat="1" ht="21" customHeight="1">
      <c r="A246" s="218"/>
      <c r="B246" s="217"/>
      <c r="C246" s="217" t="s">
        <v>294</v>
      </c>
      <c r="D246" s="217" t="s">
        <v>57</v>
      </c>
      <c r="E246" s="217"/>
      <c r="F246" s="216"/>
      <c r="G246" s="215"/>
      <c r="H246" s="215"/>
    </row>
    <row r="247" spans="1:8" s="195" customFormat="1" ht="21" customHeight="1" thickBot="1">
      <c r="A247" s="218"/>
      <c r="B247" s="217"/>
      <c r="C247" s="217" t="s">
        <v>295</v>
      </c>
      <c r="D247" s="217" t="s">
        <v>57</v>
      </c>
      <c r="E247" s="217"/>
      <c r="F247" s="216"/>
      <c r="G247" s="215"/>
      <c r="H247" s="215"/>
    </row>
    <row r="248" spans="1:8" s="195" customFormat="1" ht="13.5" customHeight="1" thickBot="1">
      <c r="A248" s="214">
        <v>51</v>
      </c>
      <c r="B248" s="213" t="s">
        <v>62</v>
      </c>
      <c r="C248" s="213" t="s">
        <v>297</v>
      </c>
      <c r="D248" s="213" t="s">
        <v>298</v>
      </c>
      <c r="E248" s="213" t="s">
        <v>299</v>
      </c>
      <c r="F248" s="212">
        <v>7</v>
      </c>
      <c r="G248" s="211"/>
      <c r="H248" s="210"/>
    </row>
    <row r="249" spans="1:8" s="195" customFormat="1" ht="24" customHeight="1">
      <c r="A249" s="209"/>
      <c r="B249" s="208"/>
      <c r="C249" s="208"/>
      <c r="D249" s="208" t="s">
        <v>306</v>
      </c>
      <c r="E249" s="208"/>
      <c r="F249" s="207">
        <v>0</v>
      </c>
      <c r="G249" s="206"/>
      <c r="H249" s="205"/>
    </row>
    <row r="250" spans="1:8" s="195" customFormat="1" ht="13.5" customHeight="1" thickBot="1">
      <c r="A250" s="204"/>
      <c r="B250" s="203"/>
      <c r="C250" s="203"/>
      <c r="D250" s="203" t="s">
        <v>137</v>
      </c>
      <c r="E250" s="203"/>
      <c r="F250" s="202">
        <v>7</v>
      </c>
      <c r="G250" s="201"/>
      <c r="H250" s="200"/>
    </row>
    <row r="251" spans="1:8" s="195" customFormat="1" ht="21" customHeight="1">
      <c r="A251" s="218"/>
      <c r="B251" s="217"/>
      <c r="C251" s="217" t="s">
        <v>57</v>
      </c>
      <c r="D251" s="217" t="s">
        <v>57</v>
      </c>
      <c r="E251" s="217"/>
      <c r="F251" s="216"/>
      <c r="G251" s="215"/>
      <c r="H251" s="215"/>
    </row>
    <row r="252" spans="1:8" s="195" customFormat="1" ht="21" customHeight="1" thickBot="1">
      <c r="A252" s="218"/>
      <c r="B252" s="217"/>
      <c r="C252" s="217" t="s">
        <v>294</v>
      </c>
      <c r="D252" s="217" t="s">
        <v>47</v>
      </c>
      <c r="E252" s="217"/>
      <c r="F252" s="216"/>
      <c r="G252" s="215"/>
      <c r="H252" s="215"/>
    </row>
    <row r="253" spans="1:8" s="195" customFormat="1" ht="13.5" customHeight="1" thickBot="1">
      <c r="A253" s="214">
        <v>52</v>
      </c>
      <c r="B253" s="213" t="s">
        <v>305</v>
      </c>
      <c r="C253" s="213" t="s">
        <v>302</v>
      </c>
      <c r="D253" s="213" t="s">
        <v>47</v>
      </c>
      <c r="E253" s="213" t="s">
        <v>303</v>
      </c>
      <c r="F253" s="212">
        <v>1</v>
      </c>
      <c r="G253" s="211"/>
      <c r="H253" s="210"/>
    </row>
    <row r="254" spans="1:8" s="195" customFormat="1" ht="13.5" customHeight="1">
      <c r="A254" s="209"/>
      <c r="B254" s="208"/>
      <c r="C254" s="208"/>
      <c r="D254" s="208" t="s">
        <v>304</v>
      </c>
      <c r="E254" s="208"/>
      <c r="F254" s="207">
        <v>0</v>
      </c>
      <c r="G254" s="206"/>
      <c r="H254" s="205"/>
    </row>
    <row r="255" spans="1:8" s="195" customFormat="1" ht="13.5" customHeight="1" thickBot="1">
      <c r="A255" s="204"/>
      <c r="B255" s="203"/>
      <c r="C255" s="203"/>
      <c r="D255" s="203" t="s">
        <v>109</v>
      </c>
      <c r="E255" s="203"/>
      <c r="F255" s="202">
        <v>1</v>
      </c>
      <c r="G255" s="201"/>
      <c r="H255" s="200"/>
    </row>
    <row r="256" spans="1:8" s="195" customFormat="1" ht="21" customHeight="1">
      <c r="A256" s="199"/>
      <c r="B256" s="198"/>
      <c r="C256" s="198"/>
      <c r="D256" s="198" t="s">
        <v>91</v>
      </c>
      <c r="E256" s="198"/>
      <c r="F256" s="197"/>
      <c r="G256" s="196"/>
      <c r="H256" s="196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Polomisová</cp:lastModifiedBy>
  <dcterms:modified xsi:type="dcterms:W3CDTF">2015-10-05T13:55:59Z</dcterms:modified>
  <cp:category/>
  <cp:version/>
  <cp:contentType/>
  <cp:contentStatus/>
</cp:coreProperties>
</file>