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 SO 1.část - Majakovského" sheetId="2" r:id="rId2"/>
    <sheet name="Pokyny pro vyplnění" sheetId="3" r:id="rId3"/>
  </sheets>
  <definedNames>
    <definedName name="_xlnm.Print_Titles" localSheetId="1">' SO 1.část - Majakovského'!$76:$76</definedName>
    <definedName name="_xlnm.Print_Titles" localSheetId="0">'Rekapitulace stavby'!$47:$47</definedName>
    <definedName name="_xlnm.Print_Area" localSheetId="1">' SO 1.část - Majakovského'!$C$4:$P$33,' SO 1.část - Majakovského'!$C$39:$Q$60,' SO 1.část - Majakovského'!$C$66:$R$207</definedName>
    <definedName name="_xlnm.Print_Area" localSheetId="2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stavby'!$C$38:$AQ$51</definedName>
  </definedNames>
  <calcPr fullCalcOnLoad="1"/>
</workbook>
</file>

<file path=xl/sharedStrings.xml><?xml version="1.0" encoding="utf-8"?>
<sst xmlns="http://schemas.openxmlformats.org/spreadsheetml/2006/main" count="1642" uniqueCount="457">
  <si>
    <t>Export VZ</t>
  </si>
  <si>
    <t>List obsahuje:</t>
  </si>
  <si>
    <t>1.0</t>
  </si>
  <si>
    <t>False</t>
  </si>
  <si>
    <t>{08CC5851-940A-464F-9288-C73F30FAC5FD}</t>
  </si>
  <si>
    <t>optimalizováno pro tisk sestav ve formátu A4 - na výšku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</si>
  <si>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</si>
  <si>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</si>
  <si>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</si>
  <si>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</si>
  <si>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</si>
  <si>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</si>
  <si>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</si>
  <si>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</si>
  <si>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</si>
  <si>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K2 - Majakovského</t>
  </si>
  <si>
    <t>0,1</t>
  </si>
  <si>
    <t>1</t>
  </si>
  <si>
    <t>Místo:</t>
  </si>
  <si>
    <t xml:space="preserve"> </t>
  </si>
  <si>
    <t>Datum:</t>
  </si>
  <si>
    <t>18.06.2013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</si>
  <si>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</si>
  <si>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</si>
  <si>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</si>
  <si>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</si>
  <si>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</si>
  <si>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</si>
  <si>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</si>
  <si>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</si>
  <si>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</si>
  <si>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</si>
  <si>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</si>
  <si>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</si>
  <si>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</si>
  <si>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</si>
  <si>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</si>
  <si>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</si>
  <si>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</si>
  <si>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</si>
  <si>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</si>
  <si>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</si>
  <si>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</si>
  <si>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</si>
  <si>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</si>
  <si>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</si>
  <si>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</si>
  <si>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</si>
  <si>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</si>
  <si>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</si>
  <si>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</si>
  <si>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</si>
  <si>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</si>
  <si>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</si>
  <si>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</si>
  <si>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</si>
  <si>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</si>
  <si>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</si>
  <si>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</si>
  <si>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</si>
  <si>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</si>
  <si>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</si>
  <si>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</si>
  <si>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</si>
  <si>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</si>
  <si>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</si>
  <si>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</si>
  <si>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</si>
  <si>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 xml:space="preserve"> SO 1.část</t>
  </si>
  <si>
    <t>Majakovského</t>
  </si>
  <si>
    <t>STA</t>
  </si>
  <si>
    <t>{2DC3F127-F7C0-4472-B7A4-0BA61A0E12E0}</t>
  </si>
  <si>
    <t>2</t>
  </si>
  <si>
    <t>Zpět na list:</t>
  </si>
  <si>
    <t>KRYCÍ LIST SOUPISU</t>
  </si>
  <si>
    <t>Objekt:</t>
  </si>
  <si>
    <t xml:space="preserve"> SO 1.část - Majakovského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</si>
  <si>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</si>
  <si>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</si>
  <si>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</si>
  <si>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</si>
  <si>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</si>
  <si>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</si>
  <si>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Všeobecné konstrukce - Všeobecné konstrukce</t>
  </si>
  <si>
    <t>Zemní práce - Zemní práce</t>
  </si>
  <si>
    <t>Základy - Základy</t>
  </si>
  <si>
    <t>Vodorovné konstrukce - Vodorovné konstrukce</t>
  </si>
  <si>
    <t>Komunikace - Komunikace</t>
  </si>
  <si>
    <t xml:space="preserve">Přidružená stavební  - Přidružená stavební </t>
  </si>
  <si>
    <t>Potrubí - Potrubí</t>
  </si>
  <si>
    <t>Ostatní konstrukce a - Ostatní konstrukce a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</si>
  <si>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</si>
  <si>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</si>
  <si>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</si>
  <si>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</si>
  <si>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</si>
  <si>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</si>
  <si>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</si>
  <si>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</si>
  <si>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</si>
  <si>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</si>
  <si>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</si>
  <si>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</si>
  <si>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</si>
  <si>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</si>
  <si>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</si>
  <si>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</si>
  <si>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</si>
  <si>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014101</t>
  </si>
  <si>
    <t>POPLATKY ZA SKLÁDKU</t>
  </si>
  <si>
    <t>M3</t>
  </si>
  <si>
    <t>4</t>
  </si>
  <si>
    <t>PP</t>
  </si>
  <si>
    <t>112014</t>
  </si>
  <si>
    <t>KÁCENÍ STROMŮ D KMENE DO 0,5M S ODSTRAN PAŘEZŮ, ODVOZ DO 5KM</t>
  </si>
  <si>
    <t>KUS</t>
  </si>
  <si>
    <t>3</t>
  </si>
  <si>
    <t>11313</t>
  </si>
  <si>
    <t>ODSTRANĚNÍ KRYTU VOZOVEK A CHODNÍKŮ S ASFALT POJIVEM vč.odvozu na skládku s poplatkem za uložení</t>
  </si>
  <si>
    <t>113184</t>
  </si>
  <si>
    <t>ODSTRANĚNÍ KRYTU CHODNÍKŮ Z DLAŽDIC, ODVOZ DO 5KM na skládku města</t>
  </si>
  <si>
    <t>5</t>
  </si>
  <si>
    <t>11332</t>
  </si>
  <si>
    <t>ODSTRAN PODKL VOZOVEK A CHOD Z KAM NESTMEL vč.odvozu na skládku s poplatkem za uložení</t>
  </si>
  <si>
    <t>6</t>
  </si>
  <si>
    <t>11335</t>
  </si>
  <si>
    <t>ODSTRANĚNÍ PODKLADU VOZOVEK A CHODNÍKŮ Z BETONU vč.odvozu na skládku s polatkem za uložení</t>
  </si>
  <si>
    <t>7</t>
  </si>
  <si>
    <t>113514</t>
  </si>
  <si>
    <t>ODSTRANĚNÍ ZÁHONOVÝCH OBRUBNÍKŮ, ODVOZ DO 5KM na skládku města</t>
  </si>
  <si>
    <t>M</t>
  </si>
  <si>
    <t>8</t>
  </si>
  <si>
    <t>113524</t>
  </si>
  <si>
    <t>ODSTRANĚNÍ CHODNÍKOVÝCH BETON OBRUBNÍKŮ, ODVOZ DO 5KM na skládku města</t>
  </si>
  <si>
    <t>9</t>
  </si>
  <si>
    <t>11353</t>
  </si>
  <si>
    <t>ODSTRANĚNÍ CHODNÍKOVÝCH KAMENNÝCH OBRUBNÍKŮ s ponecháním na místě pro další použití</t>
  </si>
  <si>
    <t>11372</t>
  </si>
  <si>
    <t>FRÉZOVÁNÍ VOZOVEK ASFALTOVÝCH vč.odvozu k recyklaci</t>
  </si>
  <si>
    <t>11</t>
  </si>
  <si>
    <t>12373</t>
  </si>
  <si>
    <t>ODKOP PRO SPOD STAVBU SILNIC A ŽELEZNIC TŘ I vč.odvozu a uložení na skládku,po násypu</t>
  </si>
  <si>
    <t>12</t>
  </si>
  <si>
    <t>125734</t>
  </si>
  <si>
    <t>VYKOPÁVKY ZE ZEMNÍKŮ A SKLÁDEK TŘ I S ODVOZEM DO 5KM včetně nákupu</t>
  </si>
  <si>
    <t>13</t>
  </si>
  <si>
    <t>13273</t>
  </si>
  <si>
    <t>HLOUB RÝH A MELIOR KAN ŠÍŘ DO 2M PAŽ I NEPAŽ TŘ I vč.odvozu a uložení na skládku</t>
  </si>
  <si>
    <t>14</t>
  </si>
  <si>
    <t>17110</t>
  </si>
  <si>
    <t>ULOŽENÍ SYPANINY DO NÁSYPŮ SE ZHUT</t>
  </si>
  <si>
    <t>17481</t>
  </si>
  <si>
    <t>ZÁSYP JAM A RÝH Z NAKUPOVANÝCH MATERIÁLŮ</t>
  </si>
  <si>
    <t>16</t>
  </si>
  <si>
    <t>17581</t>
  </si>
  <si>
    <t>OBSYP POTRUBÍ A OBJEKTŮ Z NAKUPOVANÝCH MATERIÁLŮ</t>
  </si>
  <si>
    <t>17</t>
  </si>
  <si>
    <t>18110</t>
  </si>
  <si>
    <t>ÚPRAVA PLÁNĚ SE ZHUT V HOR TŘ 1-4</t>
  </si>
  <si>
    <t>M2</t>
  </si>
  <si>
    <t>18</t>
  </si>
  <si>
    <t>18311</t>
  </si>
  <si>
    <t>ZALOŽENÍ ZÁHONU PRO VÝSADBU rozprostření substrátu(4m3) a písku(0.4m3),, dodání a založení fólie proti prorůstání kořenů do výkopu(8m2)</t>
  </si>
  <si>
    <t>19</t>
  </si>
  <si>
    <t>184215</t>
  </si>
  <si>
    <t>VYSAZ STROMŮ OBV KMENE DO 16CM S BALEM VČET VÝKOPU JAMKY vč.půdního kondicionéru 100-500g/1 strom, vč.4-10tablet/1 strom zásob.hnojiva , vč.3ks kůlů/1 strom</t>
  </si>
  <si>
    <t>20</t>
  </si>
  <si>
    <t>18461</t>
  </si>
  <si>
    <t>MULČOVÁNÍ vč.dodání mulče v tl.10cm</t>
  </si>
  <si>
    <t>18472</t>
  </si>
  <si>
    <t>OŠETŘENÍ DŘEVIN SOLITERNÍCH</t>
  </si>
  <si>
    <t>22</t>
  </si>
  <si>
    <t>18600</t>
  </si>
  <si>
    <t>ZALÉVÁNÍ VODOU 1m3/1 strom/1měsíc po dobu 3 měsíců</t>
  </si>
  <si>
    <t>23</t>
  </si>
  <si>
    <t>21263</t>
  </si>
  <si>
    <t>TRATIVODY KOMPLET Z TRUB Z PLAST HMOT DN DO 150MM</t>
  </si>
  <si>
    <t>24</t>
  </si>
  <si>
    <t>45157</t>
  </si>
  <si>
    <t>PODKL A VÝPLŇ VRSTVY Z KAMENIVA TĚŽENÉHO</t>
  </si>
  <si>
    <t>25</t>
  </si>
  <si>
    <t>56313</t>
  </si>
  <si>
    <t>VOZOVKOVÉ VRSTVY Z MECH ZPEV KAMENIVA TL DO 150MM</t>
  </si>
  <si>
    <t>26</t>
  </si>
  <si>
    <t>56330</t>
  </si>
  <si>
    <t>VOZOVKOVÉ VRSTVY ZE ŠTĚRKODRTI</t>
  </si>
  <si>
    <t>27</t>
  </si>
  <si>
    <t>572121</t>
  </si>
  <si>
    <t>INFILTRAČNÍ POSTŘIK ASFALTOVÝ DO 1,0KG/M2</t>
  </si>
  <si>
    <t>28</t>
  </si>
  <si>
    <t>572214a</t>
  </si>
  <si>
    <t>SPOJOVACÍ POSTŘIK Z MODIFIK EMULZE DO 0,5KG/M2 0.25kg/m2</t>
  </si>
  <si>
    <t>29</t>
  </si>
  <si>
    <t>572214b</t>
  </si>
  <si>
    <t>SPOJOVACÍ POSTŘIK Z MODIFIK EMULZE DO 0,5KG/M2 0.35kg/m2</t>
  </si>
  <si>
    <t>30</t>
  </si>
  <si>
    <t>574141</t>
  </si>
  <si>
    <t>ASFALTOVÝ BETON TŘ I TL 50MM - ACO 11</t>
  </si>
  <si>
    <t>31</t>
  </si>
  <si>
    <t>574161</t>
  </si>
  <si>
    <t>ASFALTOVÝ BETON TŘ I TL 70MM - ACL 22</t>
  </si>
  <si>
    <t>32</t>
  </si>
  <si>
    <t>58221</t>
  </si>
  <si>
    <t>DLÁŽDĚNÉ KRYTY Z DROBNÝCH KOSTEK DO LOŽE Z KAMENIVA kamenná kostka 10/10</t>
  </si>
  <si>
    <t>33</t>
  </si>
  <si>
    <t>582611</t>
  </si>
  <si>
    <t>KRYTY Z BET DLAŽ SE ZÁMKEM ŠEDÝCH TL 60MM DO LOŽE Z KAM</t>
  </si>
  <si>
    <t>34</t>
  </si>
  <si>
    <t>582614</t>
  </si>
  <si>
    <t>KRYTY Z BET DLAŽ SE ZÁMKEM BAREV TL 60MM DO LOŽE Z KAM dlažba pro nevidomé</t>
  </si>
  <si>
    <t>35</t>
  </si>
  <si>
    <t>711117</t>
  </si>
  <si>
    <t>IZOLACE BĚŽN KONSTR PROTI ZEM VLHK Z PE FÓLIÍ nopová fólie vč.zalištování přesahů</t>
  </si>
  <si>
    <t>36</t>
  </si>
  <si>
    <t>767 Prelim</t>
  </si>
  <si>
    <t>PŘÍSTŘEŠKY PRO KONTEJNÉRY</t>
  </si>
  <si>
    <t>37</t>
  </si>
  <si>
    <t>76799a</t>
  </si>
  <si>
    <t>OSTATNÍ KOVOVÉ DOPLŇK KONSTRUKCE dodání a instalace ocel.zábrany BARRIGO III</t>
  </si>
  <si>
    <t>38</t>
  </si>
  <si>
    <t>76799b</t>
  </si>
  <si>
    <t>OSTATNÍ KOVOVÉ DOPLŇK KONSTRUKCE dodání a osazení ochrany stromu - kovový třmen,ocelový rám-třmen vymezuje prostor pro strom</t>
  </si>
  <si>
    <t>39</t>
  </si>
  <si>
    <t>87433</t>
  </si>
  <si>
    <t>POTRUBÍ Z TRUB PLAST ODPAD DN DO 150MM</t>
  </si>
  <si>
    <t>40</t>
  </si>
  <si>
    <t>89413</t>
  </si>
  <si>
    <t>ŠACHTY KANALIZAČ Z BETON DÍLCŮ NA POTRUBÍ DN DO 200MM</t>
  </si>
  <si>
    <t>41</t>
  </si>
  <si>
    <t>89712</t>
  </si>
  <si>
    <t>VPUSŤ KANALIZAČNÍ ULIČNÍ KOMPLETNÍ Z BETON DÍLCŮ</t>
  </si>
  <si>
    <t>42</t>
  </si>
  <si>
    <t>89921</t>
  </si>
  <si>
    <t>VÝŠKOVÁ ÚPRAVA POKLOPŮ</t>
  </si>
  <si>
    <t>43</t>
  </si>
  <si>
    <t>89923</t>
  </si>
  <si>
    <t>VÝŠKOVÁ ÚPRAVA KRYCÍCH HRNCŮ</t>
  </si>
  <si>
    <t>44</t>
  </si>
  <si>
    <t>89947</t>
  </si>
  <si>
    <t>VÝŘEZ, VÝSEK, ÚTES NA POTRUBÍ DN DO 600MM</t>
  </si>
  <si>
    <t>45</t>
  </si>
  <si>
    <t>899632</t>
  </si>
  <si>
    <t>ZKOUŠKA VODOTĚSNOSTI POTRUBÍ DN DO 150MM</t>
  </si>
  <si>
    <t>46</t>
  </si>
  <si>
    <t>89980</t>
  </si>
  <si>
    <t>TELEVIZNÍ PROHLÍDKA POTRUBÍ</t>
  </si>
  <si>
    <t>47</t>
  </si>
  <si>
    <t>914131</t>
  </si>
  <si>
    <t>DOPRAV ZNAČKY ZÁKLAD VEL OCEL FÓLIE TŘ 2 - DODÁVKA A MONT</t>
  </si>
  <si>
    <t>48</t>
  </si>
  <si>
    <t>914134</t>
  </si>
  <si>
    <t>DOPRAV ZNAČKY ZÁKLAD VEL OCEL FÓLIE TŘ 2 - DOD, MONT, DEMONT pronájem</t>
  </si>
  <si>
    <t>49</t>
  </si>
  <si>
    <t>914921</t>
  </si>
  <si>
    <t>SLOUPKY A STOJKY DZ Z OCEL TRUBEK DO PATKY DOD A MONTÁŽ</t>
  </si>
  <si>
    <t>50</t>
  </si>
  <si>
    <t>914954</t>
  </si>
  <si>
    <t>SLOUP A STOJKY DZ Z JÄKL PROF S PŘENOS PODST DOD,MONT,DEMON pronájem</t>
  </si>
  <si>
    <t>51</t>
  </si>
  <si>
    <t>915111</t>
  </si>
  <si>
    <t>VODOR DOPRAV ZNAČ BARVOU HLADKÉ - DOD A POKLÁDKA</t>
  </si>
  <si>
    <t>52</t>
  </si>
  <si>
    <t>91551</t>
  </si>
  <si>
    <t>VODOR DOPRAV ZNAČ - PŘEDEM PŘIPRAV SYMBOLY</t>
  </si>
  <si>
    <t>53</t>
  </si>
  <si>
    <t>916324</t>
  </si>
  <si>
    <t>DOPRAVNÍ ZÁBRANY Z2 S FÓLIÍ TŘ 2 - DOD, MONTÁŽ, DEMONTÁŽ pronájem</t>
  </si>
  <si>
    <t>54</t>
  </si>
  <si>
    <t>916344</t>
  </si>
  <si>
    <t>SMĚROVACÍ DESKY Z4 JEDNOSTR S FÓLIÍ TŘ 2 - DOD,MONT,DEMONT Z4a,Z4b vč.podstavce, pronájem</t>
  </si>
  <si>
    <t>55</t>
  </si>
  <si>
    <t>91721</t>
  </si>
  <si>
    <t>ZÁHONOVÉ OBRUBY Z BETON OBRUBNÍKŮ</t>
  </si>
  <si>
    <t>56</t>
  </si>
  <si>
    <t>91742a</t>
  </si>
  <si>
    <t>CHODNÍK OBRUBY Z KAMEN OBRUBNÍKŮ - 15/15</t>
  </si>
  <si>
    <t>57</t>
  </si>
  <si>
    <t>91742b</t>
  </si>
  <si>
    <t>CHODNÍK OBRUBY Z KAMEN OBRUBNÍKŮ - 25/20 30% použít vybourané obruby,70% nové obruby</t>
  </si>
  <si>
    <t>58</t>
  </si>
  <si>
    <t>919113</t>
  </si>
  <si>
    <t>ŘEZÁNÍ ASFALT KRYTU VOZOVEK TL DO 150MM</t>
  </si>
  <si>
    <t>59</t>
  </si>
  <si>
    <t>931325</t>
  </si>
  <si>
    <t>TĚSNĚNÍ DILATAČ SPAR ASF ZÁLIVKOU MODIFIK PRŮŘ DO 600MM2</t>
  </si>
  <si>
    <t>60</t>
  </si>
  <si>
    <t>96689</t>
  </si>
  <si>
    <t>ODSTRANĚNÍ STÁV.DOPRAV.ZNAČEK vč.odvozu</t>
  </si>
  <si>
    <t>61</t>
  </si>
  <si>
    <t>98817</t>
  </si>
  <si>
    <t>DEMOLICE DROBNÝCH STAVEB S PODÍLEM KONSTR DO 10% KOVOVÝCH</t>
  </si>
  <si>
    <t>M3OP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</si>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</sst>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center" vertical="center" wrapText="1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2" fillId="0" borderId="22" xfId="0" applyNumberFormat="1" applyFont="1" applyBorder="1" applyAlignment="1" applyProtection="1">
      <alignment horizontal="right"/>
      <protection/>
    </xf>
    <xf numFmtId="167" fontId="22" fillId="0" borderId="23" xfId="0" applyNumberFormat="1" applyFont="1" applyBorder="1" applyAlignment="1" applyProtection="1">
      <alignment horizontal="right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3" xfId="0" applyFont="1" applyBorder="1" applyAlignment="1">
      <alignment horizontal="left"/>
    </xf>
    <xf numFmtId="0" fontId="24" fillId="0" borderId="25" xfId="0" applyFont="1" applyBorder="1" applyAlignment="1" applyProtection="1">
      <alignment horizontal="left"/>
      <protection/>
    </xf>
    <xf numFmtId="167" fontId="24" fillId="0" borderId="0" xfId="0" applyNumberFormat="1" applyFont="1" applyAlignment="1" applyProtection="1">
      <alignment horizontal="right"/>
      <protection/>
    </xf>
    <xf numFmtId="167" fontId="24" fillId="0" borderId="24" xfId="0" applyNumberFormat="1" applyFont="1" applyBorder="1" applyAlignment="1" applyProtection="1">
      <alignment horizontal="righ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0" fontId="9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8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9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0" fontId="51" fillId="33" borderId="0" xfId="36" applyFill="1" applyAlignment="1">
      <alignment horizontal="left" vertical="top"/>
    </xf>
    <xf numFmtId="0" fontId="66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4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7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7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4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1FD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8317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1FD6.tmp" descr="C:\KROSplusData\System\Temp\rad81FD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88317.tmp" descr="C:\KROSplusData\System\Temp\rad88317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292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293</v>
      </c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76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21" t="s">
        <v>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56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23" t="s">
        <v>9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5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26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29" t="s">
        <v>15</v>
      </c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1"/>
      <c r="AQ6" s="12"/>
      <c r="BE6" s="122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22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22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22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22"/>
      <c r="BS10" s="6" t="s">
        <v>16</v>
      </c>
    </row>
    <row r="11" spans="2:71" s="2" customFormat="1" ht="19.5" customHeight="1">
      <c r="B11" s="10"/>
      <c r="C11" s="11"/>
      <c r="D11" s="11"/>
      <c r="E11" s="17" t="s">
        <v>19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26</v>
      </c>
      <c r="AL11" s="11"/>
      <c r="AM11" s="11"/>
      <c r="AN11" s="17"/>
      <c r="AO11" s="11"/>
      <c r="AP11" s="11"/>
      <c r="AQ11" s="12"/>
      <c r="BE11" s="122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22"/>
      <c r="BS12" s="6" t="s">
        <v>16</v>
      </c>
    </row>
    <row r="13" spans="2:71" s="2" customFormat="1" ht="15" customHeight="1">
      <c r="B13" s="10"/>
      <c r="C13" s="11"/>
      <c r="D13" s="16" t="s">
        <v>27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28</v>
      </c>
      <c r="AO13" s="11"/>
      <c r="AP13" s="11"/>
      <c r="AQ13" s="12"/>
      <c r="BE13" s="122"/>
      <c r="BS13" s="6" t="s">
        <v>16</v>
      </c>
    </row>
    <row r="14" spans="2:71" s="2" customFormat="1" ht="15.75" customHeight="1">
      <c r="B14" s="10"/>
      <c r="C14" s="11"/>
      <c r="D14" s="11"/>
      <c r="E14" s="130" t="s">
        <v>28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6" t="s">
        <v>26</v>
      </c>
      <c r="AL14" s="11"/>
      <c r="AM14" s="11"/>
      <c r="AN14" s="19" t="s">
        <v>28</v>
      </c>
      <c r="AO14" s="11"/>
      <c r="AP14" s="11"/>
      <c r="AQ14" s="12"/>
      <c r="BE14" s="122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22"/>
      <c r="BS15" s="6" t="s">
        <v>3</v>
      </c>
    </row>
    <row r="16" spans="2:71" s="2" customFormat="1" ht="15" customHeight="1">
      <c r="B16" s="10"/>
      <c r="C16" s="11"/>
      <c r="D16" s="16" t="s">
        <v>29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22"/>
      <c r="BS16" s="6" t="s">
        <v>3</v>
      </c>
    </row>
    <row r="17" spans="2:71" s="2" customFormat="1" ht="19.5" customHeight="1">
      <c r="B17" s="10"/>
      <c r="C17" s="11"/>
      <c r="D17" s="11"/>
      <c r="E17" s="17" t="s">
        <v>19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26</v>
      </c>
      <c r="AL17" s="11"/>
      <c r="AM17" s="11"/>
      <c r="AN17" s="17"/>
      <c r="AO17" s="11"/>
      <c r="AP17" s="11"/>
      <c r="AQ17" s="12"/>
      <c r="BE17" s="122"/>
      <c r="BS17" s="6" t="s">
        <v>30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22"/>
      <c r="BS18" s="6" t="s">
        <v>6</v>
      </c>
    </row>
    <row r="19" spans="2:71" s="2" customFormat="1" ht="15" customHeight="1">
      <c r="B19" s="10"/>
      <c r="C19" s="11"/>
      <c r="D19" s="16" t="s">
        <v>31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22"/>
      <c r="BS19" s="6" t="s">
        <v>16</v>
      </c>
    </row>
    <row r="20" spans="2:71" s="2" customFormat="1" ht="15.75" customHeight="1">
      <c r="B20" s="10"/>
      <c r="C20" s="11"/>
      <c r="D20" s="11"/>
      <c r="E20" s="131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1"/>
      <c r="AP20" s="11"/>
      <c r="AQ20" s="12"/>
      <c r="BE20" s="122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22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22"/>
    </row>
    <row r="23" spans="2:57" s="6" customFormat="1" ht="27" customHeight="1">
      <c r="B23" s="21"/>
      <c r="C23" s="22"/>
      <c r="D23" s="23" t="s">
        <v>32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132">
        <f>ROUNDUP($AG$49,2)</f>
        <v>0</v>
      </c>
      <c r="AL23" s="133"/>
      <c r="AM23" s="133"/>
      <c r="AN23" s="133"/>
      <c r="AO23" s="133"/>
      <c r="AP23" s="22"/>
      <c r="AQ23" s="25"/>
      <c r="BE23" s="127"/>
    </row>
    <row r="24" spans="2:57" s="6" customFormat="1" ht="7.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5"/>
      <c r="BE24" s="127"/>
    </row>
    <row r="25" spans="2:57" s="6" customFormat="1" ht="15" customHeight="1">
      <c r="B25" s="26"/>
      <c r="C25" s="27"/>
      <c r="D25" s="27" t="s">
        <v>33</v>
      </c>
      <c r="E25" s="27"/>
      <c r="F25" s="27" t="s">
        <v>34</v>
      </c>
      <c r="G25" s="27"/>
      <c r="H25" s="27"/>
      <c r="I25" s="27"/>
      <c r="J25" s="27"/>
      <c r="K25" s="27"/>
      <c r="L25" s="134">
        <v>0.21</v>
      </c>
      <c r="M25" s="135"/>
      <c r="N25" s="135"/>
      <c r="O25" s="135"/>
      <c r="P25" s="27"/>
      <c r="Q25" s="27"/>
      <c r="R25" s="27"/>
      <c r="S25" s="27"/>
      <c r="T25" s="29" t="s">
        <v>35</v>
      </c>
      <c r="U25" s="27"/>
      <c r="V25" s="27"/>
      <c r="W25" s="136">
        <f>ROUNDUP($AZ$49,2)</f>
        <v>0</v>
      </c>
      <c r="X25" s="135"/>
      <c r="Y25" s="135"/>
      <c r="Z25" s="135"/>
      <c r="AA25" s="135"/>
      <c r="AB25" s="135"/>
      <c r="AC25" s="135"/>
      <c r="AD25" s="135"/>
      <c r="AE25" s="135"/>
      <c r="AF25" s="27"/>
      <c r="AG25" s="27"/>
      <c r="AH25" s="27"/>
      <c r="AI25" s="27"/>
      <c r="AJ25" s="27"/>
      <c r="AK25" s="136">
        <f>ROUNDUP($AV$49,1)</f>
        <v>0</v>
      </c>
      <c r="AL25" s="135"/>
      <c r="AM25" s="135"/>
      <c r="AN25" s="135"/>
      <c r="AO25" s="135"/>
      <c r="AP25" s="27"/>
      <c r="AQ25" s="30"/>
      <c r="BE25" s="128"/>
    </row>
    <row r="26" spans="2:57" s="6" customFormat="1" ht="15" customHeight="1">
      <c r="B26" s="26"/>
      <c r="C26" s="27"/>
      <c r="D26" s="27"/>
      <c r="E26" s="27"/>
      <c r="F26" s="27" t="s">
        <v>36</v>
      </c>
      <c r="G26" s="27"/>
      <c r="H26" s="27"/>
      <c r="I26" s="27"/>
      <c r="J26" s="27"/>
      <c r="K26" s="27"/>
      <c r="L26" s="134">
        <v>0.15</v>
      </c>
      <c r="M26" s="135"/>
      <c r="N26" s="135"/>
      <c r="O26" s="135"/>
      <c r="P26" s="27"/>
      <c r="Q26" s="27"/>
      <c r="R26" s="27"/>
      <c r="S26" s="27"/>
      <c r="T26" s="29" t="s">
        <v>35</v>
      </c>
      <c r="U26" s="27"/>
      <c r="V26" s="27"/>
      <c r="W26" s="136">
        <f>ROUNDUP($BA$49,2)</f>
        <v>0</v>
      </c>
      <c r="X26" s="135"/>
      <c r="Y26" s="135"/>
      <c r="Z26" s="135"/>
      <c r="AA26" s="135"/>
      <c r="AB26" s="135"/>
      <c r="AC26" s="135"/>
      <c r="AD26" s="135"/>
      <c r="AE26" s="135"/>
      <c r="AF26" s="27"/>
      <c r="AG26" s="27"/>
      <c r="AH26" s="27"/>
      <c r="AI26" s="27"/>
      <c r="AJ26" s="27"/>
      <c r="AK26" s="136">
        <f>ROUNDUP($AW$49,1)</f>
        <v>0</v>
      </c>
      <c r="AL26" s="135"/>
      <c r="AM26" s="135"/>
      <c r="AN26" s="135"/>
      <c r="AO26" s="135"/>
      <c r="AP26" s="27"/>
      <c r="AQ26" s="30"/>
      <c r="BE26" s="128"/>
    </row>
    <row r="27" spans="2:57" s="6" customFormat="1" ht="15" customHeight="1" hidden="1">
      <c r="B27" s="26"/>
      <c r="C27" s="27"/>
      <c r="D27" s="27"/>
      <c r="E27" s="27"/>
      <c r="F27" s="27" t="s">
        <v>37</v>
      </c>
      <c r="G27" s="27"/>
      <c r="H27" s="27"/>
      <c r="I27" s="27"/>
      <c r="J27" s="27"/>
      <c r="K27" s="27"/>
      <c r="L27" s="134">
        <v>0.21</v>
      </c>
      <c r="M27" s="135"/>
      <c r="N27" s="135"/>
      <c r="O27" s="135"/>
      <c r="P27" s="27"/>
      <c r="Q27" s="27"/>
      <c r="R27" s="27"/>
      <c r="S27" s="27"/>
      <c r="T27" s="29" t="s">
        <v>35</v>
      </c>
      <c r="U27" s="27"/>
      <c r="V27" s="27"/>
      <c r="W27" s="136">
        <f>ROUNDUP($BB$49,2)</f>
        <v>0</v>
      </c>
      <c r="X27" s="135"/>
      <c r="Y27" s="135"/>
      <c r="Z27" s="135"/>
      <c r="AA27" s="135"/>
      <c r="AB27" s="135"/>
      <c r="AC27" s="135"/>
      <c r="AD27" s="135"/>
      <c r="AE27" s="135"/>
      <c r="AF27" s="27"/>
      <c r="AG27" s="27"/>
      <c r="AH27" s="27"/>
      <c r="AI27" s="27"/>
      <c r="AJ27" s="27"/>
      <c r="AK27" s="136">
        <v>0</v>
      </c>
      <c r="AL27" s="135"/>
      <c r="AM27" s="135"/>
      <c r="AN27" s="135"/>
      <c r="AO27" s="135"/>
      <c r="AP27" s="27"/>
      <c r="AQ27" s="30"/>
      <c r="BE27" s="128"/>
    </row>
    <row r="28" spans="2:57" s="6" customFormat="1" ht="15" customHeight="1" hidden="1">
      <c r="B28" s="26"/>
      <c r="C28" s="27"/>
      <c r="D28" s="27"/>
      <c r="E28" s="27"/>
      <c r="F28" s="27" t="s">
        <v>38</v>
      </c>
      <c r="G28" s="27"/>
      <c r="H28" s="27"/>
      <c r="I28" s="27"/>
      <c r="J28" s="27"/>
      <c r="K28" s="27"/>
      <c r="L28" s="134">
        <v>0.15</v>
      </c>
      <c r="M28" s="135"/>
      <c r="N28" s="135"/>
      <c r="O28" s="135"/>
      <c r="P28" s="27"/>
      <c r="Q28" s="27"/>
      <c r="R28" s="27"/>
      <c r="S28" s="27"/>
      <c r="T28" s="29" t="s">
        <v>35</v>
      </c>
      <c r="U28" s="27"/>
      <c r="V28" s="27"/>
      <c r="W28" s="136">
        <f>ROUNDUP($BC$49,2)</f>
        <v>0</v>
      </c>
      <c r="X28" s="135"/>
      <c r="Y28" s="135"/>
      <c r="Z28" s="135"/>
      <c r="AA28" s="135"/>
      <c r="AB28" s="135"/>
      <c r="AC28" s="135"/>
      <c r="AD28" s="135"/>
      <c r="AE28" s="135"/>
      <c r="AF28" s="27"/>
      <c r="AG28" s="27"/>
      <c r="AH28" s="27"/>
      <c r="AI28" s="27"/>
      <c r="AJ28" s="27"/>
      <c r="AK28" s="136">
        <v>0</v>
      </c>
      <c r="AL28" s="135"/>
      <c r="AM28" s="135"/>
      <c r="AN28" s="135"/>
      <c r="AO28" s="135"/>
      <c r="AP28" s="27"/>
      <c r="AQ28" s="30"/>
      <c r="BE28" s="128"/>
    </row>
    <row r="29" spans="2:57" s="6" customFormat="1" ht="15" customHeight="1" hidden="1">
      <c r="B29" s="26"/>
      <c r="C29" s="27"/>
      <c r="D29" s="27"/>
      <c r="E29" s="27"/>
      <c r="F29" s="27" t="s">
        <v>39</v>
      </c>
      <c r="G29" s="27"/>
      <c r="H29" s="27"/>
      <c r="I29" s="27"/>
      <c r="J29" s="27"/>
      <c r="K29" s="27"/>
      <c r="L29" s="134">
        <v>0</v>
      </c>
      <c r="M29" s="135"/>
      <c r="N29" s="135"/>
      <c r="O29" s="135"/>
      <c r="P29" s="27"/>
      <c r="Q29" s="27"/>
      <c r="R29" s="27"/>
      <c r="S29" s="27"/>
      <c r="T29" s="29" t="s">
        <v>35</v>
      </c>
      <c r="U29" s="27"/>
      <c r="V29" s="27"/>
      <c r="W29" s="136">
        <f>ROUNDUP($BD$49,2)</f>
        <v>0</v>
      </c>
      <c r="X29" s="135"/>
      <c r="Y29" s="135"/>
      <c r="Z29" s="135"/>
      <c r="AA29" s="135"/>
      <c r="AB29" s="135"/>
      <c r="AC29" s="135"/>
      <c r="AD29" s="135"/>
      <c r="AE29" s="135"/>
      <c r="AF29" s="27"/>
      <c r="AG29" s="27"/>
      <c r="AH29" s="27"/>
      <c r="AI29" s="27"/>
      <c r="AJ29" s="27"/>
      <c r="AK29" s="136">
        <v>0</v>
      </c>
      <c r="AL29" s="135"/>
      <c r="AM29" s="135"/>
      <c r="AN29" s="135"/>
      <c r="AO29" s="135"/>
      <c r="AP29" s="27"/>
      <c r="AQ29" s="30"/>
      <c r="BE29" s="128"/>
    </row>
    <row r="30" spans="2:57" s="6" customFormat="1" ht="7.5" customHeight="1"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5"/>
      <c r="BE30" s="127"/>
    </row>
    <row r="31" spans="2:57" s="6" customFormat="1" ht="27" customHeight="1">
      <c r="B31" s="21"/>
      <c r="C31" s="31"/>
      <c r="D31" s="32" t="s">
        <v>40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 t="s">
        <v>41</v>
      </c>
      <c r="U31" s="33"/>
      <c r="V31" s="33"/>
      <c r="W31" s="33"/>
      <c r="X31" s="137" t="s">
        <v>42</v>
      </c>
      <c r="Y31" s="138"/>
      <c r="Z31" s="138"/>
      <c r="AA31" s="138"/>
      <c r="AB31" s="138"/>
      <c r="AC31" s="33"/>
      <c r="AD31" s="33"/>
      <c r="AE31" s="33"/>
      <c r="AF31" s="33"/>
      <c r="AG31" s="33"/>
      <c r="AH31" s="33"/>
      <c r="AI31" s="33"/>
      <c r="AJ31" s="33"/>
      <c r="AK31" s="139">
        <f>ROUNDUP(SUM($AK$23:$AK$29),2)</f>
        <v>0</v>
      </c>
      <c r="AL31" s="138"/>
      <c r="AM31" s="138"/>
      <c r="AN31" s="138"/>
      <c r="AO31" s="140"/>
      <c r="AP31" s="31"/>
      <c r="AQ31" s="35"/>
      <c r="BE31" s="127"/>
    </row>
    <row r="32" spans="2:57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5"/>
      <c r="BE32" s="127"/>
    </row>
    <row r="33" spans="2:43" s="6" customFormat="1" ht="7.5" customHeight="1">
      <c r="B33" s="36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7" spans="2:44" s="6" customFormat="1" ht="7.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1"/>
    </row>
    <row r="38" spans="2:44" s="6" customFormat="1" ht="37.5" customHeight="1">
      <c r="B38" s="21"/>
      <c r="C38" s="123" t="s">
        <v>43</v>
      </c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41"/>
    </row>
    <row r="39" spans="2:44" s="6" customFormat="1" ht="7.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41"/>
    </row>
    <row r="40" spans="2:44" s="42" customFormat="1" ht="27" customHeight="1">
      <c r="B40" s="43"/>
      <c r="C40" s="15" t="s">
        <v>14</v>
      </c>
      <c r="D40" s="15"/>
      <c r="E40" s="15"/>
      <c r="F40" s="15"/>
      <c r="G40" s="15"/>
      <c r="H40" s="15"/>
      <c r="I40" s="15"/>
      <c r="J40" s="15"/>
      <c r="K40" s="15"/>
      <c r="L40" s="129" t="str">
        <f>$K$6</f>
        <v>K2 - Majakovského</v>
      </c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5"/>
      <c r="AQ40" s="15"/>
      <c r="AR40" s="44"/>
    </row>
    <row r="41" spans="2:44" s="6" customFormat="1" ht="7.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41"/>
    </row>
    <row r="42" spans="2:44" s="6" customFormat="1" ht="15.75" customHeight="1">
      <c r="B42" s="21"/>
      <c r="C42" s="16" t="s">
        <v>18</v>
      </c>
      <c r="D42" s="22"/>
      <c r="E42" s="22"/>
      <c r="F42" s="22"/>
      <c r="G42" s="22"/>
      <c r="H42" s="22"/>
      <c r="I42" s="22"/>
      <c r="J42" s="22"/>
      <c r="K42" s="22"/>
      <c r="L42" s="45" t="str">
        <f>IF($K$8="","",$K$8)</f>
        <v> </v>
      </c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16" t="s">
        <v>20</v>
      </c>
      <c r="AJ42" s="22"/>
      <c r="AK42" s="22"/>
      <c r="AL42" s="22"/>
      <c r="AM42" s="46" t="str">
        <f>IF($AN$8="","",$AN$8)</f>
        <v>18.06.2013</v>
      </c>
      <c r="AN42" s="22"/>
      <c r="AO42" s="22"/>
      <c r="AP42" s="22"/>
      <c r="AQ42" s="22"/>
      <c r="AR42" s="41"/>
    </row>
    <row r="43" spans="2:44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41"/>
    </row>
    <row r="44" spans="2:56" s="6" customFormat="1" ht="18.75" customHeight="1">
      <c r="B44" s="21"/>
      <c r="C44" s="16" t="s">
        <v>24</v>
      </c>
      <c r="D44" s="22"/>
      <c r="E44" s="22"/>
      <c r="F44" s="22"/>
      <c r="G44" s="22"/>
      <c r="H44" s="22"/>
      <c r="I44" s="22"/>
      <c r="J44" s="22"/>
      <c r="K44" s="22"/>
      <c r="L44" s="17" t="str">
        <f>IF($E$11="","",$E$11)</f>
        <v> </v>
      </c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16" t="s">
        <v>29</v>
      </c>
      <c r="AJ44" s="22"/>
      <c r="AK44" s="22"/>
      <c r="AL44" s="22"/>
      <c r="AM44" s="142" t="str">
        <f>IF($E$17="","",$E$17)</f>
        <v> </v>
      </c>
      <c r="AN44" s="141"/>
      <c r="AO44" s="141"/>
      <c r="AP44" s="141"/>
      <c r="AQ44" s="22"/>
      <c r="AR44" s="41"/>
      <c r="AS44" s="143" t="s">
        <v>44</v>
      </c>
      <c r="AT44" s="144"/>
      <c r="AU44" s="47"/>
      <c r="AV44" s="47"/>
      <c r="AW44" s="47"/>
      <c r="AX44" s="47"/>
      <c r="AY44" s="47"/>
      <c r="AZ44" s="47"/>
      <c r="BA44" s="47"/>
      <c r="BB44" s="47"/>
      <c r="BC44" s="47"/>
      <c r="BD44" s="48"/>
    </row>
    <row r="45" spans="2:56" s="6" customFormat="1" ht="15.75" customHeight="1">
      <c r="B45" s="21"/>
      <c r="C45" s="16" t="s">
        <v>27</v>
      </c>
      <c r="D45" s="22"/>
      <c r="E45" s="22"/>
      <c r="F45" s="22"/>
      <c r="G45" s="22"/>
      <c r="H45" s="22"/>
      <c r="I45" s="22"/>
      <c r="J45" s="22"/>
      <c r="K45" s="22"/>
      <c r="L45" s="17">
        <f>IF($E$14="Vyplň údaj","",$E$14)</f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41"/>
      <c r="AS45" s="145"/>
      <c r="AT45" s="127"/>
      <c r="BD45" s="49"/>
    </row>
    <row r="46" spans="2:56" s="6" customFormat="1" ht="12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41"/>
      <c r="AS46" s="146"/>
      <c r="AT46" s="141"/>
      <c r="AU46" s="22"/>
      <c r="AV46" s="22"/>
      <c r="AW46" s="22"/>
      <c r="AX46" s="22"/>
      <c r="AY46" s="22"/>
      <c r="AZ46" s="22"/>
      <c r="BA46" s="22"/>
      <c r="BB46" s="22"/>
      <c r="BC46" s="22"/>
      <c r="BD46" s="51"/>
    </row>
    <row r="47" spans="2:57" s="6" customFormat="1" ht="30" customHeight="1">
      <c r="B47" s="21"/>
      <c r="C47" s="147" t="s">
        <v>45</v>
      </c>
      <c r="D47" s="138"/>
      <c r="E47" s="138"/>
      <c r="F47" s="138"/>
      <c r="G47" s="138"/>
      <c r="H47" s="33"/>
      <c r="I47" s="148" t="s">
        <v>46</v>
      </c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49" t="s">
        <v>47</v>
      </c>
      <c r="AH47" s="138"/>
      <c r="AI47" s="138"/>
      <c r="AJ47" s="138"/>
      <c r="AK47" s="138"/>
      <c r="AL47" s="138"/>
      <c r="AM47" s="138"/>
      <c r="AN47" s="148" t="s">
        <v>48</v>
      </c>
      <c r="AO47" s="138"/>
      <c r="AP47" s="138"/>
      <c r="AQ47" s="52" t="s">
        <v>49</v>
      </c>
      <c r="AR47" s="41"/>
      <c r="AS47" s="53" t="s">
        <v>50</v>
      </c>
      <c r="AT47" s="54" t="s">
        <v>51</v>
      </c>
      <c r="AU47" s="54" t="s">
        <v>52</v>
      </c>
      <c r="AV47" s="54" t="s">
        <v>53</v>
      </c>
      <c r="AW47" s="54" t="s">
        <v>54</v>
      </c>
      <c r="AX47" s="54" t="s">
        <v>55</v>
      </c>
      <c r="AY47" s="54" t="s">
        <v>56</v>
      </c>
      <c r="AZ47" s="54" t="s">
        <v>57</v>
      </c>
      <c r="BA47" s="54" t="s">
        <v>58</v>
      </c>
      <c r="BB47" s="54" t="s">
        <v>59</v>
      </c>
      <c r="BC47" s="54" t="s">
        <v>60</v>
      </c>
      <c r="BD47" s="55" t="s">
        <v>61</v>
      </c>
      <c r="BE47" s="56"/>
    </row>
    <row r="48" spans="2:56" s="6" customFormat="1" ht="12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41"/>
      <c r="AS48" s="57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2:76" s="42" customFormat="1" ht="33" customHeight="1">
      <c r="B49" s="43"/>
      <c r="C49" s="60" t="s">
        <v>62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154">
        <f>ROUNDUP($AG$50,2)</f>
        <v>0</v>
      </c>
      <c r="AH49" s="155"/>
      <c r="AI49" s="155"/>
      <c r="AJ49" s="155"/>
      <c r="AK49" s="155"/>
      <c r="AL49" s="155"/>
      <c r="AM49" s="155"/>
      <c r="AN49" s="154">
        <f>ROUNDUP(SUM($AG$49,$AT$49),2)</f>
        <v>0</v>
      </c>
      <c r="AO49" s="155"/>
      <c r="AP49" s="155"/>
      <c r="AQ49" s="61"/>
      <c r="AR49" s="44"/>
      <c r="AS49" s="62">
        <f>ROUNDUP($AS$50,2)</f>
        <v>0</v>
      </c>
      <c r="AT49" s="63">
        <f>ROUNDUP(SUM($AV$49:$AW$49),1)</f>
        <v>0</v>
      </c>
      <c r="AU49" s="64">
        <f>ROUNDUP($AU$50,5)</f>
        <v>0</v>
      </c>
      <c r="AV49" s="63">
        <f>ROUNDUP($AZ$49*$L$25,2)</f>
        <v>0</v>
      </c>
      <c r="AW49" s="63">
        <f>ROUNDUP($BA$49*$L$26,2)</f>
        <v>0</v>
      </c>
      <c r="AX49" s="63">
        <f>ROUNDUP($BB$49*$L$25,2)</f>
        <v>0</v>
      </c>
      <c r="AY49" s="63">
        <f>ROUNDUP($BC$49*$L$26,2)</f>
        <v>0</v>
      </c>
      <c r="AZ49" s="63">
        <f>ROUNDUP($AZ$50,2)</f>
        <v>0</v>
      </c>
      <c r="BA49" s="63">
        <f>ROUNDUP($BA$50,2)</f>
        <v>0</v>
      </c>
      <c r="BB49" s="63">
        <f>ROUNDUP($BB$50,2)</f>
        <v>0</v>
      </c>
      <c r="BC49" s="63">
        <f>ROUNDUP($BC$50,2)</f>
        <v>0</v>
      </c>
      <c r="BD49" s="65">
        <f>ROUNDUP($BD$50,2)</f>
        <v>0</v>
      </c>
      <c r="BS49" s="42" t="s">
        <v>63</v>
      </c>
      <c r="BT49" s="42" t="s">
        <v>64</v>
      </c>
      <c r="BU49" s="66" t="s">
        <v>65</v>
      </c>
      <c r="BV49" s="42" t="s">
        <v>66</v>
      </c>
      <c r="BW49" s="42" t="s">
        <v>4</v>
      </c>
      <c r="BX49" s="42" t="s">
        <v>67</v>
      </c>
    </row>
    <row r="50" spans="1:91" s="67" customFormat="1" ht="28.5" customHeight="1">
      <c r="A50" s="177" t="s">
        <v>294</v>
      </c>
      <c r="B50" s="68"/>
      <c r="C50" s="69"/>
      <c r="D50" s="152" t="s">
        <v>68</v>
      </c>
      <c r="E50" s="153"/>
      <c r="F50" s="153"/>
      <c r="G50" s="153"/>
      <c r="H50" s="153"/>
      <c r="I50" s="69"/>
      <c r="J50" s="152" t="s">
        <v>69</v>
      </c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0">
        <f>' SO 1.část - Majakovského'!$M$25</f>
        <v>0</v>
      </c>
      <c r="AH50" s="151"/>
      <c r="AI50" s="151"/>
      <c r="AJ50" s="151"/>
      <c r="AK50" s="151"/>
      <c r="AL50" s="151"/>
      <c r="AM50" s="151"/>
      <c r="AN50" s="150">
        <f>ROUNDUP(SUM($AG$50,$AT$50),2)</f>
        <v>0</v>
      </c>
      <c r="AO50" s="151"/>
      <c r="AP50" s="151"/>
      <c r="AQ50" s="70" t="s">
        <v>70</v>
      </c>
      <c r="AR50" s="71"/>
      <c r="AS50" s="72">
        <v>0</v>
      </c>
      <c r="AT50" s="73">
        <f>ROUNDUP(SUM($AV$50:$AW$50),1)</f>
        <v>0</v>
      </c>
      <c r="AU50" s="74">
        <f>' SO 1.část - Majakovského'!$W$77</f>
        <v>0</v>
      </c>
      <c r="AV50" s="73">
        <f>' SO 1.část - Majakovského'!$M$27</f>
        <v>0</v>
      </c>
      <c r="AW50" s="73">
        <f>' SO 1.část - Majakovského'!$M$28</f>
        <v>0</v>
      </c>
      <c r="AX50" s="73">
        <f>' SO 1.část - Majakovského'!$M$29</f>
        <v>0</v>
      </c>
      <c r="AY50" s="73">
        <f>' SO 1.část - Majakovského'!$M$30</f>
        <v>0</v>
      </c>
      <c r="AZ50" s="73">
        <f>' SO 1.část - Majakovského'!$H$27</f>
        <v>0</v>
      </c>
      <c r="BA50" s="73">
        <f>' SO 1.část - Majakovského'!$H$28</f>
        <v>0</v>
      </c>
      <c r="BB50" s="73">
        <f>' SO 1.část - Majakovského'!$H$29</f>
        <v>0</v>
      </c>
      <c r="BC50" s="73">
        <f>' SO 1.část - Majakovského'!$H$30</f>
        <v>0</v>
      </c>
      <c r="BD50" s="75">
        <f>' SO 1.část - Majakovského'!$H$31</f>
        <v>0</v>
      </c>
      <c r="BT50" s="67" t="s">
        <v>17</v>
      </c>
      <c r="BV50" s="67" t="s">
        <v>66</v>
      </c>
      <c r="BW50" s="67" t="s">
        <v>71</v>
      </c>
      <c r="BX50" s="67" t="s">
        <v>4</v>
      </c>
      <c r="CM50" s="67" t="s">
        <v>72</v>
      </c>
    </row>
    <row r="51" spans="2:44" s="6" customFormat="1" ht="30.75" customHeight="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41"/>
    </row>
    <row r="52" spans="2:44" s="6" customFormat="1" ht="7.5" customHeight="1"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</sheetData>
  <sheetProtection password="CC35" sheet="1" objects="1" scenarios="1" formatColumns="0" formatRows="0" sort="0" autoFilter="0"/>
  <mergeCells count="39">
    <mergeCell ref="AR2:BE2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AG49:AM49"/>
    <mergeCell ref="AN49:AP49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 SO 1.část - Majakovského'!C2" tooltip=" SO 1.část - Majakovského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82"/>
      <c r="B1" s="179"/>
      <c r="C1" s="179"/>
      <c r="D1" s="180" t="s">
        <v>1</v>
      </c>
      <c r="E1" s="179"/>
      <c r="F1" s="181" t="s">
        <v>295</v>
      </c>
      <c r="G1" s="181"/>
      <c r="H1" s="183" t="s">
        <v>296</v>
      </c>
      <c r="I1" s="183"/>
      <c r="J1" s="183"/>
      <c r="K1" s="183"/>
      <c r="L1" s="181" t="s">
        <v>297</v>
      </c>
      <c r="M1" s="181"/>
      <c r="N1" s="179"/>
      <c r="O1" s="180" t="s">
        <v>73</v>
      </c>
      <c r="P1" s="179"/>
      <c r="Q1" s="179"/>
      <c r="R1" s="179"/>
      <c r="S1" s="181" t="s">
        <v>298</v>
      </c>
      <c r="T1" s="181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21" t="s">
        <v>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56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2" t="s">
        <v>71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72</v>
      </c>
    </row>
    <row r="4" spans="2:46" s="2" customFormat="1" ht="37.5" customHeight="1">
      <c r="B4" s="10"/>
      <c r="C4" s="123" t="s">
        <v>74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15.75" customHeight="1">
      <c r="B6" s="10"/>
      <c r="C6" s="11"/>
      <c r="D6" s="16" t="s">
        <v>14</v>
      </c>
      <c r="E6" s="11"/>
      <c r="F6" s="157" t="str">
        <f>'Rekapitulace stavby'!$K$6</f>
        <v>K2 - Majakovského</v>
      </c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"/>
    </row>
    <row r="7" spans="2:18" s="6" customFormat="1" ht="18.75" customHeight="1">
      <c r="B7" s="21"/>
      <c r="C7" s="22"/>
      <c r="D7" s="15" t="s">
        <v>75</v>
      </c>
      <c r="E7" s="22"/>
      <c r="F7" s="129" t="s">
        <v>76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25"/>
    </row>
    <row r="8" spans="2:18" s="6" customFormat="1" ht="14.25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5"/>
    </row>
    <row r="9" spans="2:18" s="6" customFormat="1" ht="15" customHeight="1">
      <c r="B9" s="21"/>
      <c r="C9" s="22"/>
      <c r="D9" s="16" t="s">
        <v>77</v>
      </c>
      <c r="E9" s="22"/>
      <c r="F9" s="17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5"/>
    </row>
    <row r="10" spans="2:18" s="6" customFormat="1" ht="15" customHeight="1">
      <c r="B10" s="21"/>
      <c r="C10" s="22"/>
      <c r="D10" s="16" t="s">
        <v>18</v>
      </c>
      <c r="E10" s="22"/>
      <c r="F10" s="17" t="s">
        <v>19</v>
      </c>
      <c r="G10" s="22"/>
      <c r="H10" s="22"/>
      <c r="I10" s="22"/>
      <c r="J10" s="22"/>
      <c r="K10" s="22"/>
      <c r="L10" s="22"/>
      <c r="M10" s="16" t="s">
        <v>20</v>
      </c>
      <c r="N10" s="22"/>
      <c r="O10" s="158" t="str">
        <f>'Rekapitulace stavby'!$AN$8</f>
        <v>18.06.2013</v>
      </c>
      <c r="P10" s="141"/>
      <c r="Q10" s="22"/>
      <c r="R10" s="25"/>
    </row>
    <row r="11" spans="2:18" s="6" customFormat="1" ht="7.5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5"/>
    </row>
    <row r="12" spans="2:18" s="6" customFormat="1" ht="15" customHeight="1">
      <c r="B12" s="21"/>
      <c r="C12" s="22"/>
      <c r="D12" s="16" t="s">
        <v>24</v>
      </c>
      <c r="E12" s="22"/>
      <c r="F12" s="22"/>
      <c r="G12" s="22"/>
      <c r="H12" s="22"/>
      <c r="I12" s="22"/>
      <c r="J12" s="22"/>
      <c r="K12" s="22"/>
      <c r="L12" s="22"/>
      <c r="M12" s="16" t="s">
        <v>25</v>
      </c>
      <c r="N12" s="22"/>
      <c r="O12" s="142">
        <f>IF('Rekapitulace stavby'!$AN$10="","",'Rekapitulace stavby'!$AN$10)</f>
      </c>
      <c r="P12" s="141"/>
      <c r="Q12" s="22"/>
      <c r="R12" s="25"/>
    </row>
    <row r="13" spans="2:18" s="6" customFormat="1" ht="18.75" customHeight="1">
      <c r="B13" s="21"/>
      <c r="C13" s="22"/>
      <c r="D13" s="22"/>
      <c r="E13" s="17" t="str">
        <f>IF('Rekapitulace stavby'!$E$11="","",'Rekapitulace stavby'!$E$11)</f>
        <v> </v>
      </c>
      <c r="F13" s="22"/>
      <c r="G13" s="22"/>
      <c r="H13" s="22"/>
      <c r="I13" s="22"/>
      <c r="J13" s="22"/>
      <c r="K13" s="22"/>
      <c r="L13" s="22"/>
      <c r="M13" s="16" t="s">
        <v>26</v>
      </c>
      <c r="N13" s="22"/>
      <c r="O13" s="142">
        <f>IF('Rekapitulace stavby'!$AN$11="","",'Rekapitulace stavby'!$AN$11)</f>
      </c>
      <c r="P13" s="141"/>
      <c r="Q13" s="22"/>
      <c r="R13" s="25"/>
    </row>
    <row r="14" spans="2:18" s="6" customFormat="1" ht="7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5"/>
    </row>
    <row r="15" spans="2:18" s="6" customFormat="1" ht="15" customHeight="1">
      <c r="B15" s="21"/>
      <c r="C15" s="22"/>
      <c r="D15" s="16" t="s">
        <v>27</v>
      </c>
      <c r="E15" s="22"/>
      <c r="F15" s="22"/>
      <c r="G15" s="22"/>
      <c r="H15" s="22"/>
      <c r="I15" s="22"/>
      <c r="J15" s="22"/>
      <c r="K15" s="22"/>
      <c r="L15" s="22"/>
      <c r="M15" s="16" t="s">
        <v>25</v>
      </c>
      <c r="N15" s="22"/>
      <c r="O15" s="142" t="str">
        <f>IF('Rekapitulace stavby'!$AN$13="","",'Rekapitulace stavby'!$AN$13)</f>
        <v>Vyplň údaj</v>
      </c>
      <c r="P15" s="141"/>
      <c r="Q15" s="22"/>
      <c r="R15" s="25"/>
    </row>
    <row r="16" spans="2:18" s="6" customFormat="1" ht="18.75" customHeight="1">
      <c r="B16" s="21"/>
      <c r="C16" s="22"/>
      <c r="D16" s="22"/>
      <c r="E16" s="17" t="str">
        <f>IF('Rekapitulace stavby'!$E$14="","",'Rekapitulace stavby'!$E$14)</f>
        <v>Vyplň údaj</v>
      </c>
      <c r="F16" s="22"/>
      <c r="G16" s="22"/>
      <c r="H16" s="22"/>
      <c r="I16" s="22"/>
      <c r="J16" s="22"/>
      <c r="K16" s="22"/>
      <c r="L16" s="22"/>
      <c r="M16" s="16" t="s">
        <v>26</v>
      </c>
      <c r="N16" s="22"/>
      <c r="O16" s="142" t="str">
        <f>IF('Rekapitulace stavby'!$AN$14="","",'Rekapitulace stavby'!$AN$14)</f>
        <v>Vyplň údaj</v>
      </c>
      <c r="P16" s="141"/>
      <c r="Q16" s="22"/>
      <c r="R16" s="25"/>
    </row>
    <row r="17" spans="2:18" s="6" customFormat="1" ht="7.5" customHeight="1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5"/>
    </row>
    <row r="18" spans="2:18" s="6" customFormat="1" ht="15" customHeight="1">
      <c r="B18" s="21"/>
      <c r="C18" s="22"/>
      <c r="D18" s="16" t="s">
        <v>29</v>
      </c>
      <c r="E18" s="22"/>
      <c r="F18" s="22"/>
      <c r="G18" s="22"/>
      <c r="H18" s="22"/>
      <c r="I18" s="22"/>
      <c r="J18" s="22"/>
      <c r="K18" s="22"/>
      <c r="L18" s="22"/>
      <c r="M18" s="16" t="s">
        <v>25</v>
      </c>
      <c r="N18" s="22"/>
      <c r="O18" s="142">
        <f>IF('Rekapitulace stavby'!$AN$16="","",'Rekapitulace stavby'!$AN$16)</f>
      </c>
      <c r="P18" s="141"/>
      <c r="Q18" s="22"/>
      <c r="R18" s="25"/>
    </row>
    <row r="19" spans="2:18" s="6" customFormat="1" ht="18.75" customHeight="1">
      <c r="B19" s="21"/>
      <c r="C19" s="22"/>
      <c r="D19" s="22"/>
      <c r="E19" s="17" t="str">
        <f>IF('Rekapitulace stavby'!$E$17="","",'Rekapitulace stavby'!$E$17)</f>
        <v> </v>
      </c>
      <c r="F19" s="22"/>
      <c r="G19" s="22"/>
      <c r="H19" s="22"/>
      <c r="I19" s="22"/>
      <c r="J19" s="22"/>
      <c r="K19" s="22"/>
      <c r="L19" s="22"/>
      <c r="M19" s="16" t="s">
        <v>26</v>
      </c>
      <c r="N19" s="22"/>
      <c r="O19" s="142">
        <f>IF('Rekapitulace stavby'!$AN$17="","",'Rekapitulace stavby'!$AN$17)</f>
      </c>
      <c r="P19" s="141"/>
      <c r="Q19" s="22"/>
      <c r="R19" s="25"/>
    </row>
    <row r="20" spans="2:18" s="6" customFormat="1" ht="7.5" customHeight="1"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5"/>
    </row>
    <row r="21" spans="2:18" s="6" customFormat="1" ht="15" customHeight="1">
      <c r="B21" s="21"/>
      <c r="C21" s="22"/>
      <c r="D21" s="16" t="s">
        <v>31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</row>
    <row r="22" spans="2:18" s="76" customFormat="1" ht="15.75" customHeight="1">
      <c r="B22" s="77"/>
      <c r="C22" s="78"/>
      <c r="D22" s="78"/>
      <c r="E22" s="131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78"/>
      <c r="R22" s="79"/>
    </row>
    <row r="23" spans="2:18" s="6" customFormat="1" ht="7.5" customHeigh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5"/>
    </row>
    <row r="24" spans="2:18" s="6" customFormat="1" ht="7.5" customHeight="1">
      <c r="B24" s="21"/>
      <c r="C24" s="2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22"/>
      <c r="R24" s="25"/>
    </row>
    <row r="25" spans="2:18" s="6" customFormat="1" ht="26.25" customHeight="1">
      <c r="B25" s="21"/>
      <c r="C25" s="22"/>
      <c r="D25" s="80" t="s">
        <v>32</v>
      </c>
      <c r="E25" s="22"/>
      <c r="F25" s="22"/>
      <c r="G25" s="22"/>
      <c r="H25" s="22"/>
      <c r="I25" s="22"/>
      <c r="J25" s="22"/>
      <c r="K25" s="22"/>
      <c r="L25" s="22"/>
      <c r="M25" s="154">
        <f>ROUNDUP($N$77,2)</f>
        <v>0</v>
      </c>
      <c r="N25" s="141"/>
      <c r="O25" s="141"/>
      <c r="P25" s="141"/>
      <c r="Q25" s="22"/>
      <c r="R25" s="25"/>
    </row>
    <row r="26" spans="2:18" s="6" customFormat="1" ht="7.5" customHeight="1">
      <c r="B26" s="21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22"/>
      <c r="R26" s="25"/>
    </row>
    <row r="27" spans="2:18" s="6" customFormat="1" ht="15" customHeight="1">
      <c r="B27" s="21"/>
      <c r="C27" s="22"/>
      <c r="D27" s="27" t="s">
        <v>33</v>
      </c>
      <c r="E27" s="27" t="s">
        <v>34</v>
      </c>
      <c r="F27" s="28">
        <v>0.21</v>
      </c>
      <c r="G27" s="81" t="s">
        <v>35</v>
      </c>
      <c r="H27" s="160">
        <f>SUM($BE$77:$BE$207)</f>
        <v>0</v>
      </c>
      <c r="I27" s="141"/>
      <c r="J27" s="141"/>
      <c r="K27" s="22"/>
      <c r="L27" s="22"/>
      <c r="M27" s="160">
        <f>SUM($BE$77:$BE$207)*$F$27</f>
        <v>0</v>
      </c>
      <c r="N27" s="141"/>
      <c r="O27" s="141"/>
      <c r="P27" s="141"/>
      <c r="Q27" s="22"/>
      <c r="R27" s="25"/>
    </row>
    <row r="28" spans="2:18" s="6" customFormat="1" ht="15" customHeight="1">
      <c r="B28" s="21"/>
      <c r="C28" s="22"/>
      <c r="D28" s="22"/>
      <c r="E28" s="27" t="s">
        <v>36</v>
      </c>
      <c r="F28" s="28">
        <v>0.15</v>
      </c>
      <c r="G28" s="81" t="s">
        <v>35</v>
      </c>
      <c r="H28" s="160">
        <f>SUM($BF$77:$BF$207)</f>
        <v>0</v>
      </c>
      <c r="I28" s="141"/>
      <c r="J28" s="141"/>
      <c r="K28" s="22"/>
      <c r="L28" s="22"/>
      <c r="M28" s="160">
        <f>SUM($BF$77:$BF$207)*$F$28</f>
        <v>0</v>
      </c>
      <c r="N28" s="141"/>
      <c r="O28" s="141"/>
      <c r="P28" s="141"/>
      <c r="Q28" s="22"/>
      <c r="R28" s="25"/>
    </row>
    <row r="29" spans="2:18" s="6" customFormat="1" ht="15" customHeight="1" hidden="1">
      <c r="B29" s="21"/>
      <c r="C29" s="22"/>
      <c r="D29" s="22"/>
      <c r="E29" s="27" t="s">
        <v>37</v>
      </c>
      <c r="F29" s="28">
        <v>0.21</v>
      </c>
      <c r="G29" s="81" t="s">
        <v>35</v>
      </c>
      <c r="H29" s="160">
        <f>SUM($BG$77:$BG$207)</f>
        <v>0</v>
      </c>
      <c r="I29" s="141"/>
      <c r="J29" s="141"/>
      <c r="K29" s="22"/>
      <c r="L29" s="22"/>
      <c r="M29" s="160">
        <v>0</v>
      </c>
      <c r="N29" s="141"/>
      <c r="O29" s="141"/>
      <c r="P29" s="141"/>
      <c r="Q29" s="22"/>
      <c r="R29" s="25"/>
    </row>
    <row r="30" spans="2:18" s="6" customFormat="1" ht="15" customHeight="1" hidden="1">
      <c r="B30" s="21"/>
      <c r="C30" s="22"/>
      <c r="D30" s="22"/>
      <c r="E30" s="27" t="s">
        <v>38</v>
      </c>
      <c r="F30" s="28">
        <v>0.15</v>
      </c>
      <c r="G30" s="81" t="s">
        <v>35</v>
      </c>
      <c r="H30" s="160">
        <f>SUM($BH$77:$BH$207)</f>
        <v>0</v>
      </c>
      <c r="I30" s="141"/>
      <c r="J30" s="141"/>
      <c r="K30" s="22"/>
      <c r="L30" s="22"/>
      <c r="M30" s="160">
        <v>0</v>
      </c>
      <c r="N30" s="141"/>
      <c r="O30" s="141"/>
      <c r="P30" s="141"/>
      <c r="Q30" s="22"/>
      <c r="R30" s="25"/>
    </row>
    <row r="31" spans="2:18" s="6" customFormat="1" ht="15" customHeight="1" hidden="1">
      <c r="B31" s="21"/>
      <c r="C31" s="22"/>
      <c r="D31" s="22"/>
      <c r="E31" s="27" t="s">
        <v>39</v>
      </c>
      <c r="F31" s="28">
        <v>0</v>
      </c>
      <c r="G31" s="81" t="s">
        <v>35</v>
      </c>
      <c r="H31" s="160">
        <f>SUM($BI$77:$BI$207)</f>
        <v>0</v>
      </c>
      <c r="I31" s="141"/>
      <c r="J31" s="141"/>
      <c r="K31" s="22"/>
      <c r="L31" s="22"/>
      <c r="M31" s="160">
        <v>0</v>
      </c>
      <c r="N31" s="141"/>
      <c r="O31" s="141"/>
      <c r="P31" s="141"/>
      <c r="Q31" s="22"/>
      <c r="R31" s="25"/>
    </row>
    <row r="32" spans="2:18" s="6" customFormat="1" ht="7.5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5"/>
    </row>
    <row r="33" spans="2:18" s="6" customFormat="1" ht="26.25" customHeight="1">
      <c r="B33" s="21"/>
      <c r="C33" s="31"/>
      <c r="D33" s="32" t="s">
        <v>40</v>
      </c>
      <c r="E33" s="33"/>
      <c r="F33" s="33"/>
      <c r="G33" s="82" t="s">
        <v>41</v>
      </c>
      <c r="H33" s="34" t="s">
        <v>42</v>
      </c>
      <c r="I33" s="33"/>
      <c r="J33" s="33"/>
      <c r="K33" s="33"/>
      <c r="L33" s="139">
        <f>ROUNDUP(SUM($M$25:$M$31),2)</f>
        <v>0</v>
      </c>
      <c r="M33" s="138"/>
      <c r="N33" s="138"/>
      <c r="O33" s="138"/>
      <c r="P33" s="140"/>
      <c r="Q33" s="31"/>
      <c r="R33" s="35"/>
    </row>
    <row r="34" spans="2:18" s="6" customFormat="1" ht="15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8"/>
    </row>
    <row r="38" spans="2:18" s="6" customFormat="1" ht="7.5" customHeight="1"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5"/>
    </row>
    <row r="39" spans="2:21" s="6" customFormat="1" ht="37.5" customHeight="1">
      <c r="B39" s="21"/>
      <c r="C39" s="123" t="s">
        <v>78</v>
      </c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61"/>
      <c r="T39" s="22"/>
      <c r="U39" s="22"/>
    </row>
    <row r="40" spans="2:21" s="6" customFormat="1" ht="7.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5"/>
      <c r="T40" s="22"/>
      <c r="U40" s="22"/>
    </row>
    <row r="41" spans="2:21" s="6" customFormat="1" ht="15" customHeight="1">
      <c r="B41" s="21"/>
      <c r="C41" s="16" t="s">
        <v>14</v>
      </c>
      <c r="D41" s="22"/>
      <c r="E41" s="22"/>
      <c r="F41" s="157" t="str">
        <f>$F$6</f>
        <v>K2 - Majakovského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25"/>
      <c r="T41" s="22"/>
      <c r="U41" s="22"/>
    </row>
    <row r="42" spans="2:21" s="6" customFormat="1" ht="15" customHeight="1">
      <c r="B42" s="21"/>
      <c r="C42" s="15" t="s">
        <v>75</v>
      </c>
      <c r="D42" s="22"/>
      <c r="E42" s="22"/>
      <c r="F42" s="129" t="str">
        <f>$F$7</f>
        <v> SO 1.část - Majakovského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5"/>
      <c r="T42" s="22"/>
      <c r="U42" s="22"/>
    </row>
    <row r="43" spans="2:21" s="6" customFormat="1" ht="7.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5"/>
      <c r="T43" s="22"/>
      <c r="U43" s="22"/>
    </row>
    <row r="44" spans="2:21" s="6" customFormat="1" ht="18.75" customHeight="1">
      <c r="B44" s="21"/>
      <c r="C44" s="16" t="s">
        <v>18</v>
      </c>
      <c r="D44" s="22"/>
      <c r="E44" s="22"/>
      <c r="F44" s="17" t="str">
        <f>$F$10</f>
        <v> </v>
      </c>
      <c r="G44" s="22"/>
      <c r="H44" s="22"/>
      <c r="I44" s="22"/>
      <c r="J44" s="22"/>
      <c r="K44" s="16" t="s">
        <v>20</v>
      </c>
      <c r="L44" s="22"/>
      <c r="M44" s="158" t="str">
        <f>IF($O$10="","",$O$10)</f>
        <v>18.06.2013</v>
      </c>
      <c r="N44" s="141"/>
      <c r="O44" s="141"/>
      <c r="P44" s="141"/>
      <c r="Q44" s="22"/>
      <c r="R44" s="25"/>
      <c r="T44" s="22"/>
      <c r="U44" s="22"/>
    </row>
    <row r="45" spans="2:21" s="6" customFormat="1" ht="7.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5"/>
      <c r="T45" s="22"/>
      <c r="U45" s="22"/>
    </row>
    <row r="46" spans="2:21" s="6" customFormat="1" ht="15.75" customHeight="1">
      <c r="B46" s="21"/>
      <c r="C46" s="16" t="s">
        <v>24</v>
      </c>
      <c r="D46" s="22"/>
      <c r="E46" s="22"/>
      <c r="F46" s="17" t="str">
        <f>$E$13</f>
        <v> </v>
      </c>
      <c r="G46" s="22"/>
      <c r="H46" s="22"/>
      <c r="I46" s="22"/>
      <c r="J46" s="22"/>
      <c r="K46" s="16" t="s">
        <v>29</v>
      </c>
      <c r="L46" s="22"/>
      <c r="M46" s="142" t="str">
        <f>$E$19</f>
        <v> </v>
      </c>
      <c r="N46" s="141"/>
      <c r="O46" s="141"/>
      <c r="P46" s="141"/>
      <c r="Q46" s="141"/>
      <c r="R46" s="25"/>
      <c r="T46" s="22"/>
      <c r="U46" s="22"/>
    </row>
    <row r="47" spans="2:21" s="6" customFormat="1" ht="15" customHeight="1">
      <c r="B47" s="21"/>
      <c r="C47" s="16" t="s">
        <v>27</v>
      </c>
      <c r="D47" s="22"/>
      <c r="E47" s="22"/>
      <c r="F47" s="17" t="str">
        <f>IF($E$16="","",$E$16)</f>
        <v>Vyplň údaj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5"/>
      <c r="T47" s="22"/>
      <c r="U47" s="22"/>
    </row>
    <row r="48" spans="2:21" s="6" customFormat="1" ht="11.2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5"/>
      <c r="T48" s="22"/>
      <c r="U48" s="22"/>
    </row>
    <row r="49" spans="2:21" s="6" customFormat="1" ht="30" customHeight="1">
      <c r="B49" s="21"/>
      <c r="C49" s="162" t="s">
        <v>79</v>
      </c>
      <c r="D49" s="163"/>
      <c r="E49" s="163"/>
      <c r="F49" s="163"/>
      <c r="G49" s="163"/>
      <c r="H49" s="31"/>
      <c r="I49" s="31"/>
      <c r="J49" s="31"/>
      <c r="K49" s="31"/>
      <c r="L49" s="31"/>
      <c r="M49" s="31"/>
      <c r="N49" s="162" t="s">
        <v>80</v>
      </c>
      <c r="O49" s="163"/>
      <c r="P49" s="163"/>
      <c r="Q49" s="163"/>
      <c r="R49" s="35"/>
      <c r="T49" s="22"/>
      <c r="U49" s="22"/>
    </row>
    <row r="50" spans="2:21" s="6" customFormat="1" ht="11.25" customHeight="1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5"/>
      <c r="T50" s="22"/>
      <c r="U50" s="22"/>
    </row>
    <row r="51" spans="2:47" s="6" customFormat="1" ht="30" customHeight="1">
      <c r="B51" s="21"/>
      <c r="C51" s="60" t="s">
        <v>81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154">
        <f>ROUNDUP($N$77,2)</f>
        <v>0</v>
      </c>
      <c r="O51" s="141"/>
      <c r="P51" s="141"/>
      <c r="Q51" s="141"/>
      <c r="R51" s="25"/>
      <c r="T51" s="22"/>
      <c r="U51" s="22"/>
      <c r="AU51" s="6" t="s">
        <v>82</v>
      </c>
    </row>
    <row r="52" spans="2:21" s="66" customFormat="1" ht="25.5" customHeight="1">
      <c r="B52" s="86"/>
      <c r="C52" s="87"/>
      <c r="D52" s="87" t="s">
        <v>83</v>
      </c>
      <c r="E52" s="87"/>
      <c r="F52" s="87"/>
      <c r="G52" s="87"/>
      <c r="H52" s="87"/>
      <c r="I52" s="87"/>
      <c r="J52" s="87"/>
      <c r="K52" s="87"/>
      <c r="L52" s="87"/>
      <c r="M52" s="87"/>
      <c r="N52" s="164">
        <f>ROUNDUP($N$78,2)</f>
        <v>0</v>
      </c>
      <c r="O52" s="165"/>
      <c r="P52" s="165"/>
      <c r="Q52" s="165"/>
      <c r="R52" s="88"/>
      <c r="T52" s="87"/>
      <c r="U52" s="87"/>
    </row>
    <row r="53" spans="2:21" s="66" customFormat="1" ht="25.5" customHeight="1">
      <c r="B53" s="86"/>
      <c r="C53" s="87"/>
      <c r="D53" s="87" t="s">
        <v>84</v>
      </c>
      <c r="E53" s="87"/>
      <c r="F53" s="87"/>
      <c r="G53" s="87"/>
      <c r="H53" s="87"/>
      <c r="I53" s="87"/>
      <c r="J53" s="87"/>
      <c r="K53" s="87"/>
      <c r="L53" s="87"/>
      <c r="M53" s="87"/>
      <c r="N53" s="164">
        <f>ROUNDUP($N$81,2)</f>
        <v>0</v>
      </c>
      <c r="O53" s="165"/>
      <c r="P53" s="165"/>
      <c r="Q53" s="165"/>
      <c r="R53" s="88"/>
      <c r="T53" s="87"/>
      <c r="U53" s="87"/>
    </row>
    <row r="54" spans="2:21" s="66" customFormat="1" ht="25.5" customHeight="1">
      <c r="B54" s="86"/>
      <c r="C54" s="87"/>
      <c r="D54" s="87" t="s">
        <v>85</v>
      </c>
      <c r="E54" s="87"/>
      <c r="F54" s="87"/>
      <c r="G54" s="87"/>
      <c r="H54" s="87"/>
      <c r="I54" s="87"/>
      <c r="J54" s="87"/>
      <c r="K54" s="87"/>
      <c r="L54" s="87"/>
      <c r="M54" s="87"/>
      <c r="N54" s="164">
        <f>ROUNDUP($N$124,2)</f>
        <v>0</v>
      </c>
      <c r="O54" s="165"/>
      <c r="P54" s="165"/>
      <c r="Q54" s="165"/>
      <c r="R54" s="88"/>
      <c r="T54" s="87"/>
      <c r="U54" s="87"/>
    </row>
    <row r="55" spans="2:21" s="66" customFormat="1" ht="25.5" customHeight="1">
      <c r="B55" s="86"/>
      <c r="C55" s="87"/>
      <c r="D55" s="87" t="s">
        <v>86</v>
      </c>
      <c r="E55" s="87"/>
      <c r="F55" s="87"/>
      <c r="G55" s="87"/>
      <c r="H55" s="87"/>
      <c r="I55" s="87"/>
      <c r="J55" s="87"/>
      <c r="K55" s="87"/>
      <c r="L55" s="87"/>
      <c r="M55" s="87"/>
      <c r="N55" s="164">
        <f>ROUNDUP($N$127,2)</f>
        <v>0</v>
      </c>
      <c r="O55" s="165"/>
      <c r="P55" s="165"/>
      <c r="Q55" s="165"/>
      <c r="R55" s="88"/>
      <c r="T55" s="87"/>
      <c r="U55" s="87"/>
    </row>
    <row r="56" spans="2:21" s="66" customFormat="1" ht="25.5" customHeight="1">
      <c r="B56" s="86"/>
      <c r="C56" s="87"/>
      <c r="D56" s="87" t="s">
        <v>87</v>
      </c>
      <c r="E56" s="87"/>
      <c r="F56" s="87"/>
      <c r="G56" s="87"/>
      <c r="H56" s="87"/>
      <c r="I56" s="87"/>
      <c r="J56" s="87"/>
      <c r="K56" s="87"/>
      <c r="L56" s="87"/>
      <c r="M56" s="87"/>
      <c r="N56" s="164">
        <f>ROUNDUP($N$130,2)</f>
        <v>0</v>
      </c>
      <c r="O56" s="165"/>
      <c r="P56" s="165"/>
      <c r="Q56" s="165"/>
      <c r="R56" s="88"/>
      <c r="T56" s="87"/>
      <c r="U56" s="87"/>
    </row>
    <row r="57" spans="2:21" s="66" customFormat="1" ht="25.5" customHeight="1">
      <c r="B57" s="86"/>
      <c r="C57" s="87"/>
      <c r="D57" s="87" t="s">
        <v>88</v>
      </c>
      <c r="E57" s="87"/>
      <c r="F57" s="87"/>
      <c r="G57" s="87"/>
      <c r="H57" s="87"/>
      <c r="I57" s="87"/>
      <c r="J57" s="87"/>
      <c r="K57" s="87"/>
      <c r="L57" s="87"/>
      <c r="M57" s="87"/>
      <c r="N57" s="164">
        <f>ROUNDUP($N$151,2)</f>
        <v>0</v>
      </c>
      <c r="O57" s="165"/>
      <c r="P57" s="165"/>
      <c r="Q57" s="165"/>
      <c r="R57" s="88"/>
      <c r="T57" s="87"/>
      <c r="U57" s="87"/>
    </row>
    <row r="58" spans="2:21" s="66" customFormat="1" ht="25.5" customHeight="1">
      <c r="B58" s="86"/>
      <c r="C58" s="87"/>
      <c r="D58" s="87" t="s">
        <v>89</v>
      </c>
      <c r="E58" s="87"/>
      <c r="F58" s="87"/>
      <c r="G58" s="87"/>
      <c r="H58" s="87"/>
      <c r="I58" s="87"/>
      <c r="J58" s="87"/>
      <c r="K58" s="87"/>
      <c r="L58" s="87"/>
      <c r="M58" s="87"/>
      <c r="N58" s="164">
        <f>ROUNDUP($N$160,2)</f>
        <v>0</v>
      </c>
      <c r="O58" s="165"/>
      <c r="P58" s="165"/>
      <c r="Q58" s="165"/>
      <c r="R58" s="88"/>
      <c r="T58" s="87"/>
      <c r="U58" s="87"/>
    </row>
    <row r="59" spans="2:21" s="66" customFormat="1" ht="25.5" customHeight="1">
      <c r="B59" s="86"/>
      <c r="C59" s="87"/>
      <c r="D59" s="87" t="s">
        <v>90</v>
      </c>
      <c r="E59" s="87"/>
      <c r="F59" s="87"/>
      <c r="G59" s="87"/>
      <c r="H59" s="87"/>
      <c r="I59" s="87"/>
      <c r="J59" s="87"/>
      <c r="K59" s="87"/>
      <c r="L59" s="87"/>
      <c r="M59" s="87"/>
      <c r="N59" s="164">
        <f>ROUNDUP($N$177,2)</f>
        <v>0</v>
      </c>
      <c r="O59" s="165"/>
      <c r="P59" s="165"/>
      <c r="Q59" s="165"/>
      <c r="R59" s="88"/>
      <c r="T59" s="87"/>
      <c r="U59" s="87"/>
    </row>
    <row r="60" spans="2:21" s="6" customFormat="1" ht="22.5" customHeight="1"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5"/>
      <c r="T60" s="22"/>
      <c r="U60" s="22"/>
    </row>
    <row r="61" spans="2:21" s="6" customFormat="1" ht="7.5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8"/>
      <c r="T61" s="22"/>
      <c r="U61" s="22"/>
    </row>
    <row r="65" spans="2:19" s="6" customFormat="1" ht="7.5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1"/>
    </row>
    <row r="66" spans="2:19" s="6" customFormat="1" ht="37.5" customHeight="1">
      <c r="B66" s="21"/>
      <c r="C66" s="123" t="s">
        <v>91</v>
      </c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41"/>
    </row>
    <row r="67" spans="2:19" s="6" customFormat="1" ht="7.5" customHeight="1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41"/>
    </row>
    <row r="68" spans="2:19" s="6" customFormat="1" ht="15" customHeight="1">
      <c r="B68" s="21"/>
      <c r="C68" s="16" t="s">
        <v>14</v>
      </c>
      <c r="D68" s="22"/>
      <c r="E68" s="22"/>
      <c r="F68" s="157" t="str">
        <f>$F$6</f>
        <v>K2 - Majakovského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22"/>
      <c r="S68" s="41"/>
    </row>
    <row r="69" spans="2:19" s="6" customFormat="1" ht="15" customHeight="1">
      <c r="B69" s="21"/>
      <c r="C69" s="15" t="s">
        <v>75</v>
      </c>
      <c r="D69" s="22"/>
      <c r="E69" s="22"/>
      <c r="F69" s="129" t="str">
        <f>$F$7</f>
        <v> SO 1.část - Majakovského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22"/>
      <c r="S69" s="41"/>
    </row>
    <row r="70" spans="2:19" s="6" customFormat="1" ht="7.5" customHeight="1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41"/>
    </row>
    <row r="71" spans="2:19" s="6" customFormat="1" ht="18.75" customHeight="1">
      <c r="B71" s="21"/>
      <c r="C71" s="16" t="s">
        <v>18</v>
      </c>
      <c r="D71" s="22"/>
      <c r="E71" s="22"/>
      <c r="F71" s="17" t="str">
        <f>$F$10</f>
        <v> </v>
      </c>
      <c r="G71" s="22"/>
      <c r="H71" s="22"/>
      <c r="I71" s="22"/>
      <c r="J71" s="22"/>
      <c r="K71" s="16" t="s">
        <v>20</v>
      </c>
      <c r="L71" s="22"/>
      <c r="M71" s="158" t="str">
        <f>IF($O$10="","",$O$10)</f>
        <v>18.06.2013</v>
      </c>
      <c r="N71" s="141"/>
      <c r="O71" s="141"/>
      <c r="P71" s="141"/>
      <c r="Q71" s="22"/>
      <c r="R71" s="22"/>
      <c r="S71" s="41"/>
    </row>
    <row r="72" spans="2:19" s="6" customFormat="1" ht="7.5" customHeight="1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41"/>
    </row>
    <row r="73" spans="2:19" s="6" customFormat="1" ht="15.75" customHeight="1">
      <c r="B73" s="21"/>
      <c r="C73" s="16" t="s">
        <v>24</v>
      </c>
      <c r="D73" s="22"/>
      <c r="E73" s="22"/>
      <c r="F73" s="17" t="str">
        <f>$E$13</f>
        <v> </v>
      </c>
      <c r="G73" s="22"/>
      <c r="H73" s="22"/>
      <c r="I73" s="22"/>
      <c r="J73" s="22"/>
      <c r="K73" s="16" t="s">
        <v>29</v>
      </c>
      <c r="L73" s="22"/>
      <c r="M73" s="142" t="str">
        <f>$E$19</f>
        <v> </v>
      </c>
      <c r="N73" s="141"/>
      <c r="O73" s="141"/>
      <c r="P73" s="141"/>
      <c r="Q73" s="141"/>
      <c r="R73" s="22"/>
      <c r="S73" s="41"/>
    </row>
    <row r="74" spans="2:19" s="6" customFormat="1" ht="15" customHeight="1">
      <c r="B74" s="21"/>
      <c r="C74" s="16" t="s">
        <v>27</v>
      </c>
      <c r="D74" s="22"/>
      <c r="E74" s="22"/>
      <c r="F74" s="17" t="str">
        <f>IF($E$16="","",$E$16)</f>
        <v>Vyplň údaj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41"/>
    </row>
    <row r="75" spans="2:19" s="6" customFormat="1" ht="11.25" customHeight="1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41"/>
    </row>
    <row r="76" spans="2:27" s="89" customFormat="1" ht="30" customHeight="1">
      <c r="B76" s="90"/>
      <c r="C76" s="91" t="s">
        <v>92</v>
      </c>
      <c r="D76" s="92" t="s">
        <v>49</v>
      </c>
      <c r="E76" s="92" t="s">
        <v>45</v>
      </c>
      <c r="F76" s="166" t="s">
        <v>93</v>
      </c>
      <c r="G76" s="167"/>
      <c r="H76" s="167"/>
      <c r="I76" s="167"/>
      <c r="J76" s="92" t="s">
        <v>94</v>
      </c>
      <c r="K76" s="92" t="s">
        <v>95</v>
      </c>
      <c r="L76" s="166" t="s">
        <v>96</v>
      </c>
      <c r="M76" s="167"/>
      <c r="N76" s="166" t="s">
        <v>97</v>
      </c>
      <c r="O76" s="167"/>
      <c r="P76" s="167"/>
      <c r="Q76" s="167"/>
      <c r="R76" s="93" t="s">
        <v>98</v>
      </c>
      <c r="S76" s="94"/>
      <c r="T76" s="53" t="s">
        <v>99</v>
      </c>
      <c r="U76" s="54" t="s">
        <v>33</v>
      </c>
      <c r="V76" s="54" t="s">
        <v>100</v>
      </c>
      <c r="W76" s="54" t="s">
        <v>101</v>
      </c>
      <c r="X76" s="54" t="s">
        <v>102</v>
      </c>
      <c r="Y76" s="54" t="s">
        <v>103</v>
      </c>
      <c r="Z76" s="54" t="s">
        <v>104</v>
      </c>
      <c r="AA76" s="55" t="s">
        <v>105</v>
      </c>
    </row>
    <row r="77" spans="2:63" s="6" customFormat="1" ht="30" customHeight="1">
      <c r="B77" s="21"/>
      <c r="C77" s="60" t="s">
        <v>81</v>
      </c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173">
        <f>$BK$77</f>
        <v>0</v>
      </c>
      <c r="O77" s="141"/>
      <c r="P77" s="141"/>
      <c r="Q77" s="141"/>
      <c r="R77" s="22"/>
      <c r="S77" s="41"/>
      <c r="T77" s="57"/>
      <c r="U77" s="58"/>
      <c r="V77" s="58"/>
      <c r="W77" s="95">
        <f>$W$78+$W$81+$W$124+$W$127+$W$130+$W$151+$W$160+$W$177</f>
        <v>0</v>
      </c>
      <c r="X77" s="58"/>
      <c r="Y77" s="95">
        <f>$Y$78+$Y$81+$Y$124+$Y$127+$Y$130+$Y$151+$Y$160+$Y$177</f>
        <v>0</v>
      </c>
      <c r="Z77" s="58"/>
      <c r="AA77" s="96">
        <f>$AA$78+$AA$81+$AA$124+$AA$127+$AA$130+$AA$151+$AA$160+$AA$177</f>
        <v>0</v>
      </c>
      <c r="AT77" s="6" t="s">
        <v>63</v>
      </c>
      <c r="AU77" s="6" t="s">
        <v>82</v>
      </c>
      <c r="BK77" s="97">
        <f>$BK$78+$BK$81+$BK$124+$BK$127+$BK$130+$BK$151+$BK$160+$BK$177</f>
        <v>0</v>
      </c>
    </row>
    <row r="78" spans="2:63" s="98" customFormat="1" ht="37.5" customHeight="1">
      <c r="B78" s="99"/>
      <c r="C78" s="100"/>
      <c r="D78" s="101" t="s">
        <v>83</v>
      </c>
      <c r="E78" s="100"/>
      <c r="F78" s="100"/>
      <c r="G78" s="100"/>
      <c r="H78" s="100"/>
      <c r="I78" s="100"/>
      <c r="J78" s="100"/>
      <c r="K78" s="100"/>
      <c r="L78" s="100"/>
      <c r="M78" s="100"/>
      <c r="N78" s="174">
        <f>$BK$78</f>
        <v>0</v>
      </c>
      <c r="O78" s="175"/>
      <c r="P78" s="175"/>
      <c r="Q78" s="175"/>
      <c r="R78" s="100"/>
      <c r="S78" s="102"/>
      <c r="T78" s="103"/>
      <c r="U78" s="100"/>
      <c r="V78" s="100"/>
      <c r="W78" s="104">
        <f>SUM($W$79:$W$80)</f>
        <v>0</v>
      </c>
      <c r="X78" s="100"/>
      <c r="Y78" s="104">
        <f>SUM($Y$79:$Y$80)</f>
        <v>0</v>
      </c>
      <c r="Z78" s="100"/>
      <c r="AA78" s="105">
        <f>SUM($AA$79:$AA$80)</f>
        <v>0</v>
      </c>
      <c r="AR78" s="106" t="s">
        <v>17</v>
      </c>
      <c r="AT78" s="106" t="s">
        <v>63</v>
      </c>
      <c r="AU78" s="106" t="s">
        <v>64</v>
      </c>
      <c r="AY78" s="106" t="s">
        <v>106</v>
      </c>
      <c r="BK78" s="107">
        <f>SUM($BK$79:$BK$80)</f>
        <v>0</v>
      </c>
    </row>
    <row r="79" spans="2:65" s="6" customFormat="1" ht="15.75" customHeight="1">
      <c r="B79" s="21"/>
      <c r="C79" s="108" t="s">
        <v>17</v>
      </c>
      <c r="D79" s="108" t="s">
        <v>107</v>
      </c>
      <c r="E79" s="109" t="s">
        <v>108</v>
      </c>
      <c r="F79" s="168" t="s">
        <v>109</v>
      </c>
      <c r="G79" s="169"/>
      <c r="H79" s="169"/>
      <c r="I79" s="169"/>
      <c r="J79" s="111" t="s">
        <v>110</v>
      </c>
      <c r="K79" s="112">
        <v>111</v>
      </c>
      <c r="L79" s="170"/>
      <c r="M79" s="169"/>
      <c r="N79" s="171">
        <f>ROUND($L$79*$K$79,2)</f>
        <v>0</v>
      </c>
      <c r="O79" s="169"/>
      <c r="P79" s="169"/>
      <c r="Q79" s="169"/>
      <c r="R79" s="110"/>
      <c r="S79" s="41"/>
      <c r="T79" s="113"/>
      <c r="U79" s="114" t="s">
        <v>34</v>
      </c>
      <c r="V79" s="22"/>
      <c r="W79" s="22"/>
      <c r="X79" s="115">
        <v>0</v>
      </c>
      <c r="Y79" s="115">
        <f>$X$79*$K$79</f>
        <v>0</v>
      </c>
      <c r="Z79" s="115">
        <v>0</v>
      </c>
      <c r="AA79" s="116">
        <f>$Z$79*$K$79</f>
        <v>0</v>
      </c>
      <c r="AR79" s="76" t="s">
        <v>111</v>
      </c>
      <c r="AT79" s="76" t="s">
        <v>107</v>
      </c>
      <c r="AU79" s="76" t="s">
        <v>17</v>
      </c>
      <c r="AY79" s="6" t="s">
        <v>106</v>
      </c>
      <c r="BE79" s="117">
        <f>IF($U$79="základní",$N$79,0)</f>
        <v>0</v>
      </c>
      <c r="BF79" s="117">
        <f>IF($U$79="snížená",$N$79,0)</f>
        <v>0</v>
      </c>
      <c r="BG79" s="117">
        <f>IF($U$79="zákl. přenesená",$N$79,0)</f>
        <v>0</v>
      </c>
      <c r="BH79" s="117">
        <f>IF($U$79="sníž. přenesená",$N$79,0)</f>
        <v>0</v>
      </c>
      <c r="BI79" s="117">
        <f>IF($U$79="nulová",$N$79,0)</f>
        <v>0</v>
      </c>
      <c r="BJ79" s="76" t="s">
        <v>17</v>
      </c>
      <c r="BK79" s="117">
        <f>ROUND($L$79*$K$79,2)</f>
        <v>0</v>
      </c>
      <c r="BL79" s="76" t="s">
        <v>111</v>
      </c>
      <c r="BM79" s="76" t="s">
        <v>17</v>
      </c>
    </row>
    <row r="80" spans="2:47" s="6" customFormat="1" ht="16.5" customHeight="1">
      <c r="B80" s="21"/>
      <c r="C80" s="22"/>
      <c r="D80" s="22"/>
      <c r="E80" s="22"/>
      <c r="F80" s="172" t="s">
        <v>109</v>
      </c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41"/>
      <c r="T80" s="50"/>
      <c r="U80" s="22"/>
      <c r="V80" s="22"/>
      <c r="W80" s="22"/>
      <c r="X80" s="22"/>
      <c r="Y80" s="22"/>
      <c r="Z80" s="22"/>
      <c r="AA80" s="51"/>
      <c r="AT80" s="6" t="s">
        <v>112</v>
      </c>
      <c r="AU80" s="6" t="s">
        <v>17</v>
      </c>
    </row>
    <row r="81" spans="2:63" s="98" customFormat="1" ht="37.5" customHeight="1">
      <c r="B81" s="99"/>
      <c r="C81" s="100"/>
      <c r="D81" s="101" t="s">
        <v>84</v>
      </c>
      <c r="E81" s="100"/>
      <c r="F81" s="100"/>
      <c r="G81" s="100"/>
      <c r="H81" s="100"/>
      <c r="I81" s="100"/>
      <c r="J81" s="100"/>
      <c r="K81" s="100"/>
      <c r="L81" s="100"/>
      <c r="M81" s="100"/>
      <c r="N81" s="174">
        <f>$BK$81</f>
        <v>0</v>
      </c>
      <c r="O81" s="175"/>
      <c r="P81" s="175"/>
      <c r="Q81" s="175"/>
      <c r="R81" s="100"/>
      <c r="S81" s="102"/>
      <c r="T81" s="103"/>
      <c r="U81" s="100"/>
      <c r="V81" s="100"/>
      <c r="W81" s="104">
        <f>SUM($W$82:$W$123)</f>
        <v>0</v>
      </c>
      <c r="X81" s="100"/>
      <c r="Y81" s="104">
        <f>SUM($Y$82:$Y$123)</f>
        <v>0</v>
      </c>
      <c r="Z81" s="100"/>
      <c r="AA81" s="105">
        <f>SUM($AA$82:$AA$123)</f>
        <v>0</v>
      </c>
      <c r="AR81" s="106" t="s">
        <v>17</v>
      </c>
      <c r="AT81" s="106" t="s">
        <v>63</v>
      </c>
      <c r="AU81" s="106" t="s">
        <v>64</v>
      </c>
      <c r="AY81" s="106" t="s">
        <v>106</v>
      </c>
      <c r="BK81" s="107">
        <f>SUM($BK$82:$BK$123)</f>
        <v>0</v>
      </c>
    </row>
    <row r="82" spans="2:65" s="6" customFormat="1" ht="27" customHeight="1">
      <c r="B82" s="21"/>
      <c r="C82" s="108" t="s">
        <v>72</v>
      </c>
      <c r="D82" s="108" t="s">
        <v>107</v>
      </c>
      <c r="E82" s="109" t="s">
        <v>113</v>
      </c>
      <c r="F82" s="168" t="s">
        <v>114</v>
      </c>
      <c r="G82" s="169"/>
      <c r="H82" s="169"/>
      <c r="I82" s="169"/>
      <c r="J82" s="111" t="s">
        <v>115</v>
      </c>
      <c r="K82" s="112">
        <v>1</v>
      </c>
      <c r="L82" s="170"/>
      <c r="M82" s="169"/>
      <c r="N82" s="171">
        <f>ROUND($L$82*$K$82,2)</f>
        <v>0</v>
      </c>
      <c r="O82" s="169"/>
      <c r="P82" s="169"/>
      <c r="Q82" s="169"/>
      <c r="R82" s="110"/>
      <c r="S82" s="41"/>
      <c r="T82" s="113"/>
      <c r="U82" s="114" t="s">
        <v>34</v>
      </c>
      <c r="V82" s="22"/>
      <c r="W82" s="22"/>
      <c r="X82" s="115">
        <v>0</v>
      </c>
      <c r="Y82" s="115">
        <f>$X$82*$K$82</f>
        <v>0</v>
      </c>
      <c r="Z82" s="115">
        <v>0</v>
      </c>
      <c r="AA82" s="116">
        <f>$Z$82*$K$82</f>
        <v>0</v>
      </c>
      <c r="AR82" s="76" t="s">
        <v>111</v>
      </c>
      <c r="AT82" s="76" t="s">
        <v>107</v>
      </c>
      <c r="AU82" s="76" t="s">
        <v>17</v>
      </c>
      <c r="AY82" s="6" t="s">
        <v>106</v>
      </c>
      <c r="BE82" s="117">
        <f>IF($U$82="základní",$N$82,0)</f>
        <v>0</v>
      </c>
      <c r="BF82" s="117">
        <f>IF($U$82="snížená",$N$82,0)</f>
        <v>0</v>
      </c>
      <c r="BG82" s="117">
        <f>IF($U$82="zákl. přenesená",$N$82,0)</f>
        <v>0</v>
      </c>
      <c r="BH82" s="117">
        <f>IF($U$82="sníž. přenesená",$N$82,0)</f>
        <v>0</v>
      </c>
      <c r="BI82" s="117">
        <f>IF($U$82="nulová",$N$82,0)</f>
        <v>0</v>
      </c>
      <c r="BJ82" s="76" t="s">
        <v>17</v>
      </c>
      <c r="BK82" s="117">
        <f>ROUND($L$82*$K$82,2)</f>
        <v>0</v>
      </c>
      <c r="BL82" s="76" t="s">
        <v>111</v>
      </c>
      <c r="BM82" s="76" t="s">
        <v>72</v>
      </c>
    </row>
    <row r="83" spans="2:47" s="6" customFormat="1" ht="16.5" customHeight="1">
      <c r="B83" s="21"/>
      <c r="C83" s="22"/>
      <c r="D83" s="22"/>
      <c r="E83" s="22"/>
      <c r="F83" s="172" t="s">
        <v>114</v>
      </c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41"/>
      <c r="T83" s="50"/>
      <c r="U83" s="22"/>
      <c r="V83" s="22"/>
      <c r="W83" s="22"/>
      <c r="X83" s="22"/>
      <c r="Y83" s="22"/>
      <c r="Z83" s="22"/>
      <c r="AA83" s="51"/>
      <c r="AT83" s="6" t="s">
        <v>112</v>
      </c>
      <c r="AU83" s="6" t="s">
        <v>17</v>
      </c>
    </row>
    <row r="84" spans="2:65" s="6" customFormat="1" ht="39" customHeight="1">
      <c r="B84" s="21"/>
      <c r="C84" s="108" t="s">
        <v>116</v>
      </c>
      <c r="D84" s="108" t="s">
        <v>107</v>
      </c>
      <c r="E84" s="109" t="s">
        <v>117</v>
      </c>
      <c r="F84" s="168" t="s">
        <v>118</v>
      </c>
      <c r="G84" s="169"/>
      <c r="H84" s="169"/>
      <c r="I84" s="169"/>
      <c r="J84" s="111" t="s">
        <v>110</v>
      </c>
      <c r="K84" s="112">
        <v>48</v>
      </c>
      <c r="L84" s="170"/>
      <c r="M84" s="169"/>
      <c r="N84" s="171">
        <f>ROUND($L$84*$K$84,2)</f>
        <v>0</v>
      </c>
      <c r="O84" s="169"/>
      <c r="P84" s="169"/>
      <c r="Q84" s="169"/>
      <c r="R84" s="110"/>
      <c r="S84" s="41"/>
      <c r="T84" s="113"/>
      <c r="U84" s="114" t="s">
        <v>34</v>
      </c>
      <c r="V84" s="22"/>
      <c r="W84" s="22"/>
      <c r="X84" s="115">
        <v>0</v>
      </c>
      <c r="Y84" s="115">
        <f>$X$84*$K$84</f>
        <v>0</v>
      </c>
      <c r="Z84" s="115">
        <v>0</v>
      </c>
      <c r="AA84" s="116">
        <f>$Z$84*$K$84</f>
        <v>0</v>
      </c>
      <c r="AR84" s="76" t="s">
        <v>111</v>
      </c>
      <c r="AT84" s="76" t="s">
        <v>107</v>
      </c>
      <c r="AU84" s="76" t="s">
        <v>17</v>
      </c>
      <c r="AY84" s="6" t="s">
        <v>106</v>
      </c>
      <c r="BE84" s="117">
        <f>IF($U$84="základní",$N$84,0)</f>
        <v>0</v>
      </c>
      <c r="BF84" s="117">
        <f>IF($U$84="snížená",$N$84,0)</f>
        <v>0</v>
      </c>
      <c r="BG84" s="117">
        <f>IF($U$84="zákl. přenesená",$N$84,0)</f>
        <v>0</v>
      </c>
      <c r="BH84" s="117">
        <f>IF($U$84="sníž. přenesená",$N$84,0)</f>
        <v>0</v>
      </c>
      <c r="BI84" s="117">
        <f>IF($U$84="nulová",$N$84,0)</f>
        <v>0</v>
      </c>
      <c r="BJ84" s="76" t="s">
        <v>17</v>
      </c>
      <c r="BK84" s="117">
        <f>ROUND($L$84*$K$84,2)</f>
        <v>0</v>
      </c>
      <c r="BL84" s="76" t="s">
        <v>111</v>
      </c>
      <c r="BM84" s="76" t="s">
        <v>116</v>
      </c>
    </row>
    <row r="85" spans="2:47" s="6" customFormat="1" ht="16.5" customHeight="1">
      <c r="B85" s="21"/>
      <c r="C85" s="22"/>
      <c r="D85" s="22"/>
      <c r="E85" s="22"/>
      <c r="F85" s="172" t="s">
        <v>118</v>
      </c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41"/>
      <c r="T85" s="50"/>
      <c r="U85" s="22"/>
      <c r="V85" s="22"/>
      <c r="W85" s="22"/>
      <c r="X85" s="22"/>
      <c r="Y85" s="22"/>
      <c r="Z85" s="22"/>
      <c r="AA85" s="51"/>
      <c r="AT85" s="6" t="s">
        <v>112</v>
      </c>
      <c r="AU85" s="6" t="s">
        <v>17</v>
      </c>
    </row>
    <row r="86" spans="2:65" s="6" customFormat="1" ht="27" customHeight="1">
      <c r="B86" s="21"/>
      <c r="C86" s="108" t="s">
        <v>111</v>
      </c>
      <c r="D86" s="108" t="s">
        <v>107</v>
      </c>
      <c r="E86" s="109" t="s">
        <v>119</v>
      </c>
      <c r="F86" s="168" t="s">
        <v>120</v>
      </c>
      <c r="G86" s="169"/>
      <c r="H86" s="169"/>
      <c r="I86" s="169"/>
      <c r="J86" s="111" t="s">
        <v>110</v>
      </c>
      <c r="K86" s="112">
        <v>7</v>
      </c>
      <c r="L86" s="170"/>
      <c r="M86" s="169"/>
      <c r="N86" s="171">
        <f>ROUND($L$86*$K$86,2)</f>
        <v>0</v>
      </c>
      <c r="O86" s="169"/>
      <c r="P86" s="169"/>
      <c r="Q86" s="169"/>
      <c r="R86" s="110"/>
      <c r="S86" s="41"/>
      <c r="T86" s="113"/>
      <c r="U86" s="114" t="s">
        <v>34</v>
      </c>
      <c r="V86" s="22"/>
      <c r="W86" s="22"/>
      <c r="X86" s="115">
        <v>0</v>
      </c>
      <c r="Y86" s="115">
        <f>$X$86*$K$86</f>
        <v>0</v>
      </c>
      <c r="Z86" s="115">
        <v>0</v>
      </c>
      <c r="AA86" s="116">
        <f>$Z$86*$K$86</f>
        <v>0</v>
      </c>
      <c r="AR86" s="76" t="s">
        <v>111</v>
      </c>
      <c r="AT86" s="76" t="s">
        <v>107</v>
      </c>
      <c r="AU86" s="76" t="s">
        <v>17</v>
      </c>
      <c r="AY86" s="6" t="s">
        <v>106</v>
      </c>
      <c r="BE86" s="117">
        <f>IF($U$86="základní",$N$86,0)</f>
        <v>0</v>
      </c>
      <c r="BF86" s="117">
        <f>IF($U$86="snížená",$N$86,0)</f>
        <v>0</v>
      </c>
      <c r="BG86" s="117">
        <f>IF($U$86="zákl. přenesená",$N$86,0)</f>
        <v>0</v>
      </c>
      <c r="BH86" s="117">
        <f>IF($U$86="sníž. přenesená",$N$86,0)</f>
        <v>0</v>
      </c>
      <c r="BI86" s="117">
        <f>IF($U$86="nulová",$N$86,0)</f>
        <v>0</v>
      </c>
      <c r="BJ86" s="76" t="s">
        <v>17</v>
      </c>
      <c r="BK86" s="117">
        <f>ROUND($L$86*$K$86,2)</f>
        <v>0</v>
      </c>
      <c r="BL86" s="76" t="s">
        <v>111</v>
      </c>
      <c r="BM86" s="76" t="s">
        <v>111</v>
      </c>
    </row>
    <row r="87" spans="2:47" s="6" customFormat="1" ht="16.5" customHeight="1">
      <c r="B87" s="21"/>
      <c r="C87" s="22"/>
      <c r="D87" s="22"/>
      <c r="E87" s="22"/>
      <c r="F87" s="172" t="s">
        <v>120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41"/>
      <c r="T87" s="50"/>
      <c r="U87" s="22"/>
      <c r="V87" s="22"/>
      <c r="W87" s="22"/>
      <c r="X87" s="22"/>
      <c r="Y87" s="22"/>
      <c r="Z87" s="22"/>
      <c r="AA87" s="51"/>
      <c r="AT87" s="6" t="s">
        <v>112</v>
      </c>
      <c r="AU87" s="6" t="s">
        <v>17</v>
      </c>
    </row>
    <row r="88" spans="2:65" s="6" customFormat="1" ht="39" customHeight="1">
      <c r="B88" s="21"/>
      <c r="C88" s="108" t="s">
        <v>121</v>
      </c>
      <c r="D88" s="108" t="s">
        <v>107</v>
      </c>
      <c r="E88" s="109" t="s">
        <v>122</v>
      </c>
      <c r="F88" s="168" t="s">
        <v>123</v>
      </c>
      <c r="G88" s="169"/>
      <c r="H88" s="169"/>
      <c r="I88" s="169"/>
      <c r="J88" s="111" t="s">
        <v>110</v>
      </c>
      <c r="K88" s="112">
        <v>139</v>
      </c>
      <c r="L88" s="170"/>
      <c r="M88" s="169"/>
      <c r="N88" s="171">
        <f>ROUND($L$88*$K$88,2)</f>
        <v>0</v>
      </c>
      <c r="O88" s="169"/>
      <c r="P88" s="169"/>
      <c r="Q88" s="169"/>
      <c r="R88" s="110"/>
      <c r="S88" s="41"/>
      <c r="T88" s="113"/>
      <c r="U88" s="114" t="s">
        <v>34</v>
      </c>
      <c r="V88" s="22"/>
      <c r="W88" s="22"/>
      <c r="X88" s="115">
        <v>0</v>
      </c>
      <c r="Y88" s="115">
        <f>$X$88*$K$88</f>
        <v>0</v>
      </c>
      <c r="Z88" s="115">
        <v>0</v>
      </c>
      <c r="AA88" s="116">
        <f>$Z$88*$K$88</f>
        <v>0</v>
      </c>
      <c r="AR88" s="76" t="s">
        <v>111</v>
      </c>
      <c r="AT88" s="76" t="s">
        <v>107</v>
      </c>
      <c r="AU88" s="76" t="s">
        <v>17</v>
      </c>
      <c r="AY88" s="6" t="s">
        <v>106</v>
      </c>
      <c r="BE88" s="117">
        <f>IF($U$88="základní",$N$88,0)</f>
        <v>0</v>
      </c>
      <c r="BF88" s="117">
        <f>IF($U$88="snížená",$N$88,0)</f>
        <v>0</v>
      </c>
      <c r="BG88" s="117">
        <f>IF($U$88="zákl. přenesená",$N$88,0)</f>
        <v>0</v>
      </c>
      <c r="BH88" s="117">
        <f>IF($U$88="sníž. přenesená",$N$88,0)</f>
        <v>0</v>
      </c>
      <c r="BI88" s="117">
        <f>IF($U$88="nulová",$N$88,0)</f>
        <v>0</v>
      </c>
      <c r="BJ88" s="76" t="s">
        <v>17</v>
      </c>
      <c r="BK88" s="117">
        <f>ROUND($L$88*$K$88,2)</f>
        <v>0</v>
      </c>
      <c r="BL88" s="76" t="s">
        <v>111</v>
      </c>
      <c r="BM88" s="76" t="s">
        <v>121</v>
      </c>
    </row>
    <row r="89" spans="2:47" s="6" customFormat="1" ht="16.5" customHeight="1">
      <c r="B89" s="21"/>
      <c r="C89" s="22"/>
      <c r="D89" s="22"/>
      <c r="E89" s="22"/>
      <c r="F89" s="172" t="s">
        <v>123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41"/>
      <c r="T89" s="50"/>
      <c r="U89" s="22"/>
      <c r="V89" s="22"/>
      <c r="W89" s="22"/>
      <c r="X89" s="22"/>
      <c r="Y89" s="22"/>
      <c r="Z89" s="22"/>
      <c r="AA89" s="51"/>
      <c r="AT89" s="6" t="s">
        <v>112</v>
      </c>
      <c r="AU89" s="6" t="s">
        <v>17</v>
      </c>
    </row>
    <row r="90" spans="2:65" s="6" customFormat="1" ht="39" customHeight="1">
      <c r="B90" s="21"/>
      <c r="C90" s="108" t="s">
        <v>124</v>
      </c>
      <c r="D90" s="108" t="s">
        <v>107</v>
      </c>
      <c r="E90" s="109" t="s">
        <v>125</v>
      </c>
      <c r="F90" s="168" t="s">
        <v>126</v>
      </c>
      <c r="G90" s="169"/>
      <c r="H90" s="169"/>
      <c r="I90" s="169"/>
      <c r="J90" s="111" t="s">
        <v>110</v>
      </c>
      <c r="K90" s="112">
        <v>20</v>
      </c>
      <c r="L90" s="170"/>
      <c r="M90" s="169"/>
      <c r="N90" s="171">
        <f>ROUND($L$90*$K$90,2)</f>
        <v>0</v>
      </c>
      <c r="O90" s="169"/>
      <c r="P90" s="169"/>
      <c r="Q90" s="169"/>
      <c r="R90" s="110"/>
      <c r="S90" s="41"/>
      <c r="T90" s="113"/>
      <c r="U90" s="114" t="s">
        <v>34</v>
      </c>
      <c r="V90" s="22"/>
      <c r="W90" s="22"/>
      <c r="X90" s="115">
        <v>0</v>
      </c>
      <c r="Y90" s="115">
        <f>$X$90*$K$90</f>
        <v>0</v>
      </c>
      <c r="Z90" s="115">
        <v>0</v>
      </c>
      <c r="AA90" s="116">
        <f>$Z$90*$K$90</f>
        <v>0</v>
      </c>
      <c r="AR90" s="76" t="s">
        <v>111</v>
      </c>
      <c r="AT90" s="76" t="s">
        <v>107</v>
      </c>
      <c r="AU90" s="76" t="s">
        <v>17</v>
      </c>
      <c r="AY90" s="6" t="s">
        <v>106</v>
      </c>
      <c r="BE90" s="117">
        <f>IF($U$90="základní",$N$90,0)</f>
        <v>0</v>
      </c>
      <c r="BF90" s="117">
        <f>IF($U$90="snížená",$N$90,0)</f>
        <v>0</v>
      </c>
      <c r="BG90" s="117">
        <f>IF($U$90="zákl. přenesená",$N$90,0)</f>
        <v>0</v>
      </c>
      <c r="BH90" s="117">
        <f>IF($U$90="sníž. přenesená",$N$90,0)</f>
        <v>0</v>
      </c>
      <c r="BI90" s="117">
        <f>IF($U$90="nulová",$N$90,0)</f>
        <v>0</v>
      </c>
      <c r="BJ90" s="76" t="s">
        <v>17</v>
      </c>
      <c r="BK90" s="117">
        <f>ROUND($L$90*$K$90,2)</f>
        <v>0</v>
      </c>
      <c r="BL90" s="76" t="s">
        <v>111</v>
      </c>
      <c r="BM90" s="76" t="s">
        <v>124</v>
      </c>
    </row>
    <row r="91" spans="2:47" s="6" customFormat="1" ht="16.5" customHeight="1">
      <c r="B91" s="21"/>
      <c r="C91" s="22"/>
      <c r="D91" s="22"/>
      <c r="E91" s="22"/>
      <c r="F91" s="172" t="s">
        <v>126</v>
      </c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41"/>
      <c r="T91" s="50"/>
      <c r="U91" s="22"/>
      <c r="V91" s="22"/>
      <c r="W91" s="22"/>
      <c r="X91" s="22"/>
      <c r="Y91" s="22"/>
      <c r="Z91" s="22"/>
      <c r="AA91" s="51"/>
      <c r="AT91" s="6" t="s">
        <v>112</v>
      </c>
      <c r="AU91" s="6" t="s">
        <v>17</v>
      </c>
    </row>
    <row r="92" spans="2:65" s="6" customFormat="1" ht="27" customHeight="1">
      <c r="B92" s="21"/>
      <c r="C92" s="108" t="s">
        <v>127</v>
      </c>
      <c r="D92" s="108" t="s">
        <v>107</v>
      </c>
      <c r="E92" s="109" t="s">
        <v>128</v>
      </c>
      <c r="F92" s="168" t="s">
        <v>129</v>
      </c>
      <c r="G92" s="169"/>
      <c r="H92" s="169"/>
      <c r="I92" s="169"/>
      <c r="J92" s="111" t="s">
        <v>130</v>
      </c>
      <c r="K92" s="112">
        <v>22</v>
      </c>
      <c r="L92" s="170"/>
      <c r="M92" s="169"/>
      <c r="N92" s="171">
        <f>ROUND($L$92*$K$92,2)</f>
        <v>0</v>
      </c>
      <c r="O92" s="169"/>
      <c r="P92" s="169"/>
      <c r="Q92" s="169"/>
      <c r="R92" s="110"/>
      <c r="S92" s="41"/>
      <c r="T92" s="113"/>
      <c r="U92" s="114" t="s">
        <v>34</v>
      </c>
      <c r="V92" s="22"/>
      <c r="W92" s="22"/>
      <c r="X92" s="115">
        <v>0</v>
      </c>
      <c r="Y92" s="115">
        <f>$X$92*$K$92</f>
        <v>0</v>
      </c>
      <c r="Z92" s="115">
        <v>0</v>
      </c>
      <c r="AA92" s="116">
        <f>$Z$92*$K$92</f>
        <v>0</v>
      </c>
      <c r="AR92" s="76" t="s">
        <v>111</v>
      </c>
      <c r="AT92" s="76" t="s">
        <v>107</v>
      </c>
      <c r="AU92" s="76" t="s">
        <v>17</v>
      </c>
      <c r="AY92" s="6" t="s">
        <v>106</v>
      </c>
      <c r="BE92" s="117">
        <f>IF($U$92="základní",$N$92,0)</f>
        <v>0</v>
      </c>
      <c r="BF92" s="117">
        <f>IF($U$92="snížená",$N$92,0)</f>
        <v>0</v>
      </c>
      <c r="BG92" s="117">
        <f>IF($U$92="zákl. přenesená",$N$92,0)</f>
        <v>0</v>
      </c>
      <c r="BH92" s="117">
        <f>IF($U$92="sníž. přenesená",$N$92,0)</f>
        <v>0</v>
      </c>
      <c r="BI92" s="117">
        <f>IF($U$92="nulová",$N$92,0)</f>
        <v>0</v>
      </c>
      <c r="BJ92" s="76" t="s">
        <v>17</v>
      </c>
      <c r="BK92" s="117">
        <f>ROUND($L$92*$K$92,2)</f>
        <v>0</v>
      </c>
      <c r="BL92" s="76" t="s">
        <v>111</v>
      </c>
      <c r="BM92" s="76" t="s">
        <v>127</v>
      </c>
    </row>
    <row r="93" spans="2:47" s="6" customFormat="1" ht="16.5" customHeight="1">
      <c r="B93" s="21"/>
      <c r="C93" s="22"/>
      <c r="D93" s="22"/>
      <c r="E93" s="22"/>
      <c r="F93" s="172" t="s">
        <v>129</v>
      </c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41"/>
      <c r="T93" s="50"/>
      <c r="U93" s="22"/>
      <c r="V93" s="22"/>
      <c r="W93" s="22"/>
      <c r="X93" s="22"/>
      <c r="Y93" s="22"/>
      <c r="Z93" s="22"/>
      <c r="AA93" s="51"/>
      <c r="AT93" s="6" t="s">
        <v>112</v>
      </c>
      <c r="AU93" s="6" t="s">
        <v>17</v>
      </c>
    </row>
    <row r="94" spans="2:65" s="6" customFormat="1" ht="27" customHeight="1">
      <c r="B94" s="21"/>
      <c r="C94" s="108" t="s">
        <v>131</v>
      </c>
      <c r="D94" s="108" t="s">
        <v>107</v>
      </c>
      <c r="E94" s="109" t="s">
        <v>132</v>
      </c>
      <c r="F94" s="168" t="s">
        <v>133</v>
      </c>
      <c r="G94" s="169"/>
      <c r="H94" s="169"/>
      <c r="I94" s="169"/>
      <c r="J94" s="111" t="s">
        <v>130</v>
      </c>
      <c r="K94" s="112">
        <v>12</v>
      </c>
      <c r="L94" s="170"/>
      <c r="M94" s="169"/>
      <c r="N94" s="171">
        <f>ROUND($L$94*$K$94,2)</f>
        <v>0</v>
      </c>
      <c r="O94" s="169"/>
      <c r="P94" s="169"/>
      <c r="Q94" s="169"/>
      <c r="R94" s="110"/>
      <c r="S94" s="41"/>
      <c r="T94" s="113"/>
      <c r="U94" s="114" t="s">
        <v>34</v>
      </c>
      <c r="V94" s="22"/>
      <c r="W94" s="22"/>
      <c r="X94" s="115">
        <v>0</v>
      </c>
      <c r="Y94" s="115">
        <f>$X$94*$K$94</f>
        <v>0</v>
      </c>
      <c r="Z94" s="115">
        <v>0</v>
      </c>
      <c r="AA94" s="116">
        <f>$Z$94*$K$94</f>
        <v>0</v>
      </c>
      <c r="AR94" s="76" t="s">
        <v>111</v>
      </c>
      <c r="AT94" s="76" t="s">
        <v>107</v>
      </c>
      <c r="AU94" s="76" t="s">
        <v>17</v>
      </c>
      <c r="AY94" s="6" t="s">
        <v>106</v>
      </c>
      <c r="BE94" s="117">
        <f>IF($U$94="základní",$N$94,0)</f>
        <v>0</v>
      </c>
      <c r="BF94" s="117">
        <f>IF($U$94="snížená",$N$94,0)</f>
        <v>0</v>
      </c>
      <c r="BG94" s="117">
        <f>IF($U$94="zákl. přenesená",$N$94,0)</f>
        <v>0</v>
      </c>
      <c r="BH94" s="117">
        <f>IF($U$94="sníž. přenesená",$N$94,0)</f>
        <v>0</v>
      </c>
      <c r="BI94" s="117">
        <f>IF($U$94="nulová",$N$94,0)</f>
        <v>0</v>
      </c>
      <c r="BJ94" s="76" t="s">
        <v>17</v>
      </c>
      <c r="BK94" s="117">
        <f>ROUND($L$94*$K$94,2)</f>
        <v>0</v>
      </c>
      <c r="BL94" s="76" t="s">
        <v>111</v>
      </c>
      <c r="BM94" s="76" t="s">
        <v>131</v>
      </c>
    </row>
    <row r="95" spans="2:47" s="6" customFormat="1" ht="16.5" customHeight="1">
      <c r="B95" s="21"/>
      <c r="C95" s="22"/>
      <c r="D95" s="22"/>
      <c r="E95" s="22"/>
      <c r="F95" s="172" t="s">
        <v>133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41"/>
      <c r="T95" s="50"/>
      <c r="U95" s="22"/>
      <c r="V95" s="22"/>
      <c r="W95" s="22"/>
      <c r="X95" s="22"/>
      <c r="Y95" s="22"/>
      <c r="Z95" s="22"/>
      <c r="AA95" s="51"/>
      <c r="AT95" s="6" t="s">
        <v>112</v>
      </c>
      <c r="AU95" s="6" t="s">
        <v>17</v>
      </c>
    </row>
    <row r="96" spans="2:65" s="6" customFormat="1" ht="39" customHeight="1">
      <c r="B96" s="21"/>
      <c r="C96" s="108" t="s">
        <v>134</v>
      </c>
      <c r="D96" s="108" t="s">
        <v>107</v>
      </c>
      <c r="E96" s="109" t="s">
        <v>135</v>
      </c>
      <c r="F96" s="168" t="s">
        <v>136</v>
      </c>
      <c r="G96" s="169"/>
      <c r="H96" s="169"/>
      <c r="I96" s="169"/>
      <c r="J96" s="111" t="s">
        <v>130</v>
      </c>
      <c r="K96" s="112">
        <v>116</v>
      </c>
      <c r="L96" s="170"/>
      <c r="M96" s="169"/>
      <c r="N96" s="171">
        <f>ROUND($L$96*$K$96,2)</f>
        <v>0</v>
      </c>
      <c r="O96" s="169"/>
      <c r="P96" s="169"/>
      <c r="Q96" s="169"/>
      <c r="R96" s="110"/>
      <c r="S96" s="41"/>
      <c r="T96" s="113"/>
      <c r="U96" s="114" t="s">
        <v>34</v>
      </c>
      <c r="V96" s="22"/>
      <c r="W96" s="22"/>
      <c r="X96" s="115">
        <v>0</v>
      </c>
      <c r="Y96" s="115">
        <f>$X$96*$K$96</f>
        <v>0</v>
      </c>
      <c r="Z96" s="115">
        <v>0</v>
      </c>
      <c r="AA96" s="116">
        <f>$Z$96*$K$96</f>
        <v>0</v>
      </c>
      <c r="AR96" s="76" t="s">
        <v>111</v>
      </c>
      <c r="AT96" s="76" t="s">
        <v>107</v>
      </c>
      <c r="AU96" s="76" t="s">
        <v>17</v>
      </c>
      <c r="AY96" s="6" t="s">
        <v>106</v>
      </c>
      <c r="BE96" s="117">
        <f>IF($U$96="základní",$N$96,0)</f>
        <v>0</v>
      </c>
      <c r="BF96" s="117">
        <f>IF($U$96="snížená",$N$96,0)</f>
        <v>0</v>
      </c>
      <c r="BG96" s="117">
        <f>IF($U$96="zákl. přenesená",$N$96,0)</f>
        <v>0</v>
      </c>
      <c r="BH96" s="117">
        <f>IF($U$96="sníž. přenesená",$N$96,0)</f>
        <v>0</v>
      </c>
      <c r="BI96" s="117">
        <f>IF($U$96="nulová",$N$96,0)</f>
        <v>0</v>
      </c>
      <c r="BJ96" s="76" t="s">
        <v>17</v>
      </c>
      <c r="BK96" s="117">
        <f>ROUND($L$96*$K$96,2)</f>
        <v>0</v>
      </c>
      <c r="BL96" s="76" t="s">
        <v>111</v>
      </c>
      <c r="BM96" s="76" t="s">
        <v>134</v>
      </c>
    </row>
    <row r="97" spans="2:47" s="6" customFormat="1" ht="16.5" customHeight="1">
      <c r="B97" s="21"/>
      <c r="C97" s="22"/>
      <c r="D97" s="22"/>
      <c r="E97" s="22"/>
      <c r="F97" s="172" t="s">
        <v>136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41"/>
      <c r="T97" s="50"/>
      <c r="U97" s="22"/>
      <c r="V97" s="22"/>
      <c r="W97" s="22"/>
      <c r="X97" s="22"/>
      <c r="Y97" s="22"/>
      <c r="Z97" s="22"/>
      <c r="AA97" s="51"/>
      <c r="AT97" s="6" t="s">
        <v>112</v>
      </c>
      <c r="AU97" s="6" t="s">
        <v>17</v>
      </c>
    </row>
    <row r="98" spans="2:65" s="6" customFormat="1" ht="27" customHeight="1">
      <c r="B98" s="21"/>
      <c r="C98" s="108" t="s">
        <v>22</v>
      </c>
      <c r="D98" s="108" t="s">
        <v>107</v>
      </c>
      <c r="E98" s="109" t="s">
        <v>137</v>
      </c>
      <c r="F98" s="168" t="s">
        <v>138</v>
      </c>
      <c r="G98" s="169"/>
      <c r="H98" s="169"/>
      <c r="I98" s="169"/>
      <c r="J98" s="111" t="s">
        <v>110</v>
      </c>
      <c r="K98" s="112">
        <v>148</v>
      </c>
      <c r="L98" s="170"/>
      <c r="M98" s="169"/>
      <c r="N98" s="171">
        <f>ROUND($L$98*$K$98,2)</f>
        <v>0</v>
      </c>
      <c r="O98" s="169"/>
      <c r="P98" s="169"/>
      <c r="Q98" s="169"/>
      <c r="R98" s="110"/>
      <c r="S98" s="41"/>
      <c r="T98" s="113"/>
      <c r="U98" s="114" t="s">
        <v>34</v>
      </c>
      <c r="V98" s="22"/>
      <c r="W98" s="22"/>
      <c r="X98" s="115">
        <v>0</v>
      </c>
      <c r="Y98" s="115">
        <f>$X$98*$K$98</f>
        <v>0</v>
      </c>
      <c r="Z98" s="115">
        <v>0</v>
      </c>
      <c r="AA98" s="116">
        <f>$Z$98*$K$98</f>
        <v>0</v>
      </c>
      <c r="AR98" s="76" t="s">
        <v>111</v>
      </c>
      <c r="AT98" s="76" t="s">
        <v>107</v>
      </c>
      <c r="AU98" s="76" t="s">
        <v>17</v>
      </c>
      <c r="AY98" s="6" t="s">
        <v>106</v>
      </c>
      <c r="BE98" s="117">
        <f>IF($U$98="základní",$N$98,0)</f>
        <v>0</v>
      </c>
      <c r="BF98" s="117">
        <f>IF($U$98="snížená",$N$98,0)</f>
        <v>0</v>
      </c>
      <c r="BG98" s="117">
        <f>IF($U$98="zákl. přenesená",$N$98,0)</f>
        <v>0</v>
      </c>
      <c r="BH98" s="117">
        <f>IF($U$98="sníž. přenesená",$N$98,0)</f>
        <v>0</v>
      </c>
      <c r="BI98" s="117">
        <f>IF($U$98="nulová",$N$98,0)</f>
        <v>0</v>
      </c>
      <c r="BJ98" s="76" t="s">
        <v>17</v>
      </c>
      <c r="BK98" s="117">
        <f>ROUND($L$98*$K$98,2)</f>
        <v>0</v>
      </c>
      <c r="BL98" s="76" t="s">
        <v>111</v>
      </c>
      <c r="BM98" s="76" t="s">
        <v>22</v>
      </c>
    </row>
    <row r="99" spans="2:47" s="6" customFormat="1" ht="16.5" customHeight="1">
      <c r="B99" s="21"/>
      <c r="C99" s="22"/>
      <c r="D99" s="22"/>
      <c r="E99" s="22"/>
      <c r="F99" s="172" t="s">
        <v>138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41"/>
      <c r="T99" s="50"/>
      <c r="U99" s="22"/>
      <c r="V99" s="22"/>
      <c r="W99" s="22"/>
      <c r="X99" s="22"/>
      <c r="Y99" s="22"/>
      <c r="Z99" s="22"/>
      <c r="AA99" s="51"/>
      <c r="AT99" s="6" t="s">
        <v>112</v>
      </c>
      <c r="AU99" s="6" t="s">
        <v>17</v>
      </c>
    </row>
    <row r="100" spans="2:65" s="6" customFormat="1" ht="27" customHeight="1">
      <c r="B100" s="21"/>
      <c r="C100" s="108" t="s">
        <v>139</v>
      </c>
      <c r="D100" s="108" t="s">
        <v>107</v>
      </c>
      <c r="E100" s="109" t="s">
        <v>140</v>
      </c>
      <c r="F100" s="168" t="s">
        <v>141</v>
      </c>
      <c r="G100" s="169"/>
      <c r="H100" s="169"/>
      <c r="I100" s="169"/>
      <c r="J100" s="111" t="s">
        <v>110</v>
      </c>
      <c r="K100" s="112">
        <v>26</v>
      </c>
      <c r="L100" s="170"/>
      <c r="M100" s="169"/>
      <c r="N100" s="171">
        <f>ROUND($L$100*$K$100,2)</f>
        <v>0</v>
      </c>
      <c r="O100" s="169"/>
      <c r="P100" s="169"/>
      <c r="Q100" s="169"/>
      <c r="R100" s="110"/>
      <c r="S100" s="41"/>
      <c r="T100" s="113"/>
      <c r="U100" s="114" t="s">
        <v>34</v>
      </c>
      <c r="V100" s="22"/>
      <c r="W100" s="22"/>
      <c r="X100" s="115">
        <v>0</v>
      </c>
      <c r="Y100" s="115">
        <f>$X$100*$K$100</f>
        <v>0</v>
      </c>
      <c r="Z100" s="115">
        <v>0</v>
      </c>
      <c r="AA100" s="116">
        <f>$Z$100*$K$100</f>
        <v>0</v>
      </c>
      <c r="AR100" s="76" t="s">
        <v>111</v>
      </c>
      <c r="AT100" s="76" t="s">
        <v>107</v>
      </c>
      <c r="AU100" s="76" t="s">
        <v>17</v>
      </c>
      <c r="AY100" s="6" t="s">
        <v>106</v>
      </c>
      <c r="BE100" s="117">
        <f>IF($U$100="základní",$N$100,0)</f>
        <v>0</v>
      </c>
      <c r="BF100" s="117">
        <f>IF($U$100="snížená",$N$100,0)</f>
        <v>0</v>
      </c>
      <c r="BG100" s="117">
        <f>IF($U$100="zákl. přenesená",$N$100,0)</f>
        <v>0</v>
      </c>
      <c r="BH100" s="117">
        <f>IF($U$100="sníž. přenesená",$N$100,0)</f>
        <v>0</v>
      </c>
      <c r="BI100" s="117">
        <f>IF($U$100="nulová",$N$100,0)</f>
        <v>0</v>
      </c>
      <c r="BJ100" s="76" t="s">
        <v>17</v>
      </c>
      <c r="BK100" s="117">
        <f>ROUND($L$100*$K$100,2)</f>
        <v>0</v>
      </c>
      <c r="BL100" s="76" t="s">
        <v>111</v>
      </c>
      <c r="BM100" s="76" t="s">
        <v>139</v>
      </c>
    </row>
    <row r="101" spans="2:47" s="6" customFormat="1" ht="16.5" customHeight="1">
      <c r="B101" s="21"/>
      <c r="C101" s="22"/>
      <c r="D101" s="22"/>
      <c r="E101" s="22"/>
      <c r="F101" s="172" t="s">
        <v>141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41"/>
      <c r="T101" s="50"/>
      <c r="U101" s="22"/>
      <c r="V101" s="22"/>
      <c r="W101" s="22"/>
      <c r="X101" s="22"/>
      <c r="Y101" s="22"/>
      <c r="Z101" s="22"/>
      <c r="AA101" s="51"/>
      <c r="AT101" s="6" t="s">
        <v>112</v>
      </c>
      <c r="AU101" s="6" t="s">
        <v>17</v>
      </c>
    </row>
    <row r="102" spans="2:65" s="6" customFormat="1" ht="27" customHeight="1">
      <c r="B102" s="21"/>
      <c r="C102" s="108" t="s">
        <v>142</v>
      </c>
      <c r="D102" s="108" t="s">
        <v>107</v>
      </c>
      <c r="E102" s="109" t="s">
        <v>143</v>
      </c>
      <c r="F102" s="168" t="s">
        <v>144</v>
      </c>
      <c r="G102" s="169"/>
      <c r="H102" s="169"/>
      <c r="I102" s="169"/>
      <c r="J102" s="111" t="s">
        <v>110</v>
      </c>
      <c r="K102" s="112">
        <v>4</v>
      </c>
      <c r="L102" s="170"/>
      <c r="M102" s="169"/>
      <c r="N102" s="171">
        <f>ROUND($L$102*$K$102,2)</f>
        <v>0</v>
      </c>
      <c r="O102" s="169"/>
      <c r="P102" s="169"/>
      <c r="Q102" s="169"/>
      <c r="R102" s="110"/>
      <c r="S102" s="41"/>
      <c r="T102" s="113"/>
      <c r="U102" s="114" t="s">
        <v>34</v>
      </c>
      <c r="V102" s="22"/>
      <c r="W102" s="22"/>
      <c r="X102" s="115">
        <v>0</v>
      </c>
      <c r="Y102" s="115">
        <f>$X$102*$K$102</f>
        <v>0</v>
      </c>
      <c r="Z102" s="115">
        <v>0</v>
      </c>
      <c r="AA102" s="116">
        <f>$Z$102*$K$102</f>
        <v>0</v>
      </c>
      <c r="AR102" s="76" t="s">
        <v>111</v>
      </c>
      <c r="AT102" s="76" t="s">
        <v>107</v>
      </c>
      <c r="AU102" s="76" t="s">
        <v>17</v>
      </c>
      <c r="AY102" s="6" t="s">
        <v>106</v>
      </c>
      <c r="BE102" s="117">
        <f>IF($U$102="základní",$N$102,0)</f>
        <v>0</v>
      </c>
      <c r="BF102" s="117">
        <f>IF($U$102="snížená",$N$102,0)</f>
        <v>0</v>
      </c>
      <c r="BG102" s="117">
        <f>IF($U$102="zákl. přenesená",$N$102,0)</f>
        <v>0</v>
      </c>
      <c r="BH102" s="117">
        <f>IF($U$102="sníž. přenesená",$N$102,0)</f>
        <v>0</v>
      </c>
      <c r="BI102" s="117">
        <f>IF($U$102="nulová",$N$102,0)</f>
        <v>0</v>
      </c>
      <c r="BJ102" s="76" t="s">
        <v>17</v>
      </c>
      <c r="BK102" s="117">
        <f>ROUND($L$102*$K$102,2)</f>
        <v>0</v>
      </c>
      <c r="BL102" s="76" t="s">
        <v>111</v>
      </c>
      <c r="BM102" s="76" t="s">
        <v>142</v>
      </c>
    </row>
    <row r="103" spans="2:47" s="6" customFormat="1" ht="16.5" customHeight="1">
      <c r="B103" s="21"/>
      <c r="C103" s="22"/>
      <c r="D103" s="22"/>
      <c r="E103" s="22"/>
      <c r="F103" s="172" t="s">
        <v>144</v>
      </c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41"/>
      <c r="T103" s="50"/>
      <c r="U103" s="22"/>
      <c r="V103" s="22"/>
      <c r="W103" s="22"/>
      <c r="X103" s="22"/>
      <c r="Y103" s="22"/>
      <c r="Z103" s="22"/>
      <c r="AA103" s="51"/>
      <c r="AT103" s="6" t="s">
        <v>112</v>
      </c>
      <c r="AU103" s="6" t="s">
        <v>17</v>
      </c>
    </row>
    <row r="104" spans="2:65" s="6" customFormat="1" ht="27" customHeight="1">
      <c r="B104" s="21"/>
      <c r="C104" s="108" t="s">
        <v>145</v>
      </c>
      <c r="D104" s="108" t="s">
        <v>107</v>
      </c>
      <c r="E104" s="109" t="s">
        <v>146</v>
      </c>
      <c r="F104" s="168" t="s">
        <v>147</v>
      </c>
      <c r="G104" s="169"/>
      <c r="H104" s="169"/>
      <c r="I104" s="169"/>
      <c r="J104" s="111" t="s">
        <v>110</v>
      </c>
      <c r="K104" s="112">
        <v>92</v>
      </c>
      <c r="L104" s="170"/>
      <c r="M104" s="169"/>
      <c r="N104" s="171">
        <f>ROUND($L$104*$K$104,2)</f>
        <v>0</v>
      </c>
      <c r="O104" s="169"/>
      <c r="P104" s="169"/>
      <c r="Q104" s="169"/>
      <c r="R104" s="110"/>
      <c r="S104" s="41"/>
      <c r="T104" s="113"/>
      <c r="U104" s="114" t="s">
        <v>34</v>
      </c>
      <c r="V104" s="22"/>
      <c r="W104" s="22"/>
      <c r="X104" s="115">
        <v>0</v>
      </c>
      <c r="Y104" s="115">
        <f>$X$104*$K$104</f>
        <v>0</v>
      </c>
      <c r="Z104" s="115">
        <v>0</v>
      </c>
      <c r="AA104" s="116">
        <f>$Z$104*$K$104</f>
        <v>0</v>
      </c>
      <c r="AR104" s="76" t="s">
        <v>111</v>
      </c>
      <c r="AT104" s="76" t="s">
        <v>107</v>
      </c>
      <c r="AU104" s="76" t="s">
        <v>17</v>
      </c>
      <c r="AY104" s="6" t="s">
        <v>106</v>
      </c>
      <c r="BE104" s="117">
        <f>IF($U$104="základní",$N$104,0)</f>
        <v>0</v>
      </c>
      <c r="BF104" s="117">
        <f>IF($U$104="snížená",$N$104,0)</f>
        <v>0</v>
      </c>
      <c r="BG104" s="117">
        <f>IF($U$104="zákl. přenesená",$N$104,0)</f>
        <v>0</v>
      </c>
      <c r="BH104" s="117">
        <f>IF($U$104="sníž. přenesená",$N$104,0)</f>
        <v>0</v>
      </c>
      <c r="BI104" s="117">
        <f>IF($U$104="nulová",$N$104,0)</f>
        <v>0</v>
      </c>
      <c r="BJ104" s="76" t="s">
        <v>17</v>
      </c>
      <c r="BK104" s="117">
        <f>ROUND($L$104*$K$104,2)</f>
        <v>0</v>
      </c>
      <c r="BL104" s="76" t="s">
        <v>111</v>
      </c>
      <c r="BM104" s="76" t="s">
        <v>145</v>
      </c>
    </row>
    <row r="105" spans="2:47" s="6" customFormat="1" ht="16.5" customHeight="1">
      <c r="B105" s="21"/>
      <c r="C105" s="22"/>
      <c r="D105" s="22"/>
      <c r="E105" s="22"/>
      <c r="F105" s="172" t="s">
        <v>147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41"/>
      <c r="T105" s="50"/>
      <c r="U105" s="22"/>
      <c r="V105" s="22"/>
      <c r="W105" s="22"/>
      <c r="X105" s="22"/>
      <c r="Y105" s="22"/>
      <c r="Z105" s="22"/>
      <c r="AA105" s="51"/>
      <c r="AT105" s="6" t="s">
        <v>112</v>
      </c>
      <c r="AU105" s="6" t="s">
        <v>17</v>
      </c>
    </row>
    <row r="106" spans="2:65" s="6" customFormat="1" ht="15.75" customHeight="1">
      <c r="B106" s="21"/>
      <c r="C106" s="108" t="s">
        <v>148</v>
      </c>
      <c r="D106" s="108" t="s">
        <v>107</v>
      </c>
      <c r="E106" s="109" t="s">
        <v>149</v>
      </c>
      <c r="F106" s="168" t="s">
        <v>150</v>
      </c>
      <c r="G106" s="169"/>
      <c r="H106" s="169"/>
      <c r="I106" s="169"/>
      <c r="J106" s="111" t="s">
        <v>110</v>
      </c>
      <c r="K106" s="112">
        <v>8</v>
      </c>
      <c r="L106" s="170"/>
      <c r="M106" s="169"/>
      <c r="N106" s="171">
        <f>ROUND($L$106*$K$106,2)</f>
        <v>0</v>
      </c>
      <c r="O106" s="169"/>
      <c r="P106" s="169"/>
      <c r="Q106" s="169"/>
      <c r="R106" s="110"/>
      <c r="S106" s="41"/>
      <c r="T106" s="113"/>
      <c r="U106" s="114" t="s">
        <v>34</v>
      </c>
      <c r="V106" s="22"/>
      <c r="W106" s="22"/>
      <c r="X106" s="115">
        <v>0</v>
      </c>
      <c r="Y106" s="115">
        <f>$X$106*$K$106</f>
        <v>0</v>
      </c>
      <c r="Z106" s="115">
        <v>0</v>
      </c>
      <c r="AA106" s="116">
        <f>$Z$106*$K$106</f>
        <v>0</v>
      </c>
      <c r="AR106" s="76" t="s">
        <v>111</v>
      </c>
      <c r="AT106" s="76" t="s">
        <v>107</v>
      </c>
      <c r="AU106" s="76" t="s">
        <v>17</v>
      </c>
      <c r="AY106" s="6" t="s">
        <v>106</v>
      </c>
      <c r="BE106" s="117">
        <f>IF($U$106="základní",$N$106,0)</f>
        <v>0</v>
      </c>
      <c r="BF106" s="117">
        <f>IF($U$106="snížená",$N$106,0)</f>
        <v>0</v>
      </c>
      <c r="BG106" s="117">
        <f>IF($U$106="zákl. přenesená",$N$106,0)</f>
        <v>0</v>
      </c>
      <c r="BH106" s="117">
        <f>IF($U$106="sníž. přenesená",$N$106,0)</f>
        <v>0</v>
      </c>
      <c r="BI106" s="117">
        <f>IF($U$106="nulová",$N$106,0)</f>
        <v>0</v>
      </c>
      <c r="BJ106" s="76" t="s">
        <v>17</v>
      </c>
      <c r="BK106" s="117">
        <f>ROUND($L$106*$K$106,2)</f>
        <v>0</v>
      </c>
      <c r="BL106" s="76" t="s">
        <v>111</v>
      </c>
      <c r="BM106" s="76" t="s">
        <v>148</v>
      </c>
    </row>
    <row r="107" spans="2:47" s="6" customFormat="1" ht="16.5" customHeight="1">
      <c r="B107" s="21"/>
      <c r="C107" s="22"/>
      <c r="D107" s="22"/>
      <c r="E107" s="22"/>
      <c r="F107" s="172" t="s">
        <v>150</v>
      </c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41"/>
      <c r="T107" s="50"/>
      <c r="U107" s="22"/>
      <c r="V107" s="22"/>
      <c r="W107" s="22"/>
      <c r="X107" s="22"/>
      <c r="Y107" s="22"/>
      <c r="Z107" s="22"/>
      <c r="AA107" s="51"/>
      <c r="AT107" s="6" t="s">
        <v>112</v>
      </c>
      <c r="AU107" s="6" t="s">
        <v>17</v>
      </c>
    </row>
    <row r="108" spans="2:65" s="6" customFormat="1" ht="15.75" customHeight="1">
      <c r="B108" s="21"/>
      <c r="C108" s="108" t="s">
        <v>8</v>
      </c>
      <c r="D108" s="108" t="s">
        <v>107</v>
      </c>
      <c r="E108" s="109" t="s">
        <v>151</v>
      </c>
      <c r="F108" s="168" t="s">
        <v>152</v>
      </c>
      <c r="G108" s="169"/>
      <c r="H108" s="169"/>
      <c r="I108" s="169"/>
      <c r="J108" s="111" t="s">
        <v>110</v>
      </c>
      <c r="K108" s="112">
        <v>63</v>
      </c>
      <c r="L108" s="170"/>
      <c r="M108" s="169"/>
      <c r="N108" s="171">
        <f>ROUND($L$108*$K$108,2)</f>
        <v>0</v>
      </c>
      <c r="O108" s="169"/>
      <c r="P108" s="169"/>
      <c r="Q108" s="169"/>
      <c r="R108" s="110"/>
      <c r="S108" s="41"/>
      <c r="T108" s="113"/>
      <c r="U108" s="114" t="s">
        <v>34</v>
      </c>
      <c r="V108" s="22"/>
      <c r="W108" s="22"/>
      <c r="X108" s="115">
        <v>0</v>
      </c>
      <c r="Y108" s="115">
        <f>$X$108*$K$108</f>
        <v>0</v>
      </c>
      <c r="Z108" s="115">
        <v>0</v>
      </c>
      <c r="AA108" s="116">
        <f>$Z$108*$K$108</f>
        <v>0</v>
      </c>
      <c r="AR108" s="76" t="s">
        <v>111</v>
      </c>
      <c r="AT108" s="76" t="s">
        <v>107</v>
      </c>
      <c r="AU108" s="76" t="s">
        <v>17</v>
      </c>
      <c r="AY108" s="6" t="s">
        <v>106</v>
      </c>
      <c r="BE108" s="117">
        <f>IF($U$108="základní",$N$108,0)</f>
        <v>0</v>
      </c>
      <c r="BF108" s="117">
        <f>IF($U$108="snížená",$N$108,0)</f>
        <v>0</v>
      </c>
      <c r="BG108" s="117">
        <f>IF($U$108="zákl. přenesená",$N$108,0)</f>
        <v>0</v>
      </c>
      <c r="BH108" s="117">
        <f>IF($U$108="sníž. přenesená",$N$108,0)</f>
        <v>0</v>
      </c>
      <c r="BI108" s="117">
        <f>IF($U$108="nulová",$N$108,0)</f>
        <v>0</v>
      </c>
      <c r="BJ108" s="76" t="s">
        <v>17</v>
      </c>
      <c r="BK108" s="117">
        <f>ROUND($L$108*$K$108,2)</f>
        <v>0</v>
      </c>
      <c r="BL108" s="76" t="s">
        <v>111</v>
      </c>
      <c r="BM108" s="76" t="s">
        <v>8</v>
      </c>
    </row>
    <row r="109" spans="2:47" s="6" customFormat="1" ht="16.5" customHeight="1">
      <c r="B109" s="21"/>
      <c r="C109" s="22"/>
      <c r="D109" s="22"/>
      <c r="E109" s="22"/>
      <c r="F109" s="172" t="s">
        <v>152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41"/>
      <c r="T109" s="50"/>
      <c r="U109" s="22"/>
      <c r="V109" s="22"/>
      <c r="W109" s="22"/>
      <c r="X109" s="22"/>
      <c r="Y109" s="22"/>
      <c r="Z109" s="22"/>
      <c r="AA109" s="51"/>
      <c r="AT109" s="6" t="s">
        <v>112</v>
      </c>
      <c r="AU109" s="6" t="s">
        <v>17</v>
      </c>
    </row>
    <row r="110" spans="2:65" s="6" customFormat="1" ht="27" customHeight="1">
      <c r="B110" s="21"/>
      <c r="C110" s="108" t="s">
        <v>153</v>
      </c>
      <c r="D110" s="108" t="s">
        <v>107</v>
      </c>
      <c r="E110" s="109" t="s">
        <v>154</v>
      </c>
      <c r="F110" s="168" t="s">
        <v>155</v>
      </c>
      <c r="G110" s="169"/>
      <c r="H110" s="169"/>
      <c r="I110" s="169"/>
      <c r="J110" s="111" t="s">
        <v>110</v>
      </c>
      <c r="K110" s="112">
        <v>5</v>
      </c>
      <c r="L110" s="170"/>
      <c r="M110" s="169"/>
      <c r="N110" s="171">
        <f>ROUND($L$110*$K$110,2)</f>
        <v>0</v>
      </c>
      <c r="O110" s="169"/>
      <c r="P110" s="169"/>
      <c r="Q110" s="169"/>
      <c r="R110" s="110"/>
      <c r="S110" s="41"/>
      <c r="T110" s="113"/>
      <c r="U110" s="114" t="s">
        <v>34</v>
      </c>
      <c r="V110" s="22"/>
      <c r="W110" s="22"/>
      <c r="X110" s="115">
        <v>0</v>
      </c>
      <c r="Y110" s="115">
        <f>$X$110*$K$110</f>
        <v>0</v>
      </c>
      <c r="Z110" s="115">
        <v>0</v>
      </c>
      <c r="AA110" s="116">
        <f>$Z$110*$K$110</f>
        <v>0</v>
      </c>
      <c r="AR110" s="76" t="s">
        <v>111</v>
      </c>
      <c r="AT110" s="76" t="s">
        <v>107</v>
      </c>
      <c r="AU110" s="76" t="s">
        <v>17</v>
      </c>
      <c r="AY110" s="6" t="s">
        <v>106</v>
      </c>
      <c r="BE110" s="117">
        <f>IF($U$110="základní",$N$110,0)</f>
        <v>0</v>
      </c>
      <c r="BF110" s="117">
        <f>IF($U$110="snížená",$N$110,0)</f>
        <v>0</v>
      </c>
      <c r="BG110" s="117">
        <f>IF($U$110="zákl. přenesená",$N$110,0)</f>
        <v>0</v>
      </c>
      <c r="BH110" s="117">
        <f>IF($U$110="sníž. přenesená",$N$110,0)</f>
        <v>0</v>
      </c>
      <c r="BI110" s="117">
        <f>IF($U$110="nulová",$N$110,0)</f>
        <v>0</v>
      </c>
      <c r="BJ110" s="76" t="s">
        <v>17</v>
      </c>
      <c r="BK110" s="117">
        <f>ROUND($L$110*$K$110,2)</f>
        <v>0</v>
      </c>
      <c r="BL110" s="76" t="s">
        <v>111</v>
      </c>
      <c r="BM110" s="76" t="s">
        <v>153</v>
      </c>
    </row>
    <row r="111" spans="2:47" s="6" customFormat="1" ht="16.5" customHeight="1">
      <c r="B111" s="21"/>
      <c r="C111" s="22"/>
      <c r="D111" s="22"/>
      <c r="E111" s="22"/>
      <c r="F111" s="172" t="s">
        <v>155</v>
      </c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41"/>
      <c r="T111" s="50"/>
      <c r="U111" s="22"/>
      <c r="V111" s="22"/>
      <c r="W111" s="22"/>
      <c r="X111" s="22"/>
      <c r="Y111" s="22"/>
      <c r="Z111" s="22"/>
      <c r="AA111" s="51"/>
      <c r="AT111" s="6" t="s">
        <v>112</v>
      </c>
      <c r="AU111" s="6" t="s">
        <v>17</v>
      </c>
    </row>
    <row r="112" spans="2:65" s="6" customFormat="1" ht="15.75" customHeight="1">
      <c r="B112" s="21"/>
      <c r="C112" s="108" t="s">
        <v>156</v>
      </c>
      <c r="D112" s="108" t="s">
        <v>107</v>
      </c>
      <c r="E112" s="109" t="s">
        <v>157</v>
      </c>
      <c r="F112" s="168" t="s">
        <v>158</v>
      </c>
      <c r="G112" s="169"/>
      <c r="H112" s="169"/>
      <c r="I112" s="169"/>
      <c r="J112" s="111" t="s">
        <v>159</v>
      </c>
      <c r="K112" s="112">
        <v>980</v>
      </c>
      <c r="L112" s="170"/>
      <c r="M112" s="169"/>
      <c r="N112" s="171">
        <f>ROUND($L$112*$K$112,2)</f>
        <v>0</v>
      </c>
      <c r="O112" s="169"/>
      <c r="P112" s="169"/>
      <c r="Q112" s="169"/>
      <c r="R112" s="110"/>
      <c r="S112" s="41"/>
      <c r="T112" s="113"/>
      <c r="U112" s="114" t="s">
        <v>34</v>
      </c>
      <c r="V112" s="22"/>
      <c r="W112" s="22"/>
      <c r="X112" s="115">
        <v>0</v>
      </c>
      <c r="Y112" s="115">
        <f>$X$112*$K$112</f>
        <v>0</v>
      </c>
      <c r="Z112" s="115">
        <v>0</v>
      </c>
      <c r="AA112" s="116">
        <f>$Z$112*$K$112</f>
        <v>0</v>
      </c>
      <c r="AR112" s="76" t="s">
        <v>111</v>
      </c>
      <c r="AT112" s="76" t="s">
        <v>107</v>
      </c>
      <c r="AU112" s="76" t="s">
        <v>17</v>
      </c>
      <c r="AY112" s="6" t="s">
        <v>106</v>
      </c>
      <c r="BE112" s="117">
        <f>IF($U$112="základní",$N$112,0)</f>
        <v>0</v>
      </c>
      <c r="BF112" s="117">
        <f>IF($U$112="snížená",$N$112,0)</f>
        <v>0</v>
      </c>
      <c r="BG112" s="117">
        <f>IF($U$112="zákl. přenesená",$N$112,0)</f>
        <v>0</v>
      </c>
      <c r="BH112" s="117">
        <f>IF($U$112="sníž. přenesená",$N$112,0)</f>
        <v>0</v>
      </c>
      <c r="BI112" s="117">
        <f>IF($U$112="nulová",$N$112,0)</f>
        <v>0</v>
      </c>
      <c r="BJ112" s="76" t="s">
        <v>17</v>
      </c>
      <c r="BK112" s="117">
        <f>ROUND($L$112*$K$112,2)</f>
        <v>0</v>
      </c>
      <c r="BL112" s="76" t="s">
        <v>111</v>
      </c>
      <c r="BM112" s="76" t="s">
        <v>156</v>
      </c>
    </row>
    <row r="113" spans="2:47" s="6" customFormat="1" ht="16.5" customHeight="1">
      <c r="B113" s="21"/>
      <c r="C113" s="22"/>
      <c r="D113" s="22"/>
      <c r="E113" s="22"/>
      <c r="F113" s="172" t="s">
        <v>158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41"/>
      <c r="T113" s="50"/>
      <c r="U113" s="22"/>
      <c r="V113" s="22"/>
      <c r="W113" s="22"/>
      <c r="X113" s="22"/>
      <c r="Y113" s="22"/>
      <c r="Z113" s="22"/>
      <c r="AA113" s="51"/>
      <c r="AT113" s="6" t="s">
        <v>112</v>
      </c>
      <c r="AU113" s="6" t="s">
        <v>17</v>
      </c>
    </row>
    <row r="114" spans="2:65" s="6" customFormat="1" ht="39" customHeight="1">
      <c r="B114" s="21"/>
      <c r="C114" s="108" t="s">
        <v>160</v>
      </c>
      <c r="D114" s="108" t="s">
        <v>107</v>
      </c>
      <c r="E114" s="109" t="s">
        <v>161</v>
      </c>
      <c r="F114" s="168" t="s">
        <v>162</v>
      </c>
      <c r="G114" s="169"/>
      <c r="H114" s="169"/>
      <c r="I114" s="169"/>
      <c r="J114" s="111" t="s">
        <v>159</v>
      </c>
      <c r="K114" s="112">
        <v>4</v>
      </c>
      <c r="L114" s="170"/>
      <c r="M114" s="169"/>
      <c r="N114" s="171">
        <f>ROUND($L$114*$K$114,2)</f>
        <v>0</v>
      </c>
      <c r="O114" s="169"/>
      <c r="P114" s="169"/>
      <c r="Q114" s="169"/>
      <c r="R114" s="110"/>
      <c r="S114" s="41"/>
      <c r="T114" s="113"/>
      <c r="U114" s="114" t="s">
        <v>34</v>
      </c>
      <c r="V114" s="22"/>
      <c r="W114" s="22"/>
      <c r="X114" s="115">
        <v>0</v>
      </c>
      <c r="Y114" s="115">
        <f>$X$114*$K$114</f>
        <v>0</v>
      </c>
      <c r="Z114" s="115">
        <v>0</v>
      </c>
      <c r="AA114" s="116">
        <f>$Z$114*$K$114</f>
        <v>0</v>
      </c>
      <c r="AR114" s="76" t="s">
        <v>111</v>
      </c>
      <c r="AT114" s="76" t="s">
        <v>107</v>
      </c>
      <c r="AU114" s="76" t="s">
        <v>17</v>
      </c>
      <c r="AY114" s="6" t="s">
        <v>106</v>
      </c>
      <c r="BE114" s="117">
        <f>IF($U$114="základní",$N$114,0)</f>
        <v>0</v>
      </c>
      <c r="BF114" s="117">
        <f>IF($U$114="snížená",$N$114,0)</f>
        <v>0</v>
      </c>
      <c r="BG114" s="117">
        <f>IF($U$114="zákl. přenesená",$N$114,0)</f>
        <v>0</v>
      </c>
      <c r="BH114" s="117">
        <f>IF($U$114="sníž. přenesená",$N$114,0)</f>
        <v>0</v>
      </c>
      <c r="BI114" s="117">
        <f>IF($U$114="nulová",$N$114,0)</f>
        <v>0</v>
      </c>
      <c r="BJ114" s="76" t="s">
        <v>17</v>
      </c>
      <c r="BK114" s="117">
        <f>ROUND($L$114*$K$114,2)</f>
        <v>0</v>
      </c>
      <c r="BL114" s="76" t="s">
        <v>111</v>
      </c>
      <c r="BM114" s="76" t="s">
        <v>160</v>
      </c>
    </row>
    <row r="115" spans="2:47" s="6" customFormat="1" ht="16.5" customHeight="1">
      <c r="B115" s="21"/>
      <c r="C115" s="22"/>
      <c r="D115" s="22"/>
      <c r="E115" s="22"/>
      <c r="F115" s="172" t="s">
        <v>162</v>
      </c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41"/>
      <c r="T115" s="50"/>
      <c r="U115" s="22"/>
      <c r="V115" s="22"/>
      <c r="W115" s="22"/>
      <c r="X115" s="22"/>
      <c r="Y115" s="22"/>
      <c r="Z115" s="22"/>
      <c r="AA115" s="51"/>
      <c r="AT115" s="6" t="s">
        <v>112</v>
      </c>
      <c r="AU115" s="6" t="s">
        <v>17</v>
      </c>
    </row>
    <row r="116" spans="2:65" s="6" customFormat="1" ht="51" customHeight="1">
      <c r="B116" s="21"/>
      <c r="C116" s="108" t="s">
        <v>163</v>
      </c>
      <c r="D116" s="108" t="s">
        <v>107</v>
      </c>
      <c r="E116" s="109" t="s">
        <v>164</v>
      </c>
      <c r="F116" s="168" t="s">
        <v>165</v>
      </c>
      <c r="G116" s="169"/>
      <c r="H116" s="169"/>
      <c r="I116" s="169"/>
      <c r="J116" s="111" t="s">
        <v>115</v>
      </c>
      <c r="K116" s="112">
        <v>4</v>
      </c>
      <c r="L116" s="170"/>
      <c r="M116" s="169"/>
      <c r="N116" s="171">
        <f>ROUND($L$116*$K$116,2)</f>
        <v>0</v>
      </c>
      <c r="O116" s="169"/>
      <c r="P116" s="169"/>
      <c r="Q116" s="169"/>
      <c r="R116" s="110"/>
      <c r="S116" s="41"/>
      <c r="T116" s="113"/>
      <c r="U116" s="114" t="s">
        <v>34</v>
      </c>
      <c r="V116" s="22"/>
      <c r="W116" s="22"/>
      <c r="X116" s="115">
        <v>0</v>
      </c>
      <c r="Y116" s="115">
        <f>$X$116*$K$116</f>
        <v>0</v>
      </c>
      <c r="Z116" s="115">
        <v>0</v>
      </c>
      <c r="AA116" s="116">
        <f>$Z$116*$K$116</f>
        <v>0</v>
      </c>
      <c r="AR116" s="76" t="s">
        <v>111</v>
      </c>
      <c r="AT116" s="76" t="s">
        <v>107</v>
      </c>
      <c r="AU116" s="76" t="s">
        <v>17</v>
      </c>
      <c r="AY116" s="6" t="s">
        <v>106</v>
      </c>
      <c r="BE116" s="117">
        <f>IF($U$116="základní",$N$116,0)</f>
        <v>0</v>
      </c>
      <c r="BF116" s="117">
        <f>IF($U$116="snížená",$N$116,0)</f>
        <v>0</v>
      </c>
      <c r="BG116" s="117">
        <f>IF($U$116="zákl. přenesená",$N$116,0)</f>
        <v>0</v>
      </c>
      <c r="BH116" s="117">
        <f>IF($U$116="sníž. přenesená",$N$116,0)</f>
        <v>0</v>
      </c>
      <c r="BI116" s="117">
        <f>IF($U$116="nulová",$N$116,0)</f>
        <v>0</v>
      </c>
      <c r="BJ116" s="76" t="s">
        <v>17</v>
      </c>
      <c r="BK116" s="117">
        <f>ROUND($L$116*$K$116,2)</f>
        <v>0</v>
      </c>
      <c r="BL116" s="76" t="s">
        <v>111</v>
      </c>
      <c r="BM116" s="76" t="s">
        <v>163</v>
      </c>
    </row>
    <row r="117" spans="2:47" s="6" customFormat="1" ht="27" customHeight="1">
      <c r="B117" s="21"/>
      <c r="C117" s="22"/>
      <c r="D117" s="22"/>
      <c r="E117" s="22"/>
      <c r="F117" s="172" t="s">
        <v>165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41"/>
      <c r="T117" s="50"/>
      <c r="U117" s="22"/>
      <c r="V117" s="22"/>
      <c r="W117" s="22"/>
      <c r="X117" s="22"/>
      <c r="Y117" s="22"/>
      <c r="Z117" s="22"/>
      <c r="AA117" s="51"/>
      <c r="AT117" s="6" t="s">
        <v>112</v>
      </c>
      <c r="AU117" s="6" t="s">
        <v>17</v>
      </c>
    </row>
    <row r="118" spans="2:65" s="6" customFormat="1" ht="15.75" customHeight="1">
      <c r="B118" s="21"/>
      <c r="C118" s="108" t="s">
        <v>166</v>
      </c>
      <c r="D118" s="108" t="s">
        <v>107</v>
      </c>
      <c r="E118" s="109" t="s">
        <v>167</v>
      </c>
      <c r="F118" s="168" t="s">
        <v>168</v>
      </c>
      <c r="G118" s="169"/>
      <c r="H118" s="169"/>
      <c r="I118" s="169"/>
      <c r="J118" s="111" t="s">
        <v>159</v>
      </c>
      <c r="K118" s="112">
        <v>4</v>
      </c>
      <c r="L118" s="170"/>
      <c r="M118" s="169"/>
      <c r="N118" s="171">
        <f>ROUND($L$118*$K$118,2)</f>
        <v>0</v>
      </c>
      <c r="O118" s="169"/>
      <c r="P118" s="169"/>
      <c r="Q118" s="169"/>
      <c r="R118" s="110"/>
      <c r="S118" s="41"/>
      <c r="T118" s="113"/>
      <c r="U118" s="114" t="s">
        <v>34</v>
      </c>
      <c r="V118" s="22"/>
      <c r="W118" s="22"/>
      <c r="X118" s="115">
        <v>0</v>
      </c>
      <c r="Y118" s="115">
        <f>$X$118*$K$118</f>
        <v>0</v>
      </c>
      <c r="Z118" s="115">
        <v>0</v>
      </c>
      <c r="AA118" s="116">
        <f>$Z$118*$K$118</f>
        <v>0</v>
      </c>
      <c r="AR118" s="76" t="s">
        <v>111</v>
      </c>
      <c r="AT118" s="76" t="s">
        <v>107</v>
      </c>
      <c r="AU118" s="76" t="s">
        <v>17</v>
      </c>
      <c r="AY118" s="6" t="s">
        <v>106</v>
      </c>
      <c r="BE118" s="117">
        <f>IF($U$118="základní",$N$118,0)</f>
        <v>0</v>
      </c>
      <c r="BF118" s="117">
        <f>IF($U$118="snížená",$N$118,0)</f>
        <v>0</v>
      </c>
      <c r="BG118" s="117">
        <f>IF($U$118="zákl. přenesená",$N$118,0)</f>
        <v>0</v>
      </c>
      <c r="BH118" s="117">
        <f>IF($U$118="sníž. přenesená",$N$118,0)</f>
        <v>0</v>
      </c>
      <c r="BI118" s="117">
        <f>IF($U$118="nulová",$N$118,0)</f>
        <v>0</v>
      </c>
      <c r="BJ118" s="76" t="s">
        <v>17</v>
      </c>
      <c r="BK118" s="117">
        <f>ROUND($L$118*$K$118,2)</f>
        <v>0</v>
      </c>
      <c r="BL118" s="76" t="s">
        <v>111</v>
      </c>
      <c r="BM118" s="76" t="s">
        <v>166</v>
      </c>
    </row>
    <row r="119" spans="2:47" s="6" customFormat="1" ht="16.5" customHeight="1">
      <c r="B119" s="21"/>
      <c r="C119" s="22"/>
      <c r="D119" s="22"/>
      <c r="E119" s="22"/>
      <c r="F119" s="172" t="s">
        <v>168</v>
      </c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41"/>
      <c r="T119" s="50"/>
      <c r="U119" s="22"/>
      <c r="V119" s="22"/>
      <c r="W119" s="22"/>
      <c r="X119" s="22"/>
      <c r="Y119" s="22"/>
      <c r="Z119" s="22"/>
      <c r="AA119" s="51"/>
      <c r="AT119" s="6" t="s">
        <v>112</v>
      </c>
      <c r="AU119" s="6" t="s">
        <v>17</v>
      </c>
    </row>
    <row r="120" spans="2:65" s="6" customFormat="1" ht="15.75" customHeight="1">
      <c r="B120" s="21"/>
      <c r="C120" s="108" t="s">
        <v>7</v>
      </c>
      <c r="D120" s="108" t="s">
        <v>107</v>
      </c>
      <c r="E120" s="109" t="s">
        <v>169</v>
      </c>
      <c r="F120" s="168" t="s">
        <v>170</v>
      </c>
      <c r="G120" s="169"/>
      <c r="H120" s="169"/>
      <c r="I120" s="169"/>
      <c r="J120" s="111" t="s">
        <v>115</v>
      </c>
      <c r="K120" s="112">
        <v>4</v>
      </c>
      <c r="L120" s="170"/>
      <c r="M120" s="169"/>
      <c r="N120" s="171">
        <f>ROUND($L$120*$K$120,2)</f>
        <v>0</v>
      </c>
      <c r="O120" s="169"/>
      <c r="P120" s="169"/>
      <c r="Q120" s="169"/>
      <c r="R120" s="110"/>
      <c r="S120" s="41"/>
      <c r="T120" s="113"/>
      <c r="U120" s="114" t="s">
        <v>34</v>
      </c>
      <c r="V120" s="22"/>
      <c r="W120" s="22"/>
      <c r="X120" s="115">
        <v>0</v>
      </c>
      <c r="Y120" s="115">
        <f>$X$120*$K$120</f>
        <v>0</v>
      </c>
      <c r="Z120" s="115">
        <v>0</v>
      </c>
      <c r="AA120" s="116">
        <f>$Z$120*$K$120</f>
        <v>0</v>
      </c>
      <c r="AR120" s="76" t="s">
        <v>111</v>
      </c>
      <c r="AT120" s="76" t="s">
        <v>107</v>
      </c>
      <c r="AU120" s="76" t="s">
        <v>17</v>
      </c>
      <c r="AY120" s="6" t="s">
        <v>106</v>
      </c>
      <c r="BE120" s="117">
        <f>IF($U$120="základní",$N$120,0)</f>
        <v>0</v>
      </c>
      <c r="BF120" s="117">
        <f>IF($U$120="snížená",$N$120,0)</f>
        <v>0</v>
      </c>
      <c r="BG120" s="117">
        <f>IF($U$120="zákl. přenesená",$N$120,0)</f>
        <v>0</v>
      </c>
      <c r="BH120" s="117">
        <f>IF($U$120="sníž. přenesená",$N$120,0)</f>
        <v>0</v>
      </c>
      <c r="BI120" s="117">
        <f>IF($U$120="nulová",$N$120,0)</f>
        <v>0</v>
      </c>
      <c r="BJ120" s="76" t="s">
        <v>17</v>
      </c>
      <c r="BK120" s="117">
        <f>ROUND($L$120*$K$120,2)</f>
        <v>0</v>
      </c>
      <c r="BL120" s="76" t="s">
        <v>111</v>
      </c>
      <c r="BM120" s="76" t="s">
        <v>7</v>
      </c>
    </row>
    <row r="121" spans="2:47" s="6" customFormat="1" ht="16.5" customHeight="1">
      <c r="B121" s="21"/>
      <c r="C121" s="22"/>
      <c r="D121" s="22"/>
      <c r="E121" s="22"/>
      <c r="F121" s="172" t="s">
        <v>170</v>
      </c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41"/>
      <c r="T121" s="50"/>
      <c r="U121" s="22"/>
      <c r="V121" s="22"/>
      <c r="W121" s="22"/>
      <c r="X121" s="22"/>
      <c r="Y121" s="22"/>
      <c r="Z121" s="22"/>
      <c r="AA121" s="51"/>
      <c r="AT121" s="6" t="s">
        <v>112</v>
      </c>
      <c r="AU121" s="6" t="s">
        <v>17</v>
      </c>
    </row>
    <row r="122" spans="2:65" s="6" customFormat="1" ht="27" customHeight="1">
      <c r="B122" s="21"/>
      <c r="C122" s="108" t="s">
        <v>171</v>
      </c>
      <c r="D122" s="108" t="s">
        <v>107</v>
      </c>
      <c r="E122" s="109" t="s">
        <v>172</v>
      </c>
      <c r="F122" s="168" t="s">
        <v>173</v>
      </c>
      <c r="G122" s="169"/>
      <c r="H122" s="169"/>
      <c r="I122" s="169"/>
      <c r="J122" s="111" t="s">
        <v>110</v>
      </c>
      <c r="K122" s="112">
        <v>12</v>
      </c>
      <c r="L122" s="170"/>
      <c r="M122" s="169"/>
      <c r="N122" s="171">
        <f>ROUND($L$122*$K$122,2)</f>
        <v>0</v>
      </c>
      <c r="O122" s="169"/>
      <c r="P122" s="169"/>
      <c r="Q122" s="169"/>
      <c r="R122" s="110"/>
      <c r="S122" s="41"/>
      <c r="T122" s="113"/>
      <c r="U122" s="114" t="s">
        <v>34</v>
      </c>
      <c r="V122" s="22"/>
      <c r="W122" s="22"/>
      <c r="X122" s="115">
        <v>0</v>
      </c>
      <c r="Y122" s="115">
        <f>$X$122*$K$122</f>
        <v>0</v>
      </c>
      <c r="Z122" s="115">
        <v>0</v>
      </c>
      <c r="AA122" s="116">
        <f>$Z$122*$K$122</f>
        <v>0</v>
      </c>
      <c r="AR122" s="76" t="s">
        <v>111</v>
      </c>
      <c r="AT122" s="76" t="s">
        <v>107</v>
      </c>
      <c r="AU122" s="76" t="s">
        <v>17</v>
      </c>
      <c r="AY122" s="6" t="s">
        <v>106</v>
      </c>
      <c r="BE122" s="117">
        <f>IF($U$122="základní",$N$122,0)</f>
        <v>0</v>
      </c>
      <c r="BF122" s="117">
        <f>IF($U$122="snížená",$N$122,0)</f>
        <v>0</v>
      </c>
      <c r="BG122" s="117">
        <f>IF($U$122="zákl. přenesená",$N$122,0)</f>
        <v>0</v>
      </c>
      <c r="BH122" s="117">
        <f>IF($U$122="sníž. přenesená",$N$122,0)</f>
        <v>0</v>
      </c>
      <c r="BI122" s="117">
        <f>IF($U$122="nulová",$N$122,0)</f>
        <v>0</v>
      </c>
      <c r="BJ122" s="76" t="s">
        <v>17</v>
      </c>
      <c r="BK122" s="117">
        <f>ROUND($L$122*$K$122,2)</f>
        <v>0</v>
      </c>
      <c r="BL122" s="76" t="s">
        <v>111</v>
      </c>
      <c r="BM122" s="76" t="s">
        <v>171</v>
      </c>
    </row>
    <row r="123" spans="2:47" s="6" customFormat="1" ht="16.5" customHeight="1">
      <c r="B123" s="21"/>
      <c r="C123" s="22"/>
      <c r="D123" s="22"/>
      <c r="E123" s="22"/>
      <c r="F123" s="172" t="s">
        <v>173</v>
      </c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41"/>
      <c r="T123" s="50"/>
      <c r="U123" s="22"/>
      <c r="V123" s="22"/>
      <c r="W123" s="22"/>
      <c r="X123" s="22"/>
      <c r="Y123" s="22"/>
      <c r="Z123" s="22"/>
      <c r="AA123" s="51"/>
      <c r="AT123" s="6" t="s">
        <v>112</v>
      </c>
      <c r="AU123" s="6" t="s">
        <v>17</v>
      </c>
    </row>
    <row r="124" spans="2:63" s="98" customFormat="1" ht="37.5" customHeight="1">
      <c r="B124" s="99"/>
      <c r="C124" s="100"/>
      <c r="D124" s="101" t="s">
        <v>85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174">
        <f>$BK$124</f>
        <v>0</v>
      </c>
      <c r="O124" s="175"/>
      <c r="P124" s="175"/>
      <c r="Q124" s="175"/>
      <c r="R124" s="100"/>
      <c r="S124" s="102"/>
      <c r="T124" s="103"/>
      <c r="U124" s="100"/>
      <c r="V124" s="100"/>
      <c r="W124" s="104">
        <f>SUM($W$125:$W$126)</f>
        <v>0</v>
      </c>
      <c r="X124" s="100"/>
      <c r="Y124" s="104">
        <f>SUM($Y$125:$Y$126)</f>
        <v>0</v>
      </c>
      <c r="Z124" s="100"/>
      <c r="AA124" s="105">
        <f>SUM($AA$125:$AA$126)</f>
        <v>0</v>
      </c>
      <c r="AR124" s="106" t="s">
        <v>17</v>
      </c>
      <c r="AT124" s="106" t="s">
        <v>63</v>
      </c>
      <c r="AU124" s="106" t="s">
        <v>64</v>
      </c>
      <c r="AY124" s="106" t="s">
        <v>106</v>
      </c>
      <c r="BK124" s="107">
        <f>SUM($BK$125:$BK$126)</f>
        <v>0</v>
      </c>
    </row>
    <row r="125" spans="2:65" s="6" customFormat="1" ht="27" customHeight="1">
      <c r="B125" s="21"/>
      <c r="C125" s="108" t="s">
        <v>174</v>
      </c>
      <c r="D125" s="108" t="s">
        <v>107</v>
      </c>
      <c r="E125" s="109" t="s">
        <v>175</v>
      </c>
      <c r="F125" s="168" t="s">
        <v>176</v>
      </c>
      <c r="G125" s="169"/>
      <c r="H125" s="169"/>
      <c r="I125" s="169"/>
      <c r="J125" s="111" t="s">
        <v>130</v>
      </c>
      <c r="K125" s="112">
        <v>69</v>
      </c>
      <c r="L125" s="170"/>
      <c r="M125" s="169"/>
      <c r="N125" s="171">
        <f>ROUND($L$125*$K$125,2)</f>
        <v>0</v>
      </c>
      <c r="O125" s="169"/>
      <c r="P125" s="169"/>
      <c r="Q125" s="169"/>
      <c r="R125" s="110"/>
      <c r="S125" s="41"/>
      <c r="T125" s="113"/>
      <c r="U125" s="114" t="s">
        <v>34</v>
      </c>
      <c r="V125" s="22"/>
      <c r="W125" s="22"/>
      <c r="X125" s="115">
        <v>0</v>
      </c>
      <c r="Y125" s="115">
        <f>$X$125*$K$125</f>
        <v>0</v>
      </c>
      <c r="Z125" s="115">
        <v>0</v>
      </c>
      <c r="AA125" s="116">
        <f>$Z$125*$K$125</f>
        <v>0</v>
      </c>
      <c r="AR125" s="76" t="s">
        <v>111</v>
      </c>
      <c r="AT125" s="76" t="s">
        <v>107</v>
      </c>
      <c r="AU125" s="76" t="s">
        <v>17</v>
      </c>
      <c r="AY125" s="6" t="s">
        <v>106</v>
      </c>
      <c r="BE125" s="117">
        <f>IF($U$125="základní",$N$125,0)</f>
        <v>0</v>
      </c>
      <c r="BF125" s="117">
        <f>IF($U$125="snížená",$N$125,0)</f>
        <v>0</v>
      </c>
      <c r="BG125" s="117">
        <f>IF($U$125="zákl. přenesená",$N$125,0)</f>
        <v>0</v>
      </c>
      <c r="BH125" s="117">
        <f>IF($U$125="sníž. přenesená",$N$125,0)</f>
        <v>0</v>
      </c>
      <c r="BI125" s="117">
        <f>IF($U$125="nulová",$N$125,0)</f>
        <v>0</v>
      </c>
      <c r="BJ125" s="76" t="s">
        <v>17</v>
      </c>
      <c r="BK125" s="117">
        <f>ROUND($L$125*$K$125,2)</f>
        <v>0</v>
      </c>
      <c r="BL125" s="76" t="s">
        <v>111</v>
      </c>
      <c r="BM125" s="76" t="s">
        <v>174</v>
      </c>
    </row>
    <row r="126" spans="2:47" s="6" customFormat="1" ht="16.5" customHeight="1">
      <c r="B126" s="21"/>
      <c r="C126" s="22"/>
      <c r="D126" s="22"/>
      <c r="E126" s="22"/>
      <c r="F126" s="172" t="s">
        <v>176</v>
      </c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41"/>
      <c r="T126" s="50"/>
      <c r="U126" s="22"/>
      <c r="V126" s="22"/>
      <c r="W126" s="22"/>
      <c r="X126" s="22"/>
      <c r="Y126" s="22"/>
      <c r="Z126" s="22"/>
      <c r="AA126" s="51"/>
      <c r="AT126" s="6" t="s">
        <v>112</v>
      </c>
      <c r="AU126" s="6" t="s">
        <v>17</v>
      </c>
    </row>
    <row r="127" spans="2:63" s="98" customFormat="1" ht="37.5" customHeight="1">
      <c r="B127" s="99"/>
      <c r="C127" s="100"/>
      <c r="D127" s="101" t="s">
        <v>86</v>
      </c>
      <c r="E127" s="100"/>
      <c r="F127" s="100"/>
      <c r="G127" s="100"/>
      <c r="H127" s="100"/>
      <c r="I127" s="100"/>
      <c r="J127" s="100"/>
      <c r="K127" s="100"/>
      <c r="L127" s="100"/>
      <c r="M127" s="100"/>
      <c r="N127" s="174">
        <f>$BK$127</f>
        <v>0</v>
      </c>
      <c r="O127" s="175"/>
      <c r="P127" s="175"/>
      <c r="Q127" s="175"/>
      <c r="R127" s="100"/>
      <c r="S127" s="102"/>
      <c r="T127" s="103"/>
      <c r="U127" s="100"/>
      <c r="V127" s="100"/>
      <c r="W127" s="104">
        <f>SUM($W$128:$W$129)</f>
        <v>0</v>
      </c>
      <c r="X127" s="100"/>
      <c r="Y127" s="104">
        <f>SUM($Y$128:$Y$129)</f>
        <v>0</v>
      </c>
      <c r="Z127" s="100"/>
      <c r="AA127" s="105">
        <f>SUM($AA$128:$AA$129)</f>
        <v>0</v>
      </c>
      <c r="AR127" s="106" t="s">
        <v>17</v>
      </c>
      <c r="AT127" s="106" t="s">
        <v>63</v>
      </c>
      <c r="AU127" s="106" t="s">
        <v>64</v>
      </c>
      <c r="AY127" s="106" t="s">
        <v>106</v>
      </c>
      <c r="BK127" s="107">
        <f>SUM($BK$128:$BK$129)</f>
        <v>0</v>
      </c>
    </row>
    <row r="128" spans="2:65" s="6" customFormat="1" ht="15.75" customHeight="1">
      <c r="B128" s="21"/>
      <c r="C128" s="108" t="s">
        <v>177</v>
      </c>
      <c r="D128" s="108" t="s">
        <v>107</v>
      </c>
      <c r="E128" s="109" t="s">
        <v>178</v>
      </c>
      <c r="F128" s="168" t="s">
        <v>179</v>
      </c>
      <c r="G128" s="169"/>
      <c r="H128" s="169"/>
      <c r="I128" s="169"/>
      <c r="J128" s="111" t="s">
        <v>110</v>
      </c>
      <c r="K128" s="112">
        <v>2</v>
      </c>
      <c r="L128" s="170"/>
      <c r="M128" s="169"/>
      <c r="N128" s="171">
        <f>ROUND($L$128*$K$128,2)</f>
        <v>0</v>
      </c>
      <c r="O128" s="169"/>
      <c r="P128" s="169"/>
      <c r="Q128" s="169"/>
      <c r="R128" s="110"/>
      <c r="S128" s="41"/>
      <c r="T128" s="113"/>
      <c r="U128" s="114" t="s">
        <v>34</v>
      </c>
      <c r="V128" s="22"/>
      <c r="W128" s="22"/>
      <c r="X128" s="115">
        <v>0</v>
      </c>
      <c r="Y128" s="115">
        <f>$X$128*$K$128</f>
        <v>0</v>
      </c>
      <c r="Z128" s="115">
        <v>0</v>
      </c>
      <c r="AA128" s="116">
        <f>$Z$128*$K$128</f>
        <v>0</v>
      </c>
      <c r="AR128" s="76" t="s">
        <v>111</v>
      </c>
      <c r="AT128" s="76" t="s">
        <v>107</v>
      </c>
      <c r="AU128" s="76" t="s">
        <v>17</v>
      </c>
      <c r="AY128" s="6" t="s">
        <v>106</v>
      </c>
      <c r="BE128" s="117">
        <f>IF($U$128="základní",$N$128,0)</f>
        <v>0</v>
      </c>
      <c r="BF128" s="117">
        <f>IF($U$128="snížená",$N$128,0)</f>
        <v>0</v>
      </c>
      <c r="BG128" s="117">
        <f>IF($U$128="zákl. přenesená",$N$128,0)</f>
        <v>0</v>
      </c>
      <c r="BH128" s="117">
        <f>IF($U$128="sníž. přenesená",$N$128,0)</f>
        <v>0</v>
      </c>
      <c r="BI128" s="117">
        <f>IF($U$128="nulová",$N$128,0)</f>
        <v>0</v>
      </c>
      <c r="BJ128" s="76" t="s">
        <v>17</v>
      </c>
      <c r="BK128" s="117">
        <f>ROUND($L$128*$K$128,2)</f>
        <v>0</v>
      </c>
      <c r="BL128" s="76" t="s">
        <v>111</v>
      </c>
      <c r="BM128" s="76" t="s">
        <v>177</v>
      </c>
    </row>
    <row r="129" spans="2:47" s="6" customFormat="1" ht="16.5" customHeight="1">
      <c r="B129" s="21"/>
      <c r="C129" s="22"/>
      <c r="D129" s="22"/>
      <c r="E129" s="22"/>
      <c r="F129" s="172" t="s">
        <v>179</v>
      </c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41"/>
      <c r="T129" s="50"/>
      <c r="U129" s="22"/>
      <c r="V129" s="22"/>
      <c r="W129" s="22"/>
      <c r="X129" s="22"/>
      <c r="Y129" s="22"/>
      <c r="Z129" s="22"/>
      <c r="AA129" s="51"/>
      <c r="AT129" s="6" t="s">
        <v>112</v>
      </c>
      <c r="AU129" s="6" t="s">
        <v>17</v>
      </c>
    </row>
    <row r="130" spans="2:63" s="98" customFormat="1" ht="37.5" customHeight="1">
      <c r="B130" s="99"/>
      <c r="C130" s="100"/>
      <c r="D130" s="101" t="s">
        <v>87</v>
      </c>
      <c r="E130" s="100"/>
      <c r="F130" s="100"/>
      <c r="G130" s="100"/>
      <c r="H130" s="100"/>
      <c r="I130" s="100"/>
      <c r="J130" s="100"/>
      <c r="K130" s="100"/>
      <c r="L130" s="100"/>
      <c r="M130" s="100"/>
      <c r="N130" s="174">
        <f>$BK$130</f>
        <v>0</v>
      </c>
      <c r="O130" s="175"/>
      <c r="P130" s="175"/>
      <c r="Q130" s="175"/>
      <c r="R130" s="100"/>
      <c r="S130" s="102"/>
      <c r="T130" s="103"/>
      <c r="U130" s="100"/>
      <c r="V130" s="100"/>
      <c r="W130" s="104">
        <f>SUM($W$131:$W$150)</f>
        <v>0</v>
      </c>
      <c r="X130" s="100"/>
      <c r="Y130" s="104">
        <f>SUM($Y$131:$Y$150)</f>
        <v>0</v>
      </c>
      <c r="Z130" s="100"/>
      <c r="AA130" s="105">
        <f>SUM($AA$131:$AA$150)</f>
        <v>0</v>
      </c>
      <c r="AR130" s="106" t="s">
        <v>17</v>
      </c>
      <c r="AT130" s="106" t="s">
        <v>63</v>
      </c>
      <c r="AU130" s="106" t="s">
        <v>64</v>
      </c>
      <c r="AY130" s="106" t="s">
        <v>106</v>
      </c>
      <c r="BK130" s="107">
        <f>SUM($BK$131:$BK$150)</f>
        <v>0</v>
      </c>
    </row>
    <row r="131" spans="2:65" s="6" customFormat="1" ht="27" customHeight="1">
      <c r="B131" s="21"/>
      <c r="C131" s="108" t="s">
        <v>180</v>
      </c>
      <c r="D131" s="108" t="s">
        <v>107</v>
      </c>
      <c r="E131" s="109" t="s">
        <v>181</v>
      </c>
      <c r="F131" s="168" t="s">
        <v>182</v>
      </c>
      <c r="G131" s="169"/>
      <c r="H131" s="169"/>
      <c r="I131" s="169"/>
      <c r="J131" s="111" t="s">
        <v>159</v>
      </c>
      <c r="K131" s="112">
        <v>407</v>
      </c>
      <c r="L131" s="170"/>
      <c r="M131" s="169"/>
      <c r="N131" s="171">
        <f>ROUND($L$131*$K$131,2)</f>
        <v>0</v>
      </c>
      <c r="O131" s="169"/>
      <c r="P131" s="169"/>
      <c r="Q131" s="169"/>
      <c r="R131" s="110"/>
      <c r="S131" s="41"/>
      <c r="T131" s="113"/>
      <c r="U131" s="114" t="s">
        <v>34</v>
      </c>
      <c r="V131" s="22"/>
      <c r="W131" s="22"/>
      <c r="X131" s="115">
        <v>0</v>
      </c>
      <c r="Y131" s="115">
        <f>$X$131*$K$131</f>
        <v>0</v>
      </c>
      <c r="Z131" s="115">
        <v>0</v>
      </c>
      <c r="AA131" s="116">
        <f>$Z$131*$K$131</f>
        <v>0</v>
      </c>
      <c r="AR131" s="76" t="s">
        <v>111</v>
      </c>
      <c r="AT131" s="76" t="s">
        <v>107</v>
      </c>
      <c r="AU131" s="76" t="s">
        <v>17</v>
      </c>
      <c r="AY131" s="6" t="s">
        <v>106</v>
      </c>
      <c r="BE131" s="117">
        <f>IF($U$131="základní",$N$131,0)</f>
        <v>0</v>
      </c>
      <c r="BF131" s="117">
        <f>IF($U$131="snížená",$N$131,0)</f>
        <v>0</v>
      </c>
      <c r="BG131" s="117">
        <f>IF($U$131="zákl. přenesená",$N$131,0)</f>
        <v>0</v>
      </c>
      <c r="BH131" s="117">
        <f>IF($U$131="sníž. přenesená",$N$131,0)</f>
        <v>0</v>
      </c>
      <c r="BI131" s="117">
        <f>IF($U$131="nulová",$N$131,0)</f>
        <v>0</v>
      </c>
      <c r="BJ131" s="76" t="s">
        <v>17</v>
      </c>
      <c r="BK131" s="117">
        <f>ROUND($L$131*$K$131,2)</f>
        <v>0</v>
      </c>
      <c r="BL131" s="76" t="s">
        <v>111</v>
      </c>
      <c r="BM131" s="76" t="s">
        <v>180</v>
      </c>
    </row>
    <row r="132" spans="2:47" s="6" customFormat="1" ht="16.5" customHeight="1">
      <c r="B132" s="21"/>
      <c r="C132" s="22"/>
      <c r="D132" s="22"/>
      <c r="E132" s="22"/>
      <c r="F132" s="172" t="s">
        <v>182</v>
      </c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41"/>
      <c r="T132" s="50"/>
      <c r="U132" s="22"/>
      <c r="V132" s="22"/>
      <c r="W132" s="22"/>
      <c r="X132" s="22"/>
      <c r="Y132" s="22"/>
      <c r="Z132" s="22"/>
      <c r="AA132" s="51"/>
      <c r="AT132" s="6" t="s">
        <v>112</v>
      </c>
      <c r="AU132" s="6" t="s">
        <v>17</v>
      </c>
    </row>
    <row r="133" spans="2:65" s="6" customFormat="1" ht="15.75" customHeight="1">
      <c r="B133" s="21"/>
      <c r="C133" s="108" t="s">
        <v>183</v>
      </c>
      <c r="D133" s="108" t="s">
        <v>107</v>
      </c>
      <c r="E133" s="109" t="s">
        <v>184</v>
      </c>
      <c r="F133" s="168" t="s">
        <v>185</v>
      </c>
      <c r="G133" s="169"/>
      <c r="H133" s="169"/>
      <c r="I133" s="169"/>
      <c r="J133" s="111" t="s">
        <v>110</v>
      </c>
      <c r="K133" s="112">
        <v>184</v>
      </c>
      <c r="L133" s="170"/>
      <c r="M133" s="169"/>
      <c r="N133" s="171">
        <f>ROUND($L$133*$K$133,2)</f>
        <v>0</v>
      </c>
      <c r="O133" s="169"/>
      <c r="P133" s="169"/>
      <c r="Q133" s="169"/>
      <c r="R133" s="110"/>
      <c r="S133" s="41"/>
      <c r="T133" s="113"/>
      <c r="U133" s="114" t="s">
        <v>34</v>
      </c>
      <c r="V133" s="22"/>
      <c r="W133" s="22"/>
      <c r="X133" s="115">
        <v>0</v>
      </c>
      <c r="Y133" s="115">
        <f>$X$133*$K$133</f>
        <v>0</v>
      </c>
      <c r="Z133" s="115">
        <v>0</v>
      </c>
      <c r="AA133" s="116">
        <f>$Z$133*$K$133</f>
        <v>0</v>
      </c>
      <c r="AR133" s="76" t="s">
        <v>111</v>
      </c>
      <c r="AT133" s="76" t="s">
        <v>107</v>
      </c>
      <c r="AU133" s="76" t="s">
        <v>17</v>
      </c>
      <c r="AY133" s="6" t="s">
        <v>106</v>
      </c>
      <c r="BE133" s="117">
        <f>IF($U$133="základní",$N$133,0)</f>
        <v>0</v>
      </c>
      <c r="BF133" s="117">
        <f>IF($U$133="snížená",$N$133,0)</f>
        <v>0</v>
      </c>
      <c r="BG133" s="117">
        <f>IF($U$133="zákl. přenesená",$N$133,0)</f>
        <v>0</v>
      </c>
      <c r="BH133" s="117">
        <f>IF($U$133="sníž. přenesená",$N$133,0)</f>
        <v>0</v>
      </c>
      <c r="BI133" s="117">
        <f>IF($U$133="nulová",$N$133,0)</f>
        <v>0</v>
      </c>
      <c r="BJ133" s="76" t="s">
        <v>17</v>
      </c>
      <c r="BK133" s="117">
        <f>ROUND($L$133*$K$133,2)</f>
        <v>0</v>
      </c>
      <c r="BL133" s="76" t="s">
        <v>111</v>
      </c>
      <c r="BM133" s="76" t="s">
        <v>183</v>
      </c>
    </row>
    <row r="134" spans="2:47" s="6" customFormat="1" ht="16.5" customHeight="1">
      <c r="B134" s="21"/>
      <c r="C134" s="22"/>
      <c r="D134" s="22"/>
      <c r="E134" s="22"/>
      <c r="F134" s="172" t="s">
        <v>185</v>
      </c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41"/>
      <c r="T134" s="50"/>
      <c r="U134" s="22"/>
      <c r="V134" s="22"/>
      <c r="W134" s="22"/>
      <c r="X134" s="22"/>
      <c r="Y134" s="22"/>
      <c r="Z134" s="22"/>
      <c r="AA134" s="51"/>
      <c r="AT134" s="6" t="s">
        <v>112</v>
      </c>
      <c r="AU134" s="6" t="s">
        <v>17</v>
      </c>
    </row>
    <row r="135" spans="2:65" s="6" customFormat="1" ht="15.75" customHeight="1">
      <c r="B135" s="21"/>
      <c r="C135" s="108" t="s">
        <v>186</v>
      </c>
      <c r="D135" s="108" t="s">
        <v>107</v>
      </c>
      <c r="E135" s="109" t="s">
        <v>187</v>
      </c>
      <c r="F135" s="168" t="s">
        <v>188</v>
      </c>
      <c r="G135" s="169"/>
      <c r="H135" s="169"/>
      <c r="I135" s="169"/>
      <c r="J135" s="111" t="s">
        <v>159</v>
      </c>
      <c r="K135" s="112">
        <v>12</v>
      </c>
      <c r="L135" s="170"/>
      <c r="M135" s="169"/>
      <c r="N135" s="171">
        <f>ROUND($L$135*$K$135,2)</f>
        <v>0</v>
      </c>
      <c r="O135" s="169"/>
      <c r="P135" s="169"/>
      <c r="Q135" s="169"/>
      <c r="R135" s="110"/>
      <c r="S135" s="41"/>
      <c r="T135" s="113"/>
      <c r="U135" s="114" t="s">
        <v>34</v>
      </c>
      <c r="V135" s="22"/>
      <c r="W135" s="22"/>
      <c r="X135" s="115">
        <v>0</v>
      </c>
      <c r="Y135" s="115">
        <f>$X$135*$K$135</f>
        <v>0</v>
      </c>
      <c r="Z135" s="115">
        <v>0</v>
      </c>
      <c r="AA135" s="116">
        <f>$Z$135*$K$135</f>
        <v>0</v>
      </c>
      <c r="AR135" s="76" t="s">
        <v>111</v>
      </c>
      <c r="AT135" s="76" t="s">
        <v>107</v>
      </c>
      <c r="AU135" s="76" t="s">
        <v>17</v>
      </c>
      <c r="AY135" s="6" t="s">
        <v>106</v>
      </c>
      <c r="BE135" s="117">
        <f>IF($U$135="základní",$N$135,0)</f>
        <v>0</v>
      </c>
      <c r="BF135" s="117">
        <f>IF($U$135="snížená",$N$135,0)</f>
        <v>0</v>
      </c>
      <c r="BG135" s="117">
        <f>IF($U$135="zákl. přenesená",$N$135,0)</f>
        <v>0</v>
      </c>
      <c r="BH135" s="117">
        <f>IF($U$135="sníž. přenesená",$N$135,0)</f>
        <v>0</v>
      </c>
      <c r="BI135" s="117">
        <f>IF($U$135="nulová",$N$135,0)</f>
        <v>0</v>
      </c>
      <c r="BJ135" s="76" t="s">
        <v>17</v>
      </c>
      <c r="BK135" s="117">
        <f>ROUND($L$135*$K$135,2)</f>
        <v>0</v>
      </c>
      <c r="BL135" s="76" t="s">
        <v>111</v>
      </c>
      <c r="BM135" s="76" t="s">
        <v>186</v>
      </c>
    </row>
    <row r="136" spans="2:47" s="6" customFormat="1" ht="16.5" customHeight="1">
      <c r="B136" s="21"/>
      <c r="C136" s="22"/>
      <c r="D136" s="22"/>
      <c r="E136" s="22"/>
      <c r="F136" s="172" t="s">
        <v>188</v>
      </c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41"/>
      <c r="T136" s="50"/>
      <c r="U136" s="22"/>
      <c r="V136" s="22"/>
      <c r="W136" s="22"/>
      <c r="X136" s="22"/>
      <c r="Y136" s="22"/>
      <c r="Z136" s="22"/>
      <c r="AA136" s="51"/>
      <c r="AT136" s="6" t="s">
        <v>112</v>
      </c>
      <c r="AU136" s="6" t="s">
        <v>17</v>
      </c>
    </row>
    <row r="137" spans="2:65" s="6" customFormat="1" ht="27" customHeight="1">
      <c r="B137" s="21"/>
      <c r="C137" s="108" t="s">
        <v>189</v>
      </c>
      <c r="D137" s="108" t="s">
        <v>107</v>
      </c>
      <c r="E137" s="109" t="s">
        <v>190</v>
      </c>
      <c r="F137" s="168" t="s">
        <v>191</v>
      </c>
      <c r="G137" s="169"/>
      <c r="H137" s="169"/>
      <c r="I137" s="169"/>
      <c r="J137" s="111" t="s">
        <v>159</v>
      </c>
      <c r="K137" s="112">
        <v>580</v>
      </c>
      <c r="L137" s="170"/>
      <c r="M137" s="169"/>
      <c r="N137" s="171">
        <f>ROUND($L$137*$K$137,2)</f>
        <v>0</v>
      </c>
      <c r="O137" s="169"/>
      <c r="P137" s="169"/>
      <c r="Q137" s="169"/>
      <c r="R137" s="110"/>
      <c r="S137" s="41"/>
      <c r="T137" s="113"/>
      <c r="U137" s="114" t="s">
        <v>34</v>
      </c>
      <c r="V137" s="22"/>
      <c r="W137" s="22"/>
      <c r="X137" s="115">
        <v>0</v>
      </c>
      <c r="Y137" s="115">
        <f>$X$137*$K$137</f>
        <v>0</v>
      </c>
      <c r="Z137" s="115">
        <v>0</v>
      </c>
      <c r="AA137" s="116">
        <f>$Z$137*$K$137</f>
        <v>0</v>
      </c>
      <c r="AR137" s="76" t="s">
        <v>111</v>
      </c>
      <c r="AT137" s="76" t="s">
        <v>107</v>
      </c>
      <c r="AU137" s="76" t="s">
        <v>17</v>
      </c>
      <c r="AY137" s="6" t="s">
        <v>106</v>
      </c>
      <c r="BE137" s="117">
        <f>IF($U$137="základní",$N$137,0)</f>
        <v>0</v>
      </c>
      <c r="BF137" s="117">
        <f>IF($U$137="snížená",$N$137,0)</f>
        <v>0</v>
      </c>
      <c r="BG137" s="117">
        <f>IF($U$137="zákl. přenesená",$N$137,0)</f>
        <v>0</v>
      </c>
      <c r="BH137" s="117">
        <f>IF($U$137="sníž. přenesená",$N$137,0)</f>
        <v>0</v>
      </c>
      <c r="BI137" s="117">
        <f>IF($U$137="nulová",$N$137,0)</f>
        <v>0</v>
      </c>
      <c r="BJ137" s="76" t="s">
        <v>17</v>
      </c>
      <c r="BK137" s="117">
        <f>ROUND($L$137*$K$137,2)</f>
        <v>0</v>
      </c>
      <c r="BL137" s="76" t="s">
        <v>111</v>
      </c>
      <c r="BM137" s="76" t="s">
        <v>189</v>
      </c>
    </row>
    <row r="138" spans="2:47" s="6" customFormat="1" ht="16.5" customHeight="1">
      <c r="B138" s="21"/>
      <c r="C138" s="22"/>
      <c r="D138" s="22"/>
      <c r="E138" s="22"/>
      <c r="F138" s="172" t="s">
        <v>191</v>
      </c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41"/>
      <c r="T138" s="50"/>
      <c r="U138" s="22"/>
      <c r="V138" s="22"/>
      <c r="W138" s="22"/>
      <c r="X138" s="22"/>
      <c r="Y138" s="22"/>
      <c r="Z138" s="22"/>
      <c r="AA138" s="51"/>
      <c r="AT138" s="6" t="s">
        <v>112</v>
      </c>
      <c r="AU138" s="6" t="s">
        <v>17</v>
      </c>
    </row>
    <row r="139" spans="2:65" s="6" customFormat="1" ht="27" customHeight="1">
      <c r="B139" s="21"/>
      <c r="C139" s="108" t="s">
        <v>192</v>
      </c>
      <c r="D139" s="108" t="s">
        <v>107</v>
      </c>
      <c r="E139" s="109" t="s">
        <v>193</v>
      </c>
      <c r="F139" s="168" t="s">
        <v>194</v>
      </c>
      <c r="G139" s="169"/>
      <c r="H139" s="169"/>
      <c r="I139" s="169"/>
      <c r="J139" s="111" t="s">
        <v>159</v>
      </c>
      <c r="K139" s="112">
        <v>567</v>
      </c>
      <c r="L139" s="170"/>
      <c r="M139" s="169"/>
      <c r="N139" s="171">
        <f>ROUND($L$139*$K$139,2)</f>
        <v>0</v>
      </c>
      <c r="O139" s="169"/>
      <c r="P139" s="169"/>
      <c r="Q139" s="169"/>
      <c r="R139" s="110"/>
      <c r="S139" s="41"/>
      <c r="T139" s="113"/>
      <c r="U139" s="114" t="s">
        <v>34</v>
      </c>
      <c r="V139" s="22"/>
      <c r="W139" s="22"/>
      <c r="X139" s="115">
        <v>0</v>
      </c>
      <c r="Y139" s="115">
        <f>$X$139*$K$139</f>
        <v>0</v>
      </c>
      <c r="Z139" s="115">
        <v>0</v>
      </c>
      <c r="AA139" s="116">
        <f>$Z$139*$K$139</f>
        <v>0</v>
      </c>
      <c r="AR139" s="76" t="s">
        <v>111</v>
      </c>
      <c r="AT139" s="76" t="s">
        <v>107</v>
      </c>
      <c r="AU139" s="76" t="s">
        <v>17</v>
      </c>
      <c r="AY139" s="6" t="s">
        <v>106</v>
      </c>
      <c r="BE139" s="117">
        <f>IF($U$139="základní",$N$139,0)</f>
        <v>0</v>
      </c>
      <c r="BF139" s="117">
        <f>IF($U$139="snížená",$N$139,0)</f>
        <v>0</v>
      </c>
      <c r="BG139" s="117">
        <f>IF($U$139="zákl. přenesená",$N$139,0)</f>
        <v>0</v>
      </c>
      <c r="BH139" s="117">
        <f>IF($U$139="sníž. přenesená",$N$139,0)</f>
        <v>0</v>
      </c>
      <c r="BI139" s="117">
        <f>IF($U$139="nulová",$N$139,0)</f>
        <v>0</v>
      </c>
      <c r="BJ139" s="76" t="s">
        <v>17</v>
      </c>
      <c r="BK139" s="117">
        <f>ROUND($L$139*$K$139,2)</f>
        <v>0</v>
      </c>
      <c r="BL139" s="76" t="s">
        <v>111</v>
      </c>
      <c r="BM139" s="76" t="s">
        <v>192</v>
      </c>
    </row>
    <row r="140" spans="2:47" s="6" customFormat="1" ht="16.5" customHeight="1">
      <c r="B140" s="21"/>
      <c r="C140" s="22"/>
      <c r="D140" s="22"/>
      <c r="E140" s="22"/>
      <c r="F140" s="172" t="s">
        <v>194</v>
      </c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41"/>
      <c r="T140" s="50"/>
      <c r="U140" s="22"/>
      <c r="V140" s="22"/>
      <c r="W140" s="22"/>
      <c r="X140" s="22"/>
      <c r="Y140" s="22"/>
      <c r="Z140" s="22"/>
      <c r="AA140" s="51"/>
      <c r="AT140" s="6" t="s">
        <v>112</v>
      </c>
      <c r="AU140" s="6" t="s">
        <v>17</v>
      </c>
    </row>
    <row r="141" spans="2:65" s="6" customFormat="1" ht="15.75" customHeight="1">
      <c r="B141" s="21"/>
      <c r="C141" s="108" t="s">
        <v>195</v>
      </c>
      <c r="D141" s="108" t="s">
        <v>107</v>
      </c>
      <c r="E141" s="109" t="s">
        <v>196</v>
      </c>
      <c r="F141" s="168" t="s">
        <v>197</v>
      </c>
      <c r="G141" s="169"/>
      <c r="H141" s="169"/>
      <c r="I141" s="169"/>
      <c r="J141" s="111" t="s">
        <v>159</v>
      </c>
      <c r="K141" s="112">
        <v>580</v>
      </c>
      <c r="L141" s="170"/>
      <c r="M141" s="169"/>
      <c r="N141" s="171">
        <f>ROUND($L$141*$K$141,2)</f>
        <v>0</v>
      </c>
      <c r="O141" s="169"/>
      <c r="P141" s="169"/>
      <c r="Q141" s="169"/>
      <c r="R141" s="110"/>
      <c r="S141" s="41"/>
      <c r="T141" s="113"/>
      <c r="U141" s="114" t="s">
        <v>34</v>
      </c>
      <c r="V141" s="22"/>
      <c r="W141" s="22"/>
      <c r="X141" s="115">
        <v>0</v>
      </c>
      <c r="Y141" s="115">
        <f>$X$141*$K$141</f>
        <v>0</v>
      </c>
      <c r="Z141" s="115">
        <v>0</v>
      </c>
      <c r="AA141" s="116">
        <f>$Z$141*$K$141</f>
        <v>0</v>
      </c>
      <c r="AR141" s="76" t="s">
        <v>111</v>
      </c>
      <c r="AT141" s="76" t="s">
        <v>107</v>
      </c>
      <c r="AU141" s="76" t="s">
        <v>17</v>
      </c>
      <c r="AY141" s="6" t="s">
        <v>106</v>
      </c>
      <c r="BE141" s="117">
        <f>IF($U$141="základní",$N$141,0)</f>
        <v>0</v>
      </c>
      <c r="BF141" s="117">
        <f>IF($U$141="snížená",$N$141,0)</f>
        <v>0</v>
      </c>
      <c r="BG141" s="117">
        <f>IF($U$141="zákl. přenesená",$N$141,0)</f>
        <v>0</v>
      </c>
      <c r="BH141" s="117">
        <f>IF($U$141="sníž. přenesená",$N$141,0)</f>
        <v>0</v>
      </c>
      <c r="BI141" s="117">
        <f>IF($U$141="nulová",$N$141,0)</f>
        <v>0</v>
      </c>
      <c r="BJ141" s="76" t="s">
        <v>17</v>
      </c>
      <c r="BK141" s="117">
        <f>ROUND($L$141*$K$141,2)</f>
        <v>0</v>
      </c>
      <c r="BL141" s="76" t="s">
        <v>111</v>
      </c>
      <c r="BM141" s="76" t="s">
        <v>195</v>
      </c>
    </row>
    <row r="142" spans="2:47" s="6" customFormat="1" ht="16.5" customHeight="1">
      <c r="B142" s="21"/>
      <c r="C142" s="22"/>
      <c r="D142" s="22"/>
      <c r="E142" s="22"/>
      <c r="F142" s="172" t="s">
        <v>197</v>
      </c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41"/>
      <c r="T142" s="50"/>
      <c r="U142" s="22"/>
      <c r="V142" s="22"/>
      <c r="W142" s="22"/>
      <c r="X142" s="22"/>
      <c r="Y142" s="22"/>
      <c r="Z142" s="22"/>
      <c r="AA142" s="51"/>
      <c r="AT142" s="6" t="s">
        <v>112</v>
      </c>
      <c r="AU142" s="6" t="s">
        <v>17</v>
      </c>
    </row>
    <row r="143" spans="2:65" s="6" customFormat="1" ht="15.75" customHeight="1">
      <c r="B143" s="21"/>
      <c r="C143" s="108" t="s">
        <v>198</v>
      </c>
      <c r="D143" s="108" t="s">
        <v>107</v>
      </c>
      <c r="E143" s="109" t="s">
        <v>199</v>
      </c>
      <c r="F143" s="168" t="s">
        <v>200</v>
      </c>
      <c r="G143" s="169"/>
      <c r="H143" s="169"/>
      <c r="I143" s="169"/>
      <c r="J143" s="111" t="s">
        <v>159</v>
      </c>
      <c r="K143" s="112">
        <v>580</v>
      </c>
      <c r="L143" s="170"/>
      <c r="M143" s="169"/>
      <c r="N143" s="171">
        <f>ROUND($L$143*$K$143,2)</f>
        <v>0</v>
      </c>
      <c r="O143" s="169"/>
      <c r="P143" s="169"/>
      <c r="Q143" s="169"/>
      <c r="R143" s="110"/>
      <c r="S143" s="41"/>
      <c r="T143" s="113"/>
      <c r="U143" s="114" t="s">
        <v>34</v>
      </c>
      <c r="V143" s="22"/>
      <c r="W143" s="22"/>
      <c r="X143" s="115">
        <v>0</v>
      </c>
      <c r="Y143" s="115">
        <f>$X$143*$K$143</f>
        <v>0</v>
      </c>
      <c r="Z143" s="115">
        <v>0</v>
      </c>
      <c r="AA143" s="116">
        <f>$Z$143*$K$143</f>
        <v>0</v>
      </c>
      <c r="AR143" s="76" t="s">
        <v>111</v>
      </c>
      <c r="AT143" s="76" t="s">
        <v>107</v>
      </c>
      <c r="AU143" s="76" t="s">
        <v>17</v>
      </c>
      <c r="AY143" s="6" t="s">
        <v>106</v>
      </c>
      <c r="BE143" s="117">
        <f>IF($U$143="základní",$N$143,0)</f>
        <v>0</v>
      </c>
      <c r="BF143" s="117">
        <f>IF($U$143="snížená",$N$143,0)</f>
        <v>0</v>
      </c>
      <c r="BG143" s="117">
        <f>IF($U$143="zákl. přenesená",$N$143,0)</f>
        <v>0</v>
      </c>
      <c r="BH143" s="117">
        <f>IF($U$143="sníž. přenesená",$N$143,0)</f>
        <v>0</v>
      </c>
      <c r="BI143" s="117">
        <f>IF($U$143="nulová",$N$143,0)</f>
        <v>0</v>
      </c>
      <c r="BJ143" s="76" t="s">
        <v>17</v>
      </c>
      <c r="BK143" s="117">
        <f>ROUND($L$143*$K$143,2)</f>
        <v>0</v>
      </c>
      <c r="BL143" s="76" t="s">
        <v>111</v>
      </c>
      <c r="BM143" s="76" t="s">
        <v>198</v>
      </c>
    </row>
    <row r="144" spans="2:47" s="6" customFormat="1" ht="16.5" customHeight="1">
      <c r="B144" s="21"/>
      <c r="C144" s="22"/>
      <c r="D144" s="22"/>
      <c r="E144" s="22"/>
      <c r="F144" s="172" t="s">
        <v>200</v>
      </c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41"/>
      <c r="T144" s="50"/>
      <c r="U144" s="22"/>
      <c r="V144" s="22"/>
      <c r="W144" s="22"/>
      <c r="X144" s="22"/>
      <c r="Y144" s="22"/>
      <c r="Z144" s="22"/>
      <c r="AA144" s="51"/>
      <c r="AT144" s="6" t="s">
        <v>112</v>
      </c>
      <c r="AU144" s="6" t="s">
        <v>17</v>
      </c>
    </row>
    <row r="145" spans="2:65" s="6" customFormat="1" ht="27" customHeight="1">
      <c r="B145" s="21"/>
      <c r="C145" s="108" t="s">
        <v>201</v>
      </c>
      <c r="D145" s="108" t="s">
        <v>107</v>
      </c>
      <c r="E145" s="109" t="s">
        <v>202</v>
      </c>
      <c r="F145" s="168" t="s">
        <v>203</v>
      </c>
      <c r="G145" s="169"/>
      <c r="H145" s="169"/>
      <c r="I145" s="169"/>
      <c r="J145" s="111" t="s">
        <v>159</v>
      </c>
      <c r="K145" s="112">
        <v>395</v>
      </c>
      <c r="L145" s="170"/>
      <c r="M145" s="169"/>
      <c r="N145" s="171">
        <f>ROUND($L$145*$K$145,2)</f>
        <v>0</v>
      </c>
      <c r="O145" s="169"/>
      <c r="P145" s="169"/>
      <c r="Q145" s="169"/>
      <c r="R145" s="110"/>
      <c r="S145" s="41"/>
      <c r="T145" s="113"/>
      <c r="U145" s="114" t="s">
        <v>34</v>
      </c>
      <c r="V145" s="22"/>
      <c r="W145" s="22"/>
      <c r="X145" s="115">
        <v>0</v>
      </c>
      <c r="Y145" s="115">
        <f>$X$145*$K$145</f>
        <v>0</v>
      </c>
      <c r="Z145" s="115">
        <v>0</v>
      </c>
      <c r="AA145" s="116">
        <f>$Z$145*$K$145</f>
        <v>0</v>
      </c>
      <c r="AR145" s="76" t="s">
        <v>111</v>
      </c>
      <c r="AT145" s="76" t="s">
        <v>107</v>
      </c>
      <c r="AU145" s="76" t="s">
        <v>17</v>
      </c>
      <c r="AY145" s="6" t="s">
        <v>106</v>
      </c>
      <c r="BE145" s="117">
        <f>IF($U$145="základní",$N$145,0)</f>
        <v>0</v>
      </c>
      <c r="BF145" s="117">
        <f>IF($U$145="snížená",$N$145,0)</f>
        <v>0</v>
      </c>
      <c r="BG145" s="117">
        <f>IF($U$145="zákl. přenesená",$N$145,0)</f>
        <v>0</v>
      </c>
      <c r="BH145" s="117">
        <f>IF($U$145="sníž. přenesená",$N$145,0)</f>
        <v>0</v>
      </c>
      <c r="BI145" s="117">
        <f>IF($U$145="nulová",$N$145,0)</f>
        <v>0</v>
      </c>
      <c r="BJ145" s="76" t="s">
        <v>17</v>
      </c>
      <c r="BK145" s="117">
        <f>ROUND($L$145*$K$145,2)</f>
        <v>0</v>
      </c>
      <c r="BL145" s="76" t="s">
        <v>111</v>
      </c>
      <c r="BM145" s="76" t="s">
        <v>201</v>
      </c>
    </row>
    <row r="146" spans="2:47" s="6" customFormat="1" ht="16.5" customHeight="1">
      <c r="B146" s="21"/>
      <c r="C146" s="22"/>
      <c r="D146" s="22"/>
      <c r="E146" s="22"/>
      <c r="F146" s="172" t="s">
        <v>203</v>
      </c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41"/>
      <c r="T146" s="50"/>
      <c r="U146" s="22"/>
      <c r="V146" s="22"/>
      <c r="W146" s="22"/>
      <c r="X146" s="22"/>
      <c r="Y146" s="22"/>
      <c r="Z146" s="22"/>
      <c r="AA146" s="51"/>
      <c r="AT146" s="6" t="s">
        <v>112</v>
      </c>
      <c r="AU146" s="6" t="s">
        <v>17</v>
      </c>
    </row>
    <row r="147" spans="2:65" s="6" customFormat="1" ht="27" customHeight="1">
      <c r="B147" s="21"/>
      <c r="C147" s="108" t="s">
        <v>204</v>
      </c>
      <c r="D147" s="108" t="s">
        <v>107</v>
      </c>
      <c r="E147" s="109" t="s">
        <v>205</v>
      </c>
      <c r="F147" s="168" t="s">
        <v>206</v>
      </c>
      <c r="G147" s="169"/>
      <c r="H147" s="169"/>
      <c r="I147" s="169"/>
      <c r="J147" s="111" t="s">
        <v>159</v>
      </c>
      <c r="K147" s="112">
        <v>571</v>
      </c>
      <c r="L147" s="170"/>
      <c r="M147" s="169"/>
      <c r="N147" s="171">
        <f>ROUND($L$147*$K$147,2)</f>
        <v>0</v>
      </c>
      <c r="O147" s="169"/>
      <c r="P147" s="169"/>
      <c r="Q147" s="169"/>
      <c r="R147" s="110"/>
      <c r="S147" s="41"/>
      <c r="T147" s="113"/>
      <c r="U147" s="114" t="s">
        <v>34</v>
      </c>
      <c r="V147" s="22"/>
      <c r="W147" s="22"/>
      <c r="X147" s="115">
        <v>0</v>
      </c>
      <c r="Y147" s="115">
        <f>$X$147*$K$147</f>
        <v>0</v>
      </c>
      <c r="Z147" s="115">
        <v>0</v>
      </c>
      <c r="AA147" s="116">
        <f>$Z$147*$K$147</f>
        <v>0</v>
      </c>
      <c r="AR147" s="76" t="s">
        <v>111</v>
      </c>
      <c r="AT147" s="76" t="s">
        <v>107</v>
      </c>
      <c r="AU147" s="76" t="s">
        <v>17</v>
      </c>
      <c r="AY147" s="6" t="s">
        <v>106</v>
      </c>
      <c r="BE147" s="117">
        <f>IF($U$147="základní",$N$147,0)</f>
        <v>0</v>
      </c>
      <c r="BF147" s="117">
        <f>IF($U$147="snížená",$N$147,0)</f>
        <v>0</v>
      </c>
      <c r="BG147" s="117">
        <f>IF($U$147="zákl. přenesená",$N$147,0)</f>
        <v>0</v>
      </c>
      <c r="BH147" s="117">
        <f>IF($U$147="sníž. přenesená",$N$147,0)</f>
        <v>0</v>
      </c>
      <c r="BI147" s="117">
        <f>IF($U$147="nulová",$N$147,0)</f>
        <v>0</v>
      </c>
      <c r="BJ147" s="76" t="s">
        <v>17</v>
      </c>
      <c r="BK147" s="117">
        <f>ROUND($L$147*$K$147,2)</f>
        <v>0</v>
      </c>
      <c r="BL147" s="76" t="s">
        <v>111</v>
      </c>
      <c r="BM147" s="76" t="s">
        <v>204</v>
      </c>
    </row>
    <row r="148" spans="2:47" s="6" customFormat="1" ht="16.5" customHeight="1">
      <c r="B148" s="21"/>
      <c r="C148" s="22"/>
      <c r="D148" s="22"/>
      <c r="E148" s="22"/>
      <c r="F148" s="172" t="s">
        <v>206</v>
      </c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41"/>
      <c r="T148" s="50"/>
      <c r="U148" s="22"/>
      <c r="V148" s="22"/>
      <c r="W148" s="22"/>
      <c r="X148" s="22"/>
      <c r="Y148" s="22"/>
      <c r="Z148" s="22"/>
      <c r="AA148" s="51"/>
      <c r="AT148" s="6" t="s">
        <v>112</v>
      </c>
      <c r="AU148" s="6" t="s">
        <v>17</v>
      </c>
    </row>
    <row r="149" spans="2:65" s="6" customFormat="1" ht="27" customHeight="1">
      <c r="B149" s="21"/>
      <c r="C149" s="108" t="s">
        <v>207</v>
      </c>
      <c r="D149" s="108" t="s">
        <v>107</v>
      </c>
      <c r="E149" s="109" t="s">
        <v>208</v>
      </c>
      <c r="F149" s="168" t="s">
        <v>209</v>
      </c>
      <c r="G149" s="169"/>
      <c r="H149" s="169"/>
      <c r="I149" s="169"/>
      <c r="J149" s="111" t="s">
        <v>159</v>
      </c>
      <c r="K149" s="112">
        <v>2</v>
      </c>
      <c r="L149" s="170"/>
      <c r="M149" s="169"/>
      <c r="N149" s="171">
        <f>ROUND($L$149*$K$149,2)</f>
        <v>0</v>
      </c>
      <c r="O149" s="169"/>
      <c r="P149" s="169"/>
      <c r="Q149" s="169"/>
      <c r="R149" s="110"/>
      <c r="S149" s="41"/>
      <c r="T149" s="113"/>
      <c r="U149" s="114" t="s">
        <v>34</v>
      </c>
      <c r="V149" s="22"/>
      <c r="W149" s="22"/>
      <c r="X149" s="115">
        <v>0</v>
      </c>
      <c r="Y149" s="115">
        <f>$X$149*$K$149</f>
        <v>0</v>
      </c>
      <c r="Z149" s="115">
        <v>0</v>
      </c>
      <c r="AA149" s="116">
        <f>$Z$149*$K$149</f>
        <v>0</v>
      </c>
      <c r="AR149" s="76" t="s">
        <v>111</v>
      </c>
      <c r="AT149" s="76" t="s">
        <v>107</v>
      </c>
      <c r="AU149" s="76" t="s">
        <v>17</v>
      </c>
      <c r="AY149" s="6" t="s">
        <v>106</v>
      </c>
      <c r="BE149" s="117">
        <f>IF($U$149="základní",$N$149,0)</f>
        <v>0</v>
      </c>
      <c r="BF149" s="117">
        <f>IF($U$149="snížená",$N$149,0)</f>
        <v>0</v>
      </c>
      <c r="BG149" s="117">
        <f>IF($U$149="zákl. přenesená",$N$149,0)</f>
        <v>0</v>
      </c>
      <c r="BH149" s="117">
        <f>IF($U$149="sníž. přenesená",$N$149,0)</f>
        <v>0</v>
      </c>
      <c r="BI149" s="117">
        <f>IF($U$149="nulová",$N$149,0)</f>
        <v>0</v>
      </c>
      <c r="BJ149" s="76" t="s">
        <v>17</v>
      </c>
      <c r="BK149" s="117">
        <f>ROUND($L$149*$K$149,2)</f>
        <v>0</v>
      </c>
      <c r="BL149" s="76" t="s">
        <v>111</v>
      </c>
      <c r="BM149" s="76" t="s">
        <v>207</v>
      </c>
    </row>
    <row r="150" spans="2:47" s="6" customFormat="1" ht="16.5" customHeight="1">
      <c r="B150" s="21"/>
      <c r="C150" s="22"/>
      <c r="D150" s="22"/>
      <c r="E150" s="22"/>
      <c r="F150" s="172" t="s">
        <v>209</v>
      </c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41"/>
      <c r="T150" s="50"/>
      <c r="U150" s="22"/>
      <c r="V150" s="22"/>
      <c r="W150" s="22"/>
      <c r="X150" s="22"/>
      <c r="Y150" s="22"/>
      <c r="Z150" s="22"/>
      <c r="AA150" s="51"/>
      <c r="AT150" s="6" t="s">
        <v>112</v>
      </c>
      <c r="AU150" s="6" t="s">
        <v>17</v>
      </c>
    </row>
    <row r="151" spans="2:63" s="98" customFormat="1" ht="37.5" customHeight="1">
      <c r="B151" s="99"/>
      <c r="C151" s="100"/>
      <c r="D151" s="101" t="s">
        <v>88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74">
        <f>$BK$151</f>
        <v>0</v>
      </c>
      <c r="O151" s="175"/>
      <c r="P151" s="175"/>
      <c r="Q151" s="175"/>
      <c r="R151" s="100"/>
      <c r="S151" s="102"/>
      <c r="T151" s="103"/>
      <c r="U151" s="100"/>
      <c r="V151" s="100"/>
      <c r="W151" s="104">
        <f>SUM($W$152:$W$159)</f>
        <v>0</v>
      </c>
      <c r="X151" s="100"/>
      <c r="Y151" s="104">
        <f>SUM($Y$152:$Y$159)</f>
        <v>0</v>
      </c>
      <c r="Z151" s="100"/>
      <c r="AA151" s="105">
        <f>SUM($AA$152:$AA$159)</f>
        <v>0</v>
      </c>
      <c r="AR151" s="106" t="s">
        <v>17</v>
      </c>
      <c r="AT151" s="106" t="s">
        <v>63</v>
      </c>
      <c r="AU151" s="106" t="s">
        <v>64</v>
      </c>
      <c r="AY151" s="106" t="s">
        <v>106</v>
      </c>
      <c r="BK151" s="107">
        <f>SUM($BK$152:$BK$159)</f>
        <v>0</v>
      </c>
    </row>
    <row r="152" spans="2:65" s="6" customFormat="1" ht="27" customHeight="1">
      <c r="B152" s="21"/>
      <c r="C152" s="108" t="s">
        <v>210</v>
      </c>
      <c r="D152" s="108" t="s">
        <v>107</v>
      </c>
      <c r="E152" s="109" t="s">
        <v>211</v>
      </c>
      <c r="F152" s="168" t="s">
        <v>212</v>
      </c>
      <c r="G152" s="169"/>
      <c r="H152" s="169"/>
      <c r="I152" s="169"/>
      <c r="J152" s="111" t="s">
        <v>159</v>
      </c>
      <c r="K152" s="112">
        <v>43</v>
      </c>
      <c r="L152" s="170"/>
      <c r="M152" s="169"/>
      <c r="N152" s="171">
        <f>ROUND($L$152*$K$152,2)</f>
        <v>0</v>
      </c>
      <c r="O152" s="169"/>
      <c r="P152" s="169"/>
      <c r="Q152" s="169"/>
      <c r="R152" s="110"/>
      <c r="S152" s="41"/>
      <c r="T152" s="113"/>
      <c r="U152" s="114" t="s">
        <v>34</v>
      </c>
      <c r="V152" s="22"/>
      <c r="W152" s="22"/>
      <c r="X152" s="115">
        <v>0</v>
      </c>
      <c r="Y152" s="115">
        <f>$X$152*$K$152</f>
        <v>0</v>
      </c>
      <c r="Z152" s="115">
        <v>0</v>
      </c>
      <c r="AA152" s="116">
        <f>$Z$152*$K$152</f>
        <v>0</v>
      </c>
      <c r="AR152" s="76" t="s">
        <v>111</v>
      </c>
      <c r="AT152" s="76" t="s">
        <v>107</v>
      </c>
      <c r="AU152" s="76" t="s">
        <v>17</v>
      </c>
      <c r="AY152" s="6" t="s">
        <v>106</v>
      </c>
      <c r="BE152" s="117">
        <f>IF($U$152="základní",$N$152,0)</f>
        <v>0</v>
      </c>
      <c r="BF152" s="117">
        <f>IF($U$152="snížená",$N$152,0)</f>
        <v>0</v>
      </c>
      <c r="BG152" s="117">
        <f>IF($U$152="zákl. přenesená",$N$152,0)</f>
        <v>0</v>
      </c>
      <c r="BH152" s="117">
        <f>IF($U$152="sníž. přenesená",$N$152,0)</f>
        <v>0</v>
      </c>
      <c r="BI152" s="117">
        <f>IF($U$152="nulová",$N$152,0)</f>
        <v>0</v>
      </c>
      <c r="BJ152" s="76" t="s">
        <v>17</v>
      </c>
      <c r="BK152" s="117">
        <f>ROUND($L$152*$K$152,2)</f>
        <v>0</v>
      </c>
      <c r="BL152" s="76" t="s">
        <v>111</v>
      </c>
      <c r="BM152" s="76" t="s">
        <v>210</v>
      </c>
    </row>
    <row r="153" spans="2:47" s="6" customFormat="1" ht="16.5" customHeight="1">
      <c r="B153" s="21"/>
      <c r="C153" s="22"/>
      <c r="D153" s="22"/>
      <c r="E153" s="22"/>
      <c r="F153" s="172" t="s">
        <v>212</v>
      </c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41"/>
      <c r="T153" s="50"/>
      <c r="U153" s="22"/>
      <c r="V153" s="22"/>
      <c r="W153" s="22"/>
      <c r="X153" s="22"/>
      <c r="Y153" s="22"/>
      <c r="Z153" s="22"/>
      <c r="AA153" s="51"/>
      <c r="AT153" s="6" t="s">
        <v>112</v>
      </c>
      <c r="AU153" s="6" t="s">
        <v>17</v>
      </c>
    </row>
    <row r="154" spans="2:65" s="6" customFormat="1" ht="15.75" customHeight="1">
      <c r="B154" s="21"/>
      <c r="C154" s="108" t="s">
        <v>213</v>
      </c>
      <c r="D154" s="108" t="s">
        <v>107</v>
      </c>
      <c r="E154" s="109" t="s">
        <v>214</v>
      </c>
      <c r="F154" s="168" t="s">
        <v>215</v>
      </c>
      <c r="G154" s="169"/>
      <c r="H154" s="169"/>
      <c r="I154" s="169"/>
      <c r="J154" s="111" t="s">
        <v>115</v>
      </c>
      <c r="K154" s="112">
        <v>2</v>
      </c>
      <c r="L154" s="170"/>
      <c r="M154" s="169"/>
      <c r="N154" s="171">
        <f>ROUND($L$154*$K$154,2)</f>
        <v>0</v>
      </c>
      <c r="O154" s="169"/>
      <c r="P154" s="169"/>
      <c r="Q154" s="169"/>
      <c r="R154" s="110"/>
      <c r="S154" s="41"/>
      <c r="T154" s="113"/>
      <c r="U154" s="114" t="s">
        <v>34</v>
      </c>
      <c r="V154" s="22"/>
      <c r="W154" s="22"/>
      <c r="X154" s="115">
        <v>0</v>
      </c>
      <c r="Y154" s="115">
        <f>$X$154*$K$154</f>
        <v>0</v>
      </c>
      <c r="Z154" s="115">
        <v>0</v>
      </c>
      <c r="AA154" s="116">
        <f>$Z$154*$K$154</f>
        <v>0</v>
      </c>
      <c r="AR154" s="76" t="s">
        <v>111</v>
      </c>
      <c r="AT154" s="76" t="s">
        <v>107</v>
      </c>
      <c r="AU154" s="76" t="s">
        <v>17</v>
      </c>
      <c r="AY154" s="6" t="s">
        <v>106</v>
      </c>
      <c r="BE154" s="117">
        <f>IF($U$154="základní",$N$154,0)</f>
        <v>0</v>
      </c>
      <c r="BF154" s="117">
        <f>IF($U$154="snížená",$N$154,0)</f>
        <v>0</v>
      </c>
      <c r="BG154" s="117">
        <f>IF($U$154="zákl. přenesená",$N$154,0)</f>
        <v>0</v>
      </c>
      <c r="BH154" s="117">
        <f>IF($U$154="sníž. přenesená",$N$154,0)</f>
        <v>0</v>
      </c>
      <c r="BI154" s="117">
        <f>IF($U$154="nulová",$N$154,0)</f>
        <v>0</v>
      </c>
      <c r="BJ154" s="76" t="s">
        <v>17</v>
      </c>
      <c r="BK154" s="117">
        <f>ROUND($L$154*$K$154,2)</f>
        <v>0</v>
      </c>
      <c r="BL154" s="76" t="s">
        <v>111</v>
      </c>
      <c r="BM154" s="76" t="s">
        <v>213</v>
      </c>
    </row>
    <row r="155" spans="2:47" s="6" customFormat="1" ht="16.5" customHeight="1">
      <c r="B155" s="21"/>
      <c r="C155" s="22"/>
      <c r="D155" s="22"/>
      <c r="E155" s="22"/>
      <c r="F155" s="172" t="s">
        <v>215</v>
      </c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41"/>
      <c r="T155" s="50"/>
      <c r="U155" s="22"/>
      <c r="V155" s="22"/>
      <c r="W155" s="22"/>
      <c r="X155" s="22"/>
      <c r="Y155" s="22"/>
      <c r="Z155" s="22"/>
      <c r="AA155" s="51"/>
      <c r="AT155" s="6" t="s">
        <v>112</v>
      </c>
      <c r="AU155" s="6" t="s">
        <v>17</v>
      </c>
    </row>
    <row r="156" spans="2:65" s="6" customFormat="1" ht="27" customHeight="1">
      <c r="B156" s="21"/>
      <c r="C156" s="108" t="s">
        <v>216</v>
      </c>
      <c r="D156" s="108" t="s">
        <v>107</v>
      </c>
      <c r="E156" s="109" t="s">
        <v>217</v>
      </c>
      <c r="F156" s="168" t="s">
        <v>218</v>
      </c>
      <c r="G156" s="169"/>
      <c r="H156" s="169"/>
      <c r="I156" s="169"/>
      <c r="J156" s="111" t="s">
        <v>115</v>
      </c>
      <c r="K156" s="112">
        <v>4</v>
      </c>
      <c r="L156" s="170"/>
      <c r="M156" s="169"/>
      <c r="N156" s="171">
        <f>ROUND($L$156*$K$156,2)</f>
        <v>0</v>
      </c>
      <c r="O156" s="169"/>
      <c r="P156" s="169"/>
      <c r="Q156" s="169"/>
      <c r="R156" s="110"/>
      <c r="S156" s="41"/>
      <c r="T156" s="113"/>
      <c r="U156" s="114" t="s">
        <v>34</v>
      </c>
      <c r="V156" s="22"/>
      <c r="W156" s="22"/>
      <c r="X156" s="115">
        <v>0</v>
      </c>
      <c r="Y156" s="115">
        <f>$X$156*$K$156</f>
        <v>0</v>
      </c>
      <c r="Z156" s="115">
        <v>0</v>
      </c>
      <c r="AA156" s="116">
        <f>$Z$156*$K$156</f>
        <v>0</v>
      </c>
      <c r="AR156" s="76" t="s">
        <v>111</v>
      </c>
      <c r="AT156" s="76" t="s">
        <v>107</v>
      </c>
      <c r="AU156" s="76" t="s">
        <v>17</v>
      </c>
      <c r="AY156" s="6" t="s">
        <v>106</v>
      </c>
      <c r="BE156" s="117">
        <f>IF($U$156="základní",$N$156,0)</f>
        <v>0</v>
      </c>
      <c r="BF156" s="117">
        <f>IF($U$156="snížená",$N$156,0)</f>
        <v>0</v>
      </c>
      <c r="BG156" s="117">
        <f>IF($U$156="zákl. přenesená",$N$156,0)</f>
        <v>0</v>
      </c>
      <c r="BH156" s="117">
        <f>IF($U$156="sníž. přenesená",$N$156,0)</f>
        <v>0</v>
      </c>
      <c r="BI156" s="117">
        <f>IF($U$156="nulová",$N$156,0)</f>
        <v>0</v>
      </c>
      <c r="BJ156" s="76" t="s">
        <v>17</v>
      </c>
      <c r="BK156" s="117">
        <f>ROUND($L$156*$K$156,2)</f>
        <v>0</v>
      </c>
      <c r="BL156" s="76" t="s">
        <v>111</v>
      </c>
      <c r="BM156" s="76" t="s">
        <v>216</v>
      </c>
    </row>
    <row r="157" spans="2:47" s="6" customFormat="1" ht="16.5" customHeight="1">
      <c r="B157" s="21"/>
      <c r="C157" s="22"/>
      <c r="D157" s="22"/>
      <c r="E157" s="22"/>
      <c r="F157" s="172" t="s">
        <v>218</v>
      </c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41"/>
      <c r="T157" s="50"/>
      <c r="U157" s="22"/>
      <c r="V157" s="22"/>
      <c r="W157" s="22"/>
      <c r="X157" s="22"/>
      <c r="Y157" s="22"/>
      <c r="Z157" s="22"/>
      <c r="AA157" s="51"/>
      <c r="AT157" s="6" t="s">
        <v>112</v>
      </c>
      <c r="AU157" s="6" t="s">
        <v>17</v>
      </c>
    </row>
    <row r="158" spans="2:65" s="6" customFormat="1" ht="39" customHeight="1">
      <c r="B158" s="21"/>
      <c r="C158" s="108" t="s">
        <v>219</v>
      </c>
      <c r="D158" s="108" t="s">
        <v>107</v>
      </c>
      <c r="E158" s="109" t="s">
        <v>220</v>
      </c>
      <c r="F158" s="168" t="s">
        <v>221</v>
      </c>
      <c r="G158" s="169"/>
      <c r="H158" s="169"/>
      <c r="I158" s="169"/>
      <c r="J158" s="111" t="s">
        <v>115</v>
      </c>
      <c r="K158" s="112">
        <v>4</v>
      </c>
      <c r="L158" s="170"/>
      <c r="M158" s="169"/>
      <c r="N158" s="171">
        <f>ROUND($L$158*$K$158,2)</f>
        <v>0</v>
      </c>
      <c r="O158" s="169"/>
      <c r="P158" s="169"/>
      <c r="Q158" s="169"/>
      <c r="R158" s="110"/>
      <c r="S158" s="41"/>
      <c r="T158" s="113"/>
      <c r="U158" s="114" t="s">
        <v>34</v>
      </c>
      <c r="V158" s="22"/>
      <c r="W158" s="22"/>
      <c r="X158" s="115">
        <v>0</v>
      </c>
      <c r="Y158" s="115">
        <f>$X$158*$K$158</f>
        <v>0</v>
      </c>
      <c r="Z158" s="115">
        <v>0</v>
      </c>
      <c r="AA158" s="116">
        <f>$Z$158*$K$158</f>
        <v>0</v>
      </c>
      <c r="AR158" s="76" t="s">
        <v>111</v>
      </c>
      <c r="AT158" s="76" t="s">
        <v>107</v>
      </c>
      <c r="AU158" s="76" t="s">
        <v>17</v>
      </c>
      <c r="AY158" s="6" t="s">
        <v>106</v>
      </c>
      <c r="BE158" s="117">
        <f>IF($U$158="základní",$N$158,0)</f>
        <v>0</v>
      </c>
      <c r="BF158" s="117">
        <f>IF($U$158="snížená",$N$158,0)</f>
        <v>0</v>
      </c>
      <c r="BG158" s="117">
        <f>IF($U$158="zákl. přenesená",$N$158,0)</f>
        <v>0</v>
      </c>
      <c r="BH158" s="117">
        <f>IF($U$158="sníž. přenesená",$N$158,0)</f>
        <v>0</v>
      </c>
      <c r="BI158" s="117">
        <f>IF($U$158="nulová",$N$158,0)</f>
        <v>0</v>
      </c>
      <c r="BJ158" s="76" t="s">
        <v>17</v>
      </c>
      <c r="BK158" s="117">
        <f>ROUND($L$158*$K$158,2)</f>
        <v>0</v>
      </c>
      <c r="BL158" s="76" t="s">
        <v>111</v>
      </c>
      <c r="BM158" s="76" t="s">
        <v>219</v>
      </c>
    </row>
    <row r="159" spans="2:47" s="6" customFormat="1" ht="16.5" customHeight="1">
      <c r="B159" s="21"/>
      <c r="C159" s="22"/>
      <c r="D159" s="22"/>
      <c r="E159" s="22"/>
      <c r="F159" s="172" t="s">
        <v>221</v>
      </c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41"/>
      <c r="T159" s="50"/>
      <c r="U159" s="22"/>
      <c r="V159" s="22"/>
      <c r="W159" s="22"/>
      <c r="X159" s="22"/>
      <c r="Y159" s="22"/>
      <c r="Z159" s="22"/>
      <c r="AA159" s="51"/>
      <c r="AT159" s="6" t="s">
        <v>112</v>
      </c>
      <c r="AU159" s="6" t="s">
        <v>17</v>
      </c>
    </row>
    <row r="160" spans="2:63" s="98" customFormat="1" ht="37.5" customHeight="1">
      <c r="B160" s="99"/>
      <c r="C160" s="100"/>
      <c r="D160" s="101" t="s">
        <v>89</v>
      </c>
      <c r="E160" s="100"/>
      <c r="F160" s="100"/>
      <c r="G160" s="100"/>
      <c r="H160" s="100"/>
      <c r="I160" s="100"/>
      <c r="J160" s="100"/>
      <c r="K160" s="100"/>
      <c r="L160" s="100"/>
      <c r="M160" s="100"/>
      <c r="N160" s="174">
        <f>$BK$160</f>
        <v>0</v>
      </c>
      <c r="O160" s="175"/>
      <c r="P160" s="175"/>
      <c r="Q160" s="175"/>
      <c r="R160" s="100"/>
      <c r="S160" s="102"/>
      <c r="T160" s="103"/>
      <c r="U160" s="100"/>
      <c r="V160" s="100"/>
      <c r="W160" s="104">
        <f>SUM($W$161:$W$176)</f>
        <v>0</v>
      </c>
      <c r="X160" s="100"/>
      <c r="Y160" s="104">
        <f>SUM($Y$161:$Y$176)</f>
        <v>0</v>
      </c>
      <c r="Z160" s="100"/>
      <c r="AA160" s="105">
        <f>SUM($AA$161:$AA$176)</f>
        <v>0</v>
      </c>
      <c r="AR160" s="106" t="s">
        <v>17</v>
      </c>
      <c r="AT160" s="106" t="s">
        <v>63</v>
      </c>
      <c r="AU160" s="106" t="s">
        <v>64</v>
      </c>
      <c r="AY160" s="106" t="s">
        <v>106</v>
      </c>
      <c r="BK160" s="107">
        <f>SUM($BK$161:$BK$176)</f>
        <v>0</v>
      </c>
    </row>
    <row r="161" spans="2:65" s="6" customFormat="1" ht="15.75" customHeight="1">
      <c r="B161" s="21"/>
      <c r="C161" s="108" t="s">
        <v>222</v>
      </c>
      <c r="D161" s="108" t="s">
        <v>107</v>
      </c>
      <c r="E161" s="109" t="s">
        <v>223</v>
      </c>
      <c r="F161" s="168" t="s">
        <v>224</v>
      </c>
      <c r="G161" s="169"/>
      <c r="H161" s="169"/>
      <c r="I161" s="169"/>
      <c r="J161" s="111" t="s">
        <v>130</v>
      </c>
      <c r="K161" s="112">
        <v>10</v>
      </c>
      <c r="L161" s="170"/>
      <c r="M161" s="169"/>
      <c r="N161" s="171">
        <f>ROUND($L$161*$K$161,2)</f>
        <v>0</v>
      </c>
      <c r="O161" s="169"/>
      <c r="P161" s="169"/>
      <c r="Q161" s="169"/>
      <c r="R161" s="110"/>
      <c r="S161" s="41"/>
      <c r="T161" s="113"/>
      <c r="U161" s="114" t="s">
        <v>34</v>
      </c>
      <c r="V161" s="22"/>
      <c r="W161" s="22"/>
      <c r="X161" s="115">
        <v>0</v>
      </c>
      <c r="Y161" s="115">
        <f>$X$161*$K$161</f>
        <v>0</v>
      </c>
      <c r="Z161" s="115">
        <v>0</v>
      </c>
      <c r="AA161" s="116">
        <f>$Z$161*$K$161</f>
        <v>0</v>
      </c>
      <c r="AR161" s="76" t="s">
        <v>111</v>
      </c>
      <c r="AT161" s="76" t="s">
        <v>107</v>
      </c>
      <c r="AU161" s="76" t="s">
        <v>17</v>
      </c>
      <c r="AY161" s="6" t="s">
        <v>106</v>
      </c>
      <c r="BE161" s="117">
        <f>IF($U$161="základní",$N$161,0)</f>
        <v>0</v>
      </c>
      <c r="BF161" s="117">
        <f>IF($U$161="snížená",$N$161,0)</f>
        <v>0</v>
      </c>
      <c r="BG161" s="117">
        <f>IF($U$161="zákl. přenesená",$N$161,0)</f>
        <v>0</v>
      </c>
      <c r="BH161" s="117">
        <f>IF($U$161="sníž. přenesená",$N$161,0)</f>
        <v>0</v>
      </c>
      <c r="BI161" s="117">
        <f>IF($U$161="nulová",$N$161,0)</f>
        <v>0</v>
      </c>
      <c r="BJ161" s="76" t="s">
        <v>17</v>
      </c>
      <c r="BK161" s="117">
        <f>ROUND($L$161*$K$161,2)</f>
        <v>0</v>
      </c>
      <c r="BL161" s="76" t="s">
        <v>111</v>
      </c>
      <c r="BM161" s="76" t="s">
        <v>222</v>
      </c>
    </row>
    <row r="162" spans="2:47" s="6" customFormat="1" ht="16.5" customHeight="1">
      <c r="B162" s="21"/>
      <c r="C162" s="22"/>
      <c r="D162" s="22"/>
      <c r="E162" s="22"/>
      <c r="F162" s="172" t="s">
        <v>224</v>
      </c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41"/>
      <c r="T162" s="50"/>
      <c r="U162" s="22"/>
      <c r="V162" s="22"/>
      <c r="W162" s="22"/>
      <c r="X162" s="22"/>
      <c r="Y162" s="22"/>
      <c r="Z162" s="22"/>
      <c r="AA162" s="51"/>
      <c r="AT162" s="6" t="s">
        <v>112</v>
      </c>
      <c r="AU162" s="6" t="s">
        <v>17</v>
      </c>
    </row>
    <row r="163" spans="2:65" s="6" customFormat="1" ht="27" customHeight="1">
      <c r="B163" s="21"/>
      <c r="C163" s="108" t="s">
        <v>225</v>
      </c>
      <c r="D163" s="108" t="s">
        <v>107</v>
      </c>
      <c r="E163" s="109" t="s">
        <v>226</v>
      </c>
      <c r="F163" s="168" t="s">
        <v>227</v>
      </c>
      <c r="G163" s="169"/>
      <c r="H163" s="169"/>
      <c r="I163" s="169"/>
      <c r="J163" s="111" t="s">
        <v>115</v>
      </c>
      <c r="K163" s="112">
        <v>1</v>
      </c>
      <c r="L163" s="170"/>
      <c r="M163" s="169"/>
      <c r="N163" s="171">
        <f>ROUND($L$163*$K$163,2)</f>
        <v>0</v>
      </c>
      <c r="O163" s="169"/>
      <c r="P163" s="169"/>
      <c r="Q163" s="169"/>
      <c r="R163" s="110"/>
      <c r="S163" s="41"/>
      <c r="T163" s="113"/>
      <c r="U163" s="114" t="s">
        <v>34</v>
      </c>
      <c r="V163" s="22"/>
      <c r="W163" s="22"/>
      <c r="X163" s="115">
        <v>0</v>
      </c>
      <c r="Y163" s="115">
        <f>$X$163*$K$163</f>
        <v>0</v>
      </c>
      <c r="Z163" s="115">
        <v>0</v>
      </c>
      <c r="AA163" s="116">
        <f>$Z$163*$K$163</f>
        <v>0</v>
      </c>
      <c r="AR163" s="76" t="s">
        <v>111</v>
      </c>
      <c r="AT163" s="76" t="s">
        <v>107</v>
      </c>
      <c r="AU163" s="76" t="s">
        <v>17</v>
      </c>
      <c r="AY163" s="6" t="s">
        <v>106</v>
      </c>
      <c r="BE163" s="117">
        <f>IF($U$163="základní",$N$163,0)</f>
        <v>0</v>
      </c>
      <c r="BF163" s="117">
        <f>IF($U$163="snížená",$N$163,0)</f>
        <v>0</v>
      </c>
      <c r="BG163" s="117">
        <f>IF($U$163="zákl. přenesená",$N$163,0)</f>
        <v>0</v>
      </c>
      <c r="BH163" s="117">
        <f>IF($U$163="sníž. přenesená",$N$163,0)</f>
        <v>0</v>
      </c>
      <c r="BI163" s="117">
        <f>IF($U$163="nulová",$N$163,0)</f>
        <v>0</v>
      </c>
      <c r="BJ163" s="76" t="s">
        <v>17</v>
      </c>
      <c r="BK163" s="117">
        <f>ROUND($L$163*$K$163,2)</f>
        <v>0</v>
      </c>
      <c r="BL163" s="76" t="s">
        <v>111</v>
      </c>
      <c r="BM163" s="76" t="s">
        <v>225</v>
      </c>
    </row>
    <row r="164" spans="2:47" s="6" customFormat="1" ht="16.5" customHeight="1">
      <c r="B164" s="21"/>
      <c r="C164" s="22"/>
      <c r="D164" s="22"/>
      <c r="E164" s="22"/>
      <c r="F164" s="172" t="s">
        <v>227</v>
      </c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41"/>
      <c r="T164" s="50"/>
      <c r="U164" s="22"/>
      <c r="V164" s="22"/>
      <c r="W164" s="22"/>
      <c r="X164" s="22"/>
      <c r="Y164" s="22"/>
      <c r="Z164" s="22"/>
      <c r="AA164" s="51"/>
      <c r="AT164" s="6" t="s">
        <v>112</v>
      </c>
      <c r="AU164" s="6" t="s">
        <v>17</v>
      </c>
    </row>
    <row r="165" spans="2:65" s="6" customFormat="1" ht="27" customHeight="1">
      <c r="B165" s="21"/>
      <c r="C165" s="108" t="s">
        <v>228</v>
      </c>
      <c r="D165" s="108" t="s">
        <v>107</v>
      </c>
      <c r="E165" s="109" t="s">
        <v>229</v>
      </c>
      <c r="F165" s="168" t="s">
        <v>230</v>
      </c>
      <c r="G165" s="169"/>
      <c r="H165" s="169"/>
      <c r="I165" s="169"/>
      <c r="J165" s="111" t="s">
        <v>115</v>
      </c>
      <c r="K165" s="112">
        <v>2</v>
      </c>
      <c r="L165" s="170"/>
      <c r="M165" s="169"/>
      <c r="N165" s="171">
        <f>ROUND($L$165*$K$165,2)</f>
        <v>0</v>
      </c>
      <c r="O165" s="169"/>
      <c r="P165" s="169"/>
      <c r="Q165" s="169"/>
      <c r="R165" s="110"/>
      <c r="S165" s="41"/>
      <c r="T165" s="113"/>
      <c r="U165" s="114" t="s">
        <v>34</v>
      </c>
      <c r="V165" s="22"/>
      <c r="W165" s="22"/>
      <c r="X165" s="115">
        <v>0</v>
      </c>
      <c r="Y165" s="115">
        <f>$X$165*$K$165</f>
        <v>0</v>
      </c>
      <c r="Z165" s="115">
        <v>0</v>
      </c>
      <c r="AA165" s="116">
        <f>$Z$165*$K$165</f>
        <v>0</v>
      </c>
      <c r="AR165" s="76" t="s">
        <v>111</v>
      </c>
      <c r="AT165" s="76" t="s">
        <v>107</v>
      </c>
      <c r="AU165" s="76" t="s">
        <v>17</v>
      </c>
      <c r="AY165" s="6" t="s">
        <v>106</v>
      </c>
      <c r="BE165" s="117">
        <f>IF($U$165="základní",$N$165,0)</f>
        <v>0</v>
      </c>
      <c r="BF165" s="117">
        <f>IF($U$165="snížená",$N$165,0)</f>
        <v>0</v>
      </c>
      <c r="BG165" s="117">
        <f>IF($U$165="zákl. přenesená",$N$165,0)</f>
        <v>0</v>
      </c>
      <c r="BH165" s="117">
        <f>IF($U$165="sníž. přenesená",$N$165,0)</f>
        <v>0</v>
      </c>
      <c r="BI165" s="117">
        <f>IF($U$165="nulová",$N$165,0)</f>
        <v>0</v>
      </c>
      <c r="BJ165" s="76" t="s">
        <v>17</v>
      </c>
      <c r="BK165" s="117">
        <f>ROUND($L$165*$K$165,2)</f>
        <v>0</v>
      </c>
      <c r="BL165" s="76" t="s">
        <v>111</v>
      </c>
      <c r="BM165" s="76" t="s">
        <v>228</v>
      </c>
    </row>
    <row r="166" spans="2:47" s="6" customFormat="1" ht="16.5" customHeight="1">
      <c r="B166" s="21"/>
      <c r="C166" s="22"/>
      <c r="D166" s="22"/>
      <c r="E166" s="22"/>
      <c r="F166" s="172" t="s">
        <v>230</v>
      </c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41"/>
      <c r="T166" s="50"/>
      <c r="U166" s="22"/>
      <c r="V166" s="22"/>
      <c r="W166" s="22"/>
      <c r="X166" s="22"/>
      <c r="Y166" s="22"/>
      <c r="Z166" s="22"/>
      <c r="AA166" s="51"/>
      <c r="AT166" s="6" t="s">
        <v>112</v>
      </c>
      <c r="AU166" s="6" t="s">
        <v>17</v>
      </c>
    </row>
    <row r="167" spans="2:65" s="6" customFormat="1" ht="15.75" customHeight="1">
      <c r="B167" s="21"/>
      <c r="C167" s="108" t="s">
        <v>231</v>
      </c>
      <c r="D167" s="108" t="s">
        <v>107</v>
      </c>
      <c r="E167" s="109" t="s">
        <v>232</v>
      </c>
      <c r="F167" s="168" t="s">
        <v>233</v>
      </c>
      <c r="G167" s="169"/>
      <c r="H167" s="169"/>
      <c r="I167" s="169"/>
      <c r="J167" s="111" t="s">
        <v>115</v>
      </c>
      <c r="K167" s="112">
        <v>1</v>
      </c>
      <c r="L167" s="170"/>
      <c r="M167" s="169"/>
      <c r="N167" s="171">
        <f>ROUND($L$167*$K$167,2)</f>
        <v>0</v>
      </c>
      <c r="O167" s="169"/>
      <c r="P167" s="169"/>
      <c r="Q167" s="169"/>
      <c r="R167" s="110"/>
      <c r="S167" s="41"/>
      <c r="T167" s="113"/>
      <c r="U167" s="114" t="s">
        <v>34</v>
      </c>
      <c r="V167" s="22"/>
      <c r="W167" s="22"/>
      <c r="X167" s="115">
        <v>0</v>
      </c>
      <c r="Y167" s="115">
        <f>$X$167*$K$167</f>
        <v>0</v>
      </c>
      <c r="Z167" s="115">
        <v>0</v>
      </c>
      <c r="AA167" s="116">
        <f>$Z$167*$K$167</f>
        <v>0</v>
      </c>
      <c r="AR167" s="76" t="s">
        <v>111</v>
      </c>
      <c r="AT167" s="76" t="s">
        <v>107</v>
      </c>
      <c r="AU167" s="76" t="s">
        <v>17</v>
      </c>
      <c r="AY167" s="6" t="s">
        <v>106</v>
      </c>
      <c r="BE167" s="117">
        <f>IF($U$167="základní",$N$167,0)</f>
        <v>0</v>
      </c>
      <c r="BF167" s="117">
        <f>IF($U$167="snížená",$N$167,0)</f>
        <v>0</v>
      </c>
      <c r="BG167" s="117">
        <f>IF($U$167="zákl. přenesená",$N$167,0)</f>
        <v>0</v>
      </c>
      <c r="BH167" s="117">
        <f>IF($U$167="sníž. přenesená",$N$167,0)</f>
        <v>0</v>
      </c>
      <c r="BI167" s="117">
        <f>IF($U$167="nulová",$N$167,0)</f>
        <v>0</v>
      </c>
      <c r="BJ167" s="76" t="s">
        <v>17</v>
      </c>
      <c r="BK167" s="117">
        <f>ROUND($L$167*$K$167,2)</f>
        <v>0</v>
      </c>
      <c r="BL167" s="76" t="s">
        <v>111</v>
      </c>
      <c r="BM167" s="76" t="s">
        <v>231</v>
      </c>
    </row>
    <row r="168" spans="2:47" s="6" customFormat="1" ht="16.5" customHeight="1">
      <c r="B168" s="21"/>
      <c r="C168" s="22"/>
      <c r="D168" s="22"/>
      <c r="E168" s="22"/>
      <c r="F168" s="172" t="s">
        <v>233</v>
      </c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41"/>
      <c r="T168" s="50"/>
      <c r="U168" s="22"/>
      <c r="V168" s="22"/>
      <c r="W168" s="22"/>
      <c r="X168" s="22"/>
      <c r="Y168" s="22"/>
      <c r="Z168" s="22"/>
      <c r="AA168" s="51"/>
      <c r="AT168" s="6" t="s">
        <v>112</v>
      </c>
      <c r="AU168" s="6" t="s">
        <v>17</v>
      </c>
    </row>
    <row r="169" spans="2:65" s="6" customFormat="1" ht="15.75" customHeight="1">
      <c r="B169" s="21"/>
      <c r="C169" s="108" t="s">
        <v>234</v>
      </c>
      <c r="D169" s="108" t="s">
        <v>107</v>
      </c>
      <c r="E169" s="109" t="s">
        <v>235</v>
      </c>
      <c r="F169" s="168" t="s">
        <v>236</v>
      </c>
      <c r="G169" s="169"/>
      <c r="H169" s="169"/>
      <c r="I169" s="169"/>
      <c r="J169" s="111" t="s">
        <v>115</v>
      </c>
      <c r="K169" s="112">
        <v>5</v>
      </c>
      <c r="L169" s="170"/>
      <c r="M169" s="169"/>
      <c r="N169" s="171">
        <f>ROUND($L$169*$K$169,2)</f>
        <v>0</v>
      </c>
      <c r="O169" s="169"/>
      <c r="P169" s="169"/>
      <c r="Q169" s="169"/>
      <c r="R169" s="110"/>
      <c r="S169" s="41"/>
      <c r="T169" s="113"/>
      <c r="U169" s="114" t="s">
        <v>34</v>
      </c>
      <c r="V169" s="22"/>
      <c r="W169" s="22"/>
      <c r="X169" s="115">
        <v>0</v>
      </c>
      <c r="Y169" s="115">
        <f>$X$169*$K$169</f>
        <v>0</v>
      </c>
      <c r="Z169" s="115">
        <v>0</v>
      </c>
      <c r="AA169" s="116">
        <f>$Z$169*$K$169</f>
        <v>0</v>
      </c>
      <c r="AR169" s="76" t="s">
        <v>111</v>
      </c>
      <c r="AT169" s="76" t="s">
        <v>107</v>
      </c>
      <c r="AU169" s="76" t="s">
        <v>17</v>
      </c>
      <c r="AY169" s="6" t="s">
        <v>106</v>
      </c>
      <c r="BE169" s="117">
        <f>IF($U$169="základní",$N$169,0)</f>
        <v>0</v>
      </c>
      <c r="BF169" s="117">
        <f>IF($U$169="snížená",$N$169,0)</f>
        <v>0</v>
      </c>
      <c r="BG169" s="117">
        <f>IF($U$169="zákl. přenesená",$N$169,0)</f>
        <v>0</v>
      </c>
      <c r="BH169" s="117">
        <f>IF($U$169="sníž. přenesená",$N$169,0)</f>
        <v>0</v>
      </c>
      <c r="BI169" s="117">
        <f>IF($U$169="nulová",$N$169,0)</f>
        <v>0</v>
      </c>
      <c r="BJ169" s="76" t="s">
        <v>17</v>
      </c>
      <c r="BK169" s="117">
        <f>ROUND($L$169*$K$169,2)</f>
        <v>0</v>
      </c>
      <c r="BL169" s="76" t="s">
        <v>111</v>
      </c>
      <c r="BM169" s="76" t="s">
        <v>234</v>
      </c>
    </row>
    <row r="170" spans="2:47" s="6" customFormat="1" ht="16.5" customHeight="1">
      <c r="B170" s="21"/>
      <c r="C170" s="22"/>
      <c r="D170" s="22"/>
      <c r="E170" s="22"/>
      <c r="F170" s="172" t="s">
        <v>236</v>
      </c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41"/>
      <c r="T170" s="50"/>
      <c r="U170" s="22"/>
      <c r="V170" s="22"/>
      <c r="W170" s="22"/>
      <c r="X170" s="22"/>
      <c r="Y170" s="22"/>
      <c r="Z170" s="22"/>
      <c r="AA170" s="51"/>
      <c r="AT170" s="6" t="s">
        <v>112</v>
      </c>
      <c r="AU170" s="6" t="s">
        <v>17</v>
      </c>
    </row>
    <row r="171" spans="2:65" s="6" customFormat="1" ht="15.75" customHeight="1">
      <c r="B171" s="21"/>
      <c r="C171" s="108" t="s">
        <v>237</v>
      </c>
      <c r="D171" s="108" t="s">
        <v>107</v>
      </c>
      <c r="E171" s="109" t="s">
        <v>238</v>
      </c>
      <c r="F171" s="168" t="s">
        <v>239</v>
      </c>
      <c r="G171" s="169"/>
      <c r="H171" s="169"/>
      <c r="I171" s="169"/>
      <c r="J171" s="111" t="s">
        <v>115</v>
      </c>
      <c r="K171" s="112">
        <v>2</v>
      </c>
      <c r="L171" s="170"/>
      <c r="M171" s="169"/>
      <c r="N171" s="171">
        <f>ROUND($L$171*$K$171,2)</f>
        <v>0</v>
      </c>
      <c r="O171" s="169"/>
      <c r="P171" s="169"/>
      <c r="Q171" s="169"/>
      <c r="R171" s="110"/>
      <c r="S171" s="41"/>
      <c r="T171" s="113"/>
      <c r="U171" s="114" t="s">
        <v>34</v>
      </c>
      <c r="V171" s="22"/>
      <c r="W171" s="22"/>
      <c r="X171" s="115">
        <v>0</v>
      </c>
      <c r="Y171" s="115">
        <f>$X$171*$K$171</f>
        <v>0</v>
      </c>
      <c r="Z171" s="115">
        <v>0</v>
      </c>
      <c r="AA171" s="116">
        <f>$Z$171*$K$171</f>
        <v>0</v>
      </c>
      <c r="AR171" s="76" t="s">
        <v>111</v>
      </c>
      <c r="AT171" s="76" t="s">
        <v>107</v>
      </c>
      <c r="AU171" s="76" t="s">
        <v>17</v>
      </c>
      <c r="AY171" s="6" t="s">
        <v>106</v>
      </c>
      <c r="BE171" s="117">
        <f>IF($U$171="základní",$N$171,0)</f>
        <v>0</v>
      </c>
      <c r="BF171" s="117">
        <f>IF($U$171="snížená",$N$171,0)</f>
        <v>0</v>
      </c>
      <c r="BG171" s="117">
        <f>IF($U$171="zákl. přenesená",$N$171,0)</f>
        <v>0</v>
      </c>
      <c r="BH171" s="117">
        <f>IF($U$171="sníž. přenesená",$N$171,0)</f>
        <v>0</v>
      </c>
      <c r="BI171" s="117">
        <f>IF($U$171="nulová",$N$171,0)</f>
        <v>0</v>
      </c>
      <c r="BJ171" s="76" t="s">
        <v>17</v>
      </c>
      <c r="BK171" s="117">
        <f>ROUND($L$171*$K$171,2)</f>
        <v>0</v>
      </c>
      <c r="BL171" s="76" t="s">
        <v>111</v>
      </c>
      <c r="BM171" s="76" t="s">
        <v>237</v>
      </c>
    </row>
    <row r="172" spans="2:47" s="6" customFormat="1" ht="16.5" customHeight="1">
      <c r="B172" s="21"/>
      <c r="C172" s="22"/>
      <c r="D172" s="22"/>
      <c r="E172" s="22"/>
      <c r="F172" s="172" t="s">
        <v>239</v>
      </c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41"/>
      <c r="T172" s="50"/>
      <c r="U172" s="22"/>
      <c r="V172" s="22"/>
      <c r="W172" s="22"/>
      <c r="X172" s="22"/>
      <c r="Y172" s="22"/>
      <c r="Z172" s="22"/>
      <c r="AA172" s="51"/>
      <c r="AT172" s="6" t="s">
        <v>112</v>
      </c>
      <c r="AU172" s="6" t="s">
        <v>17</v>
      </c>
    </row>
    <row r="173" spans="2:65" s="6" customFormat="1" ht="27" customHeight="1">
      <c r="B173" s="21"/>
      <c r="C173" s="108" t="s">
        <v>240</v>
      </c>
      <c r="D173" s="108" t="s">
        <v>107</v>
      </c>
      <c r="E173" s="109" t="s">
        <v>241</v>
      </c>
      <c r="F173" s="168" t="s">
        <v>242</v>
      </c>
      <c r="G173" s="169"/>
      <c r="H173" s="169"/>
      <c r="I173" s="169"/>
      <c r="J173" s="111" t="s">
        <v>130</v>
      </c>
      <c r="K173" s="112">
        <v>10</v>
      </c>
      <c r="L173" s="170"/>
      <c r="M173" s="169"/>
      <c r="N173" s="171">
        <f>ROUND($L$173*$K$173,2)</f>
        <v>0</v>
      </c>
      <c r="O173" s="169"/>
      <c r="P173" s="169"/>
      <c r="Q173" s="169"/>
      <c r="R173" s="110"/>
      <c r="S173" s="41"/>
      <c r="T173" s="113"/>
      <c r="U173" s="114" t="s">
        <v>34</v>
      </c>
      <c r="V173" s="22"/>
      <c r="W173" s="22"/>
      <c r="X173" s="115">
        <v>0</v>
      </c>
      <c r="Y173" s="115">
        <f>$X$173*$K$173</f>
        <v>0</v>
      </c>
      <c r="Z173" s="115">
        <v>0</v>
      </c>
      <c r="AA173" s="116">
        <f>$Z$173*$K$173</f>
        <v>0</v>
      </c>
      <c r="AR173" s="76" t="s">
        <v>111</v>
      </c>
      <c r="AT173" s="76" t="s">
        <v>107</v>
      </c>
      <c r="AU173" s="76" t="s">
        <v>17</v>
      </c>
      <c r="AY173" s="6" t="s">
        <v>106</v>
      </c>
      <c r="BE173" s="117">
        <f>IF($U$173="základní",$N$173,0)</f>
        <v>0</v>
      </c>
      <c r="BF173" s="117">
        <f>IF($U$173="snížená",$N$173,0)</f>
        <v>0</v>
      </c>
      <c r="BG173" s="117">
        <f>IF($U$173="zákl. přenesená",$N$173,0)</f>
        <v>0</v>
      </c>
      <c r="BH173" s="117">
        <f>IF($U$173="sníž. přenesená",$N$173,0)</f>
        <v>0</v>
      </c>
      <c r="BI173" s="117">
        <f>IF($U$173="nulová",$N$173,0)</f>
        <v>0</v>
      </c>
      <c r="BJ173" s="76" t="s">
        <v>17</v>
      </c>
      <c r="BK173" s="117">
        <f>ROUND($L$173*$K$173,2)</f>
        <v>0</v>
      </c>
      <c r="BL173" s="76" t="s">
        <v>111</v>
      </c>
      <c r="BM173" s="76" t="s">
        <v>240</v>
      </c>
    </row>
    <row r="174" spans="2:47" s="6" customFormat="1" ht="16.5" customHeight="1">
      <c r="B174" s="21"/>
      <c r="C174" s="22"/>
      <c r="D174" s="22"/>
      <c r="E174" s="22"/>
      <c r="F174" s="172" t="s">
        <v>242</v>
      </c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41"/>
      <c r="T174" s="50"/>
      <c r="U174" s="22"/>
      <c r="V174" s="22"/>
      <c r="W174" s="22"/>
      <c r="X174" s="22"/>
      <c r="Y174" s="22"/>
      <c r="Z174" s="22"/>
      <c r="AA174" s="51"/>
      <c r="AT174" s="6" t="s">
        <v>112</v>
      </c>
      <c r="AU174" s="6" t="s">
        <v>17</v>
      </c>
    </row>
    <row r="175" spans="2:65" s="6" customFormat="1" ht="15.75" customHeight="1">
      <c r="B175" s="21"/>
      <c r="C175" s="108" t="s">
        <v>243</v>
      </c>
      <c r="D175" s="108" t="s">
        <v>107</v>
      </c>
      <c r="E175" s="109" t="s">
        <v>244</v>
      </c>
      <c r="F175" s="168" t="s">
        <v>245</v>
      </c>
      <c r="G175" s="169"/>
      <c r="H175" s="169"/>
      <c r="I175" s="169"/>
      <c r="J175" s="111" t="s">
        <v>130</v>
      </c>
      <c r="K175" s="112">
        <v>10</v>
      </c>
      <c r="L175" s="170"/>
      <c r="M175" s="169"/>
      <c r="N175" s="171">
        <f>ROUND($L$175*$K$175,2)</f>
        <v>0</v>
      </c>
      <c r="O175" s="169"/>
      <c r="P175" s="169"/>
      <c r="Q175" s="169"/>
      <c r="R175" s="110"/>
      <c r="S175" s="41"/>
      <c r="T175" s="113"/>
      <c r="U175" s="114" t="s">
        <v>34</v>
      </c>
      <c r="V175" s="22"/>
      <c r="W175" s="22"/>
      <c r="X175" s="115">
        <v>0</v>
      </c>
      <c r="Y175" s="115">
        <f>$X$175*$K$175</f>
        <v>0</v>
      </c>
      <c r="Z175" s="115">
        <v>0</v>
      </c>
      <c r="AA175" s="116">
        <f>$Z$175*$K$175</f>
        <v>0</v>
      </c>
      <c r="AR175" s="76" t="s">
        <v>111</v>
      </c>
      <c r="AT175" s="76" t="s">
        <v>107</v>
      </c>
      <c r="AU175" s="76" t="s">
        <v>17</v>
      </c>
      <c r="AY175" s="6" t="s">
        <v>106</v>
      </c>
      <c r="BE175" s="117">
        <f>IF($U$175="základní",$N$175,0)</f>
        <v>0</v>
      </c>
      <c r="BF175" s="117">
        <f>IF($U$175="snížená",$N$175,0)</f>
        <v>0</v>
      </c>
      <c r="BG175" s="117">
        <f>IF($U$175="zákl. přenesená",$N$175,0)</f>
        <v>0</v>
      </c>
      <c r="BH175" s="117">
        <f>IF($U$175="sníž. přenesená",$N$175,0)</f>
        <v>0</v>
      </c>
      <c r="BI175" s="117">
        <f>IF($U$175="nulová",$N$175,0)</f>
        <v>0</v>
      </c>
      <c r="BJ175" s="76" t="s">
        <v>17</v>
      </c>
      <c r="BK175" s="117">
        <f>ROUND($L$175*$K$175,2)</f>
        <v>0</v>
      </c>
      <c r="BL175" s="76" t="s">
        <v>111</v>
      </c>
      <c r="BM175" s="76" t="s">
        <v>243</v>
      </c>
    </row>
    <row r="176" spans="2:47" s="6" customFormat="1" ht="16.5" customHeight="1">
      <c r="B176" s="21"/>
      <c r="C176" s="22"/>
      <c r="D176" s="22"/>
      <c r="E176" s="22"/>
      <c r="F176" s="172" t="s">
        <v>245</v>
      </c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41"/>
      <c r="T176" s="50"/>
      <c r="U176" s="22"/>
      <c r="V176" s="22"/>
      <c r="W176" s="22"/>
      <c r="X176" s="22"/>
      <c r="Y176" s="22"/>
      <c r="Z176" s="22"/>
      <c r="AA176" s="51"/>
      <c r="AT176" s="6" t="s">
        <v>112</v>
      </c>
      <c r="AU176" s="6" t="s">
        <v>17</v>
      </c>
    </row>
    <row r="177" spans="2:63" s="98" customFormat="1" ht="37.5" customHeight="1">
      <c r="B177" s="99"/>
      <c r="C177" s="100"/>
      <c r="D177" s="101" t="s">
        <v>90</v>
      </c>
      <c r="E177" s="100"/>
      <c r="F177" s="100"/>
      <c r="G177" s="100"/>
      <c r="H177" s="100"/>
      <c r="I177" s="100"/>
      <c r="J177" s="100"/>
      <c r="K177" s="100"/>
      <c r="L177" s="100"/>
      <c r="M177" s="100"/>
      <c r="N177" s="174">
        <f>$BK$177</f>
        <v>0</v>
      </c>
      <c r="O177" s="175"/>
      <c r="P177" s="175"/>
      <c r="Q177" s="175"/>
      <c r="R177" s="100"/>
      <c r="S177" s="102"/>
      <c r="T177" s="103"/>
      <c r="U177" s="100"/>
      <c r="V177" s="100"/>
      <c r="W177" s="104">
        <f>SUM($W$178:$W$207)</f>
        <v>0</v>
      </c>
      <c r="X177" s="100"/>
      <c r="Y177" s="104">
        <f>SUM($Y$178:$Y$207)</f>
        <v>0</v>
      </c>
      <c r="Z177" s="100"/>
      <c r="AA177" s="105">
        <f>SUM($AA$178:$AA$207)</f>
        <v>0</v>
      </c>
      <c r="AR177" s="106" t="s">
        <v>17</v>
      </c>
      <c r="AT177" s="106" t="s">
        <v>63</v>
      </c>
      <c r="AU177" s="106" t="s">
        <v>64</v>
      </c>
      <c r="AY177" s="106" t="s">
        <v>106</v>
      </c>
      <c r="BK177" s="107">
        <f>SUM($BK$178:$BK$207)</f>
        <v>0</v>
      </c>
    </row>
    <row r="178" spans="2:65" s="6" customFormat="1" ht="27" customHeight="1">
      <c r="B178" s="21"/>
      <c r="C178" s="108" t="s">
        <v>246</v>
      </c>
      <c r="D178" s="108" t="s">
        <v>107</v>
      </c>
      <c r="E178" s="109" t="s">
        <v>247</v>
      </c>
      <c r="F178" s="168" t="s">
        <v>248</v>
      </c>
      <c r="G178" s="169"/>
      <c r="H178" s="169"/>
      <c r="I178" s="169"/>
      <c r="J178" s="111" t="s">
        <v>115</v>
      </c>
      <c r="K178" s="112">
        <v>9</v>
      </c>
      <c r="L178" s="170"/>
      <c r="M178" s="169"/>
      <c r="N178" s="171">
        <f>ROUND($L$178*$K$178,2)</f>
        <v>0</v>
      </c>
      <c r="O178" s="169"/>
      <c r="P178" s="169"/>
      <c r="Q178" s="169"/>
      <c r="R178" s="110"/>
      <c r="S178" s="41"/>
      <c r="T178" s="113"/>
      <c r="U178" s="114" t="s">
        <v>34</v>
      </c>
      <c r="V178" s="22"/>
      <c r="W178" s="22"/>
      <c r="X178" s="115">
        <v>0</v>
      </c>
      <c r="Y178" s="115">
        <f>$X$178*$K$178</f>
        <v>0</v>
      </c>
      <c r="Z178" s="115">
        <v>0</v>
      </c>
      <c r="AA178" s="116">
        <f>$Z$178*$K$178</f>
        <v>0</v>
      </c>
      <c r="AR178" s="76" t="s">
        <v>111</v>
      </c>
      <c r="AT178" s="76" t="s">
        <v>107</v>
      </c>
      <c r="AU178" s="76" t="s">
        <v>17</v>
      </c>
      <c r="AY178" s="6" t="s">
        <v>106</v>
      </c>
      <c r="BE178" s="117">
        <f>IF($U$178="základní",$N$178,0)</f>
        <v>0</v>
      </c>
      <c r="BF178" s="117">
        <f>IF($U$178="snížená",$N$178,0)</f>
        <v>0</v>
      </c>
      <c r="BG178" s="117">
        <f>IF($U$178="zákl. přenesená",$N$178,0)</f>
        <v>0</v>
      </c>
      <c r="BH178" s="117">
        <f>IF($U$178="sníž. přenesená",$N$178,0)</f>
        <v>0</v>
      </c>
      <c r="BI178" s="117">
        <f>IF($U$178="nulová",$N$178,0)</f>
        <v>0</v>
      </c>
      <c r="BJ178" s="76" t="s">
        <v>17</v>
      </c>
      <c r="BK178" s="117">
        <f>ROUND($L$178*$K$178,2)</f>
        <v>0</v>
      </c>
      <c r="BL178" s="76" t="s">
        <v>111</v>
      </c>
      <c r="BM178" s="76" t="s">
        <v>246</v>
      </c>
    </row>
    <row r="179" spans="2:47" s="6" customFormat="1" ht="16.5" customHeight="1">
      <c r="B179" s="21"/>
      <c r="C179" s="22"/>
      <c r="D179" s="22"/>
      <c r="E179" s="22"/>
      <c r="F179" s="172" t="s">
        <v>248</v>
      </c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41"/>
      <c r="T179" s="50"/>
      <c r="U179" s="22"/>
      <c r="V179" s="22"/>
      <c r="W179" s="22"/>
      <c r="X179" s="22"/>
      <c r="Y179" s="22"/>
      <c r="Z179" s="22"/>
      <c r="AA179" s="51"/>
      <c r="AT179" s="6" t="s">
        <v>112</v>
      </c>
      <c r="AU179" s="6" t="s">
        <v>17</v>
      </c>
    </row>
    <row r="180" spans="2:65" s="6" customFormat="1" ht="27" customHeight="1">
      <c r="B180" s="21"/>
      <c r="C180" s="108" t="s">
        <v>249</v>
      </c>
      <c r="D180" s="108" t="s">
        <v>107</v>
      </c>
      <c r="E180" s="109" t="s">
        <v>250</v>
      </c>
      <c r="F180" s="168" t="s">
        <v>251</v>
      </c>
      <c r="G180" s="169"/>
      <c r="H180" s="169"/>
      <c r="I180" s="169"/>
      <c r="J180" s="111" t="s">
        <v>115</v>
      </c>
      <c r="K180" s="112">
        <v>6</v>
      </c>
      <c r="L180" s="170"/>
      <c r="M180" s="169"/>
      <c r="N180" s="171">
        <f>ROUND($L$180*$K$180,2)</f>
        <v>0</v>
      </c>
      <c r="O180" s="169"/>
      <c r="P180" s="169"/>
      <c r="Q180" s="169"/>
      <c r="R180" s="110"/>
      <c r="S180" s="41"/>
      <c r="T180" s="113"/>
      <c r="U180" s="114" t="s">
        <v>34</v>
      </c>
      <c r="V180" s="22"/>
      <c r="W180" s="22"/>
      <c r="X180" s="115">
        <v>0</v>
      </c>
      <c r="Y180" s="115">
        <f>$X$180*$K$180</f>
        <v>0</v>
      </c>
      <c r="Z180" s="115">
        <v>0</v>
      </c>
      <c r="AA180" s="116">
        <f>$Z$180*$K$180</f>
        <v>0</v>
      </c>
      <c r="AR180" s="76" t="s">
        <v>111</v>
      </c>
      <c r="AT180" s="76" t="s">
        <v>107</v>
      </c>
      <c r="AU180" s="76" t="s">
        <v>17</v>
      </c>
      <c r="AY180" s="6" t="s">
        <v>106</v>
      </c>
      <c r="BE180" s="117">
        <f>IF($U$180="základní",$N$180,0)</f>
        <v>0</v>
      </c>
      <c r="BF180" s="117">
        <f>IF($U$180="snížená",$N$180,0)</f>
        <v>0</v>
      </c>
      <c r="BG180" s="117">
        <f>IF($U$180="zákl. přenesená",$N$180,0)</f>
        <v>0</v>
      </c>
      <c r="BH180" s="117">
        <f>IF($U$180="sníž. přenesená",$N$180,0)</f>
        <v>0</v>
      </c>
      <c r="BI180" s="117">
        <f>IF($U$180="nulová",$N$180,0)</f>
        <v>0</v>
      </c>
      <c r="BJ180" s="76" t="s">
        <v>17</v>
      </c>
      <c r="BK180" s="117">
        <f>ROUND($L$180*$K$180,2)</f>
        <v>0</v>
      </c>
      <c r="BL180" s="76" t="s">
        <v>111</v>
      </c>
      <c r="BM180" s="76" t="s">
        <v>249</v>
      </c>
    </row>
    <row r="181" spans="2:47" s="6" customFormat="1" ht="16.5" customHeight="1">
      <c r="B181" s="21"/>
      <c r="C181" s="22"/>
      <c r="D181" s="22"/>
      <c r="E181" s="22"/>
      <c r="F181" s="172" t="s">
        <v>251</v>
      </c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41"/>
      <c r="T181" s="50"/>
      <c r="U181" s="22"/>
      <c r="V181" s="22"/>
      <c r="W181" s="22"/>
      <c r="X181" s="22"/>
      <c r="Y181" s="22"/>
      <c r="Z181" s="22"/>
      <c r="AA181" s="51"/>
      <c r="AT181" s="6" t="s">
        <v>112</v>
      </c>
      <c r="AU181" s="6" t="s">
        <v>17</v>
      </c>
    </row>
    <row r="182" spans="2:65" s="6" customFormat="1" ht="27" customHeight="1">
      <c r="B182" s="21"/>
      <c r="C182" s="108" t="s">
        <v>252</v>
      </c>
      <c r="D182" s="108" t="s">
        <v>107</v>
      </c>
      <c r="E182" s="109" t="s">
        <v>253</v>
      </c>
      <c r="F182" s="168" t="s">
        <v>254</v>
      </c>
      <c r="G182" s="169"/>
      <c r="H182" s="169"/>
      <c r="I182" s="169"/>
      <c r="J182" s="111" t="s">
        <v>115</v>
      </c>
      <c r="K182" s="112">
        <v>9</v>
      </c>
      <c r="L182" s="170"/>
      <c r="M182" s="169"/>
      <c r="N182" s="171">
        <f>ROUND($L$182*$K$182,2)</f>
        <v>0</v>
      </c>
      <c r="O182" s="169"/>
      <c r="P182" s="169"/>
      <c r="Q182" s="169"/>
      <c r="R182" s="110"/>
      <c r="S182" s="41"/>
      <c r="T182" s="113"/>
      <c r="U182" s="114" t="s">
        <v>34</v>
      </c>
      <c r="V182" s="22"/>
      <c r="W182" s="22"/>
      <c r="X182" s="115">
        <v>0</v>
      </c>
      <c r="Y182" s="115">
        <f>$X$182*$K$182</f>
        <v>0</v>
      </c>
      <c r="Z182" s="115">
        <v>0</v>
      </c>
      <c r="AA182" s="116">
        <f>$Z$182*$K$182</f>
        <v>0</v>
      </c>
      <c r="AR182" s="76" t="s">
        <v>111</v>
      </c>
      <c r="AT182" s="76" t="s">
        <v>107</v>
      </c>
      <c r="AU182" s="76" t="s">
        <v>17</v>
      </c>
      <c r="AY182" s="6" t="s">
        <v>106</v>
      </c>
      <c r="BE182" s="117">
        <f>IF($U$182="základní",$N$182,0)</f>
        <v>0</v>
      </c>
      <c r="BF182" s="117">
        <f>IF($U$182="snížená",$N$182,0)</f>
        <v>0</v>
      </c>
      <c r="BG182" s="117">
        <f>IF($U$182="zákl. přenesená",$N$182,0)</f>
        <v>0</v>
      </c>
      <c r="BH182" s="117">
        <f>IF($U$182="sníž. přenesená",$N$182,0)</f>
        <v>0</v>
      </c>
      <c r="BI182" s="117">
        <f>IF($U$182="nulová",$N$182,0)</f>
        <v>0</v>
      </c>
      <c r="BJ182" s="76" t="s">
        <v>17</v>
      </c>
      <c r="BK182" s="117">
        <f>ROUND($L$182*$K$182,2)</f>
        <v>0</v>
      </c>
      <c r="BL182" s="76" t="s">
        <v>111</v>
      </c>
      <c r="BM182" s="76" t="s">
        <v>252</v>
      </c>
    </row>
    <row r="183" spans="2:47" s="6" customFormat="1" ht="16.5" customHeight="1">
      <c r="B183" s="21"/>
      <c r="C183" s="22"/>
      <c r="D183" s="22"/>
      <c r="E183" s="22"/>
      <c r="F183" s="172" t="s">
        <v>254</v>
      </c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41"/>
      <c r="T183" s="50"/>
      <c r="U183" s="22"/>
      <c r="V183" s="22"/>
      <c r="W183" s="22"/>
      <c r="X183" s="22"/>
      <c r="Y183" s="22"/>
      <c r="Z183" s="22"/>
      <c r="AA183" s="51"/>
      <c r="AT183" s="6" t="s">
        <v>112</v>
      </c>
      <c r="AU183" s="6" t="s">
        <v>17</v>
      </c>
    </row>
    <row r="184" spans="2:65" s="6" customFormat="1" ht="27" customHeight="1">
      <c r="B184" s="21"/>
      <c r="C184" s="108" t="s">
        <v>255</v>
      </c>
      <c r="D184" s="108" t="s">
        <v>107</v>
      </c>
      <c r="E184" s="109" t="s">
        <v>256</v>
      </c>
      <c r="F184" s="168" t="s">
        <v>257</v>
      </c>
      <c r="G184" s="169"/>
      <c r="H184" s="169"/>
      <c r="I184" s="169"/>
      <c r="J184" s="111" t="s">
        <v>115</v>
      </c>
      <c r="K184" s="112">
        <v>6</v>
      </c>
      <c r="L184" s="170"/>
      <c r="M184" s="169"/>
      <c r="N184" s="171">
        <f>ROUND($L$184*$K$184,2)</f>
        <v>0</v>
      </c>
      <c r="O184" s="169"/>
      <c r="P184" s="169"/>
      <c r="Q184" s="169"/>
      <c r="R184" s="110"/>
      <c r="S184" s="41"/>
      <c r="T184" s="113"/>
      <c r="U184" s="114" t="s">
        <v>34</v>
      </c>
      <c r="V184" s="22"/>
      <c r="W184" s="22"/>
      <c r="X184" s="115">
        <v>0</v>
      </c>
      <c r="Y184" s="115">
        <f>$X$184*$K$184</f>
        <v>0</v>
      </c>
      <c r="Z184" s="115">
        <v>0</v>
      </c>
      <c r="AA184" s="116">
        <f>$Z$184*$K$184</f>
        <v>0</v>
      </c>
      <c r="AR184" s="76" t="s">
        <v>111</v>
      </c>
      <c r="AT184" s="76" t="s">
        <v>107</v>
      </c>
      <c r="AU184" s="76" t="s">
        <v>17</v>
      </c>
      <c r="AY184" s="6" t="s">
        <v>106</v>
      </c>
      <c r="BE184" s="117">
        <f>IF($U$184="základní",$N$184,0)</f>
        <v>0</v>
      </c>
      <c r="BF184" s="117">
        <f>IF($U$184="snížená",$N$184,0)</f>
        <v>0</v>
      </c>
      <c r="BG184" s="117">
        <f>IF($U$184="zákl. přenesená",$N$184,0)</f>
        <v>0</v>
      </c>
      <c r="BH184" s="117">
        <f>IF($U$184="sníž. přenesená",$N$184,0)</f>
        <v>0</v>
      </c>
      <c r="BI184" s="117">
        <f>IF($U$184="nulová",$N$184,0)</f>
        <v>0</v>
      </c>
      <c r="BJ184" s="76" t="s">
        <v>17</v>
      </c>
      <c r="BK184" s="117">
        <f>ROUND($L$184*$K$184,2)</f>
        <v>0</v>
      </c>
      <c r="BL184" s="76" t="s">
        <v>111</v>
      </c>
      <c r="BM184" s="76" t="s">
        <v>255</v>
      </c>
    </row>
    <row r="185" spans="2:47" s="6" customFormat="1" ht="16.5" customHeight="1">
      <c r="B185" s="21"/>
      <c r="C185" s="22"/>
      <c r="D185" s="22"/>
      <c r="E185" s="22"/>
      <c r="F185" s="172" t="s">
        <v>257</v>
      </c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41"/>
      <c r="T185" s="50"/>
      <c r="U185" s="22"/>
      <c r="V185" s="22"/>
      <c r="W185" s="22"/>
      <c r="X185" s="22"/>
      <c r="Y185" s="22"/>
      <c r="Z185" s="22"/>
      <c r="AA185" s="51"/>
      <c r="AT185" s="6" t="s">
        <v>112</v>
      </c>
      <c r="AU185" s="6" t="s">
        <v>17</v>
      </c>
    </row>
    <row r="186" spans="2:65" s="6" customFormat="1" ht="27" customHeight="1">
      <c r="B186" s="21"/>
      <c r="C186" s="108" t="s">
        <v>258</v>
      </c>
      <c r="D186" s="108" t="s">
        <v>107</v>
      </c>
      <c r="E186" s="109" t="s">
        <v>259</v>
      </c>
      <c r="F186" s="168" t="s">
        <v>260</v>
      </c>
      <c r="G186" s="169"/>
      <c r="H186" s="169"/>
      <c r="I186" s="169"/>
      <c r="J186" s="111" t="s">
        <v>159</v>
      </c>
      <c r="K186" s="112">
        <v>5</v>
      </c>
      <c r="L186" s="170"/>
      <c r="M186" s="169"/>
      <c r="N186" s="171">
        <f>ROUND($L$186*$K$186,2)</f>
        <v>0</v>
      </c>
      <c r="O186" s="169"/>
      <c r="P186" s="169"/>
      <c r="Q186" s="169"/>
      <c r="R186" s="110"/>
      <c r="S186" s="41"/>
      <c r="T186" s="113"/>
      <c r="U186" s="114" t="s">
        <v>34</v>
      </c>
      <c r="V186" s="22"/>
      <c r="W186" s="22"/>
      <c r="X186" s="115">
        <v>0</v>
      </c>
      <c r="Y186" s="115">
        <f>$X$186*$K$186</f>
        <v>0</v>
      </c>
      <c r="Z186" s="115">
        <v>0</v>
      </c>
      <c r="AA186" s="116">
        <f>$Z$186*$K$186</f>
        <v>0</v>
      </c>
      <c r="AR186" s="76" t="s">
        <v>111</v>
      </c>
      <c r="AT186" s="76" t="s">
        <v>107</v>
      </c>
      <c r="AU186" s="76" t="s">
        <v>17</v>
      </c>
      <c r="AY186" s="6" t="s">
        <v>106</v>
      </c>
      <c r="BE186" s="117">
        <f>IF($U$186="základní",$N$186,0)</f>
        <v>0</v>
      </c>
      <c r="BF186" s="117">
        <f>IF($U$186="snížená",$N$186,0)</f>
        <v>0</v>
      </c>
      <c r="BG186" s="117">
        <f>IF($U$186="zákl. přenesená",$N$186,0)</f>
        <v>0</v>
      </c>
      <c r="BH186" s="117">
        <f>IF($U$186="sníž. přenesená",$N$186,0)</f>
        <v>0</v>
      </c>
      <c r="BI186" s="117">
        <f>IF($U$186="nulová",$N$186,0)</f>
        <v>0</v>
      </c>
      <c r="BJ186" s="76" t="s">
        <v>17</v>
      </c>
      <c r="BK186" s="117">
        <f>ROUND($L$186*$K$186,2)</f>
        <v>0</v>
      </c>
      <c r="BL186" s="76" t="s">
        <v>111</v>
      </c>
      <c r="BM186" s="76" t="s">
        <v>258</v>
      </c>
    </row>
    <row r="187" spans="2:47" s="6" customFormat="1" ht="16.5" customHeight="1">
      <c r="B187" s="21"/>
      <c r="C187" s="22"/>
      <c r="D187" s="22"/>
      <c r="E187" s="22"/>
      <c r="F187" s="172" t="s">
        <v>260</v>
      </c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41"/>
      <c r="T187" s="50"/>
      <c r="U187" s="22"/>
      <c r="V187" s="22"/>
      <c r="W187" s="22"/>
      <c r="X187" s="22"/>
      <c r="Y187" s="22"/>
      <c r="Z187" s="22"/>
      <c r="AA187" s="51"/>
      <c r="AT187" s="6" t="s">
        <v>112</v>
      </c>
      <c r="AU187" s="6" t="s">
        <v>17</v>
      </c>
    </row>
    <row r="188" spans="2:65" s="6" customFormat="1" ht="27" customHeight="1">
      <c r="B188" s="21"/>
      <c r="C188" s="108" t="s">
        <v>261</v>
      </c>
      <c r="D188" s="108" t="s">
        <v>107</v>
      </c>
      <c r="E188" s="109" t="s">
        <v>262</v>
      </c>
      <c r="F188" s="168" t="s">
        <v>263</v>
      </c>
      <c r="G188" s="169"/>
      <c r="H188" s="169"/>
      <c r="I188" s="169"/>
      <c r="J188" s="111" t="s">
        <v>115</v>
      </c>
      <c r="K188" s="112">
        <v>1</v>
      </c>
      <c r="L188" s="170"/>
      <c r="M188" s="169"/>
      <c r="N188" s="171">
        <f>ROUND($L$188*$K$188,2)</f>
        <v>0</v>
      </c>
      <c r="O188" s="169"/>
      <c r="P188" s="169"/>
      <c r="Q188" s="169"/>
      <c r="R188" s="110"/>
      <c r="S188" s="41"/>
      <c r="T188" s="113"/>
      <c r="U188" s="114" t="s">
        <v>34</v>
      </c>
      <c r="V188" s="22"/>
      <c r="W188" s="22"/>
      <c r="X188" s="115">
        <v>0</v>
      </c>
      <c r="Y188" s="115">
        <f>$X$188*$K$188</f>
        <v>0</v>
      </c>
      <c r="Z188" s="115">
        <v>0</v>
      </c>
      <c r="AA188" s="116">
        <f>$Z$188*$K$188</f>
        <v>0</v>
      </c>
      <c r="AR188" s="76" t="s">
        <v>111</v>
      </c>
      <c r="AT188" s="76" t="s">
        <v>107</v>
      </c>
      <c r="AU188" s="76" t="s">
        <v>17</v>
      </c>
      <c r="AY188" s="6" t="s">
        <v>106</v>
      </c>
      <c r="BE188" s="117">
        <f>IF($U$188="základní",$N$188,0)</f>
        <v>0</v>
      </c>
      <c r="BF188" s="117">
        <f>IF($U$188="snížená",$N$188,0)</f>
        <v>0</v>
      </c>
      <c r="BG188" s="117">
        <f>IF($U$188="zákl. přenesená",$N$188,0)</f>
        <v>0</v>
      </c>
      <c r="BH188" s="117">
        <f>IF($U$188="sníž. přenesená",$N$188,0)</f>
        <v>0</v>
      </c>
      <c r="BI188" s="117">
        <f>IF($U$188="nulová",$N$188,0)</f>
        <v>0</v>
      </c>
      <c r="BJ188" s="76" t="s">
        <v>17</v>
      </c>
      <c r="BK188" s="117">
        <f>ROUND($L$188*$K$188,2)</f>
        <v>0</v>
      </c>
      <c r="BL188" s="76" t="s">
        <v>111</v>
      </c>
      <c r="BM188" s="76" t="s">
        <v>261</v>
      </c>
    </row>
    <row r="189" spans="2:47" s="6" customFormat="1" ht="16.5" customHeight="1">
      <c r="B189" s="21"/>
      <c r="C189" s="22"/>
      <c r="D189" s="22"/>
      <c r="E189" s="22"/>
      <c r="F189" s="172" t="s">
        <v>263</v>
      </c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41"/>
      <c r="T189" s="50"/>
      <c r="U189" s="22"/>
      <c r="V189" s="22"/>
      <c r="W189" s="22"/>
      <c r="X189" s="22"/>
      <c r="Y189" s="22"/>
      <c r="Z189" s="22"/>
      <c r="AA189" s="51"/>
      <c r="AT189" s="6" t="s">
        <v>112</v>
      </c>
      <c r="AU189" s="6" t="s">
        <v>17</v>
      </c>
    </row>
    <row r="190" spans="2:65" s="6" customFormat="1" ht="27" customHeight="1">
      <c r="B190" s="21"/>
      <c r="C190" s="108" t="s">
        <v>264</v>
      </c>
      <c r="D190" s="108" t="s">
        <v>107</v>
      </c>
      <c r="E190" s="109" t="s">
        <v>265</v>
      </c>
      <c r="F190" s="168" t="s">
        <v>266</v>
      </c>
      <c r="G190" s="169"/>
      <c r="H190" s="169"/>
      <c r="I190" s="169"/>
      <c r="J190" s="111" t="s">
        <v>115</v>
      </c>
      <c r="K190" s="112">
        <v>2</v>
      </c>
      <c r="L190" s="170"/>
      <c r="M190" s="169"/>
      <c r="N190" s="171">
        <f>ROUND($L$190*$K$190,2)</f>
        <v>0</v>
      </c>
      <c r="O190" s="169"/>
      <c r="P190" s="169"/>
      <c r="Q190" s="169"/>
      <c r="R190" s="110"/>
      <c r="S190" s="41"/>
      <c r="T190" s="113"/>
      <c r="U190" s="114" t="s">
        <v>34</v>
      </c>
      <c r="V190" s="22"/>
      <c r="W190" s="22"/>
      <c r="X190" s="115">
        <v>0</v>
      </c>
      <c r="Y190" s="115">
        <f>$X$190*$K$190</f>
        <v>0</v>
      </c>
      <c r="Z190" s="115">
        <v>0</v>
      </c>
      <c r="AA190" s="116">
        <f>$Z$190*$K$190</f>
        <v>0</v>
      </c>
      <c r="AR190" s="76" t="s">
        <v>111</v>
      </c>
      <c r="AT190" s="76" t="s">
        <v>107</v>
      </c>
      <c r="AU190" s="76" t="s">
        <v>17</v>
      </c>
      <c r="AY190" s="6" t="s">
        <v>106</v>
      </c>
      <c r="BE190" s="117">
        <f>IF($U$190="základní",$N$190,0)</f>
        <v>0</v>
      </c>
      <c r="BF190" s="117">
        <f>IF($U$190="snížená",$N$190,0)</f>
        <v>0</v>
      </c>
      <c r="BG190" s="117">
        <f>IF($U$190="zákl. přenesená",$N$190,0)</f>
        <v>0</v>
      </c>
      <c r="BH190" s="117">
        <f>IF($U$190="sníž. přenesená",$N$190,0)</f>
        <v>0</v>
      </c>
      <c r="BI190" s="117">
        <f>IF($U$190="nulová",$N$190,0)</f>
        <v>0</v>
      </c>
      <c r="BJ190" s="76" t="s">
        <v>17</v>
      </c>
      <c r="BK190" s="117">
        <f>ROUND($L$190*$K$190,2)</f>
        <v>0</v>
      </c>
      <c r="BL190" s="76" t="s">
        <v>111</v>
      </c>
      <c r="BM190" s="76" t="s">
        <v>264</v>
      </c>
    </row>
    <row r="191" spans="2:47" s="6" customFormat="1" ht="16.5" customHeight="1">
      <c r="B191" s="21"/>
      <c r="C191" s="22"/>
      <c r="D191" s="22"/>
      <c r="E191" s="22"/>
      <c r="F191" s="172" t="s">
        <v>266</v>
      </c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41"/>
      <c r="T191" s="50"/>
      <c r="U191" s="22"/>
      <c r="V191" s="22"/>
      <c r="W191" s="22"/>
      <c r="X191" s="22"/>
      <c r="Y191" s="22"/>
      <c r="Z191" s="22"/>
      <c r="AA191" s="51"/>
      <c r="AT191" s="6" t="s">
        <v>112</v>
      </c>
      <c r="AU191" s="6" t="s">
        <v>17</v>
      </c>
    </row>
    <row r="192" spans="2:65" s="6" customFormat="1" ht="39" customHeight="1">
      <c r="B192" s="21"/>
      <c r="C192" s="108" t="s">
        <v>267</v>
      </c>
      <c r="D192" s="108" t="s">
        <v>107</v>
      </c>
      <c r="E192" s="109" t="s">
        <v>268</v>
      </c>
      <c r="F192" s="168" t="s">
        <v>269</v>
      </c>
      <c r="G192" s="169"/>
      <c r="H192" s="169"/>
      <c r="I192" s="169"/>
      <c r="J192" s="111" t="s">
        <v>115</v>
      </c>
      <c r="K192" s="112">
        <v>10</v>
      </c>
      <c r="L192" s="170"/>
      <c r="M192" s="169"/>
      <c r="N192" s="171">
        <f>ROUND($L$192*$K$192,2)</f>
        <v>0</v>
      </c>
      <c r="O192" s="169"/>
      <c r="P192" s="169"/>
      <c r="Q192" s="169"/>
      <c r="R192" s="110"/>
      <c r="S192" s="41"/>
      <c r="T192" s="113"/>
      <c r="U192" s="114" t="s">
        <v>34</v>
      </c>
      <c r="V192" s="22"/>
      <c r="W192" s="22"/>
      <c r="X192" s="115">
        <v>0</v>
      </c>
      <c r="Y192" s="115">
        <f>$X$192*$K$192</f>
        <v>0</v>
      </c>
      <c r="Z192" s="115">
        <v>0</v>
      </c>
      <c r="AA192" s="116">
        <f>$Z$192*$K$192</f>
        <v>0</v>
      </c>
      <c r="AR192" s="76" t="s">
        <v>111</v>
      </c>
      <c r="AT192" s="76" t="s">
        <v>107</v>
      </c>
      <c r="AU192" s="76" t="s">
        <v>17</v>
      </c>
      <c r="AY192" s="6" t="s">
        <v>106</v>
      </c>
      <c r="BE192" s="117">
        <f>IF($U$192="základní",$N$192,0)</f>
        <v>0</v>
      </c>
      <c r="BF192" s="117">
        <f>IF($U$192="snížená",$N$192,0)</f>
        <v>0</v>
      </c>
      <c r="BG192" s="117">
        <f>IF($U$192="zákl. přenesená",$N$192,0)</f>
        <v>0</v>
      </c>
      <c r="BH192" s="117">
        <f>IF($U$192="sníž. přenesená",$N$192,0)</f>
        <v>0</v>
      </c>
      <c r="BI192" s="117">
        <f>IF($U$192="nulová",$N$192,0)</f>
        <v>0</v>
      </c>
      <c r="BJ192" s="76" t="s">
        <v>17</v>
      </c>
      <c r="BK192" s="117">
        <f>ROUND($L$192*$K$192,2)</f>
        <v>0</v>
      </c>
      <c r="BL192" s="76" t="s">
        <v>111</v>
      </c>
      <c r="BM192" s="76" t="s">
        <v>267</v>
      </c>
    </row>
    <row r="193" spans="2:47" s="6" customFormat="1" ht="16.5" customHeight="1">
      <c r="B193" s="21"/>
      <c r="C193" s="22"/>
      <c r="D193" s="22"/>
      <c r="E193" s="22"/>
      <c r="F193" s="172" t="s">
        <v>269</v>
      </c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41"/>
      <c r="T193" s="50"/>
      <c r="U193" s="22"/>
      <c r="V193" s="22"/>
      <c r="W193" s="22"/>
      <c r="X193" s="22"/>
      <c r="Y193" s="22"/>
      <c r="Z193" s="22"/>
      <c r="AA193" s="51"/>
      <c r="AT193" s="6" t="s">
        <v>112</v>
      </c>
      <c r="AU193" s="6" t="s">
        <v>17</v>
      </c>
    </row>
    <row r="194" spans="2:65" s="6" customFormat="1" ht="15.75" customHeight="1">
      <c r="B194" s="21"/>
      <c r="C194" s="108" t="s">
        <v>270</v>
      </c>
      <c r="D194" s="108" t="s">
        <v>107</v>
      </c>
      <c r="E194" s="109" t="s">
        <v>271</v>
      </c>
      <c r="F194" s="168" t="s">
        <v>272</v>
      </c>
      <c r="G194" s="169"/>
      <c r="H194" s="169"/>
      <c r="I194" s="169"/>
      <c r="J194" s="111" t="s">
        <v>130</v>
      </c>
      <c r="K194" s="112">
        <v>41</v>
      </c>
      <c r="L194" s="170"/>
      <c r="M194" s="169"/>
      <c r="N194" s="171">
        <f>ROUND($L$194*$K$194,2)</f>
        <v>0</v>
      </c>
      <c r="O194" s="169"/>
      <c r="P194" s="169"/>
      <c r="Q194" s="169"/>
      <c r="R194" s="110"/>
      <c r="S194" s="41"/>
      <c r="T194" s="113"/>
      <c r="U194" s="114" t="s">
        <v>34</v>
      </c>
      <c r="V194" s="22"/>
      <c r="W194" s="22"/>
      <c r="X194" s="115">
        <v>0</v>
      </c>
      <c r="Y194" s="115">
        <f>$X$194*$K$194</f>
        <v>0</v>
      </c>
      <c r="Z194" s="115">
        <v>0</v>
      </c>
      <c r="AA194" s="116">
        <f>$Z$194*$K$194</f>
        <v>0</v>
      </c>
      <c r="AR194" s="76" t="s">
        <v>111</v>
      </c>
      <c r="AT194" s="76" t="s">
        <v>107</v>
      </c>
      <c r="AU194" s="76" t="s">
        <v>17</v>
      </c>
      <c r="AY194" s="6" t="s">
        <v>106</v>
      </c>
      <c r="BE194" s="117">
        <f>IF($U$194="základní",$N$194,0)</f>
        <v>0</v>
      </c>
      <c r="BF194" s="117">
        <f>IF($U$194="snížená",$N$194,0)</f>
        <v>0</v>
      </c>
      <c r="BG194" s="117">
        <f>IF($U$194="zákl. přenesená",$N$194,0)</f>
        <v>0</v>
      </c>
      <c r="BH194" s="117">
        <f>IF($U$194="sníž. přenesená",$N$194,0)</f>
        <v>0</v>
      </c>
      <c r="BI194" s="117">
        <f>IF($U$194="nulová",$N$194,0)</f>
        <v>0</v>
      </c>
      <c r="BJ194" s="76" t="s">
        <v>17</v>
      </c>
      <c r="BK194" s="117">
        <f>ROUND($L$194*$K$194,2)</f>
        <v>0</v>
      </c>
      <c r="BL194" s="76" t="s">
        <v>111</v>
      </c>
      <c r="BM194" s="76" t="s">
        <v>270</v>
      </c>
    </row>
    <row r="195" spans="2:47" s="6" customFormat="1" ht="16.5" customHeight="1">
      <c r="B195" s="21"/>
      <c r="C195" s="22"/>
      <c r="D195" s="22"/>
      <c r="E195" s="22"/>
      <c r="F195" s="172" t="s">
        <v>272</v>
      </c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41"/>
      <c r="T195" s="50"/>
      <c r="U195" s="22"/>
      <c r="V195" s="22"/>
      <c r="W195" s="22"/>
      <c r="X195" s="22"/>
      <c r="Y195" s="22"/>
      <c r="Z195" s="22"/>
      <c r="AA195" s="51"/>
      <c r="AT195" s="6" t="s">
        <v>112</v>
      </c>
      <c r="AU195" s="6" t="s">
        <v>17</v>
      </c>
    </row>
    <row r="196" spans="2:65" s="6" customFormat="1" ht="15.75" customHeight="1">
      <c r="B196" s="21"/>
      <c r="C196" s="108" t="s">
        <v>273</v>
      </c>
      <c r="D196" s="108" t="s">
        <v>107</v>
      </c>
      <c r="E196" s="109" t="s">
        <v>274</v>
      </c>
      <c r="F196" s="168" t="s">
        <v>275</v>
      </c>
      <c r="G196" s="169"/>
      <c r="H196" s="169"/>
      <c r="I196" s="169"/>
      <c r="J196" s="111" t="s">
        <v>130</v>
      </c>
      <c r="K196" s="112">
        <v>90</v>
      </c>
      <c r="L196" s="170"/>
      <c r="M196" s="169"/>
      <c r="N196" s="171">
        <f>ROUND($L$196*$K$196,2)</f>
        <v>0</v>
      </c>
      <c r="O196" s="169"/>
      <c r="P196" s="169"/>
      <c r="Q196" s="169"/>
      <c r="R196" s="110"/>
      <c r="S196" s="41"/>
      <c r="T196" s="113"/>
      <c r="U196" s="114" t="s">
        <v>34</v>
      </c>
      <c r="V196" s="22"/>
      <c r="W196" s="22"/>
      <c r="X196" s="115">
        <v>0</v>
      </c>
      <c r="Y196" s="115">
        <f>$X$196*$K$196</f>
        <v>0</v>
      </c>
      <c r="Z196" s="115">
        <v>0</v>
      </c>
      <c r="AA196" s="116">
        <f>$Z$196*$K$196</f>
        <v>0</v>
      </c>
      <c r="AR196" s="76" t="s">
        <v>111</v>
      </c>
      <c r="AT196" s="76" t="s">
        <v>107</v>
      </c>
      <c r="AU196" s="76" t="s">
        <v>17</v>
      </c>
      <c r="AY196" s="6" t="s">
        <v>106</v>
      </c>
      <c r="BE196" s="117">
        <f>IF($U$196="základní",$N$196,0)</f>
        <v>0</v>
      </c>
      <c r="BF196" s="117">
        <f>IF($U$196="snížená",$N$196,0)</f>
        <v>0</v>
      </c>
      <c r="BG196" s="117">
        <f>IF($U$196="zákl. přenesená",$N$196,0)</f>
        <v>0</v>
      </c>
      <c r="BH196" s="117">
        <f>IF($U$196="sníž. přenesená",$N$196,0)</f>
        <v>0</v>
      </c>
      <c r="BI196" s="117">
        <f>IF($U$196="nulová",$N$196,0)</f>
        <v>0</v>
      </c>
      <c r="BJ196" s="76" t="s">
        <v>17</v>
      </c>
      <c r="BK196" s="117">
        <f>ROUND($L$196*$K$196,2)</f>
        <v>0</v>
      </c>
      <c r="BL196" s="76" t="s">
        <v>111</v>
      </c>
      <c r="BM196" s="76" t="s">
        <v>273</v>
      </c>
    </row>
    <row r="197" spans="2:47" s="6" customFormat="1" ht="16.5" customHeight="1">
      <c r="B197" s="21"/>
      <c r="C197" s="22"/>
      <c r="D197" s="22"/>
      <c r="E197" s="22"/>
      <c r="F197" s="172" t="s">
        <v>275</v>
      </c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41"/>
      <c r="T197" s="50"/>
      <c r="U197" s="22"/>
      <c r="V197" s="22"/>
      <c r="W197" s="22"/>
      <c r="X197" s="22"/>
      <c r="Y197" s="22"/>
      <c r="Z197" s="22"/>
      <c r="AA197" s="51"/>
      <c r="AT197" s="6" t="s">
        <v>112</v>
      </c>
      <c r="AU197" s="6" t="s">
        <v>17</v>
      </c>
    </row>
    <row r="198" spans="2:65" s="6" customFormat="1" ht="27" customHeight="1">
      <c r="B198" s="21"/>
      <c r="C198" s="108" t="s">
        <v>276</v>
      </c>
      <c r="D198" s="108" t="s">
        <v>107</v>
      </c>
      <c r="E198" s="109" t="s">
        <v>277</v>
      </c>
      <c r="F198" s="168" t="s">
        <v>278</v>
      </c>
      <c r="G198" s="169"/>
      <c r="H198" s="169"/>
      <c r="I198" s="169"/>
      <c r="J198" s="111" t="s">
        <v>130</v>
      </c>
      <c r="K198" s="112">
        <v>244</v>
      </c>
      <c r="L198" s="170"/>
      <c r="M198" s="169"/>
      <c r="N198" s="171">
        <f>ROUND($L$198*$K$198,2)</f>
        <v>0</v>
      </c>
      <c r="O198" s="169"/>
      <c r="P198" s="169"/>
      <c r="Q198" s="169"/>
      <c r="R198" s="110"/>
      <c r="S198" s="41"/>
      <c r="T198" s="113"/>
      <c r="U198" s="114" t="s">
        <v>34</v>
      </c>
      <c r="V198" s="22"/>
      <c r="W198" s="22"/>
      <c r="X198" s="115">
        <v>0</v>
      </c>
      <c r="Y198" s="115">
        <f>$X$198*$K$198</f>
        <v>0</v>
      </c>
      <c r="Z198" s="115">
        <v>0</v>
      </c>
      <c r="AA198" s="116">
        <f>$Z$198*$K$198</f>
        <v>0</v>
      </c>
      <c r="AR198" s="76" t="s">
        <v>111</v>
      </c>
      <c r="AT198" s="76" t="s">
        <v>107</v>
      </c>
      <c r="AU198" s="76" t="s">
        <v>17</v>
      </c>
      <c r="AY198" s="6" t="s">
        <v>106</v>
      </c>
      <c r="BE198" s="117">
        <f>IF($U$198="základní",$N$198,0)</f>
        <v>0</v>
      </c>
      <c r="BF198" s="117">
        <f>IF($U$198="snížená",$N$198,0)</f>
        <v>0</v>
      </c>
      <c r="BG198" s="117">
        <f>IF($U$198="zákl. přenesená",$N$198,0)</f>
        <v>0</v>
      </c>
      <c r="BH198" s="117">
        <f>IF($U$198="sníž. přenesená",$N$198,0)</f>
        <v>0</v>
      </c>
      <c r="BI198" s="117">
        <f>IF($U$198="nulová",$N$198,0)</f>
        <v>0</v>
      </c>
      <c r="BJ198" s="76" t="s">
        <v>17</v>
      </c>
      <c r="BK198" s="117">
        <f>ROUND($L$198*$K$198,2)</f>
        <v>0</v>
      </c>
      <c r="BL198" s="76" t="s">
        <v>111</v>
      </c>
      <c r="BM198" s="76" t="s">
        <v>276</v>
      </c>
    </row>
    <row r="199" spans="2:47" s="6" customFormat="1" ht="16.5" customHeight="1">
      <c r="B199" s="21"/>
      <c r="C199" s="22"/>
      <c r="D199" s="22"/>
      <c r="E199" s="22"/>
      <c r="F199" s="172" t="s">
        <v>278</v>
      </c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41"/>
      <c r="T199" s="50"/>
      <c r="U199" s="22"/>
      <c r="V199" s="22"/>
      <c r="W199" s="22"/>
      <c r="X199" s="22"/>
      <c r="Y199" s="22"/>
      <c r="Z199" s="22"/>
      <c r="AA199" s="51"/>
      <c r="AT199" s="6" t="s">
        <v>112</v>
      </c>
      <c r="AU199" s="6" t="s">
        <v>17</v>
      </c>
    </row>
    <row r="200" spans="2:65" s="6" customFormat="1" ht="15.75" customHeight="1">
      <c r="B200" s="21"/>
      <c r="C200" s="108" t="s">
        <v>279</v>
      </c>
      <c r="D200" s="108" t="s">
        <v>107</v>
      </c>
      <c r="E200" s="109" t="s">
        <v>280</v>
      </c>
      <c r="F200" s="168" t="s">
        <v>281</v>
      </c>
      <c r="G200" s="169"/>
      <c r="H200" s="169"/>
      <c r="I200" s="169"/>
      <c r="J200" s="111" t="s">
        <v>130</v>
      </c>
      <c r="K200" s="112">
        <v>11</v>
      </c>
      <c r="L200" s="170"/>
      <c r="M200" s="169"/>
      <c r="N200" s="171">
        <f>ROUND($L$200*$K$200,2)</f>
        <v>0</v>
      </c>
      <c r="O200" s="169"/>
      <c r="P200" s="169"/>
      <c r="Q200" s="169"/>
      <c r="R200" s="110"/>
      <c r="S200" s="41"/>
      <c r="T200" s="113"/>
      <c r="U200" s="114" t="s">
        <v>34</v>
      </c>
      <c r="V200" s="22"/>
      <c r="W200" s="22"/>
      <c r="X200" s="115">
        <v>0</v>
      </c>
      <c r="Y200" s="115">
        <f>$X$200*$K$200</f>
        <v>0</v>
      </c>
      <c r="Z200" s="115">
        <v>0</v>
      </c>
      <c r="AA200" s="116">
        <f>$Z$200*$K$200</f>
        <v>0</v>
      </c>
      <c r="AR200" s="76" t="s">
        <v>111</v>
      </c>
      <c r="AT200" s="76" t="s">
        <v>107</v>
      </c>
      <c r="AU200" s="76" t="s">
        <v>17</v>
      </c>
      <c r="AY200" s="6" t="s">
        <v>106</v>
      </c>
      <c r="BE200" s="117">
        <f>IF($U$200="základní",$N$200,0)</f>
        <v>0</v>
      </c>
      <c r="BF200" s="117">
        <f>IF($U$200="snížená",$N$200,0)</f>
        <v>0</v>
      </c>
      <c r="BG200" s="117">
        <f>IF($U$200="zákl. přenesená",$N$200,0)</f>
        <v>0</v>
      </c>
      <c r="BH200" s="117">
        <f>IF($U$200="sníž. přenesená",$N$200,0)</f>
        <v>0</v>
      </c>
      <c r="BI200" s="117">
        <f>IF($U$200="nulová",$N$200,0)</f>
        <v>0</v>
      </c>
      <c r="BJ200" s="76" t="s">
        <v>17</v>
      </c>
      <c r="BK200" s="117">
        <f>ROUND($L$200*$K$200,2)</f>
        <v>0</v>
      </c>
      <c r="BL200" s="76" t="s">
        <v>111</v>
      </c>
      <c r="BM200" s="76" t="s">
        <v>279</v>
      </c>
    </row>
    <row r="201" spans="2:47" s="6" customFormat="1" ht="16.5" customHeight="1">
      <c r="B201" s="21"/>
      <c r="C201" s="22"/>
      <c r="D201" s="22"/>
      <c r="E201" s="22"/>
      <c r="F201" s="172" t="s">
        <v>281</v>
      </c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41"/>
      <c r="T201" s="50"/>
      <c r="U201" s="22"/>
      <c r="V201" s="22"/>
      <c r="W201" s="22"/>
      <c r="X201" s="22"/>
      <c r="Y201" s="22"/>
      <c r="Z201" s="22"/>
      <c r="AA201" s="51"/>
      <c r="AT201" s="6" t="s">
        <v>112</v>
      </c>
      <c r="AU201" s="6" t="s">
        <v>17</v>
      </c>
    </row>
    <row r="202" spans="2:65" s="6" customFormat="1" ht="27" customHeight="1">
      <c r="B202" s="21"/>
      <c r="C202" s="108" t="s">
        <v>282</v>
      </c>
      <c r="D202" s="108" t="s">
        <v>107</v>
      </c>
      <c r="E202" s="109" t="s">
        <v>283</v>
      </c>
      <c r="F202" s="168" t="s">
        <v>284</v>
      </c>
      <c r="G202" s="169"/>
      <c r="H202" s="169"/>
      <c r="I202" s="169"/>
      <c r="J202" s="111" t="s">
        <v>130</v>
      </c>
      <c r="K202" s="112">
        <v>11</v>
      </c>
      <c r="L202" s="170"/>
      <c r="M202" s="169"/>
      <c r="N202" s="171">
        <f>ROUND($L$202*$K$202,2)</f>
        <v>0</v>
      </c>
      <c r="O202" s="169"/>
      <c r="P202" s="169"/>
      <c r="Q202" s="169"/>
      <c r="R202" s="110"/>
      <c r="S202" s="41"/>
      <c r="T202" s="113"/>
      <c r="U202" s="114" t="s">
        <v>34</v>
      </c>
      <c r="V202" s="22"/>
      <c r="W202" s="22"/>
      <c r="X202" s="115">
        <v>0</v>
      </c>
      <c r="Y202" s="115">
        <f>$X$202*$K$202</f>
        <v>0</v>
      </c>
      <c r="Z202" s="115">
        <v>0</v>
      </c>
      <c r="AA202" s="116">
        <f>$Z$202*$K$202</f>
        <v>0</v>
      </c>
      <c r="AR202" s="76" t="s">
        <v>111</v>
      </c>
      <c r="AT202" s="76" t="s">
        <v>107</v>
      </c>
      <c r="AU202" s="76" t="s">
        <v>17</v>
      </c>
      <c r="AY202" s="6" t="s">
        <v>106</v>
      </c>
      <c r="BE202" s="117">
        <f>IF($U$202="základní",$N$202,0)</f>
        <v>0</v>
      </c>
      <c r="BF202" s="117">
        <f>IF($U$202="snížená",$N$202,0)</f>
        <v>0</v>
      </c>
      <c r="BG202" s="117">
        <f>IF($U$202="zákl. přenesená",$N$202,0)</f>
        <v>0</v>
      </c>
      <c r="BH202" s="117">
        <f>IF($U$202="sníž. přenesená",$N$202,0)</f>
        <v>0</v>
      </c>
      <c r="BI202" s="117">
        <f>IF($U$202="nulová",$N$202,0)</f>
        <v>0</v>
      </c>
      <c r="BJ202" s="76" t="s">
        <v>17</v>
      </c>
      <c r="BK202" s="117">
        <f>ROUND($L$202*$K$202,2)</f>
        <v>0</v>
      </c>
      <c r="BL202" s="76" t="s">
        <v>111</v>
      </c>
      <c r="BM202" s="76" t="s">
        <v>282</v>
      </c>
    </row>
    <row r="203" spans="2:47" s="6" customFormat="1" ht="16.5" customHeight="1">
      <c r="B203" s="21"/>
      <c r="C203" s="22"/>
      <c r="D203" s="22"/>
      <c r="E203" s="22"/>
      <c r="F203" s="172" t="s">
        <v>284</v>
      </c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41"/>
      <c r="T203" s="50"/>
      <c r="U203" s="22"/>
      <c r="V203" s="22"/>
      <c r="W203" s="22"/>
      <c r="X203" s="22"/>
      <c r="Y203" s="22"/>
      <c r="Z203" s="22"/>
      <c r="AA203" s="51"/>
      <c r="AT203" s="6" t="s">
        <v>112</v>
      </c>
      <c r="AU203" s="6" t="s">
        <v>17</v>
      </c>
    </row>
    <row r="204" spans="2:65" s="6" customFormat="1" ht="15.75" customHeight="1">
      <c r="B204" s="21"/>
      <c r="C204" s="108" t="s">
        <v>285</v>
      </c>
      <c r="D204" s="108" t="s">
        <v>107</v>
      </c>
      <c r="E204" s="109" t="s">
        <v>286</v>
      </c>
      <c r="F204" s="168" t="s">
        <v>287</v>
      </c>
      <c r="G204" s="169"/>
      <c r="H204" s="169"/>
      <c r="I204" s="169"/>
      <c r="J204" s="111" t="s">
        <v>115</v>
      </c>
      <c r="K204" s="112">
        <v>5</v>
      </c>
      <c r="L204" s="170"/>
      <c r="M204" s="169"/>
      <c r="N204" s="171">
        <f>ROUND($L$204*$K$204,2)</f>
        <v>0</v>
      </c>
      <c r="O204" s="169"/>
      <c r="P204" s="169"/>
      <c r="Q204" s="169"/>
      <c r="R204" s="110"/>
      <c r="S204" s="41"/>
      <c r="T204" s="113"/>
      <c r="U204" s="114" t="s">
        <v>34</v>
      </c>
      <c r="V204" s="22"/>
      <c r="W204" s="22"/>
      <c r="X204" s="115">
        <v>0</v>
      </c>
      <c r="Y204" s="115">
        <f>$X$204*$K$204</f>
        <v>0</v>
      </c>
      <c r="Z204" s="115">
        <v>0</v>
      </c>
      <c r="AA204" s="116">
        <f>$Z$204*$K$204</f>
        <v>0</v>
      </c>
      <c r="AR204" s="76" t="s">
        <v>111</v>
      </c>
      <c r="AT204" s="76" t="s">
        <v>107</v>
      </c>
      <c r="AU204" s="76" t="s">
        <v>17</v>
      </c>
      <c r="AY204" s="6" t="s">
        <v>106</v>
      </c>
      <c r="BE204" s="117">
        <f>IF($U$204="základní",$N$204,0)</f>
        <v>0</v>
      </c>
      <c r="BF204" s="117">
        <f>IF($U$204="snížená",$N$204,0)</f>
        <v>0</v>
      </c>
      <c r="BG204" s="117">
        <f>IF($U$204="zákl. přenesená",$N$204,0)</f>
        <v>0</v>
      </c>
      <c r="BH204" s="117">
        <f>IF($U$204="sníž. přenesená",$N$204,0)</f>
        <v>0</v>
      </c>
      <c r="BI204" s="117">
        <f>IF($U$204="nulová",$N$204,0)</f>
        <v>0</v>
      </c>
      <c r="BJ204" s="76" t="s">
        <v>17</v>
      </c>
      <c r="BK204" s="117">
        <f>ROUND($L$204*$K$204,2)</f>
        <v>0</v>
      </c>
      <c r="BL204" s="76" t="s">
        <v>111</v>
      </c>
      <c r="BM204" s="76" t="s">
        <v>285</v>
      </c>
    </row>
    <row r="205" spans="2:47" s="6" customFormat="1" ht="16.5" customHeight="1">
      <c r="B205" s="21"/>
      <c r="C205" s="22"/>
      <c r="D205" s="22"/>
      <c r="E205" s="22"/>
      <c r="F205" s="172" t="s">
        <v>287</v>
      </c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41"/>
      <c r="T205" s="50"/>
      <c r="U205" s="22"/>
      <c r="V205" s="22"/>
      <c r="W205" s="22"/>
      <c r="X205" s="22"/>
      <c r="Y205" s="22"/>
      <c r="Z205" s="22"/>
      <c r="AA205" s="51"/>
      <c r="AT205" s="6" t="s">
        <v>112</v>
      </c>
      <c r="AU205" s="6" t="s">
        <v>17</v>
      </c>
    </row>
    <row r="206" spans="2:65" s="6" customFormat="1" ht="27" customHeight="1">
      <c r="B206" s="21"/>
      <c r="C206" s="108" t="s">
        <v>288</v>
      </c>
      <c r="D206" s="108" t="s">
        <v>107</v>
      </c>
      <c r="E206" s="109" t="s">
        <v>289</v>
      </c>
      <c r="F206" s="168" t="s">
        <v>290</v>
      </c>
      <c r="G206" s="169"/>
      <c r="H206" s="169"/>
      <c r="I206" s="169"/>
      <c r="J206" s="111" t="s">
        <v>291</v>
      </c>
      <c r="K206" s="112">
        <v>39</v>
      </c>
      <c r="L206" s="170"/>
      <c r="M206" s="169"/>
      <c r="N206" s="171">
        <f>ROUND($L$206*$K$206,2)</f>
        <v>0</v>
      </c>
      <c r="O206" s="169"/>
      <c r="P206" s="169"/>
      <c r="Q206" s="169"/>
      <c r="R206" s="110"/>
      <c r="S206" s="41"/>
      <c r="T206" s="113"/>
      <c r="U206" s="114" t="s">
        <v>34</v>
      </c>
      <c r="V206" s="22"/>
      <c r="W206" s="22"/>
      <c r="X206" s="115">
        <v>0</v>
      </c>
      <c r="Y206" s="115">
        <f>$X$206*$K$206</f>
        <v>0</v>
      </c>
      <c r="Z206" s="115">
        <v>0</v>
      </c>
      <c r="AA206" s="116">
        <f>$Z$206*$K$206</f>
        <v>0</v>
      </c>
      <c r="AR206" s="76" t="s">
        <v>111</v>
      </c>
      <c r="AT206" s="76" t="s">
        <v>107</v>
      </c>
      <c r="AU206" s="76" t="s">
        <v>17</v>
      </c>
      <c r="AY206" s="6" t="s">
        <v>106</v>
      </c>
      <c r="BE206" s="117">
        <f>IF($U$206="základní",$N$206,0)</f>
        <v>0</v>
      </c>
      <c r="BF206" s="117">
        <f>IF($U$206="snížená",$N$206,0)</f>
        <v>0</v>
      </c>
      <c r="BG206" s="117">
        <f>IF($U$206="zákl. přenesená",$N$206,0)</f>
        <v>0</v>
      </c>
      <c r="BH206" s="117">
        <f>IF($U$206="sníž. přenesená",$N$206,0)</f>
        <v>0</v>
      </c>
      <c r="BI206" s="117">
        <f>IF($U$206="nulová",$N$206,0)</f>
        <v>0</v>
      </c>
      <c r="BJ206" s="76" t="s">
        <v>17</v>
      </c>
      <c r="BK206" s="117">
        <f>ROUND($L$206*$K$206,2)</f>
        <v>0</v>
      </c>
      <c r="BL206" s="76" t="s">
        <v>111</v>
      </c>
      <c r="BM206" s="76" t="s">
        <v>288</v>
      </c>
    </row>
    <row r="207" spans="2:47" s="6" customFormat="1" ht="16.5" customHeight="1">
      <c r="B207" s="21"/>
      <c r="C207" s="22"/>
      <c r="D207" s="22"/>
      <c r="E207" s="22"/>
      <c r="F207" s="172" t="s">
        <v>290</v>
      </c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41"/>
      <c r="T207" s="118"/>
      <c r="U207" s="119"/>
      <c r="V207" s="119"/>
      <c r="W207" s="119"/>
      <c r="X207" s="119"/>
      <c r="Y207" s="119"/>
      <c r="Z207" s="119"/>
      <c r="AA207" s="120"/>
      <c r="AT207" s="6" t="s">
        <v>112</v>
      </c>
      <c r="AU207" s="6" t="s">
        <v>17</v>
      </c>
    </row>
    <row r="208" spans="2:19" s="6" customFormat="1" ht="7.5" customHeight="1">
      <c r="B208" s="36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41"/>
    </row>
    <row r="209" s="2" customFormat="1" ht="14.25" customHeight="1"/>
  </sheetData>
  <sheetProtection password="CC35" sheet="1" objects="1" scenarios="1" formatColumns="0" formatRows="0" sort="0" autoFilter="0"/>
  <mergeCells count="303">
    <mergeCell ref="H1:K1"/>
    <mergeCell ref="S2:AC2"/>
    <mergeCell ref="F207:R207"/>
    <mergeCell ref="N77:Q77"/>
    <mergeCell ref="N78:Q78"/>
    <mergeCell ref="N81:Q81"/>
    <mergeCell ref="N124:Q124"/>
    <mergeCell ref="N127:Q127"/>
    <mergeCell ref="N130:Q130"/>
    <mergeCell ref="N151:Q151"/>
    <mergeCell ref="N160:Q160"/>
    <mergeCell ref="N177:Q177"/>
    <mergeCell ref="F203:R203"/>
    <mergeCell ref="F204:I204"/>
    <mergeCell ref="L204:M204"/>
    <mergeCell ref="N204:Q204"/>
    <mergeCell ref="F205:R205"/>
    <mergeCell ref="F206:I206"/>
    <mergeCell ref="L206:M206"/>
    <mergeCell ref="N206:Q206"/>
    <mergeCell ref="F199:R199"/>
    <mergeCell ref="F200:I200"/>
    <mergeCell ref="L200:M200"/>
    <mergeCell ref="N200:Q200"/>
    <mergeCell ref="F201:R201"/>
    <mergeCell ref="F202:I202"/>
    <mergeCell ref="L202:M202"/>
    <mergeCell ref="N202:Q202"/>
    <mergeCell ref="F195:R195"/>
    <mergeCell ref="F196:I196"/>
    <mergeCell ref="L196:M196"/>
    <mergeCell ref="N196:Q196"/>
    <mergeCell ref="F197:R197"/>
    <mergeCell ref="F198:I198"/>
    <mergeCell ref="L198:M198"/>
    <mergeCell ref="N198:Q198"/>
    <mergeCell ref="F191:R191"/>
    <mergeCell ref="F192:I192"/>
    <mergeCell ref="L192:M192"/>
    <mergeCell ref="N192:Q192"/>
    <mergeCell ref="F193:R193"/>
    <mergeCell ref="F194:I194"/>
    <mergeCell ref="L194:M194"/>
    <mergeCell ref="N194:Q194"/>
    <mergeCell ref="F187:R187"/>
    <mergeCell ref="F188:I188"/>
    <mergeCell ref="L188:M188"/>
    <mergeCell ref="N188:Q188"/>
    <mergeCell ref="F189:R189"/>
    <mergeCell ref="F190:I190"/>
    <mergeCell ref="L190:M190"/>
    <mergeCell ref="N190:Q190"/>
    <mergeCell ref="F183:R183"/>
    <mergeCell ref="F184:I184"/>
    <mergeCell ref="L184:M184"/>
    <mergeCell ref="N184:Q184"/>
    <mergeCell ref="F185:R185"/>
    <mergeCell ref="F186:I186"/>
    <mergeCell ref="L186:M186"/>
    <mergeCell ref="N186:Q186"/>
    <mergeCell ref="F179:R179"/>
    <mergeCell ref="F180:I180"/>
    <mergeCell ref="L180:M180"/>
    <mergeCell ref="N180:Q180"/>
    <mergeCell ref="F181:R181"/>
    <mergeCell ref="F182:I182"/>
    <mergeCell ref="L182:M182"/>
    <mergeCell ref="N182:Q182"/>
    <mergeCell ref="F174:R174"/>
    <mergeCell ref="F175:I175"/>
    <mergeCell ref="L175:M175"/>
    <mergeCell ref="N175:Q175"/>
    <mergeCell ref="F176:R176"/>
    <mergeCell ref="F178:I178"/>
    <mergeCell ref="L178:M178"/>
    <mergeCell ref="N178:Q178"/>
    <mergeCell ref="F170:R170"/>
    <mergeCell ref="F171:I171"/>
    <mergeCell ref="L171:M171"/>
    <mergeCell ref="N171:Q171"/>
    <mergeCell ref="F172:R172"/>
    <mergeCell ref="F173:I173"/>
    <mergeCell ref="L173:M173"/>
    <mergeCell ref="N173:Q173"/>
    <mergeCell ref="F166:R166"/>
    <mergeCell ref="F167:I167"/>
    <mergeCell ref="L167:M167"/>
    <mergeCell ref="N167:Q167"/>
    <mergeCell ref="F168:R168"/>
    <mergeCell ref="F169:I169"/>
    <mergeCell ref="L169:M169"/>
    <mergeCell ref="N169:Q169"/>
    <mergeCell ref="F162:R162"/>
    <mergeCell ref="F163:I163"/>
    <mergeCell ref="L163:M163"/>
    <mergeCell ref="N163:Q163"/>
    <mergeCell ref="F164:R164"/>
    <mergeCell ref="F165:I165"/>
    <mergeCell ref="L165:M165"/>
    <mergeCell ref="N165:Q165"/>
    <mergeCell ref="F157:R157"/>
    <mergeCell ref="F158:I158"/>
    <mergeCell ref="L158:M158"/>
    <mergeCell ref="N158:Q158"/>
    <mergeCell ref="F159:R159"/>
    <mergeCell ref="F161:I161"/>
    <mergeCell ref="L161:M161"/>
    <mergeCell ref="N161:Q161"/>
    <mergeCell ref="F153:R153"/>
    <mergeCell ref="F154:I154"/>
    <mergeCell ref="L154:M154"/>
    <mergeCell ref="N154:Q154"/>
    <mergeCell ref="F155:R155"/>
    <mergeCell ref="F156:I156"/>
    <mergeCell ref="L156:M156"/>
    <mergeCell ref="N156:Q156"/>
    <mergeCell ref="F148:R148"/>
    <mergeCell ref="F149:I149"/>
    <mergeCell ref="L149:M149"/>
    <mergeCell ref="N149:Q149"/>
    <mergeCell ref="F150:R150"/>
    <mergeCell ref="F152:I152"/>
    <mergeCell ref="L152:M152"/>
    <mergeCell ref="N152:Q152"/>
    <mergeCell ref="F144:R144"/>
    <mergeCell ref="F145:I145"/>
    <mergeCell ref="L145:M145"/>
    <mergeCell ref="N145:Q145"/>
    <mergeCell ref="F146:R146"/>
    <mergeCell ref="F147:I147"/>
    <mergeCell ref="L147:M147"/>
    <mergeCell ref="N147:Q147"/>
    <mergeCell ref="F140:R140"/>
    <mergeCell ref="F141:I141"/>
    <mergeCell ref="L141:M141"/>
    <mergeCell ref="N141:Q141"/>
    <mergeCell ref="F142:R142"/>
    <mergeCell ref="F143:I143"/>
    <mergeCell ref="L143:M143"/>
    <mergeCell ref="N143:Q143"/>
    <mergeCell ref="F136:R136"/>
    <mergeCell ref="F137:I137"/>
    <mergeCell ref="L137:M137"/>
    <mergeCell ref="N137:Q137"/>
    <mergeCell ref="F138:R138"/>
    <mergeCell ref="F139:I139"/>
    <mergeCell ref="L139:M139"/>
    <mergeCell ref="N139:Q139"/>
    <mergeCell ref="F132:R132"/>
    <mergeCell ref="F133:I133"/>
    <mergeCell ref="L133:M133"/>
    <mergeCell ref="N133:Q133"/>
    <mergeCell ref="F134:R134"/>
    <mergeCell ref="F135:I135"/>
    <mergeCell ref="L135:M135"/>
    <mergeCell ref="N135:Q135"/>
    <mergeCell ref="F126:R126"/>
    <mergeCell ref="F128:I128"/>
    <mergeCell ref="L128:M128"/>
    <mergeCell ref="N128:Q128"/>
    <mergeCell ref="F129:R129"/>
    <mergeCell ref="F131:I131"/>
    <mergeCell ref="L131:M131"/>
    <mergeCell ref="N131:Q131"/>
    <mergeCell ref="F121:R121"/>
    <mergeCell ref="F122:I122"/>
    <mergeCell ref="L122:M122"/>
    <mergeCell ref="N122:Q122"/>
    <mergeCell ref="F123:R123"/>
    <mergeCell ref="F125:I125"/>
    <mergeCell ref="L125:M125"/>
    <mergeCell ref="N125:Q125"/>
    <mergeCell ref="F117:R117"/>
    <mergeCell ref="F118:I118"/>
    <mergeCell ref="L118:M118"/>
    <mergeCell ref="N118:Q118"/>
    <mergeCell ref="F119:R119"/>
    <mergeCell ref="F120:I120"/>
    <mergeCell ref="L120:M120"/>
    <mergeCell ref="N120:Q120"/>
    <mergeCell ref="F113:R113"/>
    <mergeCell ref="F114:I114"/>
    <mergeCell ref="L114:M114"/>
    <mergeCell ref="N114:Q114"/>
    <mergeCell ref="F115:R115"/>
    <mergeCell ref="F116:I116"/>
    <mergeCell ref="L116:M116"/>
    <mergeCell ref="N116:Q116"/>
    <mergeCell ref="F109:R109"/>
    <mergeCell ref="F110:I110"/>
    <mergeCell ref="L110:M110"/>
    <mergeCell ref="N110:Q110"/>
    <mergeCell ref="F111:R111"/>
    <mergeCell ref="F112:I112"/>
    <mergeCell ref="L112:M112"/>
    <mergeCell ref="N112:Q112"/>
    <mergeCell ref="F105:R105"/>
    <mergeCell ref="F106:I106"/>
    <mergeCell ref="L106:M106"/>
    <mergeCell ref="N106:Q106"/>
    <mergeCell ref="F107:R107"/>
    <mergeCell ref="F108:I108"/>
    <mergeCell ref="L108:M108"/>
    <mergeCell ref="N108:Q108"/>
    <mergeCell ref="F101:R101"/>
    <mergeCell ref="F102:I102"/>
    <mergeCell ref="L102:M102"/>
    <mergeCell ref="N102:Q102"/>
    <mergeCell ref="F103:R103"/>
    <mergeCell ref="F104:I104"/>
    <mergeCell ref="L104:M104"/>
    <mergeCell ref="N104:Q104"/>
    <mergeCell ref="F97:R97"/>
    <mergeCell ref="F98:I98"/>
    <mergeCell ref="L98:M98"/>
    <mergeCell ref="N98:Q98"/>
    <mergeCell ref="F99:R99"/>
    <mergeCell ref="F100:I100"/>
    <mergeCell ref="L100:M100"/>
    <mergeCell ref="N100:Q100"/>
    <mergeCell ref="F93:R93"/>
    <mergeCell ref="F94:I94"/>
    <mergeCell ref="L94:M94"/>
    <mergeCell ref="N94:Q94"/>
    <mergeCell ref="F95:R95"/>
    <mergeCell ref="F96:I96"/>
    <mergeCell ref="L96:M96"/>
    <mergeCell ref="N96:Q96"/>
    <mergeCell ref="F89:R89"/>
    <mergeCell ref="F90:I90"/>
    <mergeCell ref="L90:M90"/>
    <mergeCell ref="N90:Q90"/>
    <mergeCell ref="F91:R91"/>
    <mergeCell ref="F92:I92"/>
    <mergeCell ref="L92:M92"/>
    <mergeCell ref="N92:Q92"/>
    <mergeCell ref="F85:R85"/>
    <mergeCell ref="F86:I86"/>
    <mergeCell ref="L86:M86"/>
    <mergeCell ref="N86:Q86"/>
    <mergeCell ref="F87:R87"/>
    <mergeCell ref="F88:I88"/>
    <mergeCell ref="L88:M88"/>
    <mergeCell ref="N88:Q88"/>
    <mergeCell ref="F80:R80"/>
    <mergeCell ref="F82:I82"/>
    <mergeCell ref="L82:M82"/>
    <mergeCell ref="N82:Q82"/>
    <mergeCell ref="F83:R83"/>
    <mergeCell ref="F84:I84"/>
    <mergeCell ref="L84:M84"/>
    <mergeCell ref="N84:Q84"/>
    <mergeCell ref="M71:P71"/>
    <mergeCell ref="M73:Q73"/>
    <mergeCell ref="F76:I76"/>
    <mergeCell ref="L76:M76"/>
    <mergeCell ref="N76:Q76"/>
    <mergeCell ref="F79:I79"/>
    <mergeCell ref="L79:M79"/>
    <mergeCell ref="N79:Q79"/>
    <mergeCell ref="N57:Q57"/>
    <mergeCell ref="N58:Q58"/>
    <mergeCell ref="N59:Q59"/>
    <mergeCell ref="C66:R66"/>
    <mergeCell ref="F68:Q68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R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R2"/>
    <mergeCell ref="C4:R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6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84"/>
      <c r="C2" s="185"/>
      <c r="D2" s="185"/>
      <c r="E2" s="185"/>
      <c r="F2" s="185"/>
      <c r="G2" s="185"/>
      <c r="H2" s="185"/>
      <c r="I2" s="185"/>
      <c r="J2" s="185"/>
      <c r="K2" s="186"/>
    </row>
    <row r="3" spans="2:11" s="190" customFormat="1" ht="45" customHeight="1">
      <c r="B3" s="187"/>
      <c r="C3" s="188" t="s">
        <v>299</v>
      </c>
      <c r="D3" s="188"/>
      <c r="E3" s="188"/>
      <c r="F3" s="188"/>
      <c r="G3" s="188"/>
      <c r="H3" s="188"/>
      <c r="I3" s="188"/>
      <c r="J3" s="188"/>
      <c r="K3" s="189"/>
    </row>
    <row r="4" spans="2:11" ht="25.5" customHeight="1">
      <c r="B4" s="191"/>
      <c r="C4" s="192" t="s">
        <v>300</v>
      </c>
      <c r="D4" s="192"/>
      <c r="E4" s="192"/>
      <c r="F4" s="192"/>
      <c r="G4" s="192"/>
      <c r="H4" s="192"/>
      <c r="I4" s="192"/>
      <c r="J4" s="192"/>
      <c r="K4" s="193"/>
    </row>
    <row r="5" spans="2:11" ht="5.25" customHeight="1">
      <c r="B5" s="191"/>
      <c r="C5" s="194"/>
      <c r="D5" s="194"/>
      <c r="E5" s="194"/>
      <c r="F5" s="194"/>
      <c r="G5" s="194"/>
      <c r="H5" s="194"/>
      <c r="I5" s="194"/>
      <c r="J5" s="194"/>
      <c r="K5" s="193"/>
    </row>
    <row r="6" spans="2:11" ht="15" customHeight="1">
      <c r="B6" s="191"/>
      <c r="C6" s="195" t="s">
        <v>301</v>
      </c>
      <c r="D6" s="195"/>
      <c r="E6" s="195"/>
      <c r="F6" s="195"/>
      <c r="G6" s="195"/>
      <c r="H6" s="195"/>
      <c r="I6" s="195"/>
      <c r="J6" s="195"/>
      <c r="K6" s="193"/>
    </row>
    <row r="7" spans="2:11" ht="15" customHeight="1">
      <c r="B7" s="196"/>
      <c r="C7" s="195" t="s">
        <v>302</v>
      </c>
      <c r="D7" s="195"/>
      <c r="E7" s="195"/>
      <c r="F7" s="195"/>
      <c r="G7" s="195"/>
      <c r="H7" s="195"/>
      <c r="I7" s="195"/>
      <c r="J7" s="195"/>
      <c r="K7" s="193"/>
    </row>
    <row r="8" spans="2:11" ht="12.75" customHeight="1">
      <c r="B8" s="196"/>
      <c r="C8" s="197"/>
      <c r="D8" s="197"/>
      <c r="E8" s="197"/>
      <c r="F8" s="197"/>
      <c r="G8" s="197"/>
      <c r="H8" s="197"/>
      <c r="I8" s="197"/>
      <c r="J8" s="197"/>
      <c r="K8" s="193"/>
    </row>
    <row r="9" spans="2:11" ht="15" customHeight="1">
      <c r="B9" s="196"/>
      <c r="C9" s="195" t="s">
        <v>303</v>
      </c>
      <c r="D9" s="195"/>
      <c r="E9" s="195"/>
      <c r="F9" s="195"/>
      <c r="G9" s="195"/>
      <c r="H9" s="195"/>
      <c r="I9" s="195"/>
      <c r="J9" s="195"/>
      <c r="K9" s="193"/>
    </row>
    <row r="10" spans="2:11" ht="15" customHeight="1">
      <c r="B10" s="196"/>
      <c r="C10" s="197"/>
      <c r="D10" s="195" t="s">
        <v>304</v>
      </c>
      <c r="E10" s="195"/>
      <c r="F10" s="195"/>
      <c r="G10" s="195"/>
      <c r="H10" s="195"/>
      <c r="I10" s="195"/>
      <c r="J10" s="195"/>
      <c r="K10" s="193"/>
    </row>
    <row r="11" spans="2:11" ht="15" customHeight="1">
      <c r="B11" s="196"/>
      <c r="C11" s="198"/>
      <c r="D11" s="195" t="s">
        <v>305</v>
      </c>
      <c r="E11" s="195"/>
      <c r="F11" s="195"/>
      <c r="G11" s="195"/>
      <c r="H11" s="195"/>
      <c r="I11" s="195"/>
      <c r="J11" s="195"/>
      <c r="K11" s="193"/>
    </row>
    <row r="12" spans="2:11" ht="12.75" customHeight="1">
      <c r="B12" s="196"/>
      <c r="C12" s="198"/>
      <c r="D12" s="198"/>
      <c r="E12" s="198"/>
      <c r="F12" s="198"/>
      <c r="G12" s="198"/>
      <c r="H12" s="198"/>
      <c r="I12" s="198"/>
      <c r="J12" s="198"/>
      <c r="K12" s="193"/>
    </row>
    <row r="13" spans="2:11" ht="15" customHeight="1">
      <c r="B13" s="196"/>
      <c r="C13" s="198"/>
      <c r="D13" s="195" t="s">
        <v>306</v>
      </c>
      <c r="E13" s="195"/>
      <c r="F13" s="195"/>
      <c r="G13" s="195"/>
      <c r="H13" s="195"/>
      <c r="I13" s="195"/>
      <c r="J13" s="195"/>
      <c r="K13" s="193"/>
    </row>
    <row r="14" spans="2:11" ht="15" customHeight="1">
      <c r="B14" s="196"/>
      <c r="C14" s="198"/>
      <c r="D14" s="195" t="s">
        <v>307</v>
      </c>
      <c r="E14" s="195"/>
      <c r="F14" s="195"/>
      <c r="G14" s="195"/>
      <c r="H14" s="195"/>
      <c r="I14" s="195"/>
      <c r="J14" s="195"/>
      <c r="K14" s="193"/>
    </row>
    <row r="15" spans="2:11" ht="15" customHeight="1">
      <c r="B15" s="196"/>
      <c r="C15" s="198"/>
      <c r="D15" s="195" t="s">
        <v>308</v>
      </c>
      <c r="E15" s="195"/>
      <c r="F15" s="195"/>
      <c r="G15" s="195"/>
      <c r="H15" s="195"/>
      <c r="I15" s="195"/>
      <c r="J15" s="195"/>
      <c r="K15" s="193"/>
    </row>
    <row r="16" spans="2:11" ht="15" customHeight="1">
      <c r="B16" s="196"/>
      <c r="C16" s="198"/>
      <c r="D16" s="198"/>
      <c r="E16" s="199" t="s">
        <v>70</v>
      </c>
      <c r="F16" s="195" t="s">
        <v>309</v>
      </c>
      <c r="G16" s="195"/>
      <c r="H16" s="195"/>
      <c r="I16" s="195"/>
      <c r="J16" s="195"/>
      <c r="K16" s="193"/>
    </row>
    <row r="17" spans="2:11" ht="15" customHeight="1">
      <c r="B17" s="196"/>
      <c r="C17" s="198"/>
      <c r="D17" s="198"/>
      <c r="E17" s="199" t="s">
        <v>310</v>
      </c>
      <c r="F17" s="195" t="s">
        <v>311</v>
      </c>
      <c r="G17" s="195"/>
      <c r="H17" s="195"/>
      <c r="I17" s="195"/>
      <c r="J17" s="195"/>
      <c r="K17" s="193"/>
    </row>
    <row r="18" spans="2:11" ht="15" customHeight="1">
      <c r="B18" s="196"/>
      <c r="C18" s="198"/>
      <c r="D18" s="198"/>
      <c r="E18" s="199" t="s">
        <v>312</v>
      </c>
      <c r="F18" s="195" t="s">
        <v>313</v>
      </c>
      <c r="G18" s="195"/>
      <c r="H18" s="195"/>
      <c r="I18" s="195"/>
      <c r="J18" s="195"/>
      <c r="K18" s="193"/>
    </row>
    <row r="19" spans="2:11" ht="15" customHeight="1">
      <c r="B19" s="196"/>
      <c r="C19" s="198"/>
      <c r="D19" s="198"/>
      <c r="E19" s="199" t="s">
        <v>314</v>
      </c>
      <c r="F19" s="195" t="s">
        <v>315</v>
      </c>
      <c r="G19" s="195"/>
      <c r="H19" s="195"/>
      <c r="I19" s="195"/>
      <c r="J19" s="195"/>
      <c r="K19" s="193"/>
    </row>
    <row r="20" spans="2:11" ht="15" customHeight="1">
      <c r="B20" s="196"/>
      <c r="C20" s="198"/>
      <c r="D20" s="198"/>
      <c r="E20" s="199" t="s">
        <v>316</v>
      </c>
      <c r="F20" s="195" t="s">
        <v>317</v>
      </c>
      <c r="G20" s="195"/>
      <c r="H20" s="195"/>
      <c r="I20" s="195"/>
      <c r="J20" s="195"/>
      <c r="K20" s="193"/>
    </row>
    <row r="21" spans="2:11" ht="15" customHeight="1">
      <c r="B21" s="196"/>
      <c r="C21" s="198"/>
      <c r="D21" s="198"/>
      <c r="E21" s="199" t="s">
        <v>318</v>
      </c>
      <c r="F21" s="195" t="s">
        <v>319</v>
      </c>
      <c r="G21" s="195"/>
      <c r="H21" s="195"/>
      <c r="I21" s="195"/>
      <c r="J21" s="195"/>
      <c r="K21" s="193"/>
    </row>
    <row r="22" spans="2:11" ht="12.75" customHeight="1">
      <c r="B22" s="196"/>
      <c r="C22" s="198"/>
      <c r="D22" s="198"/>
      <c r="E22" s="198"/>
      <c r="F22" s="198"/>
      <c r="G22" s="198"/>
      <c r="H22" s="198"/>
      <c r="I22" s="198"/>
      <c r="J22" s="198"/>
      <c r="K22" s="193"/>
    </row>
    <row r="23" spans="2:11" ht="15" customHeight="1">
      <c r="B23" s="196"/>
      <c r="C23" s="195" t="s">
        <v>320</v>
      </c>
      <c r="D23" s="195"/>
      <c r="E23" s="195"/>
      <c r="F23" s="195"/>
      <c r="G23" s="195"/>
      <c r="H23" s="195"/>
      <c r="I23" s="195"/>
      <c r="J23" s="195"/>
      <c r="K23" s="193"/>
    </row>
    <row r="24" spans="2:11" ht="15" customHeight="1">
      <c r="B24" s="196"/>
      <c r="C24" s="195" t="s">
        <v>321</v>
      </c>
      <c r="D24" s="195"/>
      <c r="E24" s="195"/>
      <c r="F24" s="195"/>
      <c r="G24" s="195"/>
      <c r="H24" s="195"/>
      <c r="I24" s="195"/>
      <c r="J24" s="195"/>
      <c r="K24" s="193"/>
    </row>
    <row r="25" spans="2:11" ht="15" customHeight="1">
      <c r="B25" s="196"/>
      <c r="C25" s="197"/>
      <c r="D25" s="195" t="s">
        <v>322</v>
      </c>
      <c r="E25" s="195"/>
      <c r="F25" s="195"/>
      <c r="G25" s="195"/>
      <c r="H25" s="195"/>
      <c r="I25" s="195"/>
      <c r="J25" s="195"/>
      <c r="K25" s="193"/>
    </row>
    <row r="26" spans="2:11" ht="15" customHeight="1">
      <c r="B26" s="196"/>
      <c r="C26" s="198"/>
      <c r="D26" s="195" t="s">
        <v>323</v>
      </c>
      <c r="E26" s="195"/>
      <c r="F26" s="195"/>
      <c r="G26" s="195"/>
      <c r="H26" s="195"/>
      <c r="I26" s="195"/>
      <c r="J26" s="195"/>
      <c r="K26" s="193"/>
    </row>
    <row r="27" spans="2:11" ht="12.75" customHeight="1">
      <c r="B27" s="196"/>
      <c r="C27" s="198"/>
      <c r="D27" s="198"/>
      <c r="E27" s="198"/>
      <c r="F27" s="198"/>
      <c r="G27" s="198"/>
      <c r="H27" s="198"/>
      <c r="I27" s="198"/>
      <c r="J27" s="198"/>
      <c r="K27" s="193"/>
    </row>
    <row r="28" spans="2:11" ht="15" customHeight="1">
      <c r="B28" s="196"/>
      <c r="C28" s="198"/>
      <c r="D28" s="195" t="s">
        <v>324</v>
      </c>
      <c r="E28" s="195"/>
      <c r="F28" s="195"/>
      <c r="G28" s="195"/>
      <c r="H28" s="195"/>
      <c r="I28" s="195"/>
      <c r="J28" s="195"/>
      <c r="K28" s="193"/>
    </row>
    <row r="29" spans="2:11" ht="15" customHeight="1">
      <c r="B29" s="196"/>
      <c r="C29" s="198"/>
      <c r="D29" s="195" t="s">
        <v>325</v>
      </c>
      <c r="E29" s="195"/>
      <c r="F29" s="195"/>
      <c r="G29" s="195"/>
      <c r="H29" s="195"/>
      <c r="I29" s="195"/>
      <c r="J29" s="195"/>
      <c r="K29" s="193"/>
    </row>
    <row r="30" spans="2:11" ht="12.75" customHeight="1">
      <c r="B30" s="196"/>
      <c r="C30" s="198"/>
      <c r="D30" s="198"/>
      <c r="E30" s="198"/>
      <c r="F30" s="198"/>
      <c r="G30" s="198"/>
      <c r="H30" s="198"/>
      <c r="I30" s="198"/>
      <c r="J30" s="198"/>
      <c r="K30" s="193"/>
    </row>
    <row r="31" spans="2:11" ht="15" customHeight="1">
      <c r="B31" s="196"/>
      <c r="C31" s="198"/>
      <c r="D31" s="195" t="s">
        <v>326</v>
      </c>
      <c r="E31" s="195"/>
      <c r="F31" s="195"/>
      <c r="G31" s="195"/>
      <c r="H31" s="195"/>
      <c r="I31" s="195"/>
      <c r="J31" s="195"/>
      <c r="K31" s="193"/>
    </row>
    <row r="32" spans="2:11" ht="15" customHeight="1">
      <c r="B32" s="196"/>
      <c r="C32" s="198"/>
      <c r="D32" s="195" t="s">
        <v>327</v>
      </c>
      <c r="E32" s="195"/>
      <c r="F32" s="195"/>
      <c r="G32" s="195"/>
      <c r="H32" s="195"/>
      <c r="I32" s="195"/>
      <c r="J32" s="195"/>
      <c r="K32" s="193"/>
    </row>
    <row r="33" spans="2:11" ht="15" customHeight="1">
      <c r="B33" s="196"/>
      <c r="C33" s="198"/>
      <c r="D33" s="195" t="s">
        <v>328</v>
      </c>
      <c r="E33" s="195"/>
      <c r="F33" s="195"/>
      <c r="G33" s="195"/>
      <c r="H33" s="195"/>
      <c r="I33" s="195"/>
      <c r="J33" s="195"/>
      <c r="K33" s="193"/>
    </row>
    <row r="34" spans="2:11" ht="15" customHeight="1">
      <c r="B34" s="196"/>
      <c r="C34" s="198"/>
      <c r="D34" s="197"/>
      <c r="E34" s="200" t="s">
        <v>92</v>
      </c>
      <c r="F34" s="197"/>
      <c r="G34" s="195" t="s">
        <v>329</v>
      </c>
      <c r="H34" s="195"/>
      <c r="I34" s="195"/>
      <c r="J34" s="195"/>
      <c r="K34" s="193"/>
    </row>
    <row r="35" spans="2:11" ht="15" customHeight="1">
      <c r="B35" s="196"/>
      <c r="C35" s="198"/>
      <c r="D35" s="197"/>
      <c r="E35" s="200" t="s">
        <v>330</v>
      </c>
      <c r="F35" s="197"/>
      <c r="G35" s="195" t="s">
        <v>331</v>
      </c>
      <c r="H35" s="195"/>
      <c r="I35" s="195"/>
      <c r="J35" s="195"/>
      <c r="K35" s="193"/>
    </row>
    <row r="36" spans="2:11" ht="15" customHeight="1">
      <c r="B36" s="196"/>
      <c r="C36" s="198"/>
      <c r="D36" s="197"/>
      <c r="E36" s="200" t="s">
        <v>45</v>
      </c>
      <c r="F36" s="197"/>
      <c r="G36" s="195" t="s">
        <v>332</v>
      </c>
      <c r="H36" s="195"/>
      <c r="I36" s="195"/>
      <c r="J36" s="195"/>
      <c r="K36" s="193"/>
    </row>
    <row r="37" spans="2:11" ht="15" customHeight="1">
      <c r="B37" s="196"/>
      <c r="C37" s="198"/>
      <c r="D37" s="197"/>
      <c r="E37" s="200" t="s">
        <v>93</v>
      </c>
      <c r="F37" s="197"/>
      <c r="G37" s="195" t="s">
        <v>333</v>
      </c>
      <c r="H37" s="195"/>
      <c r="I37" s="195"/>
      <c r="J37" s="195"/>
      <c r="K37" s="193"/>
    </row>
    <row r="38" spans="2:11" ht="15" customHeight="1">
      <c r="B38" s="196"/>
      <c r="C38" s="198"/>
      <c r="D38" s="197"/>
      <c r="E38" s="200" t="s">
        <v>94</v>
      </c>
      <c r="F38" s="197"/>
      <c r="G38" s="195" t="s">
        <v>334</v>
      </c>
      <c r="H38" s="195"/>
      <c r="I38" s="195"/>
      <c r="J38" s="195"/>
      <c r="K38" s="193"/>
    </row>
    <row r="39" spans="2:11" ht="15" customHeight="1">
      <c r="B39" s="196"/>
      <c r="C39" s="198"/>
      <c r="D39" s="197"/>
      <c r="E39" s="200" t="s">
        <v>95</v>
      </c>
      <c r="F39" s="197"/>
      <c r="G39" s="195" t="s">
        <v>335</v>
      </c>
      <c r="H39" s="195"/>
      <c r="I39" s="195"/>
      <c r="J39" s="195"/>
      <c r="K39" s="193"/>
    </row>
    <row r="40" spans="2:11" ht="15" customHeight="1">
      <c r="B40" s="196"/>
      <c r="C40" s="198"/>
      <c r="D40" s="197"/>
      <c r="E40" s="200" t="s">
        <v>336</v>
      </c>
      <c r="F40" s="197"/>
      <c r="G40" s="195" t="s">
        <v>337</v>
      </c>
      <c r="H40" s="195"/>
      <c r="I40" s="195"/>
      <c r="J40" s="195"/>
      <c r="K40" s="193"/>
    </row>
    <row r="41" spans="2:11" ht="15" customHeight="1">
      <c r="B41" s="196"/>
      <c r="C41" s="198"/>
      <c r="D41" s="197"/>
      <c r="E41" s="200"/>
      <c r="F41" s="197"/>
      <c r="G41" s="195" t="s">
        <v>338</v>
      </c>
      <c r="H41" s="195"/>
      <c r="I41" s="195"/>
      <c r="J41" s="195"/>
      <c r="K41" s="193"/>
    </row>
    <row r="42" spans="2:11" ht="15" customHeight="1">
      <c r="B42" s="196"/>
      <c r="C42" s="198"/>
      <c r="D42" s="197"/>
      <c r="E42" s="200" t="s">
        <v>339</v>
      </c>
      <c r="F42" s="197"/>
      <c r="G42" s="195" t="s">
        <v>340</v>
      </c>
      <c r="H42" s="195"/>
      <c r="I42" s="195"/>
      <c r="J42" s="195"/>
      <c r="K42" s="193"/>
    </row>
    <row r="43" spans="2:11" ht="15" customHeight="1">
      <c r="B43" s="196"/>
      <c r="C43" s="198"/>
      <c r="D43" s="197"/>
      <c r="E43" s="200" t="s">
        <v>98</v>
      </c>
      <c r="F43" s="197"/>
      <c r="G43" s="195" t="s">
        <v>341</v>
      </c>
      <c r="H43" s="195"/>
      <c r="I43" s="195"/>
      <c r="J43" s="195"/>
      <c r="K43" s="193"/>
    </row>
    <row r="44" spans="2:11" ht="12.75" customHeight="1">
      <c r="B44" s="196"/>
      <c r="C44" s="198"/>
      <c r="D44" s="197"/>
      <c r="E44" s="197"/>
      <c r="F44" s="197"/>
      <c r="G44" s="197"/>
      <c r="H44" s="197"/>
      <c r="I44" s="197"/>
      <c r="J44" s="197"/>
      <c r="K44" s="193"/>
    </row>
    <row r="45" spans="2:11" ht="15" customHeight="1">
      <c r="B45" s="196"/>
      <c r="C45" s="198"/>
      <c r="D45" s="195" t="s">
        <v>342</v>
      </c>
      <c r="E45" s="195"/>
      <c r="F45" s="195"/>
      <c r="G45" s="195"/>
      <c r="H45" s="195"/>
      <c r="I45" s="195"/>
      <c r="J45" s="195"/>
      <c r="K45" s="193"/>
    </row>
    <row r="46" spans="2:11" ht="15" customHeight="1">
      <c r="B46" s="196"/>
      <c r="C46" s="198"/>
      <c r="D46" s="198"/>
      <c r="E46" s="195" t="s">
        <v>343</v>
      </c>
      <c r="F46" s="195"/>
      <c r="G46" s="195"/>
      <c r="H46" s="195"/>
      <c r="I46" s="195"/>
      <c r="J46" s="195"/>
      <c r="K46" s="193"/>
    </row>
    <row r="47" spans="2:11" ht="15" customHeight="1">
      <c r="B47" s="196"/>
      <c r="C47" s="198"/>
      <c r="D47" s="198"/>
      <c r="E47" s="195" t="s">
        <v>344</v>
      </c>
      <c r="F47" s="195"/>
      <c r="G47" s="195"/>
      <c r="H47" s="195"/>
      <c r="I47" s="195"/>
      <c r="J47" s="195"/>
      <c r="K47" s="193"/>
    </row>
    <row r="48" spans="2:11" ht="15" customHeight="1">
      <c r="B48" s="196"/>
      <c r="C48" s="198"/>
      <c r="D48" s="198"/>
      <c r="E48" s="195" t="s">
        <v>345</v>
      </c>
      <c r="F48" s="195"/>
      <c r="G48" s="195"/>
      <c r="H48" s="195"/>
      <c r="I48" s="195"/>
      <c r="J48" s="195"/>
      <c r="K48" s="193"/>
    </row>
    <row r="49" spans="2:11" ht="15" customHeight="1">
      <c r="B49" s="196"/>
      <c r="C49" s="198"/>
      <c r="D49" s="195" t="s">
        <v>346</v>
      </c>
      <c r="E49" s="195"/>
      <c r="F49" s="195"/>
      <c r="G49" s="195"/>
      <c r="H49" s="195"/>
      <c r="I49" s="195"/>
      <c r="J49" s="195"/>
      <c r="K49" s="193"/>
    </row>
    <row r="50" spans="2:11" ht="25.5" customHeight="1">
      <c r="B50" s="191"/>
      <c r="C50" s="192" t="s">
        <v>347</v>
      </c>
      <c r="D50" s="192"/>
      <c r="E50" s="192"/>
      <c r="F50" s="192"/>
      <c r="G50" s="192"/>
      <c r="H50" s="192"/>
      <c r="I50" s="192"/>
      <c r="J50" s="192"/>
      <c r="K50" s="193"/>
    </row>
    <row r="51" spans="2:11" ht="5.25" customHeight="1">
      <c r="B51" s="191"/>
      <c r="C51" s="194"/>
      <c r="D51" s="194"/>
      <c r="E51" s="194"/>
      <c r="F51" s="194"/>
      <c r="G51" s="194"/>
      <c r="H51" s="194"/>
      <c r="I51" s="194"/>
      <c r="J51" s="194"/>
      <c r="K51" s="193"/>
    </row>
    <row r="52" spans="2:11" ht="15" customHeight="1">
      <c r="B52" s="191"/>
      <c r="C52" s="195" t="s">
        <v>348</v>
      </c>
      <c r="D52" s="195"/>
      <c r="E52" s="195"/>
      <c r="F52" s="195"/>
      <c r="G52" s="195"/>
      <c r="H52" s="195"/>
      <c r="I52" s="195"/>
      <c r="J52" s="195"/>
      <c r="K52" s="193"/>
    </row>
    <row r="53" spans="2:11" ht="15" customHeight="1">
      <c r="B53" s="191"/>
      <c r="C53" s="195" t="s">
        <v>349</v>
      </c>
      <c r="D53" s="195"/>
      <c r="E53" s="195"/>
      <c r="F53" s="195"/>
      <c r="G53" s="195"/>
      <c r="H53" s="195"/>
      <c r="I53" s="195"/>
      <c r="J53" s="195"/>
      <c r="K53" s="193"/>
    </row>
    <row r="54" spans="2:11" ht="12.75" customHeight="1">
      <c r="B54" s="191"/>
      <c r="C54" s="197"/>
      <c r="D54" s="197"/>
      <c r="E54" s="197"/>
      <c r="F54" s="197"/>
      <c r="G54" s="197"/>
      <c r="H54" s="197"/>
      <c r="I54" s="197"/>
      <c r="J54" s="197"/>
      <c r="K54" s="193"/>
    </row>
    <row r="55" spans="2:11" ht="15" customHeight="1">
      <c r="B55" s="191"/>
      <c r="C55" s="195" t="s">
        <v>350</v>
      </c>
      <c r="D55" s="195"/>
      <c r="E55" s="195"/>
      <c r="F55" s="195"/>
      <c r="G55" s="195"/>
      <c r="H55" s="195"/>
      <c r="I55" s="195"/>
      <c r="J55" s="195"/>
      <c r="K55" s="193"/>
    </row>
    <row r="56" spans="2:11" ht="15" customHeight="1">
      <c r="B56" s="191"/>
      <c r="C56" s="198"/>
      <c r="D56" s="195" t="s">
        <v>351</v>
      </c>
      <c r="E56" s="195"/>
      <c r="F56" s="195"/>
      <c r="G56" s="195"/>
      <c r="H56" s="195"/>
      <c r="I56" s="195"/>
      <c r="J56" s="195"/>
      <c r="K56" s="193"/>
    </row>
    <row r="57" spans="2:11" ht="15" customHeight="1">
      <c r="B57" s="191"/>
      <c r="C57" s="198"/>
      <c r="D57" s="195" t="s">
        <v>352</v>
      </c>
      <c r="E57" s="195"/>
      <c r="F57" s="195"/>
      <c r="G57" s="195"/>
      <c r="H57" s="195"/>
      <c r="I57" s="195"/>
      <c r="J57" s="195"/>
      <c r="K57" s="193"/>
    </row>
    <row r="58" spans="2:11" ht="15" customHeight="1">
      <c r="B58" s="191"/>
      <c r="C58" s="198"/>
      <c r="D58" s="195" t="s">
        <v>353</v>
      </c>
      <c r="E58" s="195"/>
      <c r="F58" s="195"/>
      <c r="G58" s="195"/>
      <c r="H58" s="195"/>
      <c r="I58" s="195"/>
      <c r="J58" s="195"/>
      <c r="K58" s="193"/>
    </row>
    <row r="59" spans="2:11" ht="15" customHeight="1">
      <c r="B59" s="191"/>
      <c r="C59" s="198"/>
      <c r="D59" s="195" t="s">
        <v>354</v>
      </c>
      <c r="E59" s="195"/>
      <c r="F59" s="195"/>
      <c r="G59" s="195"/>
      <c r="H59" s="195"/>
      <c r="I59" s="195"/>
      <c r="J59" s="195"/>
      <c r="K59" s="193"/>
    </row>
    <row r="60" spans="2:11" ht="15" customHeight="1">
      <c r="B60" s="191"/>
      <c r="C60" s="198"/>
      <c r="D60" s="201" t="s">
        <v>355</v>
      </c>
      <c r="E60" s="201"/>
      <c r="F60" s="201"/>
      <c r="G60" s="201"/>
      <c r="H60" s="201"/>
      <c r="I60" s="201"/>
      <c r="J60" s="201"/>
      <c r="K60" s="193"/>
    </row>
    <row r="61" spans="2:11" ht="15" customHeight="1">
      <c r="B61" s="191"/>
      <c r="C61" s="198"/>
      <c r="D61" s="195" t="s">
        <v>356</v>
      </c>
      <c r="E61" s="195"/>
      <c r="F61" s="195"/>
      <c r="G61" s="195"/>
      <c r="H61" s="195"/>
      <c r="I61" s="195"/>
      <c r="J61" s="195"/>
      <c r="K61" s="193"/>
    </row>
    <row r="62" spans="2:11" ht="12.75" customHeight="1">
      <c r="B62" s="191"/>
      <c r="C62" s="198"/>
      <c r="D62" s="198"/>
      <c r="E62" s="202"/>
      <c r="F62" s="198"/>
      <c r="G62" s="198"/>
      <c r="H62" s="198"/>
      <c r="I62" s="198"/>
      <c r="J62" s="198"/>
      <c r="K62" s="193"/>
    </row>
    <row r="63" spans="2:11" ht="15" customHeight="1">
      <c r="B63" s="191"/>
      <c r="C63" s="198"/>
      <c r="D63" s="195" t="s">
        <v>357</v>
      </c>
      <c r="E63" s="195"/>
      <c r="F63" s="195"/>
      <c r="G63" s="195"/>
      <c r="H63" s="195"/>
      <c r="I63" s="195"/>
      <c r="J63" s="195"/>
      <c r="K63" s="193"/>
    </row>
    <row r="64" spans="2:11" ht="15" customHeight="1">
      <c r="B64" s="191"/>
      <c r="C64" s="198"/>
      <c r="D64" s="201" t="s">
        <v>358</v>
      </c>
      <c r="E64" s="201"/>
      <c r="F64" s="201"/>
      <c r="G64" s="201"/>
      <c r="H64" s="201"/>
      <c r="I64" s="201"/>
      <c r="J64" s="201"/>
      <c r="K64" s="193"/>
    </row>
    <row r="65" spans="2:11" ht="15" customHeight="1">
      <c r="B65" s="191"/>
      <c r="C65" s="198"/>
      <c r="D65" s="195" t="s">
        <v>359</v>
      </c>
      <c r="E65" s="195"/>
      <c r="F65" s="195"/>
      <c r="G65" s="195"/>
      <c r="H65" s="195"/>
      <c r="I65" s="195"/>
      <c r="J65" s="195"/>
      <c r="K65" s="193"/>
    </row>
    <row r="66" spans="2:11" ht="15" customHeight="1">
      <c r="B66" s="191"/>
      <c r="C66" s="198"/>
      <c r="D66" s="195" t="s">
        <v>360</v>
      </c>
      <c r="E66" s="195"/>
      <c r="F66" s="195"/>
      <c r="G66" s="195"/>
      <c r="H66" s="195"/>
      <c r="I66" s="195"/>
      <c r="J66" s="195"/>
      <c r="K66" s="193"/>
    </row>
    <row r="67" spans="2:11" ht="15" customHeight="1">
      <c r="B67" s="191"/>
      <c r="C67" s="198"/>
      <c r="D67" s="195" t="s">
        <v>361</v>
      </c>
      <c r="E67" s="195"/>
      <c r="F67" s="195"/>
      <c r="G67" s="195"/>
      <c r="H67" s="195"/>
      <c r="I67" s="195"/>
      <c r="J67" s="195"/>
      <c r="K67" s="193"/>
    </row>
    <row r="68" spans="2:11" ht="15" customHeight="1">
      <c r="B68" s="191"/>
      <c r="C68" s="198"/>
      <c r="D68" s="195" t="s">
        <v>362</v>
      </c>
      <c r="E68" s="195"/>
      <c r="F68" s="195"/>
      <c r="G68" s="195"/>
      <c r="H68" s="195"/>
      <c r="I68" s="195"/>
      <c r="J68" s="195"/>
      <c r="K68" s="193"/>
    </row>
    <row r="69" spans="2:11" ht="12.75" customHeight="1">
      <c r="B69" s="203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2:11" ht="18.75" customHeight="1">
      <c r="B70" s="206"/>
      <c r="C70" s="206"/>
      <c r="D70" s="206"/>
      <c r="E70" s="206"/>
      <c r="F70" s="206"/>
      <c r="G70" s="206"/>
      <c r="H70" s="206"/>
      <c r="I70" s="206"/>
      <c r="J70" s="206"/>
      <c r="K70" s="207"/>
    </row>
    <row r="71" spans="2:11" ht="18.75" customHeight="1">
      <c r="B71" s="207"/>
      <c r="C71" s="207"/>
      <c r="D71" s="207"/>
      <c r="E71" s="207"/>
      <c r="F71" s="207"/>
      <c r="G71" s="207"/>
      <c r="H71" s="207"/>
      <c r="I71" s="207"/>
      <c r="J71" s="207"/>
      <c r="K71" s="207"/>
    </row>
    <row r="72" spans="2:11" ht="7.5" customHeight="1">
      <c r="B72" s="208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ht="45" customHeight="1">
      <c r="B73" s="211"/>
      <c r="C73" s="212" t="s">
        <v>298</v>
      </c>
      <c r="D73" s="212"/>
      <c r="E73" s="212"/>
      <c r="F73" s="212"/>
      <c r="G73" s="212"/>
      <c r="H73" s="212"/>
      <c r="I73" s="212"/>
      <c r="J73" s="212"/>
      <c r="K73" s="213"/>
    </row>
    <row r="74" spans="2:11" ht="17.25" customHeight="1">
      <c r="B74" s="211"/>
      <c r="C74" s="214" t="s">
        <v>363</v>
      </c>
      <c r="D74" s="214"/>
      <c r="E74" s="214"/>
      <c r="F74" s="214" t="s">
        <v>364</v>
      </c>
      <c r="G74" s="215"/>
      <c r="H74" s="214" t="s">
        <v>93</v>
      </c>
      <c r="I74" s="214" t="s">
        <v>49</v>
      </c>
      <c r="J74" s="214" t="s">
        <v>365</v>
      </c>
      <c r="K74" s="213"/>
    </row>
    <row r="75" spans="2:11" ht="17.25" customHeight="1">
      <c r="B75" s="211"/>
      <c r="C75" s="216" t="s">
        <v>366</v>
      </c>
      <c r="D75" s="216"/>
      <c r="E75" s="216"/>
      <c r="F75" s="217" t="s">
        <v>367</v>
      </c>
      <c r="G75" s="218"/>
      <c r="H75" s="216"/>
      <c r="I75" s="216"/>
      <c r="J75" s="216" t="s">
        <v>368</v>
      </c>
      <c r="K75" s="213"/>
    </row>
    <row r="76" spans="2:11" ht="5.25" customHeight="1">
      <c r="B76" s="211"/>
      <c r="C76" s="219"/>
      <c r="D76" s="219"/>
      <c r="E76" s="219"/>
      <c r="F76" s="219"/>
      <c r="G76" s="220"/>
      <c r="H76" s="219"/>
      <c r="I76" s="219"/>
      <c r="J76" s="219"/>
      <c r="K76" s="213"/>
    </row>
    <row r="77" spans="2:11" ht="15" customHeight="1">
      <c r="B77" s="211"/>
      <c r="C77" s="200" t="s">
        <v>369</v>
      </c>
      <c r="D77" s="200"/>
      <c r="E77" s="200"/>
      <c r="F77" s="221" t="s">
        <v>370</v>
      </c>
      <c r="G77" s="220"/>
      <c r="H77" s="200" t="s">
        <v>371</v>
      </c>
      <c r="I77" s="200" t="s">
        <v>372</v>
      </c>
      <c r="J77" s="200" t="s">
        <v>373</v>
      </c>
      <c r="K77" s="213"/>
    </row>
    <row r="78" spans="2:11" ht="15" customHeight="1">
      <c r="B78" s="222"/>
      <c r="C78" s="200" t="s">
        <v>374</v>
      </c>
      <c r="D78" s="200"/>
      <c r="E78" s="200"/>
      <c r="F78" s="221" t="s">
        <v>375</v>
      </c>
      <c r="G78" s="220"/>
      <c r="H78" s="200" t="s">
        <v>376</v>
      </c>
      <c r="I78" s="200" t="s">
        <v>372</v>
      </c>
      <c r="J78" s="200">
        <v>50</v>
      </c>
      <c r="K78" s="213"/>
    </row>
    <row r="79" spans="2:11" ht="15" customHeight="1">
      <c r="B79" s="222"/>
      <c r="C79" s="200" t="s">
        <v>377</v>
      </c>
      <c r="D79" s="200"/>
      <c r="E79" s="200"/>
      <c r="F79" s="221" t="s">
        <v>370</v>
      </c>
      <c r="G79" s="220"/>
      <c r="H79" s="200" t="s">
        <v>378</v>
      </c>
      <c r="I79" s="200" t="s">
        <v>379</v>
      </c>
      <c r="J79" s="200"/>
      <c r="K79" s="213"/>
    </row>
    <row r="80" spans="2:11" ht="15" customHeight="1">
      <c r="B80" s="222"/>
      <c r="C80" s="200" t="s">
        <v>380</v>
      </c>
      <c r="D80" s="200"/>
      <c r="E80" s="200"/>
      <c r="F80" s="221" t="s">
        <v>375</v>
      </c>
      <c r="G80" s="220"/>
      <c r="H80" s="200" t="s">
        <v>381</v>
      </c>
      <c r="I80" s="200" t="s">
        <v>372</v>
      </c>
      <c r="J80" s="200">
        <v>50</v>
      </c>
      <c r="K80" s="213"/>
    </row>
    <row r="81" spans="2:11" ht="15" customHeight="1">
      <c r="B81" s="222"/>
      <c r="C81" s="200" t="s">
        <v>382</v>
      </c>
      <c r="D81" s="200"/>
      <c r="E81" s="200"/>
      <c r="F81" s="221" t="s">
        <v>375</v>
      </c>
      <c r="G81" s="220"/>
      <c r="H81" s="200" t="s">
        <v>383</v>
      </c>
      <c r="I81" s="200" t="s">
        <v>372</v>
      </c>
      <c r="J81" s="200">
        <v>20</v>
      </c>
      <c r="K81" s="213"/>
    </row>
    <row r="82" spans="2:11" ht="15" customHeight="1">
      <c r="B82" s="222"/>
      <c r="C82" s="200" t="s">
        <v>384</v>
      </c>
      <c r="D82" s="200"/>
      <c r="E82" s="200"/>
      <c r="F82" s="221" t="s">
        <v>375</v>
      </c>
      <c r="G82" s="220"/>
      <c r="H82" s="200" t="s">
        <v>385</v>
      </c>
      <c r="I82" s="200" t="s">
        <v>372</v>
      </c>
      <c r="J82" s="200">
        <v>20</v>
      </c>
      <c r="K82" s="213"/>
    </row>
    <row r="83" spans="2:11" ht="15" customHeight="1">
      <c r="B83" s="222"/>
      <c r="C83" s="200" t="s">
        <v>386</v>
      </c>
      <c r="D83" s="200"/>
      <c r="E83" s="200"/>
      <c r="F83" s="221" t="s">
        <v>375</v>
      </c>
      <c r="G83" s="220"/>
      <c r="H83" s="200" t="s">
        <v>387</v>
      </c>
      <c r="I83" s="200" t="s">
        <v>372</v>
      </c>
      <c r="J83" s="200">
        <v>50</v>
      </c>
      <c r="K83" s="213"/>
    </row>
    <row r="84" spans="2:11" ht="15" customHeight="1">
      <c r="B84" s="222"/>
      <c r="C84" s="200" t="s">
        <v>388</v>
      </c>
      <c r="D84" s="200"/>
      <c r="E84" s="200"/>
      <c r="F84" s="221" t="s">
        <v>375</v>
      </c>
      <c r="G84" s="220"/>
      <c r="H84" s="200" t="s">
        <v>388</v>
      </c>
      <c r="I84" s="200" t="s">
        <v>372</v>
      </c>
      <c r="J84" s="200">
        <v>50</v>
      </c>
      <c r="K84" s="213"/>
    </row>
    <row r="85" spans="2:11" ht="15" customHeight="1">
      <c r="B85" s="222"/>
      <c r="C85" s="200" t="s">
        <v>99</v>
      </c>
      <c r="D85" s="200"/>
      <c r="E85" s="200"/>
      <c r="F85" s="221" t="s">
        <v>375</v>
      </c>
      <c r="G85" s="220"/>
      <c r="H85" s="200" t="s">
        <v>389</v>
      </c>
      <c r="I85" s="200" t="s">
        <v>372</v>
      </c>
      <c r="J85" s="200">
        <v>255</v>
      </c>
      <c r="K85" s="213"/>
    </row>
    <row r="86" spans="2:11" ht="15" customHeight="1">
      <c r="B86" s="222"/>
      <c r="C86" s="200" t="s">
        <v>390</v>
      </c>
      <c r="D86" s="200"/>
      <c r="E86" s="200"/>
      <c r="F86" s="221" t="s">
        <v>370</v>
      </c>
      <c r="G86" s="220"/>
      <c r="H86" s="200" t="s">
        <v>391</v>
      </c>
      <c r="I86" s="200" t="s">
        <v>392</v>
      </c>
      <c r="J86" s="200"/>
      <c r="K86" s="213"/>
    </row>
    <row r="87" spans="2:11" ht="15" customHeight="1">
      <c r="B87" s="222"/>
      <c r="C87" s="200" t="s">
        <v>393</v>
      </c>
      <c r="D87" s="200"/>
      <c r="E87" s="200"/>
      <c r="F87" s="221" t="s">
        <v>370</v>
      </c>
      <c r="G87" s="220"/>
      <c r="H87" s="200" t="s">
        <v>394</v>
      </c>
      <c r="I87" s="200" t="s">
        <v>395</v>
      </c>
      <c r="J87" s="200"/>
      <c r="K87" s="213"/>
    </row>
    <row r="88" spans="2:11" ht="15" customHeight="1">
      <c r="B88" s="222"/>
      <c r="C88" s="200" t="s">
        <v>396</v>
      </c>
      <c r="D88" s="200"/>
      <c r="E88" s="200"/>
      <c r="F88" s="221" t="s">
        <v>370</v>
      </c>
      <c r="G88" s="220"/>
      <c r="H88" s="200" t="s">
        <v>396</v>
      </c>
      <c r="I88" s="200" t="s">
        <v>395</v>
      </c>
      <c r="J88" s="200"/>
      <c r="K88" s="213"/>
    </row>
    <row r="89" spans="2:11" ht="15" customHeight="1">
      <c r="B89" s="222"/>
      <c r="C89" s="200" t="s">
        <v>32</v>
      </c>
      <c r="D89" s="200"/>
      <c r="E89" s="200"/>
      <c r="F89" s="221" t="s">
        <v>370</v>
      </c>
      <c r="G89" s="220"/>
      <c r="H89" s="200" t="s">
        <v>397</v>
      </c>
      <c r="I89" s="200" t="s">
        <v>395</v>
      </c>
      <c r="J89" s="200"/>
      <c r="K89" s="213"/>
    </row>
    <row r="90" spans="2:11" ht="15" customHeight="1">
      <c r="B90" s="222"/>
      <c r="C90" s="200" t="s">
        <v>40</v>
      </c>
      <c r="D90" s="200"/>
      <c r="E90" s="200"/>
      <c r="F90" s="221" t="s">
        <v>370</v>
      </c>
      <c r="G90" s="220"/>
      <c r="H90" s="200" t="s">
        <v>398</v>
      </c>
      <c r="I90" s="200" t="s">
        <v>395</v>
      </c>
      <c r="J90" s="200"/>
      <c r="K90" s="213"/>
    </row>
    <row r="91" spans="2:11" ht="15" customHeight="1">
      <c r="B91" s="223"/>
      <c r="C91" s="224"/>
      <c r="D91" s="224"/>
      <c r="E91" s="224"/>
      <c r="F91" s="224"/>
      <c r="G91" s="224"/>
      <c r="H91" s="224"/>
      <c r="I91" s="224"/>
      <c r="J91" s="224"/>
      <c r="K91" s="225"/>
    </row>
    <row r="92" spans="2:11" ht="18.75" customHeight="1">
      <c r="B92" s="226"/>
      <c r="C92" s="227"/>
      <c r="D92" s="227"/>
      <c r="E92" s="227"/>
      <c r="F92" s="227"/>
      <c r="G92" s="227"/>
      <c r="H92" s="227"/>
      <c r="I92" s="227"/>
      <c r="J92" s="227"/>
      <c r="K92" s="226"/>
    </row>
    <row r="93" spans="2:11" ht="18.75" customHeight="1">
      <c r="B93" s="207"/>
      <c r="C93" s="207"/>
      <c r="D93" s="207"/>
      <c r="E93" s="207"/>
      <c r="F93" s="207"/>
      <c r="G93" s="207"/>
      <c r="H93" s="207"/>
      <c r="I93" s="207"/>
      <c r="J93" s="207"/>
      <c r="K93" s="207"/>
    </row>
    <row r="94" spans="2:11" ht="7.5" customHeight="1">
      <c r="B94" s="208"/>
      <c r="C94" s="209"/>
      <c r="D94" s="209"/>
      <c r="E94" s="209"/>
      <c r="F94" s="209"/>
      <c r="G94" s="209"/>
      <c r="H94" s="209"/>
      <c r="I94" s="209"/>
      <c r="J94" s="209"/>
      <c r="K94" s="210"/>
    </row>
    <row r="95" spans="2:11" ht="45" customHeight="1">
      <c r="B95" s="211"/>
      <c r="C95" s="212" t="s">
        <v>399</v>
      </c>
      <c r="D95" s="212"/>
      <c r="E95" s="212"/>
      <c r="F95" s="212"/>
      <c r="G95" s="212"/>
      <c r="H95" s="212"/>
      <c r="I95" s="212"/>
      <c r="J95" s="212"/>
      <c r="K95" s="213"/>
    </row>
    <row r="96" spans="2:11" ht="17.25" customHeight="1">
      <c r="B96" s="211"/>
      <c r="C96" s="214" t="s">
        <v>363</v>
      </c>
      <c r="D96" s="214"/>
      <c r="E96" s="214"/>
      <c r="F96" s="214" t="s">
        <v>364</v>
      </c>
      <c r="G96" s="215"/>
      <c r="H96" s="214" t="s">
        <v>93</v>
      </c>
      <c r="I96" s="214" t="s">
        <v>49</v>
      </c>
      <c r="J96" s="214" t="s">
        <v>365</v>
      </c>
      <c r="K96" s="213"/>
    </row>
    <row r="97" spans="2:11" ht="17.25" customHeight="1">
      <c r="B97" s="211"/>
      <c r="C97" s="216" t="s">
        <v>366</v>
      </c>
      <c r="D97" s="216"/>
      <c r="E97" s="216"/>
      <c r="F97" s="217" t="s">
        <v>367</v>
      </c>
      <c r="G97" s="218"/>
      <c r="H97" s="216"/>
      <c r="I97" s="216"/>
      <c r="J97" s="216" t="s">
        <v>368</v>
      </c>
      <c r="K97" s="213"/>
    </row>
    <row r="98" spans="2:11" ht="5.25" customHeight="1">
      <c r="B98" s="211"/>
      <c r="C98" s="214"/>
      <c r="D98" s="214"/>
      <c r="E98" s="214"/>
      <c r="F98" s="214"/>
      <c r="G98" s="228"/>
      <c r="H98" s="214"/>
      <c r="I98" s="214"/>
      <c r="J98" s="214"/>
      <c r="K98" s="213"/>
    </row>
    <row r="99" spans="2:11" ht="15" customHeight="1">
      <c r="B99" s="211"/>
      <c r="C99" s="200" t="s">
        <v>369</v>
      </c>
      <c r="D99" s="200"/>
      <c r="E99" s="200"/>
      <c r="F99" s="221" t="s">
        <v>370</v>
      </c>
      <c r="G99" s="200"/>
      <c r="H99" s="200" t="s">
        <v>400</v>
      </c>
      <c r="I99" s="200" t="s">
        <v>372</v>
      </c>
      <c r="J99" s="200" t="s">
        <v>373</v>
      </c>
      <c r="K99" s="213"/>
    </row>
    <row r="100" spans="2:11" ht="15" customHeight="1">
      <c r="B100" s="222"/>
      <c r="C100" s="200" t="s">
        <v>374</v>
      </c>
      <c r="D100" s="200"/>
      <c r="E100" s="200"/>
      <c r="F100" s="221" t="s">
        <v>375</v>
      </c>
      <c r="G100" s="200"/>
      <c r="H100" s="200" t="s">
        <v>400</v>
      </c>
      <c r="I100" s="200" t="s">
        <v>372</v>
      </c>
      <c r="J100" s="200">
        <v>50</v>
      </c>
      <c r="K100" s="213"/>
    </row>
    <row r="101" spans="2:11" ht="15" customHeight="1">
      <c r="B101" s="222"/>
      <c r="C101" s="200" t="s">
        <v>377</v>
      </c>
      <c r="D101" s="200"/>
      <c r="E101" s="200"/>
      <c r="F101" s="221" t="s">
        <v>370</v>
      </c>
      <c r="G101" s="200"/>
      <c r="H101" s="200" t="s">
        <v>400</v>
      </c>
      <c r="I101" s="200" t="s">
        <v>379</v>
      </c>
      <c r="J101" s="200"/>
      <c r="K101" s="213"/>
    </row>
    <row r="102" spans="2:11" ht="15" customHeight="1">
      <c r="B102" s="222"/>
      <c r="C102" s="200" t="s">
        <v>380</v>
      </c>
      <c r="D102" s="200"/>
      <c r="E102" s="200"/>
      <c r="F102" s="221" t="s">
        <v>375</v>
      </c>
      <c r="G102" s="200"/>
      <c r="H102" s="200" t="s">
        <v>400</v>
      </c>
      <c r="I102" s="200" t="s">
        <v>372</v>
      </c>
      <c r="J102" s="200">
        <v>50</v>
      </c>
      <c r="K102" s="213"/>
    </row>
    <row r="103" spans="2:11" ht="15" customHeight="1">
      <c r="B103" s="222"/>
      <c r="C103" s="200" t="s">
        <v>388</v>
      </c>
      <c r="D103" s="200"/>
      <c r="E103" s="200"/>
      <c r="F103" s="221" t="s">
        <v>375</v>
      </c>
      <c r="G103" s="200"/>
      <c r="H103" s="200" t="s">
        <v>400</v>
      </c>
      <c r="I103" s="200" t="s">
        <v>372</v>
      </c>
      <c r="J103" s="200">
        <v>50</v>
      </c>
      <c r="K103" s="213"/>
    </row>
    <row r="104" spans="2:11" ht="15" customHeight="1">
      <c r="B104" s="222"/>
      <c r="C104" s="200" t="s">
        <v>386</v>
      </c>
      <c r="D104" s="200"/>
      <c r="E104" s="200"/>
      <c r="F104" s="221" t="s">
        <v>375</v>
      </c>
      <c r="G104" s="200"/>
      <c r="H104" s="200" t="s">
        <v>400</v>
      </c>
      <c r="I104" s="200" t="s">
        <v>372</v>
      </c>
      <c r="J104" s="200">
        <v>50</v>
      </c>
      <c r="K104" s="213"/>
    </row>
    <row r="105" spans="2:11" ht="15" customHeight="1">
      <c r="B105" s="222"/>
      <c r="C105" s="200" t="s">
        <v>45</v>
      </c>
      <c r="D105" s="200"/>
      <c r="E105" s="200"/>
      <c r="F105" s="221" t="s">
        <v>370</v>
      </c>
      <c r="G105" s="200"/>
      <c r="H105" s="200" t="s">
        <v>401</v>
      </c>
      <c r="I105" s="200" t="s">
        <v>372</v>
      </c>
      <c r="J105" s="200">
        <v>20</v>
      </c>
      <c r="K105" s="213"/>
    </row>
    <row r="106" spans="2:11" ht="15" customHeight="1">
      <c r="B106" s="222"/>
      <c r="C106" s="200" t="s">
        <v>402</v>
      </c>
      <c r="D106" s="200"/>
      <c r="E106" s="200"/>
      <c r="F106" s="221" t="s">
        <v>370</v>
      </c>
      <c r="G106" s="200"/>
      <c r="H106" s="200" t="s">
        <v>403</v>
      </c>
      <c r="I106" s="200" t="s">
        <v>372</v>
      </c>
      <c r="J106" s="200">
        <v>120</v>
      </c>
      <c r="K106" s="213"/>
    </row>
    <row r="107" spans="2:11" ht="15" customHeight="1">
      <c r="B107" s="222"/>
      <c r="C107" s="200" t="s">
        <v>32</v>
      </c>
      <c r="D107" s="200"/>
      <c r="E107" s="200"/>
      <c r="F107" s="221" t="s">
        <v>370</v>
      </c>
      <c r="G107" s="200"/>
      <c r="H107" s="200" t="s">
        <v>404</v>
      </c>
      <c r="I107" s="200" t="s">
        <v>395</v>
      </c>
      <c r="J107" s="200"/>
      <c r="K107" s="213"/>
    </row>
    <row r="108" spans="2:11" ht="15" customHeight="1">
      <c r="B108" s="222"/>
      <c r="C108" s="200" t="s">
        <v>40</v>
      </c>
      <c r="D108" s="200"/>
      <c r="E108" s="200"/>
      <c r="F108" s="221" t="s">
        <v>370</v>
      </c>
      <c r="G108" s="200"/>
      <c r="H108" s="200" t="s">
        <v>405</v>
      </c>
      <c r="I108" s="200" t="s">
        <v>395</v>
      </c>
      <c r="J108" s="200"/>
      <c r="K108" s="213"/>
    </row>
    <row r="109" spans="2:11" ht="15" customHeight="1">
      <c r="B109" s="222"/>
      <c r="C109" s="200" t="s">
        <v>49</v>
      </c>
      <c r="D109" s="200"/>
      <c r="E109" s="200"/>
      <c r="F109" s="221" t="s">
        <v>370</v>
      </c>
      <c r="G109" s="200"/>
      <c r="H109" s="200" t="s">
        <v>406</v>
      </c>
      <c r="I109" s="200" t="s">
        <v>407</v>
      </c>
      <c r="J109" s="200"/>
      <c r="K109" s="213"/>
    </row>
    <row r="110" spans="2:11" ht="15" customHeight="1">
      <c r="B110" s="223"/>
      <c r="C110" s="229"/>
      <c r="D110" s="229"/>
      <c r="E110" s="229"/>
      <c r="F110" s="229"/>
      <c r="G110" s="229"/>
      <c r="H110" s="229"/>
      <c r="I110" s="229"/>
      <c r="J110" s="229"/>
      <c r="K110" s="225"/>
    </row>
    <row r="111" spans="2:11" ht="18.75" customHeight="1">
      <c r="B111" s="230"/>
      <c r="C111" s="197"/>
      <c r="D111" s="197"/>
      <c r="E111" s="197"/>
      <c r="F111" s="231"/>
      <c r="G111" s="197"/>
      <c r="H111" s="197"/>
      <c r="I111" s="197"/>
      <c r="J111" s="197"/>
      <c r="K111" s="230"/>
    </row>
    <row r="112" spans="2:11" ht="18.75" customHeight="1">
      <c r="B112" s="207"/>
      <c r="C112" s="207"/>
      <c r="D112" s="207"/>
      <c r="E112" s="207"/>
      <c r="F112" s="207"/>
      <c r="G112" s="207"/>
      <c r="H112" s="207"/>
      <c r="I112" s="207"/>
      <c r="J112" s="207"/>
      <c r="K112" s="207"/>
    </row>
    <row r="113" spans="2:11" ht="7.5" customHeight="1">
      <c r="B113" s="232"/>
      <c r="C113" s="233"/>
      <c r="D113" s="233"/>
      <c r="E113" s="233"/>
      <c r="F113" s="233"/>
      <c r="G113" s="233"/>
      <c r="H113" s="233"/>
      <c r="I113" s="233"/>
      <c r="J113" s="233"/>
      <c r="K113" s="234"/>
    </row>
    <row r="114" spans="2:11" ht="45" customHeight="1">
      <c r="B114" s="235"/>
      <c r="C114" s="188" t="s">
        <v>408</v>
      </c>
      <c r="D114" s="188"/>
      <c r="E114" s="188"/>
      <c r="F114" s="188"/>
      <c r="G114" s="188"/>
      <c r="H114" s="188"/>
      <c r="I114" s="188"/>
      <c r="J114" s="188"/>
      <c r="K114" s="236"/>
    </row>
    <row r="115" spans="2:11" ht="17.25" customHeight="1">
      <c r="B115" s="237"/>
      <c r="C115" s="214" t="s">
        <v>363</v>
      </c>
      <c r="D115" s="214"/>
      <c r="E115" s="214"/>
      <c r="F115" s="214" t="s">
        <v>364</v>
      </c>
      <c r="G115" s="215"/>
      <c r="H115" s="214" t="s">
        <v>93</v>
      </c>
      <c r="I115" s="214" t="s">
        <v>49</v>
      </c>
      <c r="J115" s="214" t="s">
        <v>365</v>
      </c>
      <c r="K115" s="238"/>
    </row>
    <row r="116" spans="2:11" ht="17.25" customHeight="1">
      <c r="B116" s="237"/>
      <c r="C116" s="216" t="s">
        <v>366</v>
      </c>
      <c r="D116" s="216"/>
      <c r="E116" s="216"/>
      <c r="F116" s="217" t="s">
        <v>367</v>
      </c>
      <c r="G116" s="218"/>
      <c r="H116" s="216"/>
      <c r="I116" s="216"/>
      <c r="J116" s="216" t="s">
        <v>368</v>
      </c>
      <c r="K116" s="238"/>
    </row>
    <row r="117" spans="2:11" ht="5.25" customHeight="1">
      <c r="B117" s="239"/>
      <c r="C117" s="219"/>
      <c r="D117" s="219"/>
      <c r="E117" s="219"/>
      <c r="F117" s="219"/>
      <c r="G117" s="200"/>
      <c r="H117" s="219"/>
      <c r="I117" s="219"/>
      <c r="J117" s="219"/>
      <c r="K117" s="240"/>
    </row>
    <row r="118" spans="2:11" ht="15" customHeight="1">
      <c r="B118" s="239"/>
      <c r="C118" s="200" t="s">
        <v>369</v>
      </c>
      <c r="D118" s="219"/>
      <c r="E118" s="219"/>
      <c r="F118" s="221" t="s">
        <v>370</v>
      </c>
      <c r="G118" s="200"/>
      <c r="H118" s="200" t="s">
        <v>400</v>
      </c>
      <c r="I118" s="200" t="s">
        <v>372</v>
      </c>
      <c r="J118" s="200" t="s">
        <v>373</v>
      </c>
      <c r="K118" s="241"/>
    </row>
    <row r="119" spans="2:11" ht="15" customHeight="1">
      <c r="B119" s="239"/>
      <c r="C119" s="200" t="s">
        <v>409</v>
      </c>
      <c r="D119" s="200"/>
      <c r="E119" s="200"/>
      <c r="F119" s="221" t="s">
        <v>370</v>
      </c>
      <c r="G119" s="200"/>
      <c r="H119" s="200" t="s">
        <v>410</v>
      </c>
      <c r="I119" s="200" t="s">
        <v>372</v>
      </c>
      <c r="J119" s="200" t="s">
        <v>373</v>
      </c>
      <c r="K119" s="241"/>
    </row>
    <row r="120" spans="2:11" ht="15" customHeight="1">
      <c r="B120" s="239"/>
      <c r="C120" s="200" t="s">
        <v>318</v>
      </c>
      <c r="D120" s="200"/>
      <c r="E120" s="200"/>
      <c r="F120" s="221" t="s">
        <v>370</v>
      </c>
      <c r="G120" s="200"/>
      <c r="H120" s="200" t="s">
        <v>411</v>
      </c>
      <c r="I120" s="200" t="s">
        <v>372</v>
      </c>
      <c r="J120" s="200" t="s">
        <v>373</v>
      </c>
      <c r="K120" s="241"/>
    </row>
    <row r="121" spans="2:11" ht="15" customHeight="1">
      <c r="B121" s="239"/>
      <c r="C121" s="200" t="s">
        <v>412</v>
      </c>
      <c r="D121" s="200"/>
      <c r="E121" s="200"/>
      <c r="F121" s="221" t="s">
        <v>375</v>
      </c>
      <c r="G121" s="200"/>
      <c r="H121" s="200" t="s">
        <v>413</v>
      </c>
      <c r="I121" s="200" t="s">
        <v>372</v>
      </c>
      <c r="J121" s="200">
        <v>15</v>
      </c>
      <c r="K121" s="241"/>
    </row>
    <row r="122" spans="2:11" ht="15" customHeight="1">
      <c r="B122" s="239"/>
      <c r="C122" s="200" t="s">
        <v>374</v>
      </c>
      <c r="D122" s="200"/>
      <c r="E122" s="200"/>
      <c r="F122" s="221" t="s">
        <v>375</v>
      </c>
      <c r="G122" s="200"/>
      <c r="H122" s="200" t="s">
        <v>400</v>
      </c>
      <c r="I122" s="200" t="s">
        <v>372</v>
      </c>
      <c r="J122" s="200">
        <v>50</v>
      </c>
      <c r="K122" s="241"/>
    </row>
    <row r="123" spans="2:11" ht="15" customHeight="1">
      <c r="B123" s="239"/>
      <c r="C123" s="200" t="s">
        <v>380</v>
      </c>
      <c r="D123" s="200"/>
      <c r="E123" s="200"/>
      <c r="F123" s="221" t="s">
        <v>375</v>
      </c>
      <c r="G123" s="200"/>
      <c r="H123" s="200" t="s">
        <v>400</v>
      </c>
      <c r="I123" s="200" t="s">
        <v>372</v>
      </c>
      <c r="J123" s="200">
        <v>50</v>
      </c>
      <c r="K123" s="241"/>
    </row>
    <row r="124" spans="2:11" ht="15" customHeight="1">
      <c r="B124" s="239"/>
      <c r="C124" s="200" t="s">
        <v>386</v>
      </c>
      <c r="D124" s="200"/>
      <c r="E124" s="200"/>
      <c r="F124" s="221" t="s">
        <v>375</v>
      </c>
      <c r="G124" s="200"/>
      <c r="H124" s="200" t="s">
        <v>400</v>
      </c>
      <c r="I124" s="200" t="s">
        <v>372</v>
      </c>
      <c r="J124" s="200">
        <v>50</v>
      </c>
      <c r="K124" s="241"/>
    </row>
    <row r="125" spans="2:11" ht="15" customHeight="1">
      <c r="B125" s="239"/>
      <c r="C125" s="200" t="s">
        <v>388</v>
      </c>
      <c r="D125" s="200"/>
      <c r="E125" s="200"/>
      <c r="F125" s="221" t="s">
        <v>375</v>
      </c>
      <c r="G125" s="200"/>
      <c r="H125" s="200" t="s">
        <v>400</v>
      </c>
      <c r="I125" s="200" t="s">
        <v>372</v>
      </c>
      <c r="J125" s="200">
        <v>50</v>
      </c>
      <c r="K125" s="241"/>
    </row>
    <row r="126" spans="2:11" ht="15" customHeight="1">
      <c r="B126" s="239"/>
      <c r="C126" s="200" t="s">
        <v>99</v>
      </c>
      <c r="D126" s="200"/>
      <c r="E126" s="200"/>
      <c r="F126" s="221" t="s">
        <v>375</v>
      </c>
      <c r="G126" s="200"/>
      <c r="H126" s="200" t="s">
        <v>414</v>
      </c>
      <c r="I126" s="200" t="s">
        <v>372</v>
      </c>
      <c r="J126" s="200">
        <v>255</v>
      </c>
      <c r="K126" s="241"/>
    </row>
    <row r="127" spans="2:11" ht="15" customHeight="1">
      <c r="B127" s="239"/>
      <c r="C127" s="200" t="s">
        <v>390</v>
      </c>
      <c r="D127" s="200"/>
      <c r="E127" s="200"/>
      <c r="F127" s="221" t="s">
        <v>370</v>
      </c>
      <c r="G127" s="200"/>
      <c r="H127" s="200" t="s">
        <v>415</v>
      </c>
      <c r="I127" s="200" t="s">
        <v>392</v>
      </c>
      <c r="J127" s="200"/>
      <c r="K127" s="241"/>
    </row>
    <row r="128" spans="2:11" ht="15" customHeight="1">
      <c r="B128" s="239"/>
      <c r="C128" s="200" t="s">
        <v>393</v>
      </c>
      <c r="D128" s="200"/>
      <c r="E128" s="200"/>
      <c r="F128" s="221" t="s">
        <v>370</v>
      </c>
      <c r="G128" s="200"/>
      <c r="H128" s="200" t="s">
        <v>416</v>
      </c>
      <c r="I128" s="200" t="s">
        <v>395</v>
      </c>
      <c r="J128" s="200"/>
      <c r="K128" s="241"/>
    </row>
    <row r="129" spans="2:11" ht="15" customHeight="1">
      <c r="B129" s="239"/>
      <c r="C129" s="200" t="s">
        <v>396</v>
      </c>
      <c r="D129" s="200"/>
      <c r="E129" s="200"/>
      <c r="F129" s="221" t="s">
        <v>370</v>
      </c>
      <c r="G129" s="200"/>
      <c r="H129" s="200" t="s">
        <v>396</v>
      </c>
      <c r="I129" s="200" t="s">
        <v>395</v>
      </c>
      <c r="J129" s="200"/>
      <c r="K129" s="241"/>
    </row>
    <row r="130" spans="2:11" ht="15" customHeight="1">
      <c r="B130" s="239"/>
      <c r="C130" s="200" t="s">
        <v>32</v>
      </c>
      <c r="D130" s="200"/>
      <c r="E130" s="200"/>
      <c r="F130" s="221" t="s">
        <v>370</v>
      </c>
      <c r="G130" s="200"/>
      <c r="H130" s="200" t="s">
        <v>417</v>
      </c>
      <c r="I130" s="200" t="s">
        <v>395</v>
      </c>
      <c r="J130" s="200"/>
      <c r="K130" s="241"/>
    </row>
    <row r="131" spans="2:11" ht="15" customHeight="1">
      <c r="B131" s="239"/>
      <c r="C131" s="200" t="s">
        <v>418</v>
      </c>
      <c r="D131" s="200"/>
      <c r="E131" s="200"/>
      <c r="F131" s="221" t="s">
        <v>370</v>
      </c>
      <c r="G131" s="200"/>
      <c r="H131" s="200" t="s">
        <v>419</v>
      </c>
      <c r="I131" s="200" t="s">
        <v>395</v>
      </c>
      <c r="J131" s="200"/>
      <c r="K131" s="241"/>
    </row>
    <row r="132" spans="2:11" ht="15" customHeight="1">
      <c r="B132" s="242"/>
      <c r="C132" s="243"/>
      <c r="D132" s="243"/>
      <c r="E132" s="243"/>
      <c r="F132" s="243"/>
      <c r="G132" s="243"/>
      <c r="H132" s="243"/>
      <c r="I132" s="243"/>
      <c r="J132" s="243"/>
      <c r="K132" s="244"/>
    </row>
    <row r="133" spans="2:11" ht="18.75" customHeight="1">
      <c r="B133" s="197"/>
      <c r="C133" s="197"/>
      <c r="D133" s="197"/>
      <c r="E133" s="197"/>
      <c r="F133" s="231"/>
      <c r="G133" s="197"/>
      <c r="H133" s="197"/>
      <c r="I133" s="197"/>
      <c r="J133" s="197"/>
      <c r="K133" s="197"/>
    </row>
    <row r="134" spans="2:11" ht="18.75" customHeight="1"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</row>
    <row r="135" spans="2:11" ht="7.5" customHeight="1">
      <c r="B135" s="208"/>
      <c r="C135" s="209"/>
      <c r="D135" s="209"/>
      <c r="E135" s="209"/>
      <c r="F135" s="209"/>
      <c r="G135" s="209"/>
      <c r="H135" s="209"/>
      <c r="I135" s="209"/>
      <c r="J135" s="209"/>
      <c r="K135" s="210"/>
    </row>
    <row r="136" spans="2:11" ht="45" customHeight="1">
      <c r="B136" s="211"/>
      <c r="C136" s="212" t="s">
        <v>420</v>
      </c>
      <c r="D136" s="212"/>
      <c r="E136" s="212"/>
      <c r="F136" s="212"/>
      <c r="G136" s="212"/>
      <c r="H136" s="212"/>
      <c r="I136" s="212"/>
      <c r="J136" s="212"/>
      <c r="K136" s="213"/>
    </row>
    <row r="137" spans="2:11" ht="17.25" customHeight="1">
      <c r="B137" s="211"/>
      <c r="C137" s="214" t="s">
        <v>363</v>
      </c>
      <c r="D137" s="214"/>
      <c r="E137" s="214"/>
      <c r="F137" s="214" t="s">
        <v>364</v>
      </c>
      <c r="G137" s="215"/>
      <c r="H137" s="214" t="s">
        <v>93</v>
      </c>
      <c r="I137" s="214" t="s">
        <v>49</v>
      </c>
      <c r="J137" s="214" t="s">
        <v>365</v>
      </c>
      <c r="K137" s="213"/>
    </row>
    <row r="138" spans="2:11" ht="17.25" customHeight="1">
      <c r="B138" s="211"/>
      <c r="C138" s="216" t="s">
        <v>366</v>
      </c>
      <c r="D138" s="216"/>
      <c r="E138" s="216"/>
      <c r="F138" s="217" t="s">
        <v>367</v>
      </c>
      <c r="G138" s="218"/>
      <c r="H138" s="216"/>
      <c r="I138" s="216"/>
      <c r="J138" s="216" t="s">
        <v>368</v>
      </c>
      <c r="K138" s="213"/>
    </row>
    <row r="139" spans="2:11" ht="5.25" customHeight="1">
      <c r="B139" s="222"/>
      <c r="C139" s="219"/>
      <c r="D139" s="219"/>
      <c r="E139" s="219"/>
      <c r="F139" s="219"/>
      <c r="G139" s="220"/>
      <c r="H139" s="219"/>
      <c r="I139" s="219"/>
      <c r="J139" s="219"/>
      <c r="K139" s="241"/>
    </row>
    <row r="140" spans="2:11" ht="15" customHeight="1">
      <c r="B140" s="222"/>
      <c r="C140" s="245" t="s">
        <v>369</v>
      </c>
      <c r="D140" s="200"/>
      <c r="E140" s="200"/>
      <c r="F140" s="246" t="s">
        <v>370</v>
      </c>
      <c r="G140" s="200"/>
      <c r="H140" s="245" t="s">
        <v>400</v>
      </c>
      <c r="I140" s="245" t="s">
        <v>372</v>
      </c>
      <c r="J140" s="245" t="s">
        <v>373</v>
      </c>
      <c r="K140" s="241"/>
    </row>
    <row r="141" spans="2:11" ht="15" customHeight="1">
      <c r="B141" s="222"/>
      <c r="C141" s="245" t="s">
        <v>409</v>
      </c>
      <c r="D141" s="200"/>
      <c r="E141" s="200"/>
      <c r="F141" s="246" t="s">
        <v>370</v>
      </c>
      <c r="G141" s="200"/>
      <c r="H141" s="245" t="s">
        <v>421</v>
      </c>
      <c r="I141" s="245" t="s">
        <v>372</v>
      </c>
      <c r="J141" s="245" t="s">
        <v>373</v>
      </c>
      <c r="K141" s="241"/>
    </row>
    <row r="142" spans="2:11" ht="15" customHeight="1">
      <c r="B142" s="222"/>
      <c r="C142" s="245" t="s">
        <v>318</v>
      </c>
      <c r="D142" s="200"/>
      <c r="E142" s="200"/>
      <c r="F142" s="246" t="s">
        <v>370</v>
      </c>
      <c r="G142" s="200"/>
      <c r="H142" s="245" t="s">
        <v>422</v>
      </c>
      <c r="I142" s="245" t="s">
        <v>372</v>
      </c>
      <c r="J142" s="245" t="s">
        <v>373</v>
      </c>
      <c r="K142" s="241"/>
    </row>
    <row r="143" spans="2:11" ht="15" customHeight="1">
      <c r="B143" s="222"/>
      <c r="C143" s="245" t="s">
        <v>374</v>
      </c>
      <c r="D143" s="200"/>
      <c r="E143" s="200"/>
      <c r="F143" s="246" t="s">
        <v>375</v>
      </c>
      <c r="G143" s="200"/>
      <c r="H143" s="245" t="s">
        <v>400</v>
      </c>
      <c r="I143" s="245" t="s">
        <v>372</v>
      </c>
      <c r="J143" s="245">
        <v>50</v>
      </c>
      <c r="K143" s="241"/>
    </row>
    <row r="144" spans="2:11" ht="15" customHeight="1">
      <c r="B144" s="222"/>
      <c r="C144" s="245" t="s">
        <v>377</v>
      </c>
      <c r="D144" s="200"/>
      <c r="E144" s="200"/>
      <c r="F144" s="246" t="s">
        <v>370</v>
      </c>
      <c r="G144" s="200"/>
      <c r="H144" s="245" t="s">
        <v>400</v>
      </c>
      <c r="I144" s="245" t="s">
        <v>379</v>
      </c>
      <c r="J144" s="245"/>
      <c r="K144" s="241"/>
    </row>
    <row r="145" spans="2:11" ht="15" customHeight="1">
      <c r="B145" s="222"/>
      <c r="C145" s="245" t="s">
        <v>380</v>
      </c>
      <c r="D145" s="200"/>
      <c r="E145" s="200"/>
      <c r="F145" s="246" t="s">
        <v>375</v>
      </c>
      <c r="G145" s="200"/>
      <c r="H145" s="245" t="s">
        <v>400</v>
      </c>
      <c r="I145" s="245" t="s">
        <v>372</v>
      </c>
      <c r="J145" s="245">
        <v>50</v>
      </c>
      <c r="K145" s="241"/>
    </row>
    <row r="146" spans="2:11" ht="15" customHeight="1">
      <c r="B146" s="222"/>
      <c r="C146" s="245" t="s">
        <v>388</v>
      </c>
      <c r="D146" s="200"/>
      <c r="E146" s="200"/>
      <c r="F146" s="246" t="s">
        <v>375</v>
      </c>
      <c r="G146" s="200"/>
      <c r="H146" s="245" t="s">
        <v>400</v>
      </c>
      <c r="I146" s="245" t="s">
        <v>372</v>
      </c>
      <c r="J146" s="245">
        <v>50</v>
      </c>
      <c r="K146" s="241"/>
    </row>
    <row r="147" spans="2:11" ht="15" customHeight="1">
      <c r="B147" s="222"/>
      <c r="C147" s="245" t="s">
        <v>386</v>
      </c>
      <c r="D147" s="200"/>
      <c r="E147" s="200"/>
      <c r="F147" s="246" t="s">
        <v>375</v>
      </c>
      <c r="G147" s="200"/>
      <c r="H147" s="245" t="s">
        <v>400</v>
      </c>
      <c r="I147" s="245" t="s">
        <v>372</v>
      </c>
      <c r="J147" s="245">
        <v>50</v>
      </c>
      <c r="K147" s="241"/>
    </row>
    <row r="148" spans="2:11" ht="15" customHeight="1">
      <c r="B148" s="222"/>
      <c r="C148" s="245" t="s">
        <v>79</v>
      </c>
      <c r="D148" s="200"/>
      <c r="E148" s="200"/>
      <c r="F148" s="246" t="s">
        <v>370</v>
      </c>
      <c r="G148" s="200"/>
      <c r="H148" s="245" t="s">
        <v>423</v>
      </c>
      <c r="I148" s="245" t="s">
        <v>372</v>
      </c>
      <c r="J148" s="245" t="s">
        <v>424</v>
      </c>
      <c r="K148" s="241"/>
    </row>
    <row r="149" spans="2:11" ht="15" customHeight="1">
      <c r="B149" s="222"/>
      <c r="C149" s="245" t="s">
        <v>425</v>
      </c>
      <c r="D149" s="200"/>
      <c r="E149" s="200"/>
      <c r="F149" s="246" t="s">
        <v>370</v>
      </c>
      <c r="G149" s="200"/>
      <c r="H149" s="245" t="s">
        <v>426</v>
      </c>
      <c r="I149" s="245" t="s">
        <v>395</v>
      </c>
      <c r="J149" s="245"/>
      <c r="K149" s="241"/>
    </row>
    <row r="150" spans="2:11" ht="15" customHeight="1">
      <c r="B150" s="247"/>
      <c r="C150" s="229"/>
      <c r="D150" s="229"/>
      <c r="E150" s="229"/>
      <c r="F150" s="229"/>
      <c r="G150" s="229"/>
      <c r="H150" s="229"/>
      <c r="I150" s="229"/>
      <c r="J150" s="229"/>
      <c r="K150" s="248"/>
    </row>
    <row r="151" spans="2:11" ht="18.75" customHeight="1">
      <c r="B151" s="197"/>
      <c r="C151" s="200"/>
      <c r="D151" s="200"/>
      <c r="E151" s="200"/>
      <c r="F151" s="221"/>
      <c r="G151" s="200"/>
      <c r="H151" s="200"/>
      <c r="I151" s="200"/>
      <c r="J151" s="200"/>
      <c r="K151" s="197"/>
    </row>
    <row r="152" spans="2:11" ht="18.75" customHeight="1">
      <c r="B152" s="207"/>
      <c r="C152" s="207"/>
      <c r="D152" s="207"/>
      <c r="E152" s="207"/>
      <c r="F152" s="207"/>
      <c r="G152" s="207"/>
      <c r="H152" s="207"/>
      <c r="I152" s="207"/>
      <c r="J152" s="207"/>
      <c r="K152" s="207"/>
    </row>
    <row r="153" spans="2:11" ht="7.5" customHeight="1">
      <c r="B153" s="184"/>
      <c r="C153" s="185"/>
      <c r="D153" s="185"/>
      <c r="E153" s="185"/>
      <c r="F153" s="185"/>
      <c r="G153" s="185"/>
      <c r="H153" s="185"/>
      <c r="I153" s="185"/>
      <c r="J153" s="185"/>
      <c r="K153" s="186"/>
    </row>
    <row r="154" spans="2:11" ht="45" customHeight="1">
      <c r="B154" s="187"/>
      <c r="C154" s="188" t="s">
        <v>427</v>
      </c>
      <c r="D154" s="188"/>
      <c r="E154" s="188"/>
      <c r="F154" s="188"/>
      <c r="G154" s="188"/>
      <c r="H154" s="188"/>
      <c r="I154" s="188"/>
      <c r="J154" s="188"/>
      <c r="K154" s="189"/>
    </row>
    <row r="155" spans="2:11" ht="17.25" customHeight="1">
      <c r="B155" s="187"/>
      <c r="C155" s="214" t="s">
        <v>363</v>
      </c>
      <c r="D155" s="214"/>
      <c r="E155" s="214"/>
      <c r="F155" s="214" t="s">
        <v>364</v>
      </c>
      <c r="G155" s="249"/>
      <c r="H155" s="250" t="s">
        <v>93</v>
      </c>
      <c r="I155" s="250" t="s">
        <v>49</v>
      </c>
      <c r="J155" s="214" t="s">
        <v>365</v>
      </c>
      <c r="K155" s="189"/>
    </row>
    <row r="156" spans="2:11" ht="17.25" customHeight="1">
      <c r="B156" s="191"/>
      <c r="C156" s="216" t="s">
        <v>366</v>
      </c>
      <c r="D156" s="216"/>
      <c r="E156" s="216"/>
      <c r="F156" s="217" t="s">
        <v>367</v>
      </c>
      <c r="G156" s="251"/>
      <c r="H156" s="252"/>
      <c r="I156" s="252"/>
      <c r="J156" s="216" t="s">
        <v>368</v>
      </c>
      <c r="K156" s="193"/>
    </row>
    <row r="157" spans="2:11" ht="5.25" customHeight="1">
      <c r="B157" s="222"/>
      <c r="C157" s="219"/>
      <c r="D157" s="219"/>
      <c r="E157" s="219"/>
      <c r="F157" s="219"/>
      <c r="G157" s="220"/>
      <c r="H157" s="219"/>
      <c r="I157" s="219"/>
      <c r="J157" s="219"/>
      <c r="K157" s="241"/>
    </row>
    <row r="158" spans="2:11" ht="15" customHeight="1">
      <c r="B158" s="222"/>
      <c r="C158" s="200" t="s">
        <v>369</v>
      </c>
      <c r="D158" s="200"/>
      <c r="E158" s="200"/>
      <c r="F158" s="221" t="s">
        <v>370</v>
      </c>
      <c r="G158" s="200"/>
      <c r="H158" s="200" t="s">
        <v>400</v>
      </c>
      <c r="I158" s="200" t="s">
        <v>372</v>
      </c>
      <c r="J158" s="200" t="s">
        <v>373</v>
      </c>
      <c r="K158" s="241"/>
    </row>
    <row r="159" spans="2:11" ht="15" customHeight="1">
      <c r="B159" s="222"/>
      <c r="C159" s="200" t="s">
        <v>409</v>
      </c>
      <c r="D159" s="200"/>
      <c r="E159" s="200"/>
      <c r="F159" s="221" t="s">
        <v>370</v>
      </c>
      <c r="G159" s="200"/>
      <c r="H159" s="200" t="s">
        <v>410</v>
      </c>
      <c r="I159" s="200" t="s">
        <v>372</v>
      </c>
      <c r="J159" s="200" t="s">
        <v>373</v>
      </c>
      <c r="K159" s="241"/>
    </row>
    <row r="160" spans="2:11" ht="15" customHeight="1">
      <c r="B160" s="222"/>
      <c r="C160" s="200" t="s">
        <v>318</v>
      </c>
      <c r="D160" s="200"/>
      <c r="E160" s="200"/>
      <c r="F160" s="221" t="s">
        <v>370</v>
      </c>
      <c r="G160" s="200"/>
      <c r="H160" s="200" t="s">
        <v>428</v>
      </c>
      <c r="I160" s="200" t="s">
        <v>372</v>
      </c>
      <c r="J160" s="200" t="s">
        <v>373</v>
      </c>
      <c r="K160" s="241"/>
    </row>
    <row r="161" spans="2:11" ht="15" customHeight="1">
      <c r="B161" s="222"/>
      <c r="C161" s="200" t="s">
        <v>374</v>
      </c>
      <c r="D161" s="200"/>
      <c r="E161" s="200"/>
      <c r="F161" s="221" t="s">
        <v>375</v>
      </c>
      <c r="G161" s="200"/>
      <c r="H161" s="200" t="s">
        <v>428</v>
      </c>
      <c r="I161" s="200" t="s">
        <v>372</v>
      </c>
      <c r="J161" s="200">
        <v>50</v>
      </c>
      <c r="K161" s="241"/>
    </row>
    <row r="162" spans="2:11" ht="15" customHeight="1">
      <c r="B162" s="222"/>
      <c r="C162" s="200" t="s">
        <v>377</v>
      </c>
      <c r="D162" s="200"/>
      <c r="E162" s="200"/>
      <c r="F162" s="221" t="s">
        <v>370</v>
      </c>
      <c r="G162" s="200"/>
      <c r="H162" s="200" t="s">
        <v>428</v>
      </c>
      <c r="I162" s="200" t="s">
        <v>379</v>
      </c>
      <c r="J162" s="200"/>
      <c r="K162" s="241"/>
    </row>
    <row r="163" spans="2:11" ht="15" customHeight="1">
      <c r="B163" s="222"/>
      <c r="C163" s="200" t="s">
        <v>380</v>
      </c>
      <c r="D163" s="200"/>
      <c r="E163" s="200"/>
      <c r="F163" s="221" t="s">
        <v>375</v>
      </c>
      <c r="G163" s="200"/>
      <c r="H163" s="200" t="s">
        <v>428</v>
      </c>
      <c r="I163" s="200" t="s">
        <v>372</v>
      </c>
      <c r="J163" s="200">
        <v>50</v>
      </c>
      <c r="K163" s="241"/>
    </row>
    <row r="164" spans="2:11" ht="15" customHeight="1">
      <c r="B164" s="222"/>
      <c r="C164" s="200" t="s">
        <v>388</v>
      </c>
      <c r="D164" s="200"/>
      <c r="E164" s="200"/>
      <c r="F164" s="221" t="s">
        <v>375</v>
      </c>
      <c r="G164" s="200"/>
      <c r="H164" s="200" t="s">
        <v>428</v>
      </c>
      <c r="I164" s="200" t="s">
        <v>372</v>
      </c>
      <c r="J164" s="200">
        <v>50</v>
      </c>
      <c r="K164" s="241"/>
    </row>
    <row r="165" spans="2:11" ht="15" customHeight="1">
      <c r="B165" s="222"/>
      <c r="C165" s="200" t="s">
        <v>386</v>
      </c>
      <c r="D165" s="200"/>
      <c r="E165" s="200"/>
      <c r="F165" s="221" t="s">
        <v>375</v>
      </c>
      <c r="G165" s="200"/>
      <c r="H165" s="200" t="s">
        <v>428</v>
      </c>
      <c r="I165" s="200" t="s">
        <v>372</v>
      </c>
      <c r="J165" s="200">
        <v>50</v>
      </c>
      <c r="K165" s="241"/>
    </row>
    <row r="166" spans="2:11" ht="15" customHeight="1">
      <c r="B166" s="222"/>
      <c r="C166" s="200" t="s">
        <v>92</v>
      </c>
      <c r="D166" s="200"/>
      <c r="E166" s="200"/>
      <c r="F166" s="221" t="s">
        <v>370</v>
      </c>
      <c r="G166" s="200"/>
      <c r="H166" s="200" t="s">
        <v>429</v>
      </c>
      <c r="I166" s="200" t="s">
        <v>430</v>
      </c>
      <c r="J166" s="200"/>
      <c r="K166" s="241"/>
    </row>
    <row r="167" spans="2:11" ht="15" customHeight="1">
      <c r="B167" s="222"/>
      <c r="C167" s="200" t="s">
        <v>49</v>
      </c>
      <c r="D167" s="200"/>
      <c r="E167" s="200"/>
      <c r="F167" s="221" t="s">
        <v>370</v>
      </c>
      <c r="G167" s="200"/>
      <c r="H167" s="200" t="s">
        <v>431</v>
      </c>
      <c r="I167" s="200" t="s">
        <v>432</v>
      </c>
      <c r="J167" s="200">
        <v>1</v>
      </c>
      <c r="K167" s="241"/>
    </row>
    <row r="168" spans="2:11" ht="15" customHeight="1">
      <c r="B168" s="222"/>
      <c r="C168" s="200" t="s">
        <v>45</v>
      </c>
      <c r="D168" s="200"/>
      <c r="E168" s="200"/>
      <c r="F168" s="221" t="s">
        <v>370</v>
      </c>
      <c r="G168" s="200"/>
      <c r="H168" s="200" t="s">
        <v>433</v>
      </c>
      <c r="I168" s="200" t="s">
        <v>372</v>
      </c>
      <c r="J168" s="200">
        <v>20</v>
      </c>
      <c r="K168" s="241"/>
    </row>
    <row r="169" spans="2:11" ht="15" customHeight="1">
      <c r="B169" s="222"/>
      <c r="C169" s="200" t="s">
        <v>93</v>
      </c>
      <c r="D169" s="200"/>
      <c r="E169" s="200"/>
      <c r="F169" s="221" t="s">
        <v>370</v>
      </c>
      <c r="G169" s="200"/>
      <c r="H169" s="200" t="s">
        <v>434</v>
      </c>
      <c r="I169" s="200" t="s">
        <v>372</v>
      </c>
      <c r="J169" s="200">
        <v>255</v>
      </c>
      <c r="K169" s="241"/>
    </row>
    <row r="170" spans="2:11" ht="15" customHeight="1">
      <c r="B170" s="222"/>
      <c r="C170" s="200" t="s">
        <v>94</v>
      </c>
      <c r="D170" s="200"/>
      <c r="E170" s="200"/>
      <c r="F170" s="221" t="s">
        <v>370</v>
      </c>
      <c r="G170" s="200"/>
      <c r="H170" s="200" t="s">
        <v>334</v>
      </c>
      <c r="I170" s="200" t="s">
        <v>372</v>
      </c>
      <c r="J170" s="200">
        <v>10</v>
      </c>
      <c r="K170" s="241"/>
    </row>
    <row r="171" spans="2:11" ht="15" customHeight="1">
      <c r="B171" s="222"/>
      <c r="C171" s="200" t="s">
        <v>95</v>
      </c>
      <c r="D171" s="200"/>
      <c r="E171" s="200"/>
      <c r="F171" s="221" t="s">
        <v>370</v>
      </c>
      <c r="G171" s="200"/>
      <c r="H171" s="200" t="s">
        <v>435</v>
      </c>
      <c r="I171" s="200" t="s">
        <v>395</v>
      </c>
      <c r="J171" s="200"/>
      <c r="K171" s="241"/>
    </row>
    <row r="172" spans="2:11" ht="15" customHeight="1">
      <c r="B172" s="222"/>
      <c r="C172" s="200" t="s">
        <v>436</v>
      </c>
      <c r="D172" s="200"/>
      <c r="E172" s="200"/>
      <c r="F172" s="221" t="s">
        <v>370</v>
      </c>
      <c r="G172" s="200"/>
      <c r="H172" s="200" t="s">
        <v>437</v>
      </c>
      <c r="I172" s="200" t="s">
        <v>395</v>
      </c>
      <c r="J172" s="200"/>
      <c r="K172" s="241"/>
    </row>
    <row r="173" spans="2:11" ht="15" customHeight="1">
      <c r="B173" s="222"/>
      <c r="C173" s="200" t="s">
        <v>425</v>
      </c>
      <c r="D173" s="200"/>
      <c r="E173" s="200"/>
      <c r="F173" s="221" t="s">
        <v>370</v>
      </c>
      <c r="G173" s="200"/>
      <c r="H173" s="200" t="s">
        <v>438</v>
      </c>
      <c r="I173" s="200" t="s">
        <v>395</v>
      </c>
      <c r="J173" s="200"/>
      <c r="K173" s="241"/>
    </row>
    <row r="174" spans="2:11" ht="15" customHeight="1">
      <c r="B174" s="222"/>
      <c r="C174" s="200" t="s">
        <v>98</v>
      </c>
      <c r="D174" s="200"/>
      <c r="E174" s="200"/>
      <c r="F174" s="221" t="s">
        <v>375</v>
      </c>
      <c r="G174" s="200"/>
      <c r="H174" s="200" t="s">
        <v>439</v>
      </c>
      <c r="I174" s="200" t="s">
        <v>372</v>
      </c>
      <c r="J174" s="200">
        <v>50</v>
      </c>
      <c r="K174" s="241"/>
    </row>
    <row r="175" spans="2:11" ht="15" customHeight="1">
      <c r="B175" s="247"/>
      <c r="C175" s="229"/>
      <c r="D175" s="229"/>
      <c r="E175" s="229"/>
      <c r="F175" s="229"/>
      <c r="G175" s="229"/>
      <c r="H175" s="229"/>
      <c r="I175" s="229"/>
      <c r="J175" s="229"/>
      <c r="K175" s="248"/>
    </row>
    <row r="176" spans="2:11" ht="18.75" customHeight="1">
      <c r="B176" s="197"/>
      <c r="C176" s="200"/>
      <c r="D176" s="200"/>
      <c r="E176" s="200"/>
      <c r="F176" s="221"/>
      <c r="G176" s="200"/>
      <c r="H176" s="200"/>
      <c r="I176" s="200"/>
      <c r="J176" s="200"/>
      <c r="K176" s="197"/>
    </row>
    <row r="177" spans="2:11" ht="18.75" customHeight="1">
      <c r="B177" s="207"/>
      <c r="C177" s="207"/>
      <c r="D177" s="207"/>
      <c r="E177" s="207"/>
      <c r="F177" s="207"/>
      <c r="G177" s="207"/>
      <c r="H177" s="207"/>
      <c r="I177" s="207"/>
      <c r="J177" s="207"/>
      <c r="K177" s="207"/>
    </row>
    <row r="178" spans="2:11" ht="13.5">
      <c r="B178" s="184"/>
      <c r="C178" s="185"/>
      <c r="D178" s="185"/>
      <c r="E178" s="185"/>
      <c r="F178" s="185"/>
      <c r="G178" s="185"/>
      <c r="H178" s="185"/>
      <c r="I178" s="185"/>
      <c r="J178" s="185"/>
      <c r="K178" s="186"/>
    </row>
    <row r="179" spans="2:11" ht="21">
      <c r="B179" s="187"/>
      <c r="C179" s="188" t="s">
        <v>440</v>
      </c>
      <c r="D179" s="188"/>
      <c r="E179" s="188"/>
      <c r="F179" s="188"/>
      <c r="G179" s="188"/>
      <c r="H179" s="188"/>
      <c r="I179" s="188"/>
      <c r="J179" s="188"/>
      <c r="K179" s="189"/>
    </row>
    <row r="180" spans="2:11" ht="25.5" customHeight="1">
      <c r="B180" s="187"/>
      <c r="C180" s="253" t="s">
        <v>441</v>
      </c>
      <c r="D180" s="253"/>
      <c r="E180" s="253"/>
      <c r="F180" s="253" t="s">
        <v>442</v>
      </c>
      <c r="G180" s="254"/>
      <c r="H180" s="255" t="s">
        <v>443</v>
      </c>
      <c r="I180" s="255"/>
      <c r="J180" s="255"/>
      <c r="K180" s="189"/>
    </row>
    <row r="181" spans="2:11" ht="5.25" customHeight="1">
      <c r="B181" s="222"/>
      <c r="C181" s="219"/>
      <c r="D181" s="219"/>
      <c r="E181" s="219"/>
      <c r="F181" s="219"/>
      <c r="G181" s="200"/>
      <c r="H181" s="219"/>
      <c r="I181" s="219"/>
      <c r="J181" s="219"/>
      <c r="K181" s="241"/>
    </row>
    <row r="182" spans="2:11" ht="15" customHeight="1">
      <c r="B182" s="222"/>
      <c r="C182" s="200" t="s">
        <v>444</v>
      </c>
      <c r="D182" s="200"/>
      <c r="E182" s="200"/>
      <c r="F182" s="221" t="s">
        <v>34</v>
      </c>
      <c r="G182" s="200"/>
      <c r="H182" s="256" t="s">
        <v>445</v>
      </c>
      <c r="I182" s="256"/>
      <c r="J182" s="256"/>
      <c r="K182" s="241"/>
    </row>
    <row r="183" spans="2:11" ht="15" customHeight="1">
      <c r="B183" s="222"/>
      <c r="C183" s="226"/>
      <c r="D183" s="200"/>
      <c r="E183" s="200"/>
      <c r="F183" s="221" t="s">
        <v>36</v>
      </c>
      <c r="G183" s="200"/>
      <c r="H183" s="256" t="s">
        <v>446</v>
      </c>
      <c r="I183" s="256"/>
      <c r="J183" s="256"/>
      <c r="K183" s="241"/>
    </row>
    <row r="184" spans="2:11" ht="15" customHeight="1">
      <c r="B184" s="222"/>
      <c r="C184" s="226"/>
      <c r="D184" s="200"/>
      <c r="E184" s="200"/>
      <c r="F184" s="221" t="s">
        <v>39</v>
      </c>
      <c r="G184" s="200"/>
      <c r="H184" s="256" t="s">
        <v>447</v>
      </c>
      <c r="I184" s="256"/>
      <c r="J184" s="256"/>
      <c r="K184" s="241"/>
    </row>
    <row r="185" spans="2:11" ht="15" customHeight="1">
      <c r="B185" s="222"/>
      <c r="C185" s="200"/>
      <c r="D185" s="200"/>
      <c r="E185" s="200"/>
      <c r="F185" s="221" t="s">
        <v>37</v>
      </c>
      <c r="G185" s="200"/>
      <c r="H185" s="256" t="s">
        <v>448</v>
      </c>
      <c r="I185" s="256"/>
      <c r="J185" s="256"/>
      <c r="K185" s="241"/>
    </row>
    <row r="186" spans="2:11" ht="15" customHeight="1">
      <c r="B186" s="222"/>
      <c r="C186" s="200"/>
      <c r="D186" s="200"/>
      <c r="E186" s="200"/>
      <c r="F186" s="221" t="s">
        <v>38</v>
      </c>
      <c r="G186" s="200"/>
      <c r="H186" s="256" t="s">
        <v>449</v>
      </c>
      <c r="I186" s="256"/>
      <c r="J186" s="256"/>
      <c r="K186" s="241"/>
    </row>
    <row r="187" spans="2:11" ht="15" customHeight="1">
      <c r="B187" s="222"/>
      <c r="C187" s="200"/>
      <c r="D187" s="200"/>
      <c r="E187" s="200"/>
      <c r="F187" s="221"/>
      <c r="G187" s="200"/>
      <c r="H187" s="200"/>
      <c r="I187" s="200"/>
      <c r="J187" s="200"/>
      <c r="K187" s="241"/>
    </row>
    <row r="188" spans="2:11" ht="15" customHeight="1">
      <c r="B188" s="222"/>
      <c r="C188" s="200" t="s">
        <v>407</v>
      </c>
      <c r="D188" s="200"/>
      <c r="E188" s="200"/>
      <c r="F188" s="221" t="s">
        <v>70</v>
      </c>
      <c r="G188" s="200"/>
      <c r="H188" s="256" t="s">
        <v>450</v>
      </c>
      <c r="I188" s="256"/>
      <c r="J188" s="256"/>
      <c r="K188" s="241"/>
    </row>
    <row r="189" spans="2:11" ht="15" customHeight="1">
      <c r="B189" s="222"/>
      <c r="C189" s="226"/>
      <c r="D189" s="200"/>
      <c r="E189" s="200"/>
      <c r="F189" s="221" t="s">
        <v>312</v>
      </c>
      <c r="G189" s="200"/>
      <c r="H189" s="256" t="s">
        <v>313</v>
      </c>
      <c r="I189" s="256"/>
      <c r="J189" s="256"/>
      <c r="K189" s="241"/>
    </row>
    <row r="190" spans="2:11" ht="15" customHeight="1">
      <c r="B190" s="222"/>
      <c r="C190" s="200"/>
      <c r="D190" s="200"/>
      <c r="E190" s="200"/>
      <c r="F190" s="221" t="s">
        <v>310</v>
      </c>
      <c r="G190" s="200"/>
      <c r="H190" s="256" t="s">
        <v>451</v>
      </c>
      <c r="I190" s="256"/>
      <c r="J190" s="256"/>
      <c r="K190" s="241"/>
    </row>
    <row r="191" spans="2:11" ht="15" customHeight="1">
      <c r="B191" s="257"/>
      <c r="C191" s="226"/>
      <c r="D191" s="226"/>
      <c r="E191" s="226"/>
      <c r="F191" s="221" t="s">
        <v>314</v>
      </c>
      <c r="G191" s="206"/>
      <c r="H191" s="258" t="s">
        <v>315</v>
      </c>
      <c r="I191" s="258"/>
      <c r="J191" s="258"/>
      <c r="K191" s="259"/>
    </row>
    <row r="192" spans="2:11" ht="15" customHeight="1">
      <c r="B192" s="257"/>
      <c r="C192" s="226"/>
      <c r="D192" s="226"/>
      <c r="E192" s="226"/>
      <c r="F192" s="221" t="s">
        <v>316</v>
      </c>
      <c r="G192" s="206"/>
      <c r="H192" s="258" t="s">
        <v>452</v>
      </c>
      <c r="I192" s="258"/>
      <c r="J192" s="258"/>
      <c r="K192" s="259"/>
    </row>
    <row r="193" spans="2:11" ht="15" customHeight="1">
      <c r="B193" s="257"/>
      <c r="C193" s="226"/>
      <c r="D193" s="226"/>
      <c r="E193" s="226"/>
      <c r="F193" s="260"/>
      <c r="G193" s="206"/>
      <c r="H193" s="261"/>
      <c r="I193" s="261"/>
      <c r="J193" s="261"/>
      <c r="K193" s="259"/>
    </row>
    <row r="194" spans="2:11" ht="15" customHeight="1">
      <c r="B194" s="257"/>
      <c r="C194" s="200" t="s">
        <v>432</v>
      </c>
      <c r="D194" s="226"/>
      <c r="E194" s="226"/>
      <c r="F194" s="221">
        <v>1</v>
      </c>
      <c r="G194" s="206"/>
      <c r="H194" s="258" t="s">
        <v>453</v>
      </c>
      <c r="I194" s="258"/>
      <c r="J194" s="258"/>
      <c r="K194" s="259"/>
    </row>
    <row r="195" spans="2:11" ht="15" customHeight="1">
      <c r="B195" s="257"/>
      <c r="C195" s="226"/>
      <c r="D195" s="226"/>
      <c r="E195" s="226"/>
      <c r="F195" s="221">
        <v>2</v>
      </c>
      <c r="G195" s="206"/>
      <c r="H195" s="258" t="s">
        <v>454</v>
      </c>
      <c r="I195" s="258"/>
      <c r="J195" s="258"/>
      <c r="K195" s="259"/>
    </row>
    <row r="196" spans="2:11" ht="15" customHeight="1">
      <c r="B196" s="257"/>
      <c r="C196" s="226"/>
      <c r="D196" s="226"/>
      <c r="E196" s="226"/>
      <c r="F196" s="221">
        <v>3</v>
      </c>
      <c r="G196" s="206"/>
      <c r="H196" s="258" t="s">
        <v>455</v>
      </c>
      <c r="I196" s="258"/>
      <c r="J196" s="258"/>
      <c r="K196" s="259"/>
    </row>
    <row r="197" spans="2:11" ht="15" customHeight="1">
      <c r="B197" s="257"/>
      <c r="C197" s="226"/>
      <c r="D197" s="226"/>
      <c r="E197" s="226"/>
      <c r="F197" s="221">
        <v>4</v>
      </c>
      <c r="G197" s="206"/>
      <c r="H197" s="258" t="s">
        <v>456</v>
      </c>
      <c r="I197" s="258"/>
      <c r="J197" s="258"/>
      <c r="K197" s="259"/>
    </row>
    <row r="198" spans="2:11" ht="12.75" customHeight="1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2013-06-18T09:38:43Z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