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0171031 - Letní kino Kar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'20171031 - Letní kino Kar...'!$C$84:$K$200</definedName>
    <definedName name="_xlnm.Print_Area" localSheetId="1">'20171031 - Letní kino Kar...'!$C$4:$J$34,'20171031 - Letní kino Kar...'!$C$40:$J$68,'20171031 - Letní kino Kar...'!$C$74:$K$200</definedName>
    <definedName name="_xlnm.Print_Titles" localSheetId="1">'20171031 - Letní kino Kar...'!$84:$84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4"/>
  <c r="BH194"/>
  <c r="BG194"/>
  <c r="BF194"/>
  <c r="T194"/>
  <c r="T193"/>
  <c r="R194"/>
  <c r="R193"/>
  <c r="P194"/>
  <c r="P193"/>
  <c r="BK194"/>
  <c r="BK193"/>
  <c r="J193"/>
  <c r="J194"/>
  <c r="BE194"/>
  <c r="J67"/>
  <c r="BI191"/>
  <c r="BH191"/>
  <c r="BG191"/>
  <c r="BF191"/>
  <c r="T191"/>
  <c r="T190"/>
  <c r="R191"/>
  <c r="R190"/>
  <c r="P191"/>
  <c r="P190"/>
  <c r="BK191"/>
  <c r="BK190"/>
  <c r="J190"/>
  <c r="J191"/>
  <c r="BE191"/>
  <c r="J66"/>
  <c r="BI188"/>
  <c r="BH188"/>
  <c r="BG188"/>
  <c r="BF188"/>
  <c r="T188"/>
  <c r="T187"/>
  <c r="R188"/>
  <c r="R187"/>
  <c r="P188"/>
  <c r="P187"/>
  <c r="BK188"/>
  <c r="BK187"/>
  <c r="J187"/>
  <c r="J188"/>
  <c r="BE188"/>
  <c r="J65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2"/>
  <c r="BH172"/>
  <c r="BG172"/>
  <c r="BF172"/>
  <c r="T172"/>
  <c r="T171"/>
  <c r="T170"/>
  <c r="R172"/>
  <c r="R171"/>
  <c r="R170"/>
  <c r="P172"/>
  <c r="P171"/>
  <c r="P170"/>
  <c r="BK172"/>
  <c r="BK171"/>
  <c r="J171"/>
  <c r="BK170"/>
  <c r="J170"/>
  <c r="J172"/>
  <c r="BE172"/>
  <c r="J64"/>
  <c r="J63"/>
  <c r="BI169"/>
  <c r="BH169"/>
  <c r="BG169"/>
  <c r="BF169"/>
  <c r="T169"/>
  <c r="T168"/>
  <c r="R169"/>
  <c r="R168"/>
  <c r="P169"/>
  <c r="P168"/>
  <c r="BK169"/>
  <c r="BK168"/>
  <c r="J168"/>
  <c r="J169"/>
  <c r="BE169"/>
  <c r="J62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T160"/>
  <c r="R161"/>
  <c r="R160"/>
  <c r="P161"/>
  <c r="P160"/>
  <c r="BK161"/>
  <c r="BK160"/>
  <c r="J160"/>
  <c r="J161"/>
  <c r="BE161"/>
  <c r="J61"/>
  <c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60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59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5"/>
  <c r="BH145"/>
  <c r="BG145"/>
  <c r="BF145"/>
  <c r="T145"/>
  <c r="T144"/>
  <c r="R145"/>
  <c r="R144"/>
  <c r="P145"/>
  <c r="P144"/>
  <c r="BK145"/>
  <c r="BK144"/>
  <c r="J144"/>
  <c r="J145"/>
  <c r="BE145"/>
  <c r="J58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57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29"/>
  <c r="BH129"/>
  <c r="BG129"/>
  <c r="BF129"/>
  <c r="T129"/>
  <c r="R129"/>
  <c r="P129"/>
  <c r="BK129"/>
  <c r="J129"/>
  <c r="BE129"/>
  <c r="BI124"/>
  <c r="BH124"/>
  <c r="BG124"/>
  <c r="BF124"/>
  <c r="T124"/>
  <c r="T123"/>
  <c r="R124"/>
  <c r="R123"/>
  <c r="P124"/>
  <c r="P123"/>
  <c r="BK124"/>
  <c r="BK123"/>
  <c r="J123"/>
  <c r="J124"/>
  <c r="BE124"/>
  <c r="J56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55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88"/>
  <c r="F32"/>
  <c i="1" r="BD52"/>
  <c i="2" r="BH88"/>
  <c r="F31"/>
  <c i="1" r="BC52"/>
  <c i="2" r="BG88"/>
  <c r="F30"/>
  <c i="1" r="BB52"/>
  <c i="2" r="BF88"/>
  <c r="J29"/>
  <c i="1" r="AW52"/>
  <c i="2" r="F29"/>
  <c i="1" r="BA52"/>
  <c i="2" r="T88"/>
  <c r="T87"/>
  <c r="T86"/>
  <c r="T85"/>
  <c r="R88"/>
  <c r="R87"/>
  <c r="R86"/>
  <c r="R85"/>
  <c r="P88"/>
  <c r="P87"/>
  <c r="P86"/>
  <c r="P85"/>
  <c i="1" r="AU52"/>
  <c i="2" r="BK88"/>
  <c r="BK87"/>
  <c r="J87"/>
  <c r="BK86"/>
  <c r="J86"/>
  <c r="BK85"/>
  <c r="J85"/>
  <c r="J52"/>
  <c r="J25"/>
  <c i="1" r="AG52"/>
  <c i="2" r="J88"/>
  <c r="BE88"/>
  <c r="J28"/>
  <c i="1" r="AV52"/>
  <c i="2" r="F28"/>
  <c i="1" r="AZ52"/>
  <c i="2" r="J54"/>
  <c r="J53"/>
  <c r="J81"/>
  <c r="F81"/>
  <c r="F79"/>
  <c r="E77"/>
  <c r="J47"/>
  <c r="F47"/>
  <c r="F45"/>
  <c r="E43"/>
  <c r="J34"/>
  <c r="J16"/>
  <c r="E16"/>
  <c r="F82"/>
  <c r="F48"/>
  <c r="J15"/>
  <c r="J10"/>
  <c r="J79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<sst xmlns="http://schemas.openxmlformats.org/spreadsheetml/2006/main">
  <si>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</si>
  <si>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</si>
  <si>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</si>
  <si>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</si>
  <si>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</si>
  <si>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</si>
  <si>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</si>
  <si>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{8bba1a69-38c9-46b3-8c16-dc46881e7bad}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</si>
  <si>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</si>
  <si>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</si>
  <si>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</si>
  <si>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</si>
  <si>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</si>
  <si>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</si>
  <si>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</si>
  <si>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</si>
  <si>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20171031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</si>
  <si>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</si>
  <si>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</si>
  <si>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Letní kino Karlovy Vary - Oprava opěrné zdi orchestřiště</t>
  </si>
  <si>
    <t>KSO:</t>
  </si>
  <si>
    <t/>
  </si>
  <si>
    <t>CC-CZ:</t>
  </si>
  <si>
    <t>Místo:</t>
  </si>
  <si>
    <t>Slovenská 2003/2A, Karlovy Vary</t>
  </si>
  <si>
    <t>Datum:</t>
  </si>
  <si>
    <t>31.10.2017</t>
  </si>
  <si>
    <t>Zadavatel:</t>
  </si>
  <si>
    <t>IČ:</t>
  </si>
  <si>
    <t>00254657</t>
  </si>
  <si>
    <t>Statutární město Karlovy Vary</t>
  </si>
  <si>
    <t>DIČ:</t>
  </si>
  <si>
    <t>CZ00254657</t>
  </si>
  <si>
    <t>Uchazeč:</t>
  </si>
  <si>
    <t>Vyplň údaj</t>
  </si>
  <si>
    <t>Projektant:</t>
  </si>
  <si>
    <t>25224581</t>
  </si>
  <si>
    <t>Kancelář stavebního inženýrství s.r.o.</t>
  </si>
  <si>
    <t>CZ25224581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</si>
  <si>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</si>
  <si>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</si>
  <si>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</si>
  <si>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</si>
  <si>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</si>
  <si>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</si>
  <si>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</si>
  <si>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</si>
  <si>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</si>
  <si>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</si>
  <si>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</si>
  <si>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</si>
  <si>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</si>
  <si>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</si>
  <si>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</si>
  <si>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</si>
  <si>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</si>
  <si>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</si>
  <si>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</si>
  <si>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</si>
  <si>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</si>
  <si>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</si>
  <si>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</si>
  <si>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</si>
  <si>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</si>
  <si>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</si>
  <si>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</si>
  <si>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</si>
  <si>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</si>
  <si>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</si>
  <si>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</si>
  <si>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</si>
  <si>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</si>
  <si>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</si>
  <si>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</si>
  <si>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</si>
  <si>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</si>
  <si>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</si>
  <si>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</si>
  <si>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</si>
  <si>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</si>
  <si>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</si>
  <si>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</si>
  <si>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</si>
  <si>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</si>
  <si>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</si>
  <si>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</si>
  <si>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</si>
  <si>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</si>
  <si>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</si>
  <si>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</si>
  <si>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</si>
  <si>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</si>
  <si>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</si>
  <si>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</si>
  <si>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</si>
  <si>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</si>
  <si>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</si>
  <si>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</si>
  <si>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</si>
  <si>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</si>
  <si>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</si>
  <si>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</si>
  <si>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</si>
  <si>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</si>
  <si>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</si>
  <si>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</si>
  <si>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</si>
  <si>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762 - Konstrukce tesařské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</si>
  <si>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</si>
  <si>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</si>
  <si>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</si>
  <si>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</si>
  <si>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</si>
  <si>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</si>
  <si>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</si>
  <si>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</si>
  <si>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</si>
  <si>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</si>
  <si>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</si>
  <si>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</si>
  <si>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</si>
  <si>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</si>
  <si>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</si>
  <si>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</si>
  <si>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</si>
  <si>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</si>
  <si>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</si>
  <si>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</si>
  <si>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132201201</t>
  </si>
  <si>
    <t>Hloubení zapažených i nezapažených rýh šířky přes 600 do 2 000 mm s urovnáním dna do předepsaného profilu a spádu v hornině tř. 3 do 100 m3</t>
  </si>
  <si>
    <t>m3</t>
  </si>
  <si>
    <t>CS ÚRS 2017 02</t>
  </si>
  <si>
    <t>4</t>
  </si>
  <si>
    <t>-804001124</t>
  </si>
  <si>
    <t>VV</t>
  </si>
  <si>
    <t>0,9*1,55*(2*3+28,14)</t>
  </si>
  <si>
    <t>0,5*2*27,54</t>
  </si>
  <si>
    <t>Součet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</si>
  <si>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</si>
  <si>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</si>
  <si>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-2107656952</t>
  </si>
  <si>
    <t>3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</si>
  <si>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</si>
  <si>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</si>
  <si>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-1363998279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</si>
  <si>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</si>
  <si>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</si>
  <si>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-425742488</t>
  </si>
  <si>
    <t>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</si>
  <si>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</si>
  <si>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</si>
  <si>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-1893895656</t>
  </si>
  <si>
    <t>6</t>
  </si>
  <si>
    <t>167101101</t>
  </si>
  <si>
    <t>Nakládání, skládání a překládání neulehlého výkopku nebo sypaniny nakládání, množství do 100 m3, z hornin tř. 1 až 4</t>
  </si>
  <si>
    <t>622887102</t>
  </si>
  <si>
    <t>7</t>
  </si>
  <si>
    <t>171201201</t>
  </si>
  <si>
    <t>Uložení sypaniny na skládky</t>
  </si>
  <si>
    <t>1988421847</t>
  </si>
  <si>
    <t>8</t>
  </si>
  <si>
    <t>171201211</t>
  </si>
  <si>
    <t>Uložení sypaniny poplatek za uložení sypaniny na skládce (skládkovné)</t>
  </si>
  <si>
    <t>t</t>
  </si>
  <si>
    <t>-1241653257</t>
  </si>
  <si>
    <t>9</t>
  </si>
  <si>
    <t>174101101</t>
  </si>
  <si>
    <t>Zásyp sypaninou z jakékoliv horniny s uložením výkopku ve vrstvách se zhutněním jam, šachet, rýh nebo kolem objektů v těchto vykopávkách</t>
  </si>
  <si>
    <t>1366200060</t>
  </si>
  <si>
    <t>0,8*0,85*(2*3+28,14)</t>
  </si>
  <si>
    <t>12</t>
  </si>
  <si>
    <t>M</t>
  </si>
  <si>
    <t>583441710</t>
  </si>
  <si>
    <t>štěrkodrť frakce 0-32</t>
  </si>
  <si>
    <t>295425604</t>
  </si>
  <si>
    <t>10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</si>
  <si>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</si>
  <si>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</si>
  <si>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1919645094</t>
  </si>
  <si>
    <t>0,8*0,39*(3*2+28,14)</t>
  </si>
  <si>
    <t>11</t>
  </si>
  <si>
    <t>583374010</t>
  </si>
  <si>
    <t>kamenivo dekorační (kačírek) frakce 8/16</t>
  </si>
  <si>
    <t>-1644372974</t>
  </si>
  <si>
    <t>Zakládání</t>
  </si>
  <si>
    <t>63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</si>
  <si>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</si>
  <si>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</si>
  <si>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m2</t>
  </si>
  <si>
    <t>1871595932</t>
  </si>
  <si>
    <t>2,6*(3*2+27,54)</t>
  </si>
  <si>
    <t>65</t>
  </si>
  <si>
    <t>212312111</t>
  </si>
  <si>
    <t>Lože pro trativody z betonu prostého</t>
  </si>
  <si>
    <t>-1896924108</t>
  </si>
  <si>
    <t>0,1*0,8*(3*2+27,54)</t>
  </si>
  <si>
    <t>13</t>
  </si>
  <si>
    <t>212755214</t>
  </si>
  <si>
    <t>Trativody bez lože z drenážních trubek plastových flexibilních D 100 mm</t>
  </si>
  <si>
    <t>m</t>
  </si>
  <si>
    <t>429392005</t>
  </si>
  <si>
    <t>3*2+27,54</t>
  </si>
  <si>
    <t>64</t>
  </si>
  <si>
    <t>213141131</t>
  </si>
  <si>
    <t>Zřízení vrstvy z geotextilie filtrační, separační, odvodňovací, ochranné, výztužné nebo protierozní ve sklonu přes 1:2 do 1:1, šířky do 3 m</t>
  </si>
  <si>
    <t>1748302179</t>
  </si>
  <si>
    <t>(2,95+0,7+0,3)*2,3*2</t>
  </si>
  <si>
    <t>(2,95+0,7+0,3)*28,14</t>
  </si>
  <si>
    <t>2*(28,14-0,6)</t>
  </si>
  <si>
    <t>67</t>
  </si>
  <si>
    <t>693111490</t>
  </si>
  <si>
    <t>geotextilie netkaná PP 500 g/m2 do š 8,8 m</t>
  </si>
  <si>
    <t>1423207861</t>
  </si>
  <si>
    <t>59</t>
  </si>
  <si>
    <t>273313611</t>
  </si>
  <si>
    <t>Základy z betonu prostého desky z betonu kamenem neprokládaného tř. C 16/20</t>
  </si>
  <si>
    <t>1871300426</t>
  </si>
  <si>
    <t>0,08*2*27,54</t>
  </si>
  <si>
    <t>0,1*1,55*27,54</t>
  </si>
  <si>
    <t>0,1*1,55*2,3*2</t>
  </si>
  <si>
    <t>Svislé a kompletní konstrukce</t>
  </si>
  <si>
    <t>54</t>
  </si>
  <si>
    <t>311321814</t>
  </si>
  <si>
    <t>Nadzákladové zdi z betonu železového (bez výztuže) nosné pohledového (v přírodní barvě drtí a přísad) tř. C 25/30</t>
  </si>
  <si>
    <t>-102005061</t>
  </si>
  <si>
    <t>0,4*0,1*(2,3*2+27,54)</t>
  </si>
  <si>
    <t>0,3*2,85*(2,3*2+27,54)</t>
  </si>
  <si>
    <t>1,35*0,3*(2,3*2+27,54)</t>
  </si>
  <si>
    <t>55</t>
  </si>
  <si>
    <t>311351121</t>
  </si>
  <si>
    <t>Bednění nadzákladových zdí nosných rovné oboustranné za každou stranu zřízení</t>
  </si>
  <si>
    <t>-1772824610</t>
  </si>
  <si>
    <t>(0,1+0,1+2,85+0,3)*(2*2,3+27,54)</t>
  </si>
  <si>
    <t>(2,95+0,3)*(2*2,3+28,14)</t>
  </si>
  <si>
    <t>56</t>
  </si>
  <si>
    <t>311351122</t>
  </si>
  <si>
    <t>Bednění nadzákladových zdí nosných rovné oboustranné za každou stranu odstranění</t>
  </si>
  <si>
    <t>-167496162</t>
  </si>
  <si>
    <t>57</t>
  </si>
  <si>
    <t>311361821</t>
  </si>
  <si>
    <t>Výztuž nadzákladových zdí nosných svislých nebo odkloněných od svislice, rovných nebo oblých z betonářské oceli 10 505 (R) nebo BSt 500</t>
  </si>
  <si>
    <t>-1006956678</t>
  </si>
  <si>
    <t>58</t>
  </si>
  <si>
    <t>311362021</t>
  </si>
  <si>
    <t>Výztuž nadzákladových zdí nosných svislých nebo odkloněných od svislice, rovných nebo oblých ze svařovaných sítí z drátů typu KARI</t>
  </si>
  <si>
    <t>-1610630957</t>
  </si>
  <si>
    <t>Komunikace pozemní</t>
  </si>
  <si>
    <t>45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</si>
  <si>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</si>
  <si>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</si>
  <si>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1384695130</t>
  </si>
  <si>
    <t>46</t>
  </si>
  <si>
    <t>564851111</t>
  </si>
  <si>
    <t>Podklad ze štěrkodrti ŠD s rozprostřením a zhutněním, po zhutnění tl. 150 mm</t>
  </si>
  <si>
    <t>-861222939</t>
  </si>
  <si>
    <t>48</t>
  </si>
  <si>
    <t>577144211</t>
  </si>
  <si>
    <t>Asfaltový beton vrstva obrusná ACO 11 (ABS) s rozprostřením a se zhutněním z nemodifikovaného asfaltu v pruhu šířky do 3 m tř. II, po zhutnění tl. 50 mm</t>
  </si>
  <si>
    <t>1783596731</t>
  </si>
  <si>
    <t>47</t>
  </si>
  <si>
    <t>577145112</t>
  </si>
  <si>
    <t>Asfaltový beton vrstva ložní ACL 16 (ABH) s rozprostřením a zhutněním z nemodifikovaného asfaltu v pruhu šířky do 3 m, po zhutnění tl. 50 mm</t>
  </si>
  <si>
    <t>-964908108</t>
  </si>
  <si>
    <t>60</t>
  </si>
  <si>
    <t>935932113</t>
  </si>
  <si>
    <t>Odvodňovací plastový žlab pro třídu zatížení A 15 vnitřní šířky 100 mm s krycím roštem můstkovým z pozinkované oceli</t>
  </si>
  <si>
    <t>677673116</t>
  </si>
  <si>
    <t>61</t>
  </si>
  <si>
    <t>935932611</t>
  </si>
  <si>
    <t>Odvodňovací plastový žlab vpusť s kalovým košem pro žlab vnitřní šířky 100 mm</t>
  </si>
  <si>
    <t>kus</t>
  </si>
  <si>
    <t>1077443471</t>
  </si>
  <si>
    <t>62</t>
  </si>
  <si>
    <t>935932626</t>
  </si>
  <si>
    <t>Odvodňovací plastový žlab svislé odtokové hrdlo pro žlab vnitřní šířky 100 mm z plastu</t>
  </si>
  <si>
    <t>1751424955</t>
  </si>
  <si>
    <t>Úpravy povrchů, podlahy a osazování výplní</t>
  </si>
  <si>
    <t>49</t>
  </si>
  <si>
    <t>631311234</t>
  </si>
  <si>
    <t>Mazanina z betonu prostého se zvýšenými nároky na prostředí tl. přes 120 do 240 mm tř. C 25/30</t>
  </si>
  <si>
    <t>-1997554950</t>
  </si>
  <si>
    <t>2*27,54*0,15</t>
  </si>
  <si>
    <t>50</t>
  </si>
  <si>
    <t>631319013</t>
  </si>
  <si>
    <t>Příplatek k cenám mazanin za úpravu povrchu mazaniny přehlazením, mazanina tl. přes 120 do 240 mm</t>
  </si>
  <si>
    <t>1357346758</t>
  </si>
  <si>
    <t>51</t>
  </si>
  <si>
    <t>631319175</t>
  </si>
  <si>
    <t>Příplatek k cenám mazanin za stržení povrchu spodní vrstvy mazaniny latí před vložením výztuže nebo pletiva pro tl. obou vrstev mazaniny přes 120 do 240 mm</t>
  </si>
  <si>
    <t>82557202</t>
  </si>
  <si>
    <t>52</t>
  </si>
  <si>
    <t>631319185</t>
  </si>
  <si>
    <t>Příplatek k cenám mazanin za sklon přes 15 st. do 35 st. od vodorovné roviny mazanina tl. přes 120 do 240 mm</t>
  </si>
  <si>
    <t>-1456485432</t>
  </si>
  <si>
    <t>53</t>
  </si>
  <si>
    <t>631362021</t>
  </si>
  <si>
    <t>Výztuž mazanin ze svařovaných sítí z drátů typu KARI</t>
  </si>
  <si>
    <t>-827606604</t>
  </si>
  <si>
    <t>Trubní vedení</t>
  </si>
  <si>
    <t>73</t>
  </si>
  <si>
    <t>894812111</t>
  </si>
  <si>
    <t>Revizní a čistící šachta z polypropylenu PP pro hladké trouby [např. systém KG] DN 315 šachtové dno (DN šachty / DN trubního vedení) DN 315/150 přímý tok</t>
  </si>
  <si>
    <t>16</t>
  </si>
  <si>
    <t>1857394717</t>
  </si>
  <si>
    <t>68</t>
  </si>
  <si>
    <t>894812113</t>
  </si>
  <si>
    <t>Revizní a čistící šachta z polypropylenu PP pro hladké trouby [např. systém KG] DN 315 šachtové dno (DN šachty / DN trubního vedení) DN 315/150 pravý a levý přítok</t>
  </si>
  <si>
    <t>1806249757</t>
  </si>
  <si>
    <t>69</t>
  </si>
  <si>
    <t>894812142</t>
  </si>
  <si>
    <t>Revizní a čistící šachta z polypropylenu PP pro hladké trouby [např. systém KG] DN 315 roura šachtová korugovaná teleskopická (včetně těsnění) 750 mm</t>
  </si>
  <si>
    <t>-68989432</t>
  </si>
  <si>
    <t>70</t>
  </si>
  <si>
    <t>894812161</t>
  </si>
  <si>
    <t>Revizní a čistící šachta z polypropylenu PP pro hladké trouby [např. systém KG] DN 315 poklop litinový (pro zatížení) s teleskopickou rourou (3 t)</t>
  </si>
  <si>
    <t>-334011506</t>
  </si>
  <si>
    <t>Ostatní konstrukce a práce, bourání</t>
  </si>
  <si>
    <t>40</t>
  </si>
  <si>
    <t>961055111</t>
  </si>
  <si>
    <t>Bourání základů z betonu železového</t>
  </si>
  <si>
    <t>767679085</t>
  </si>
  <si>
    <t>41</t>
  </si>
  <si>
    <t>962023491</t>
  </si>
  <si>
    <t>Bourání zdiva nadzákladového kamenného nebo smíšeného smíšeného, na maltu cementovou, objemu přes 1 m3</t>
  </si>
  <si>
    <t>315398206</t>
  </si>
  <si>
    <t>0,9*36*0,5</t>
  </si>
  <si>
    <t>997</t>
  </si>
  <si>
    <t>Přesun sutě</t>
  </si>
  <si>
    <t>34</t>
  </si>
  <si>
    <t>997013111</t>
  </si>
  <si>
    <t>Vnitrostaveništní doprava suti a vybouraných hmot vodorovně do 50 m svisle s použitím mechanizace pro budovy a haly výšky do 6 m</t>
  </si>
  <si>
    <t>-1424972431</t>
  </si>
  <si>
    <t>35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</si>
  <si>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</si>
  <si>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</si>
  <si>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-458727840</t>
  </si>
  <si>
    <t>36</t>
  </si>
  <si>
    <t>997013501</t>
  </si>
  <si>
    <t>Odvoz suti a vybouraných hmot na skládku nebo meziskládku se složením, na vzdálenost do 1 km</t>
  </si>
  <si>
    <t>-880638253</t>
  </si>
  <si>
    <t>37</t>
  </si>
  <si>
    <t>997013509</t>
  </si>
  <si>
    <t>Odvoz suti a vybouraných hmot na skládku nebo meziskládku se složením, na vzdálenost Příplatek k ceně za každý další i započatý 1 km přes 1 km</t>
  </si>
  <si>
    <t>348364190</t>
  </si>
  <si>
    <t>74</t>
  </si>
  <si>
    <t>997013802</t>
  </si>
  <si>
    <t>Poplatek za uložení stavebního odpadu na skládce (skládkovné) železobetonového</t>
  </si>
  <si>
    <t>-907775849</t>
  </si>
  <si>
    <t>75</t>
  </si>
  <si>
    <t>997013803</t>
  </si>
  <si>
    <t>Poplatek za uložení stavebního odpadu na skládce (skládkovné) cihelného</t>
  </si>
  <si>
    <t>-468289510</t>
  </si>
  <si>
    <t>39</t>
  </si>
  <si>
    <t>997013831</t>
  </si>
  <si>
    <t>Poplatek za uložení stavebního odpadu na skládce (skládkovné) směsného</t>
  </si>
  <si>
    <t>1199755982</t>
  </si>
  <si>
    <t>998</t>
  </si>
  <si>
    <t>Přesun hmot</t>
  </si>
  <si>
    <t>43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</si>
  <si>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</si>
  <si>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</si>
  <si>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1203918037</t>
  </si>
  <si>
    <t>PSV</t>
  </si>
  <si>
    <t>Práce a dodávky PSV</t>
  </si>
  <si>
    <t>711</t>
  </si>
  <si>
    <t>Izolace proti vodě, vlhkosti a plynům</t>
  </si>
  <si>
    <t>17</t>
  </si>
  <si>
    <t>711111001</t>
  </si>
  <si>
    <t>Provedení izolace proti zemní vlhkosti natěradly a tmely za studena na ploše vodorovné V nátěrem penetračním</t>
  </si>
  <si>
    <t>49261099</t>
  </si>
  <si>
    <t>2*27,54</t>
  </si>
  <si>
    <t>0,35*(2*2+28,14-0,6)</t>
  </si>
  <si>
    <t>0,7*(2,3*2+27,54)</t>
  </si>
  <si>
    <t>18</t>
  </si>
  <si>
    <t>711112001</t>
  </si>
  <si>
    <t>Provedení izolace proti zemní vlhkosti natěradly a tmely za studena na ploše svislé S nátěrem penetračním</t>
  </si>
  <si>
    <t>54297703</t>
  </si>
  <si>
    <t>2,5*2*(2,3*2+28,14)</t>
  </si>
  <si>
    <t>111631500</t>
  </si>
  <si>
    <t>lak asfaltový penetrační (MJ t) bal 9 kg</t>
  </si>
  <si>
    <t>32</t>
  </si>
  <si>
    <t>1680659785</t>
  </si>
  <si>
    <t>23</t>
  </si>
  <si>
    <t>711141559</t>
  </si>
  <si>
    <t>Provedení izolace proti zemní vlhkosti pásy přitavením NAIP na ploše vodorovné V</t>
  </si>
  <si>
    <t>189942112</t>
  </si>
  <si>
    <t>24</t>
  </si>
  <si>
    <t>711142559</t>
  </si>
  <si>
    <t>Provedení izolace proti zemní vlhkosti pásy přitavením NAIP na ploše svislé S</t>
  </si>
  <si>
    <t>-874023655</t>
  </si>
  <si>
    <t>22</t>
  </si>
  <si>
    <t>628522640</t>
  </si>
  <si>
    <t>pásy s modifikovaným asfaltem vložka skelná tkanina minerální posyp</t>
  </si>
  <si>
    <t>-330879378</t>
  </si>
  <si>
    <t>711161306</t>
  </si>
  <si>
    <t>Izolace proti zemní vlhkosti nopovými foliemi [FONDALINE] základů nebo stěn pro běžné podmínky tloušťky 0,5 mm, šířky 1,0 m</t>
  </si>
  <si>
    <t>-1124869373</t>
  </si>
  <si>
    <t>2,5*(2*2,3+27,54)</t>
  </si>
  <si>
    <t>19</t>
  </si>
  <si>
    <t>998711101</t>
  </si>
  <si>
    <t>Přesun hmot pro izolace proti vodě, vlhkosti a plynům stanovený z hmotnosti přesunovaného materiálu vodorovná dopravní vzdálenost do 50 m v objektech výšky do 6 m</t>
  </si>
  <si>
    <t>-34173873</t>
  </si>
  <si>
    <t>20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</si>
  <si>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</si>
  <si>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</si>
  <si>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-1843756969</t>
  </si>
  <si>
    <t>721</t>
  </si>
  <si>
    <t>Zdravotechnika - vnitřní kanalizace</t>
  </si>
  <si>
    <t>66</t>
  </si>
  <si>
    <t>721173315</t>
  </si>
  <si>
    <t>Potrubí z plastových trub PVC [KG Systém] SN4 dešťové DN 110</t>
  </si>
  <si>
    <t>590162892</t>
  </si>
  <si>
    <t>6*0,7+10</t>
  </si>
  <si>
    <t>762</t>
  </si>
  <si>
    <t>Konstrukce tesařské</t>
  </si>
  <si>
    <t>42</t>
  </si>
  <si>
    <t>762711820</t>
  </si>
  <si>
    <t>Demontáž prostorových vázaných konstrukcí z řeziva hraněného nebo polohraněného průřezové plochy přes 120 do 224 cm2</t>
  </si>
  <si>
    <t>224714741</t>
  </si>
  <si>
    <t>7,25+102,4+32</t>
  </si>
  <si>
    <t>767</t>
  </si>
  <si>
    <t>Konstrukce zámečnické</t>
  </si>
  <si>
    <t>30</t>
  </si>
  <si>
    <t>767161111</t>
  </si>
  <si>
    <t>Montáž zábradlí rovného z trubek nebo tenkostěnných profilů do zdiva, hmotnosti 1 m zábradlí do 20 kg</t>
  </si>
  <si>
    <t>258605968</t>
  </si>
  <si>
    <t>2*2,3+28,14</t>
  </si>
  <si>
    <t>29</t>
  </si>
  <si>
    <t>767161813</t>
  </si>
  <si>
    <t>Demontáž zábradlí rovného nerozebíratelný spoj hmotnosti 1 m zábradlí do 20 kg</t>
  </si>
  <si>
    <t>-503141111</t>
  </si>
  <si>
    <t>44</t>
  </si>
  <si>
    <t>553915300R</t>
  </si>
  <si>
    <t>zábradlí ocelové trubkové pozinkované</t>
  </si>
  <si>
    <t>1395239092</t>
  </si>
  <si>
    <t>31</t>
  </si>
  <si>
    <t>767220191</t>
  </si>
  <si>
    <t>Montáž schodišťového zábradlí z trubek nebo tenkostěnných profilů Příplatek k cenám za vytvoření ohybu nebo ohybníku</t>
  </si>
  <si>
    <t>-1196473474</t>
  </si>
  <si>
    <t>998767101</t>
  </si>
  <si>
    <t>Přesun hmot pro zámečnické konstrukce stanovený z hmotnosti přesunovaného materiálu vodorovná dopravní vzdálenost do 50 m v objektech výšky do 6 m</t>
  </si>
  <si>
    <t>-2089750817</t>
  </si>
  <si>
    <t>33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</si>
  <si>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</si>
  <si>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</si>
  <si>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1583286171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</si>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</sst>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2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0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4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4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2" borderId="1" xfId="0" applyFont="1" applyFill="1" applyBorder="1" applyAlignment="1">
      <alignment horizontal="left" vertical="center"/>
      <protection locked="0"/>
    </xf>
    <xf numFmtId="0" fontId="38" fillId="2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ht="36.96" customHeight="1">
      <c r="AR2"/>
      <c r="BS2" s="22" t="s">
        <v>8</v>
      </c>
      <c r="BT2" s="22" t="s">
        <v>9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ht="36.96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ht="36.96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29</v>
      </c>
      <c r="AO10" s="27"/>
      <c r="AP10" s="27"/>
      <c r="AQ10" s="29"/>
      <c r="BE10" s="37"/>
      <c r="BS10" s="22" t="s">
        <v>8</v>
      </c>
    </row>
    <row r="11" ht="18.48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31</v>
      </c>
      <c r="AL11" s="27"/>
      <c r="AM11" s="27"/>
      <c r="AN11" s="33" t="s">
        <v>32</v>
      </c>
      <c r="AO11" s="27"/>
      <c r="AP11" s="27"/>
      <c r="AQ11" s="29"/>
      <c r="BE11" s="37"/>
      <c r="BS11" s="22" t="s">
        <v>8</v>
      </c>
    </row>
    <row r="12" ht="6.96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ht="14.4" customHeight="1">
      <c r="B13" s="26"/>
      <c r="C13" s="27"/>
      <c r="D13" s="38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34</v>
      </c>
      <c r="AO13" s="27"/>
      <c r="AP13" s="27"/>
      <c r="AQ13" s="29"/>
      <c r="BE13" s="37"/>
      <c r="BS13" s="22" t="s">
        <v>8</v>
      </c>
    </row>
    <row r="14">
      <c r="B14" s="26"/>
      <c r="C14" s="27"/>
      <c r="D14" s="27"/>
      <c r="E14" s="40" t="s">
        <v>34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27"/>
      <c r="AM14" s="27"/>
      <c r="AN14" s="40" t="s">
        <v>34</v>
      </c>
      <c r="AO14" s="27"/>
      <c r="AP14" s="27"/>
      <c r="AQ14" s="29"/>
      <c r="BE14" s="37"/>
      <c r="BS14" s="22" t="s">
        <v>8</v>
      </c>
    </row>
    <row r="15" ht="6.96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ht="14.4" customHeight="1">
      <c r="B16" s="26"/>
      <c r="C16" s="27"/>
      <c r="D16" s="38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36</v>
      </c>
      <c r="AO16" s="27"/>
      <c r="AP16" s="27"/>
      <c r="AQ16" s="29"/>
      <c r="BE16" s="37"/>
      <c r="BS16" s="22" t="s">
        <v>6</v>
      </c>
    </row>
    <row r="17" ht="18.48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31</v>
      </c>
      <c r="AL17" s="27"/>
      <c r="AM17" s="27"/>
      <c r="AN17" s="33" t="s">
        <v>38</v>
      </c>
      <c r="AO17" s="27"/>
      <c r="AP17" s="27"/>
      <c r="AQ17" s="29"/>
      <c r="BE17" s="37"/>
      <c r="BS17" s="22" t="s">
        <v>39</v>
      </c>
    </row>
    <row r="18" ht="6.96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ht="14.4" customHeight="1">
      <c r="B19" s="26"/>
      <c r="C19" s="27"/>
      <c r="D19" s="38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ht="6.96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ht="6.96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="1" customFormat="1" ht="25.92" customHeight="1">
      <c r="B23" s="44"/>
      <c r="C23" s="45"/>
      <c r="D23" s="46" t="s">
        <v>41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="1" customFormat="1" ht="6.96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="1" customForma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42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43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44</v>
      </c>
      <c r="AL25" s="50"/>
      <c r="AM25" s="50"/>
      <c r="AN25" s="50"/>
      <c r="AO25" s="50"/>
      <c r="AP25" s="45"/>
      <c r="AQ25" s="49"/>
      <c r="BE25" s="37"/>
    </row>
    <row r="26" s="2" customFormat="1" ht="14.4" customHeight="1">
      <c r="B26" s="51"/>
      <c r="C26" s="52"/>
      <c r="D26" s="53" t="s">
        <v>45</v>
      </c>
      <c r="E26" s="52"/>
      <c r="F26" s="53" t="s">
        <v>46</v>
      </c>
      <c r="G26" s="52"/>
      <c r="H26" s="52"/>
      <c r="I26" s="52"/>
      <c r="J26" s="52"/>
      <c r="K26" s="52"/>
      <c r="L26" s="54">
        <v>0.20999999999999999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="2" customFormat="1" ht="14.4" customHeight="1">
      <c r="B27" s="51"/>
      <c r="C27" s="52"/>
      <c r="D27" s="52"/>
      <c r="E27" s="52"/>
      <c r="F27" s="53" t="s">
        <v>47</v>
      </c>
      <c r="G27" s="52"/>
      <c r="H27" s="52"/>
      <c r="I27" s="52"/>
      <c r="J27" s="52"/>
      <c r="K27" s="52"/>
      <c r="L27" s="54">
        <v>0.14999999999999999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hidden="1" s="2" customFormat="1" ht="14.4" customHeight="1">
      <c r="B28" s="51"/>
      <c r="C28" s="52"/>
      <c r="D28" s="52"/>
      <c r="E28" s="52"/>
      <c r="F28" s="53" t="s">
        <v>48</v>
      </c>
      <c r="G28" s="52"/>
      <c r="H28" s="52"/>
      <c r="I28" s="52"/>
      <c r="J28" s="52"/>
      <c r="K28" s="52"/>
      <c r="L28" s="54">
        <v>0.20999999999999999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hidden="1" s="2" customFormat="1" ht="14.4" customHeight="1">
      <c r="B29" s="51"/>
      <c r="C29" s="52"/>
      <c r="D29" s="52"/>
      <c r="E29" s="52"/>
      <c r="F29" s="53" t="s">
        <v>49</v>
      </c>
      <c r="G29" s="52"/>
      <c r="H29" s="52"/>
      <c r="I29" s="52"/>
      <c r="J29" s="52"/>
      <c r="K29" s="52"/>
      <c r="L29" s="54">
        <v>0.14999999999999999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hidden="1" s="2" customFormat="1" ht="14.4" customHeight="1">
      <c r="B30" s="51"/>
      <c r="C30" s="52"/>
      <c r="D30" s="52"/>
      <c r="E30" s="52"/>
      <c r="F30" s="53" t="s">
        <v>50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="1" customFormat="1" ht="6.96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="1" customFormat="1" ht="25.92" customHeight="1">
      <c r="B32" s="44"/>
      <c r="C32" s="57"/>
      <c r="D32" s="58" t="s">
        <v>51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52</v>
      </c>
      <c r="U32" s="59"/>
      <c r="V32" s="59"/>
      <c r="W32" s="59"/>
      <c r="X32" s="61" t="s">
        <v>53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="1" customFormat="1" ht="6.96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="1" customFormat="1" ht="6.9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="1" customFormat="1" ht="36.96" customHeight="1">
      <c r="B39" s="44"/>
      <c r="C39" s="71" t="s">
        <v>54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="1" customFormat="1" ht="6.96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20171031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="4" customFormat="1" ht="36.96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Letní kino Karlovy Vary - Oprava opěrné zdi orchestřiště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="1" customFormat="1" ht="6.96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="1" customFormat="1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Slovenská 2003/2A, Karlovy Vary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 "","",AN8)</f>
        <v>31.10.2017</v>
      </c>
      <c r="AN44" s="83"/>
      <c r="AO44" s="72"/>
      <c r="AP44" s="72"/>
      <c r="AQ44" s="72"/>
      <c r="AR44" s="70"/>
    </row>
    <row r="45" s="1" customFormat="1" ht="6.96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="1" customFormat="1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 "","",E11)</f>
        <v>Statutární město Karlovy Vary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35</v>
      </c>
      <c r="AJ46" s="72"/>
      <c r="AK46" s="72"/>
      <c r="AL46" s="72"/>
      <c r="AM46" s="75" t="str">
        <f>IF(E17="","",E17)</f>
        <v>Kancelář stavebního inženýrství s.r.o.</v>
      </c>
      <c r="AN46" s="75"/>
      <c r="AO46" s="75"/>
      <c r="AP46" s="75"/>
      <c r="AQ46" s="72"/>
      <c r="AR46" s="70"/>
      <c r="AS46" s="84" t="s">
        <v>55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="1" customFormat="1">
      <c r="B47" s="44"/>
      <c r="C47" s="74" t="s">
        <v>33</v>
      </c>
      <c r="D47" s="72"/>
      <c r="E47" s="72"/>
      <c r="F47" s="72"/>
      <c r="G47" s="72"/>
      <c r="H47" s="72"/>
      <c r="I47" s="72"/>
      <c r="J47" s="72"/>
      <c r="K47" s="72"/>
      <c r="L47" s="75" t="str">
        <f>IF(E14= 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="1" customFormat="1" ht="29.28" customHeight="1">
      <c r="B49" s="44"/>
      <c r="C49" s="94" t="s">
        <v>56</v>
      </c>
      <c r="D49" s="95"/>
      <c r="E49" s="95"/>
      <c r="F49" s="95"/>
      <c r="G49" s="95"/>
      <c r="H49" s="96"/>
      <c r="I49" s="97" t="s">
        <v>57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58</v>
      </c>
      <c r="AH49" s="95"/>
      <c r="AI49" s="95"/>
      <c r="AJ49" s="95"/>
      <c r="AK49" s="95"/>
      <c r="AL49" s="95"/>
      <c r="AM49" s="95"/>
      <c r="AN49" s="97" t="s">
        <v>59</v>
      </c>
      <c r="AO49" s="95"/>
      <c r="AP49" s="95"/>
      <c r="AQ49" s="99" t="s">
        <v>60</v>
      </c>
      <c r="AR49" s="70"/>
      <c r="AS49" s="100" t="s">
        <v>61</v>
      </c>
      <c r="AT49" s="101" t="s">
        <v>62</v>
      </c>
      <c r="AU49" s="101" t="s">
        <v>63</v>
      </c>
      <c r="AV49" s="101" t="s">
        <v>64</v>
      </c>
      <c r="AW49" s="101" t="s">
        <v>65</v>
      </c>
      <c r="AX49" s="101" t="s">
        <v>66</v>
      </c>
      <c r="AY49" s="101" t="s">
        <v>67</v>
      </c>
      <c r="AZ49" s="101" t="s">
        <v>68</v>
      </c>
      <c r="BA49" s="101" t="s">
        <v>69</v>
      </c>
      <c r="BB49" s="101" t="s">
        <v>70</v>
      </c>
      <c r="BC49" s="101" t="s">
        <v>71</v>
      </c>
      <c r="BD49" s="102" t="s">
        <v>72</v>
      </c>
    </row>
    <row r="50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="4" customFormat="1" ht="32.4" customHeight="1">
      <c r="B51" s="77"/>
      <c r="C51" s="106" t="s">
        <v>73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74</v>
      </c>
      <c r="BT51" s="115" t="s">
        <v>75</v>
      </c>
      <c r="BV51" s="115" t="s">
        <v>76</v>
      </c>
      <c r="BW51" s="115" t="s">
        <v>7</v>
      </c>
      <c r="BX51" s="115" t="s">
        <v>77</v>
      </c>
      <c r="CL51" s="115" t="s">
        <v>21</v>
      </c>
    </row>
    <row r="52" s="5" customFormat="1" ht="31.5" customHeight="1">
      <c r="A52" s="116" t="s">
        <v>78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19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'20171031 - Letní kino Kar...'!J25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79</v>
      </c>
      <c r="AR52" s="123"/>
      <c r="AS52" s="124">
        <v>0</v>
      </c>
      <c r="AT52" s="125">
        <f>ROUND(SUM(AV52:AW52),2)</f>
        <v>0</v>
      </c>
      <c r="AU52" s="126">
        <f>'20171031 - Letní kino Kar...'!P85</f>
        <v>0</v>
      </c>
      <c r="AV52" s="125">
        <f>'20171031 - Letní kino Kar...'!J28</f>
        <v>0</v>
      </c>
      <c r="AW52" s="125">
        <f>'20171031 - Letní kino Kar...'!J29</f>
        <v>0</v>
      </c>
      <c r="AX52" s="125">
        <f>'20171031 - Letní kino Kar...'!J30</f>
        <v>0</v>
      </c>
      <c r="AY52" s="125">
        <f>'20171031 - Letní kino Kar...'!J31</f>
        <v>0</v>
      </c>
      <c r="AZ52" s="125">
        <f>'20171031 - Letní kino Kar...'!F28</f>
        <v>0</v>
      </c>
      <c r="BA52" s="125">
        <f>'20171031 - Letní kino Kar...'!F29</f>
        <v>0</v>
      </c>
      <c r="BB52" s="125">
        <f>'20171031 - Letní kino Kar...'!F30</f>
        <v>0</v>
      </c>
      <c r="BC52" s="125">
        <f>'20171031 - Letní kino Kar...'!F31</f>
        <v>0</v>
      </c>
      <c r="BD52" s="127">
        <f>'20171031 - Letní kino Kar...'!F32</f>
        <v>0</v>
      </c>
      <c r="BT52" s="128" t="s">
        <v>80</v>
      </c>
      <c r="BU52" s="128" t="s">
        <v>81</v>
      </c>
      <c r="BV52" s="128" t="s">
        <v>76</v>
      </c>
      <c r="BW52" s="128" t="s">
        <v>7</v>
      </c>
      <c r="BX52" s="128" t="s">
        <v>77</v>
      </c>
      <c r="CL52" s="128" t="s">
        <v>21</v>
      </c>
    </row>
    <row r="53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="1" customFormat="1" ht="6.96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sheet="1" formatColumns="0" formatRows="0" objects="1" scenarios="1" spinCount="100000" saltValue="iHV4GYnYq8t4tdHsCiEHr1V+U7XoudCEWtB+wW96ODadtHqx7lhF2yE+b6P7P2scubQsxWadEHspWnU+/nCxbw==" hashValue="cWzdJa8qauv3zIKKAFjjrajP4DuaMCTEi98NnCPJW8IPo3KjdcyU8Ac1fqqO1YWSgiyKhrzCXGMeZbdp4kf8LQ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71031 - Letní kino Kar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2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9"/>
      <c r="B1" s="130"/>
      <c r="C1" s="130"/>
      <c r="D1" s="131" t="s">
        <v>1</v>
      </c>
      <c r="E1" s="130"/>
      <c r="F1" s="132" t="s">
        <v>82</v>
      </c>
      <c r="G1" s="132" t="s">
        <v>83</v>
      </c>
      <c r="H1" s="132"/>
      <c r="I1" s="133"/>
      <c r="J1" s="132" t="s">
        <v>84</v>
      </c>
      <c r="K1" s="131" t="s">
        <v>85</v>
      </c>
      <c r="L1" s="132" t="s">
        <v>86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7</v>
      </c>
    </row>
    <row r="3" ht="6.96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87</v>
      </c>
    </row>
    <row r="4" ht="36.96" customHeight="1">
      <c r="B4" s="26"/>
      <c r="C4" s="27"/>
      <c r="D4" s="28" t="s">
        <v>88</v>
      </c>
      <c r="E4" s="27"/>
      <c r="F4" s="27"/>
      <c r="G4" s="27"/>
      <c r="H4" s="27"/>
      <c r="I4" s="135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="1" customFormat="1">
      <c r="B6" s="44"/>
      <c r="C6" s="45"/>
      <c r="D6" s="38" t="s">
        <v>18</v>
      </c>
      <c r="E6" s="45"/>
      <c r="F6" s="45"/>
      <c r="G6" s="45"/>
      <c r="H6" s="45"/>
      <c r="I6" s="136"/>
      <c r="J6" s="45"/>
      <c r="K6" s="49"/>
    </row>
    <row r="7" s="1" customFormat="1" ht="36.96" customHeight="1">
      <c r="B7" s="44"/>
      <c r="C7" s="45"/>
      <c r="D7" s="45"/>
      <c r="E7" s="137" t="s">
        <v>19</v>
      </c>
      <c r="F7" s="45"/>
      <c r="G7" s="45"/>
      <c r="H7" s="45"/>
      <c r="I7" s="136"/>
      <c r="J7" s="45"/>
      <c r="K7" s="49"/>
    </row>
    <row r="8" s="1" customFormat="1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="1" customFormat="1" ht="14.4" customHeight="1">
      <c r="B9" s="44"/>
      <c r="C9" s="45"/>
      <c r="D9" s="38" t="s">
        <v>20</v>
      </c>
      <c r="E9" s="45"/>
      <c r="F9" s="33" t="s">
        <v>21</v>
      </c>
      <c r="G9" s="45"/>
      <c r="H9" s="45"/>
      <c r="I9" s="138" t="s">
        <v>22</v>
      </c>
      <c r="J9" s="33" t="s">
        <v>21</v>
      </c>
      <c r="K9" s="49"/>
    </row>
    <row r="10" s="1" customFormat="1" ht="14.4" customHeight="1">
      <c r="B10" s="44"/>
      <c r="C10" s="45"/>
      <c r="D10" s="38" t="s">
        <v>23</v>
      </c>
      <c r="E10" s="45"/>
      <c r="F10" s="33" t="s">
        <v>24</v>
      </c>
      <c r="G10" s="45"/>
      <c r="H10" s="45"/>
      <c r="I10" s="138" t="s">
        <v>25</v>
      </c>
      <c r="J10" s="139" t="str">
        <f>'Rekapitulace stavby'!AN8</f>
        <v>31.10.2017</v>
      </c>
      <c r="K10" s="49"/>
    </row>
    <row r="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="1" customFormat="1" ht="14.4" customHeight="1">
      <c r="B12" s="44"/>
      <c r="C12" s="45"/>
      <c r="D12" s="38" t="s">
        <v>27</v>
      </c>
      <c r="E12" s="45"/>
      <c r="F12" s="45"/>
      <c r="G12" s="45"/>
      <c r="H12" s="45"/>
      <c r="I12" s="138" t="s">
        <v>28</v>
      </c>
      <c r="J12" s="33" t="s">
        <v>29</v>
      </c>
      <c r="K12" s="49"/>
    </row>
    <row r="13" s="1" customFormat="1" ht="18" customHeight="1">
      <c r="B13" s="44"/>
      <c r="C13" s="45"/>
      <c r="D13" s="45"/>
      <c r="E13" s="33" t="s">
        <v>30</v>
      </c>
      <c r="F13" s="45"/>
      <c r="G13" s="45"/>
      <c r="H13" s="45"/>
      <c r="I13" s="138" t="s">
        <v>31</v>
      </c>
      <c r="J13" s="33" t="s">
        <v>32</v>
      </c>
      <c r="K13" s="49"/>
    </row>
    <row r="14" s="1" customFormat="1" ht="6.96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="1" customFormat="1" ht="14.4" customHeight="1">
      <c r="B15" s="44"/>
      <c r="C15" s="45"/>
      <c r="D15" s="38" t="s">
        <v>33</v>
      </c>
      <c r="E15" s="45"/>
      <c r="F15" s="45"/>
      <c r="G15" s="45"/>
      <c r="H15" s="45"/>
      <c r="I15" s="138" t="s">
        <v>28</v>
      </c>
      <c r="J15" s="33" t="str">
        <f>IF('Rekapitulace stavby'!AN13="Vyplň údaj","",IF('Rekapitulace stavby'!AN13="","",'Rekapitulace stavby'!AN13))</f>
        <v/>
      </c>
      <c r="K15" s="49"/>
    </row>
    <row r="16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31</v>
      </c>
      <c r="J16" s="33" t="str">
        <f>IF('Rekapitulace stavby'!AN14="Vyplň údaj","",IF('Rekapitulace stavby'!AN14="","",'Rekapitulace stavby'!AN14))</f>
        <v/>
      </c>
      <c r="K16" s="49"/>
    </row>
    <row r="17" s="1" customFormat="1" ht="6.96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="1" customFormat="1" ht="14.4" customHeight="1">
      <c r="B18" s="44"/>
      <c r="C18" s="45"/>
      <c r="D18" s="38" t="s">
        <v>35</v>
      </c>
      <c r="E18" s="45"/>
      <c r="F18" s="45"/>
      <c r="G18" s="45"/>
      <c r="H18" s="45"/>
      <c r="I18" s="138" t="s">
        <v>28</v>
      </c>
      <c r="J18" s="33" t="s">
        <v>36</v>
      </c>
      <c r="K18" s="49"/>
    </row>
    <row r="19" s="1" customFormat="1" ht="18" customHeight="1">
      <c r="B19" s="44"/>
      <c r="C19" s="45"/>
      <c r="D19" s="45"/>
      <c r="E19" s="33" t="s">
        <v>37</v>
      </c>
      <c r="F19" s="45"/>
      <c r="G19" s="45"/>
      <c r="H19" s="45"/>
      <c r="I19" s="138" t="s">
        <v>31</v>
      </c>
      <c r="J19" s="33" t="s">
        <v>38</v>
      </c>
      <c r="K19" s="49"/>
    </row>
    <row r="20" s="1" customFormat="1" ht="6.96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="1" customFormat="1" ht="14.4" customHeight="1">
      <c r="B21" s="44"/>
      <c r="C21" s="45"/>
      <c r="D21" s="38" t="s">
        <v>40</v>
      </c>
      <c r="E21" s="45"/>
      <c r="F21" s="45"/>
      <c r="G21" s="45"/>
      <c r="H21" s="45"/>
      <c r="I21" s="136"/>
      <c r="J21" s="45"/>
      <c r="K21" s="49"/>
    </row>
    <row r="22" s="6" customFormat="1" ht="16.5" customHeight="1">
      <c r="B22" s="140"/>
      <c r="C22" s="141"/>
      <c r="D22" s="141"/>
      <c r="E22" s="42" t="s">
        <v>21</v>
      </c>
      <c r="F22" s="42"/>
      <c r="G22" s="42"/>
      <c r="H22" s="42"/>
      <c r="I22" s="142"/>
      <c r="J22" s="141"/>
      <c r="K22" s="143"/>
    </row>
    <row r="23" s="1" customFormat="1" ht="6.96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="1" customFormat="1" ht="6.96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="1" customFormat="1" ht="25.44" customHeight="1">
      <c r="B25" s="44"/>
      <c r="C25" s="45"/>
      <c r="D25" s="146" t="s">
        <v>41</v>
      </c>
      <c r="E25" s="45"/>
      <c r="F25" s="45"/>
      <c r="G25" s="45"/>
      <c r="H25" s="45"/>
      <c r="I25" s="136"/>
      <c r="J25" s="147">
        <f>ROUND(J85,2)</f>
        <v>0</v>
      </c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="1" customFormat="1" ht="14.4" customHeight="1">
      <c r="B27" s="44"/>
      <c r="C27" s="45"/>
      <c r="D27" s="45"/>
      <c r="E27" s="45"/>
      <c r="F27" s="50" t="s">
        <v>43</v>
      </c>
      <c r="G27" s="45"/>
      <c r="H27" s="45"/>
      <c r="I27" s="148" t="s">
        <v>42</v>
      </c>
      <c r="J27" s="50" t="s">
        <v>44</v>
      </c>
      <c r="K27" s="49"/>
    </row>
    <row r="28" s="1" customFormat="1" ht="14.4" customHeight="1">
      <c r="B28" s="44"/>
      <c r="C28" s="45"/>
      <c r="D28" s="53" t="s">
        <v>45</v>
      </c>
      <c r="E28" s="53" t="s">
        <v>46</v>
      </c>
      <c r="F28" s="149">
        <f>ROUND(SUM(BE85:BE200), 2)</f>
        <v>0</v>
      </c>
      <c r="G28" s="45"/>
      <c r="H28" s="45"/>
      <c r="I28" s="150">
        <v>0.20999999999999999</v>
      </c>
      <c r="J28" s="149">
        <f>ROUND(ROUND((SUM(BE85:BE200)), 2)*I28, 2)</f>
        <v>0</v>
      </c>
      <c r="K28" s="49"/>
    </row>
    <row r="29" s="1" customFormat="1" ht="14.4" customHeight="1">
      <c r="B29" s="44"/>
      <c r="C29" s="45"/>
      <c r="D29" s="45"/>
      <c r="E29" s="53" t="s">
        <v>47</v>
      </c>
      <c r="F29" s="149">
        <f>ROUND(SUM(BF85:BF200), 2)</f>
        <v>0</v>
      </c>
      <c r="G29" s="45"/>
      <c r="H29" s="45"/>
      <c r="I29" s="150">
        <v>0.14999999999999999</v>
      </c>
      <c r="J29" s="149">
        <f>ROUND(ROUND((SUM(BF85:BF200)), 2)*I29, 2)</f>
        <v>0</v>
      </c>
      <c r="K29" s="49"/>
    </row>
    <row r="30" hidden="1" s="1" customFormat="1" ht="14.4" customHeight="1">
      <c r="B30" s="44"/>
      <c r="C30" s="45"/>
      <c r="D30" s="45"/>
      <c r="E30" s="53" t="s">
        <v>48</v>
      </c>
      <c r="F30" s="149">
        <f>ROUND(SUM(BG85:BG200), 2)</f>
        <v>0</v>
      </c>
      <c r="G30" s="45"/>
      <c r="H30" s="45"/>
      <c r="I30" s="150">
        <v>0.20999999999999999</v>
      </c>
      <c r="J30" s="149">
        <v>0</v>
      </c>
      <c r="K30" s="49"/>
    </row>
    <row r="31" hidden="1" s="1" customFormat="1" ht="14.4" customHeight="1">
      <c r="B31" s="44"/>
      <c r="C31" s="45"/>
      <c r="D31" s="45"/>
      <c r="E31" s="53" t="s">
        <v>49</v>
      </c>
      <c r="F31" s="149">
        <f>ROUND(SUM(BH85:BH200), 2)</f>
        <v>0</v>
      </c>
      <c r="G31" s="45"/>
      <c r="H31" s="45"/>
      <c r="I31" s="150">
        <v>0.14999999999999999</v>
      </c>
      <c r="J31" s="149">
        <v>0</v>
      </c>
      <c r="K31" s="49"/>
    </row>
    <row r="32" hidden="1" s="1" customFormat="1" ht="14.4" customHeight="1">
      <c r="B32" s="44"/>
      <c r="C32" s="45"/>
      <c r="D32" s="45"/>
      <c r="E32" s="53" t="s">
        <v>50</v>
      </c>
      <c r="F32" s="149">
        <f>ROUND(SUM(BI85:BI200), 2)</f>
        <v>0</v>
      </c>
      <c r="G32" s="45"/>
      <c r="H32" s="45"/>
      <c r="I32" s="150">
        <v>0</v>
      </c>
      <c r="J32" s="149">
        <v>0</v>
      </c>
      <c r="K32" s="49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="1" customFormat="1" ht="25.44" customHeight="1">
      <c r="B34" s="44"/>
      <c r="C34" s="151"/>
      <c r="D34" s="152" t="s">
        <v>51</v>
      </c>
      <c r="E34" s="96"/>
      <c r="F34" s="96"/>
      <c r="G34" s="153" t="s">
        <v>52</v>
      </c>
      <c r="H34" s="154" t="s">
        <v>53</v>
      </c>
      <c r="I34" s="155"/>
      <c r="J34" s="156">
        <f>SUM(J25:J32)</f>
        <v>0</v>
      </c>
      <c r="K34" s="157"/>
    </row>
    <row r="35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="1" customFormat="1" ht="6.96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="1" customFormat="1" ht="36.96" customHeight="1">
      <c r="B40" s="44"/>
      <c r="C40" s="28" t="s">
        <v>89</v>
      </c>
      <c r="D40" s="45"/>
      <c r="E40" s="45"/>
      <c r="F40" s="45"/>
      <c r="G40" s="45"/>
      <c r="H40" s="45"/>
      <c r="I40" s="136"/>
      <c r="J40" s="45"/>
      <c r="K40" s="49"/>
    </row>
    <row r="41" s="1" customFormat="1" ht="6.96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="1" customFormat="1" ht="14.4" customHeight="1">
      <c r="B42" s="44"/>
      <c r="C42" s="38" t="s">
        <v>18</v>
      </c>
      <c r="D42" s="45"/>
      <c r="E42" s="45"/>
      <c r="F42" s="45"/>
      <c r="G42" s="45"/>
      <c r="H42" s="45"/>
      <c r="I42" s="136"/>
      <c r="J42" s="45"/>
      <c r="K42" s="49"/>
    </row>
    <row r="43" s="1" customFormat="1" ht="17.25" customHeight="1">
      <c r="B43" s="44"/>
      <c r="C43" s="45"/>
      <c r="D43" s="45"/>
      <c r="E43" s="137" t="str">
        <f>E7</f>
        <v>Letní kino Karlovy Vary - Oprava opěrné zdi orchestřiště</v>
      </c>
      <c r="F43" s="45"/>
      <c r="G43" s="45"/>
      <c r="H43" s="45"/>
      <c r="I43" s="136"/>
      <c r="J43" s="45"/>
      <c r="K43" s="49"/>
    </row>
    <row r="44" s="1" customFormat="1" ht="6.96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="1" customFormat="1" ht="18" customHeight="1">
      <c r="B45" s="44"/>
      <c r="C45" s="38" t="s">
        <v>23</v>
      </c>
      <c r="D45" s="45"/>
      <c r="E45" s="45"/>
      <c r="F45" s="33" t="str">
        <f>F10</f>
        <v>Slovenská 2003/2A, Karlovy Vary</v>
      </c>
      <c r="G45" s="45"/>
      <c r="H45" s="45"/>
      <c r="I45" s="138" t="s">
        <v>25</v>
      </c>
      <c r="J45" s="139" t="str">
        <f>IF(J10="","",J10)</f>
        <v>31.10.2017</v>
      </c>
      <c r="K45" s="49"/>
    </row>
    <row r="46" s="1" customFormat="1" ht="6.96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="1" customFormat="1">
      <c r="B47" s="44"/>
      <c r="C47" s="38" t="s">
        <v>27</v>
      </c>
      <c r="D47" s="45"/>
      <c r="E47" s="45"/>
      <c r="F47" s="33" t="str">
        <f>E13</f>
        <v>Statutární město Karlovy Vary</v>
      </c>
      <c r="G47" s="45"/>
      <c r="H47" s="45"/>
      <c r="I47" s="138" t="s">
        <v>35</v>
      </c>
      <c r="J47" s="42" t="str">
        <f>E19</f>
        <v>Kancelář stavebního inženýrství s.r.o.</v>
      </c>
      <c r="K47" s="49"/>
    </row>
    <row r="48" s="1" customFormat="1" ht="14.4" customHeight="1">
      <c r="B48" s="44"/>
      <c r="C48" s="38" t="s">
        <v>33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="1" customFormat="1" ht="10.32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="1" customFormat="1" ht="29.28" customHeight="1">
      <c r="B50" s="44"/>
      <c r="C50" s="164" t="s">
        <v>90</v>
      </c>
      <c r="D50" s="151"/>
      <c r="E50" s="151"/>
      <c r="F50" s="151"/>
      <c r="G50" s="151"/>
      <c r="H50" s="151"/>
      <c r="I50" s="165"/>
      <c r="J50" s="166" t="s">
        <v>91</v>
      </c>
      <c r="K50" s="167"/>
    </row>
    <row r="51" s="1" customFormat="1" ht="10.32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="1" customFormat="1" ht="29.28" customHeight="1">
      <c r="B52" s="44"/>
      <c r="C52" s="168" t="s">
        <v>92</v>
      </c>
      <c r="D52" s="45"/>
      <c r="E52" s="45"/>
      <c r="F52" s="45"/>
      <c r="G52" s="45"/>
      <c r="H52" s="45"/>
      <c r="I52" s="136"/>
      <c r="J52" s="147">
        <f>J85</f>
        <v>0</v>
      </c>
      <c r="K52" s="49"/>
      <c r="AU52" s="22" t="s">
        <v>93</v>
      </c>
    </row>
    <row r="53" s="7" customFormat="1" ht="24.96" customHeight="1">
      <c r="B53" s="169"/>
      <c r="C53" s="170"/>
      <c r="D53" s="171" t="s">
        <v>94</v>
      </c>
      <c r="E53" s="172"/>
      <c r="F53" s="172"/>
      <c r="G53" s="172"/>
      <c r="H53" s="172"/>
      <c r="I53" s="173"/>
      <c r="J53" s="174">
        <f>J86</f>
        <v>0</v>
      </c>
      <c r="K53" s="175"/>
    </row>
    <row r="54" s="8" customFormat="1" ht="19.92" customHeight="1">
      <c r="B54" s="176"/>
      <c r="C54" s="177"/>
      <c r="D54" s="178" t="s">
        <v>95</v>
      </c>
      <c r="E54" s="179"/>
      <c r="F54" s="179"/>
      <c r="G54" s="179"/>
      <c r="H54" s="179"/>
      <c r="I54" s="180"/>
      <c r="J54" s="181">
        <f>J87</f>
        <v>0</v>
      </c>
      <c r="K54" s="182"/>
    </row>
    <row r="55" s="8" customFormat="1" ht="19.92" customHeight="1">
      <c r="B55" s="176"/>
      <c r="C55" s="177"/>
      <c r="D55" s="178" t="s">
        <v>96</v>
      </c>
      <c r="E55" s="179"/>
      <c r="F55" s="179"/>
      <c r="G55" s="179"/>
      <c r="H55" s="179"/>
      <c r="I55" s="180"/>
      <c r="J55" s="181">
        <f>J105</f>
        <v>0</v>
      </c>
      <c r="K55" s="182"/>
    </row>
    <row r="56" s="8" customFormat="1" ht="19.92" customHeight="1">
      <c r="B56" s="176"/>
      <c r="C56" s="177"/>
      <c r="D56" s="178" t="s">
        <v>97</v>
      </c>
      <c r="E56" s="179"/>
      <c r="F56" s="179"/>
      <c r="G56" s="179"/>
      <c r="H56" s="179"/>
      <c r="I56" s="180"/>
      <c r="J56" s="181">
        <f>J123</f>
        <v>0</v>
      </c>
      <c r="K56" s="182"/>
    </row>
    <row r="57" s="8" customFormat="1" ht="19.92" customHeight="1">
      <c r="B57" s="176"/>
      <c r="C57" s="177"/>
      <c r="D57" s="178" t="s">
        <v>98</v>
      </c>
      <c r="E57" s="179"/>
      <c r="F57" s="179"/>
      <c r="G57" s="179"/>
      <c r="H57" s="179"/>
      <c r="I57" s="180"/>
      <c r="J57" s="181">
        <f>J136</f>
        <v>0</v>
      </c>
      <c r="K57" s="182"/>
    </row>
    <row r="58" s="8" customFormat="1" ht="19.92" customHeight="1">
      <c r="B58" s="176"/>
      <c r="C58" s="177"/>
      <c r="D58" s="178" t="s">
        <v>99</v>
      </c>
      <c r="E58" s="179"/>
      <c r="F58" s="179"/>
      <c r="G58" s="179"/>
      <c r="H58" s="179"/>
      <c r="I58" s="180"/>
      <c r="J58" s="181">
        <f>J144</f>
        <v>0</v>
      </c>
      <c r="K58" s="182"/>
    </row>
    <row r="59" s="8" customFormat="1" ht="19.92" customHeight="1">
      <c r="B59" s="176"/>
      <c r="C59" s="177"/>
      <c r="D59" s="178" t="s">
        <v>100</v>
      </c>
      <c r="E59" s="179"/>
      <c r="F59" s="179"/>
      <c r="G59" s="179"/>
      <c r="H59" s="179"/>
      <c r="I59" s="180"/>
      <c r="J59" s="181">
        <f>J151</f>
        <v>0</v>
      </c>
      <c r="K59" s="182"/>
    </row>
    <row r="60" s="8" customFormat="1" ht="19.92" customHeight="1">
      <c r="B60" s="176"/>
      <c r="C60" s="177"/>
      <c r="D60" s="178" t="s">
        <v>101</v>
      </c>
      <c r="E60" s="179"/>
      <c r="F60" s="179"/>
      <c r="G60" s="179"/>
      <c r="H60" s="179"/>
      <c r="I60" s="180"/>
      <c r="J60" s="181">
        <f>J156</f>
        <v>0</v>
      </c>
      <c r="K60" s="182"/>
    </row>
    <row r="61" s="8" customFormat="1" ht="19.92" customHeight="1">
      <c r="B61" s="176"/>
      <c r="C61" s="177"/>
      <c r="D61" s="178" t="s">
        <v>102</v>
      </c>
      <c r="E61" s="179"/>
      <c r="F61" s="179"/>
      <c r="G61" s="179"/>
      <c r="H61" s="179"/>
      <c r="I61" s="180"/>
      <c r="J61" s="181">
        <f>J160</f>
        <v>0</v>
      </c>
      <c r="K61" s="182"/>
    </row>
    <row r="62" s="8" customFormat="1" ht="19.92" customHeight="1">
      <c r="B62" s="176"/>
      <c r="C62" s="177"/>
      <c r="D62" s="178" t="s">
        <v>103</v>
      </c>
      <c r="E62" s="179"/>
      <c r="F62" s="179"/>
      <c r="G62" s="179"/>
      <c r="H62" s="179"/>
      <c r="I62" s="180"/>
      <c r="J62" s="181">
        <f>J168</f>
        <v>0</v>
      </c>
      <c r="K62" s="182"/>
    </row>
    <row r="63" s="7" customFormat="1" ht="24.96" customHeight="1">
      <c r="B63" s="169"/>
      <c r="C63" s="170"/>
      <c r="D63" s="171" t="s">
        <v>104</v>
      </c>
      <c r="E63" s="172"/>
      <c r="F63" s="172"/>
      <c r="G63" s="172"/>
      <c r="H63" s="172"/>
      <c r="I63" s="173"/>
      <c r="J63" s="174">
        <f>J170</f>
        <v>0</v>
      </c>
      <c r="K63" s="175"/>
    </row>
    <row r="64" s="8" customFormat="1" ht="19.92" customHeight="1">
      <c r="B64" s="176"/>
      <c r="C64" s="177"/>
      <c r="D64" s="178" t="s">
        <v>105</v>
      </c>
      <c r="E64" s="179"/>
      <c r="F64" s="179"/>
      <c r="G64" s="179"/>
      <c r="H64" s="179"/>
      <c r="I64" s="180"/>
      <c r="J64" s="181">
        <f>J171</f>
        <v>0</v>
      </c>
      <c r="K64" s="182"/>
    </row>
    <row r="65" s="8" customFormat="1" ht="19.92" customHeight="1">
      <c r="B65" s="176"/>
      <c r="C65" s="177"/>
      <c r="D65" s="178" t="s">
        <v>106</v>
      </c>
      <c r="E65" s="179"/>
      <c r="F65" s="179"/>
      <c r="G65" s="179"/>
      <c r="H65" s="179"/>
      <c r="I65" s="180"/>
      <c r="J65" s="181">
        <f>J187</f>
        <v>0</v>
      </c>
      <c r="K65" s="182"/>
    </row>
    <row r="66" s="8" customFormat="1" ht="19.92" customHeight="1">
      <c r="B66" s="176"/>
      <c r="C66" s="177"/>
      <c r="D66" s="178" t="s">
        <v>107</v>
      </c>
      <c r="E66" s="179"/>
      <c r="F66" s="179"/>
      <c r="G66" s="179"/>
      <c r="H66" s="179"/>
      <c r="I66" s="180"/>
      <c r="J66" s="181">
        <f>J190</f>
        <v>0</v>
      </c>
      <c r="K66" s="182"/>
    </row>
    <row r="67" s="8" customFormat="1" ht="19.92" customHeight="1">
      <c r="B67" s="176"/>
      <c r="C67" s="177"/>
      <c r="D67" s="178" t="s">
        <v>108</v>
      </c>
      <c r="E67" s="179"/>
      <c r="F67" s="179"/>
      <c r="G67" s="179"/>
      <c r="H67" s="179"/>
      <c r="I67" s="180"/>
      <c r="J67" s="181">
        <f>J193</f>
        <v>0</v>
      </c>
      <c r="K67" s="182"/>
    </row>
    <row r="68" s="1" customFormat="1" ht="21.84" customHeight="1">
      <c r="B68" s="44"/>
      <c r="C68" s="45"/>
      <c r="D68" s="45"/>
      <c r="E68" s="45"/>
      <c r="F68" s="45"/>
      <c r="G68" s="45"/>
      <c r="H68" s="45"/>
      <c r="I68" s="136"/>
      <c r="J68" s="45"/>
      <c r="K68" s="49"/>
    </row>
    <row r="69" s="1" customFormat="1" ht="6.96" customHeight="1">
      <c r="B69" s="65"/>
      <c r="C69" s="66"/>
      <c r="D69" s="66"/>
      <c r="E69" s="66"/>
      <c r="F69" s="66"/>
      <c r="G69" s="66"/>
      <c r="H69" s="66"/>
      <c r="I69" s="158"/>
      <c r="J69" s="66"/>
      <c r="K69" s="67"/>
    </row>
    <row r="73" s="1" customFormat="1" ht="6.96" customHeight="1">
      <c r="B73" s="68"/>
      <c r="C73" s="69"/>
      <c r="D73" s="69"/>
      <c r="E73" s="69"/>
      <c r="F73" s="69"/>
      <c r="G73" s="69"/>
      <c r="H73" s="69"/>
      <c r="I73" s="161"/>
      <c r="J73" s="69"/>
      <c r="K73" s="69"/>
      <c r="L73" s="70"/>
    </row>
    <row r="74" s="1" customFormat="1" ht="36.96" customHeight="1">
      <c r="B74" s="44"/>
      <c r="C74" s="71" t="s">
        <v>109</v>
      </c>
      <c r="D74" s="72"/>
      <c r="E74" s="72"/>
      <c r="F74" s="72"/>
      <c r="G74" s="72"/>
      <c r="H74" s="72"/>
      <c r="I74" s="183"/>
      <c r="J74" s="72"/>
      <c r="K74" s="72"/>
      <c r="L74" s="70"/>
    </row>
    <row r="75" s="1" customFormat="1" ht="6.96" customHeight="1">
      <c r="B75" s="44"/>
      <c r="C75" s="72"/>
      <c r="D75" s="72"/>
      <c r="E75" s="72"/>
      <c r="F75" s="72"/>
      <c r="G75" s="72"/>
      <c r="H75" s="72"/>
      <c r="I75" s="183"/>
      <c r="J75" s="72"/>
      <c r="K75" s="72"/>
      <c r="L75" s="70"/>
    </row>
    <row r="76" s="1" customFormat="1" ht="14.4" customHeight="1">
      <c r="B76" s="44"/>
      <c r="C76" s="74" t="s">
        <v>18</v>
      </c>
      <c r="D76" s="72"/>
      <c r="E76" s="72"/>
      <c r="F76" s="72"/>
      <c r="G76" s="72"/>
      <c r="H76" s="72"/>
      <c r="I76" s="183"/>
      <c r="J76" s="72"/>
      <c r="K76" s="72"/>
      <c r="L76" s="70"/>
    </row>
    <row r="77" s="1" customFormat="1" ht="17.25" customHeight="1">
      <c r="B77" s="44"/>
      <c r="C77" s="72"/>
      <c r="D77" s="72"/>
      <c r="E77" s="80" t="str">
        <f>E7</f>
        <v>Letní kino Karlovy Vary - Oprava opěrné zdi orchestřiště</v>
      </c>
      <c r="F77" s="72"/>
      <c r="G77" s="72"/>
      <c r="H77" s="72"/>
      <c r="I77" s="183"/>
      <c r="J77" s="72"/>
      <c r="K77" s="72"/>
      <c r="L77" s="70"/>
    </row>
    <row r="78" s="1" customFormat="1" ht="6.96" customHeight="1">
      <c r="B78" s="44"/>
      <c r="C78" s="72"/>
      <c r="D78" s="72"/>
      <c r="E78" s="72"/>
      <c r="F78" s="72"/>
      <c r="G78" s="72"/>
      <c r="H78" s="72"/>
      <c r="I78" s="183"/>
      <c r="J78" s="72"/>
      <c r="K78" s="72"/>
      <c r="L78" s="70"/>
    </row>
    <row r="79" s="1" customFormat="1" ht="18" customHeight="1">
      <c r="B79" s="44"/>
      <c r="C79" s="74" t="s">
        <v>23</v>
      </c>
      <c r="D79" s="72"/>
      <c r="E79" s="72"/>
      <c r="F79" s="184" t="str">
        <f>F10</f>
        <v>Slovenská 2003/2A, Karlovy Vary</v>
      </c>
      <c r="G79" s="72"/>
      <c r="H79" s="72"/>
      <c r="I79" s="185" t="s">
        <v>25</v>
      </c>
      <c r="J79" s="83" t="str">
        <f>IF(J10="","",J10)</f>
        <v>31.10.2017</v>
      </c>
      <c r="K79" s="72"/>
      <c r="L79" s="70"/>
    </row>
    <row r="80" s="1" customFormat="1" ht="6.96" customHeight="1">
      <c r="B80" s="44"/>
      <c r="C80" s="72"/>
      <c r="D80" s="72"/>
      <c r="E80" s="72"/>
      <c r="F80" s="72"/>
      <c r="G80" s="72"/>
      <c r="H80" s="72"/>
      <c r="I80" s="183"/>
      <c r="J80" s="72"/>
      <c r="K80" s="72"/>
      <c r="L80" s="70"/>
    </row>
    <row r="81" s="1" customFormat="1">
      <c r="B81" s="44"/>
      <c r="C81" s="74" t="s">
        <v>27</v>
      </c>
      <c r="D81" s="72"/>
      <c r="E81" s="72"/>
      <c r="F81" s="184" t="str">
        <f>E13</f>
        <v>Statutární město Karlovy Vary</v>
      </c>
      <c r="G81" s="72"/>
      <c r="H81" s="72"/>
      <c r="I81" s="185" t="s">
        <v>35</v>
      </c>
      <c r="J81" s="184" t="str">
        <f>E19</f>
        <v>Kancelář stavebního inženýrství s.r.o.</v>
      </c>
      <c r="K81" s="72"/>
      <c r="L81" s="70"/>
    </row>
    <row r="82" s="1" customFormat="1" ht="14.4" customHeight="1">
      <c r="B82" s="44"/>
      <c r="C82" s="74" t="s">
        <v>33</v>
      </c>
      <c r="D82" s="72"/>
      <c r="E82" s="72"/>
      <c r="F82" s="184" t="str">
        <f>IF(E16="","",E16)</f>
        <v/>
      </c>
      <c r="G82" s="72"/>
      <c r="H82" s="72"/>
      <c r="I82" s="183"/>
      <c r="J82" s="72"/>
      <c r="K82" s="72"/>
      <c r="L82" s="70"/>
    </row>
    <row r="83" s="1" customFormat="1" ht="10.32" customHeight="1">
      <c r="B83" s="44"/>
      <c r="C83" s="72"/>
      <c r="D83" s="72"/>
      <c r="E83" s="72"/>
      <c r="F83" s="72"/>
      <c r="G83" s="72"/>
      <c r="H83" s="72"/>
      <c r="I83" s="183"/>
      <c r="J83" s="72"/>
      <c r="K83" s="72"/>
      <c r="L83" s="70"/>
    </row>
    <row r="84" s="9" customFormat="1" ht="29.28" customHeight="1">
      <c r="B84" s="186"/>
      <c r="C84" s="187" t="s">
        <v>110</v>
      </c>
      <c r="D84" s="188" t="s">
        <v>60</v>
      </c>
      <c r="E84" s="188" t="s">
        <v>56</v>
      </c>
      <c r="F84" s="188" t="s">
        <v>111</v>
      </c>
      <c r="G84" s="188" t="s">
        <v>112</v>
      </c>
      <c r="H84" s="188" t="s">
        <v>113</v>
      </c>
      <c r="I84" s="189" t="s">
        <v>114</v>
      </c>
      <c r="J84" s="188" t="s">
        <v>91</v>
      </c>
      <c r="K84" s="190" t="s">
        <v>115</v>
      </c>
      <c r="L84" s="191"/>
      <c r="M84" s="100" t="s">
        <v>116</v>
      </c>
      <c r="N84" s="101" t="s">
        <v>45</v>
      </c>
      <c r="O84" s="101" t="s">
        <v>117</v>
      </c>
      <c r="P84" s="101" t="s">
        <v>118</v>
      </c>
      <c r="Q84" s="101" t="s">
        <v>119</v>
      </c>
      <c r="R84" s="101" t="s">
        <v>120</v>
      </c>
      <c r="S84" s="101" t="s">
        <v>121</v>
      </c>
      <c r="T84" s="102" t="s">
        <v>122</v>
      </c>
    </row>
    <row r="85" s="1" customFormat="1" ht="29.28" customHeight="1">
      <c r="B85" s="44"/>
      <c r="C85" s="106" t="s">
        <v>92</v>
      </c>
      <c r="D85" s="72"/>
      <c r="E85" s="72"/>
      <c r="F85" s="72"/>
      <c r="G85" s="72"/>
      <c r="H85" s="72"/>
      <c r="I85" s="183"/>
      <c r="J85" s="192">
        <f>BK85</f>
        <v>0</v>
      </c>
      <c r="K85" s="72"/>
      <c r="L85" s="70"/>
      <c r="M85" s="103"/>
      <c r="N85" s="104"/>
      <c r="O85" s="104"/>
      <c r="P85" s="193">
        <f>P86+P170</f>
        <v>0</v>
      </c>
      <c r="Q85" s="104"/>
      <c r="R85" s="193">
        <f>R86+R170</f>
        <v>208.92987495000003</v>
      </c>
      <c r="S85" s="104"/>
      <c r="T85" s="194">
        <f>T86+T170</f>
        <v>71.248100000000008</v>
      </c>
      <c r="AT85" s="22" t="s">
        <v>74</v>
      </c>
      <c r="AU85" s="22" t="s">
        <v>93</v>
      </c>
      <c r="BK85" s="195">
        <f>BK86+BK170</f>
        <v>0</v>
      </c>
    </row>
    <row r="86" s="10" customFormat="1" ht="37.44" customHeight="1">
      <c r="B86" s="196"/>
      <c r="C86" s="197"/>
      <c r="D86" s="198" t="s">
        <v>74</v>
      </c>
      <c r="E86" s="199" t="s">
        <v>123</v>
      </c>
      <c r="F86" s="199" t="s">
        <v>124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P87+P105+P123+P136+P144+P151+P156+P160+P168</f>
        <v>0</v>
      </c>
      <c r="Q86" s="204"/>
      <c r="R86" s="205">
        <f>R87+R105+R123+R136+R144+R151+R156+R160+R168</f>
        <v>205.99883225000002</v>
      </c>
      <c r="S86" s="204"/>
      <c r="T86" s="206">
        <f>T87+T105+T123+T136+T144+T151+T156+T160+T168</f>
        <v>69.255600000000001</v>
      </c>
      <c r="AR86" s="207" t="s">
        <v>80</v>
      </c>
      <c r="AT86" s="208" t="s">
        <v>74</v>
      </c>
      <c r="AU86" s="208" t="s">
        <v>75</v>
      </c>
      <c r="AY86" s="207" t="s">
        <v>125</v>
      </c>
      <c r="BK86" s="209">
        <f>BK87+BK105+BK123+BK136+BK144+BK151+BK156+BK160+BK168</f>
        <v>0</v>
      </c>
    </row>
    <row r="87" s="10" customFormat="1" ht="19.92" customHeight="1">
      <c r="B87" s="196"/>
      <c r="C87" s="197"/>
      <c r="D87" s="198" t="s">
        <v>74</v>
      </c>
      <c r="E87" s="210" t="s">
        <v>80</v>
      </c>
      <c r="F87" s="210" t="s">
        <v>126</v>
      </c>
      <c r="G87" s="197"/>
      <c r="H87" s="197"/>
      <c r="I87" s="200"/>
      <c r="J87" s="211">
        <f>BK87</f>
        <v>0</v>
      </c>
      <c r="K87" s="197"/>
      <c r="L87" s="202"/>
      <c r="M87" s="203"/>
      <c r="N87" s="204"/>
      <c r="O87" s="204"/>
      <c r="P87" s="205">
        <f>SUM(P88:P104)</f>
        <v>0</v>
      </c>
      <c r="Q87" s="204"/>
      <c r="R87" s="205">
        <f>SUM(R88:R104)</f>
        <v>54.037999999999997</v>
      </c>
      <c r="S87" s="204"/>
      <c r="T87" s="206">
        <f>SUM(T88:T104)</f>
        <v>0</v>
      </c>
      <c r="AR87" s="207" t="s">
        <v>80</v>
      </c>
      <c r="AT87" s="208" t="s">
        <v>74</v>
      </c>
      <c r="AU87" s="208" t="s">
        <v>80</v>
      </c>
      <c r="AY87" s="207" t="s">
        <v>125</v>
      </c>
      <c r="BK87" s="209">
        <f>SUM(BK88:BK104)</f>
        <v>0</v>
      </c>
    </row>
    <row r="88" s="1" customFormat="1" ht="25.5" customHeight="1">
      <c r="B88" s="44"/>
      <c r="C88" s="212" t="s">
        <v>80</v>
      </c>
      <c r="D88" s="212" t="s">
        <v>127</v>
      </c>
      <c r="E88" s="213" t="s">
        <v>128</v>
      </c>
      <c r="F88" s="214" t="s">
        <v>129</v>
      </c>
      <c r="G88" s="215" t="s">
        <v>130</v>
      </c>
      <c r="H88" s="216">
        <v>75.165000000000006</v>
      </c>
      <c r="I88" s="217"/>
      <c r="J88" s="218">
        <f>ROUND(I88*H88,2)</f>
        <v>0</v>
      </c>
      <c r="K88" s="214" t="s">
        <v>131</v>
      </c>
      <c r="L88" s="70"/>
      <c r="M88" s="219" t="s">
        <v>21</v>
      </c>
      <c r="N88" s="220" t="s">
        <v>46</v>
      </c>
      <c r="O88" s="45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AR88" s="22" t="s">
        <v>132</v>
      </c>
      <c r="AT88" s="22" t="s">
        <v>127</v>
      </c>
      <c r="AU88" s="22" t="s">
        <v>87</v>
      </c>
      <c r="AY88" s="22" t="s">
        <v>125</v>
      </c>
      <c r="BE88" s="223">
        <f>IF(N88="základní",J88,0)</f>
        <v>0</v>
      </c>
      <c r="BF88" s="223">
        <f>IF(N88="snížená",J88,0)</f>
        <v>0</v>
      </c>
      <c r="BG88" s="223">
        <f>IF(N88="zákl. přenesená",J88,0)</f>
        <v>0</v>
      </c>
      <c r="BH88" s="223">
        <f>IF(N88="sníž. přenesená",J88,0)</f>
        <v>0</v>
      </c>
      <c r="BI88" s="223">
        <f>IF(N88="nulová",J88,0)</f>
        <v>0</v>
      </c>
      <c r="BJ88" s="22" t="s">
        <v>80</v>
      </c>
      <c r="BK88" s="223">
        <f>ROUND(I88*H88,2)</f>
        <v>0</v>
      </c>
      <c r="BL88" s="22" t="s">
        <v>132</v>
      </c>
      <c r="BM88" s="22" t="s">
        <v>133</v>
      </c>
    </row>
    <row r="89" s="11" customFormat="1">
      <c r="B89" s="224"/>
      <c r="C89" s="225"/>
      <c r="D89" s="226" t="s">
        <v>134</v>
      </c>
      <c r="E89" s="227" t="s">
        <v>21</v>
      </c>
      <c r="F89" s="228" t="s">
        <v>135</v>
      </c>
      <c r="G89" s="225"/>
      <c r="H89" s="229">
        <v>47.625</v>
      </c>
      <c r="I89" s="230"/>
      <c r="J89" s="225"/>
      <c r="K89" s="225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134</v>
      </c>
      <c r="AU89" s="235" t="s">
        <v>87</v>
      </c>
      <c r="AV89" s="11" t="s">
        <v>87</v>
      </c>
      <c r="AW89" s="11" t="s">
        <v>39</v>
      </c>
      <c r="AX89" s="11" t="s">
        <v>75</v>
      </c>
      <c r="AY89" s="235" t="s">
        <v>125</v>
      </c>
    </row>
    <row r="90" s="11" customFormat="1">
      <c r="B90" s="224"/>
      <c r="C90" s="225"/>
      <c r="D90" s="226" t="s">
        <v>134</v>
      </c>
      <c r="E90" s="227" t="s">
        <v>21</v>
      </c>
      <c r="F90" s="228" t="s">
        <v>136</v>
      </c>
      <c r="G90" s="225"/>
      <c r="H90" s="229">
        <v>27.539999999999999</v>
      </c>
      <c r="I90" s="230"/>
      <c r="J90" s="225"/>
      <c r="K90" s="225"/>
      <c r="L90" s="231"/>
      <c r="M90" s="232"/>
      <c r="N90" s="233"/>
      <c r="O90" s="233"/>
      <c r="P90" s="233"/>
      <c r="Q90" s="233"/>
      <c r="R90" s="233"/>
      <c r="S90" s="233"/>
      <c r="T90" s="234"/>
      <c r="AT90" s="235" t="s">
        <v>134</v>
      </c>
      <c r="AU90" s="235" t="s">
        <v>87</v>
      </c>
      <c r="AV90" s="11" t="s">
        <v>87</v>
      </c>
      <c r="AW90" s="11" t="s">
        <v>39</v>
      </c>
      <c r="AX90" s="11" t="s">
        <v>75</v>
      </c>
      <c r="AY90" s="235" t="s">
        <v>125</v>
      </c>
    </row>
    <row r="91" s="12" customFormat="1">
      <c r="B91" s="236"/>
      <c r="C91" s="237"/>
      <c r="D91" s="226" t="s">
        <v>134</v>
      </c>
      <c r="E91" s="238" t="s">
        <v>21</v>
      </c>
      <c r="F91" s="239" t="s">
        <v>137</v>
      </c>
      <c r="G91" s="237"/>
      <c r="H91" s="240">
        <v>75.165000000000006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AT91" s="246" t="s">
        <v>134</v>
      </c>
      <c r="AU91" s="246" t="s">
        <v>87</v>
      </c>
      <c r="AV91" s="12" t="s">
        <v>132</v>
      </c>
      <c r="AW91" s="12" t="s">
        <v>39</v>
      </c>
      <c r="AX91" s="12" t="s">
        <v>80</v>
      </c>
      <c r="AY91" s="246" t="s">
        <v>125</v>
      </c>
    </row>
    <row r="92" s="1" customFormat="1" ht="38.25" customHeight="1">
      <c r="B92" s="44"/>
      <c r="C92" s="212" t="s">
        <v>87</v>
      </c>
      <c r="D92" s="212" t="s">
        <v>127</v>
      </c>
      <c r="E92" s="213" t="s">
        <v>138</v>
      </c>
      <c r="F92" s="214" t="s">
        <v>139</v>
      </c>
      <c r="G92" s="215" t="s">
        <v>130</v>
      </c>
      <c r="H92" s="216">
        <v>75.165000000000006</v>
      </c>
      <c r="I92" s="217"/>
      <c r="J92" s="218">
        <f>ROUND(I92*H92,2)</f>
        <v>0</v>
      </c>
      <c r="K92" s="214" t="s">
        <v>131</v>
      </c>
      <c r="L92" s="70"/>
      <c r="M92" s="219" t="s">
        <v>21</v>
      </c>
      <c r="N92" s="220" t="s">
        <v>46</v>
      </c>
      <c r="O92" s="45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AR92" s="22" t="s">
        <v>132</v>
      </c>
      <c r="AT92" s="22" t="s">
        <v>127</v>
      </c>
      <c r="AU92" s="22" t="s">
        <v>87</v>
      </c>
      <c r="AY92" s="22" t="s">
        <v>125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22" t="s">
        <v>80</v>
      </c>
      <c r="BK92" s="223">
        <f>ROUND(I92*H92,2)</f>
        <v>0</v>
      </c>
      <c r="BL92" s="22" t="s">
        <v>132</v>
      </c>
      <c r="BM92" s="22" t="s">
        <v>140</v>
      </c>
    </row>
    <row r="93" s="1" customFormat="1" ht="38.25" customHeight="1">
      <c r="B93" s="44"/>
      <c r="C93" s="212" t="s">
        <v>141</v>
      </c>
      <c r="D93" s="212" t="s">
        <v>127</v>
      </c>
      <c r="E93" s="213" t="s">
        <v>142</v>
      </c>
      <c r="F93" s="214" t="s">
        <v>143</v>
      </c>
      <c r="G93" s="215" t="s">
        <v>130</v>
      </c>
      <c r="H93" s="216">
        <v>75.165000000000006</v>
      </c>
      <c r="I93" s="217"/>
      <c r="J93" s="218">
        <f>ROUND(I93*H93,2)</f>
        <v>0</v>
      </c>
      <c r="K93" s="214" t="s">
        <v>131</v>
      </c>
      <c r="L93" s="70"/>
      <c r="M93" s="219" t="s">
        <v>21</v>
      </c>
      <c r="N93" s="220" t="s">
        <v>46</v>
      </c>
      <c r="O93" s="45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AR93" s="22" t="s">
        <v>132</v>
      </c>
      <c r="AT93" s="22" t="s">
        <v>127</v>
      </c>
      <c r="AU93" s="22" t="s">
        <v>87</v>
      </c>
      <c r="AY93" s="22" t="s">
        <v>125</v>
      </c>
      <c r="BE93" s="223">
        <f>IF(N93="základní",J93,0)</f>
        <v>0</v>
      </c>
      <c r="BF93" s="223">
        <f>IF(N93="snížená",J93,0)</f>
        <v>0</v>
      </c>
      <c r="BG93" s="223">
        <f>IF(N93="zákl. přenesená",J93,0)</f>
        <v>0</v>
      </c>
      <c r="BH93" s="223">
        <f>IF(N93="sníž. přenesená",J93,0)</f>
        <v>0</v>
      </c>
      <c r="BI93" s="223">
        <f>IF(N93="nulová",J93,0)</f>
        <v>0</v>
      </c>
      <c r="BJ93" s="22" t="s">
        <v>80</v>
      </c>
      <c r="BK93" s="223">
        <f>ROUND(I93*H93,2)</f>
        <v>0</v>
      </c>
      <c r="BL93" s="22" t="s">
        <v>132</v>
      </c>
      <c r="BM93" s="22" t="s">
        <v>144</v>
      </c>
    </row>
    <row r="94" s="1" customFormat="1" ht="38.25" customHeight="1">
      <c r="B94" s="44"/>
      <c r="C94" s="212" t="s">
        <v>132</v>
      </c>
      <c r="D94" s="212" t="s">
        <v>127</v>
      </c>
      <c r="E94" s="213" t="s">
        <v>145</v>
      </c>
      <c r="F94" s="214" t="s">
        <v>146</v>
      </c>
      <c r="G94" s="215" t="s">
        <v>130</v>
      </c>
      <c r="H94" s="216">
        <v>75.165000000000006</v>
      </c>
      <c r="I94" s="217"/>
      <c r="J94" s="218">
        <f>ROUND(I94*H94,2)</f>
        <v>0</v>
      </c>
      <c r="K94" s="214" t="s">
        <v>131</v>
      </c>
      <c r="L94" s="70"/>
      <c r="M94" s="219" t="s">
        <v>21</v>
      </c>
      <c r="N94" s="220" t="s">
        <v>46</v>
      </c>
      <c r="O94" s="45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AR94" s="22" t="s">
        <v>132</v>
      </c>
      <c r="AT94" s="22" t="s">
        <v>127</v>
      </c>
      <c r="AU94" s="22" t="s">
        <v>87</v>
      </c>
      <c r="AY94" s="22" t="s">
        <v>125</v>
      </c>
      <c r="BE94" s="223">
        <f>IF(N94="základní",J94,0)</f>
        <v>0</v>
      </c>
      <c r="BF94" s="223">
        <f>IF(N94="snížená",J94,0)</f>
        <v>0</v>
      </c>
      <c r="BG94" s="223">
        <f>IF(N94="zákl. přenesená",J94,0)</f>
        <v>0</v>
      </c>
      <c r="BH94" s="223">
        <f>IF(N94="sníž. přenesená",J94,0)</f>
        <v>0</v>
      </c>
      <c r="BI94" s="223">
        <f>IF(N94="nulová",J94,0)</f>
        <v>0</v>
      </c>
      <c r="BJ94" s="22" t="s">
        <v>80</v>
      </c>
      <c r="BK94" s="223">
        <f>ROUND(I94*H94,2)</f>
        <v>0</v>
      </c>
      <c r="BL94" s="22" t="s">
        <v>132</v>
      </c>
      <c r="BM94" s="22" t="s">
        <v>147</v>
      </c>
    </row>
    <row r="95" s="1" customFormat="1" ht="51" customHeight="1">
      <c r="B95" s="44"/>
      <c r="C95" s="212" t="s">
        <v>148</v>
      </c>
      <c r="D95" s="212" t="s">
        <v>127</v>
      </c>
      <c r="E95" s="213" t="s">
        <v>149</v>
      </c>
      <c r="F95" s="214" t="s">
        <v>150</v>
      </c>
      <c r="G95" s="215" t="s">
        <v>130</v>
      </c>
      <c r="H95" s="216">
        <v>751.64999999999998</v>
      </c>
      <c r="I95" s="217"/>
      <c r="J95" s="218">
        <f>ROUND(I95*H95,2)</f>
        <v>0</v>
      </c>
      <c r="K95" s="214" t="s">
        <v>131</v>
      </c>
      <c r="L95" s="70"/>
      <c r="M95" s="219" t="s">
        <v>21</v>
      </c>
      <c r="N95" s="220" t="s">
        <v>46</v>
      </c>
      <c r="O95" s="45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AR95" s="22" t="s">
        <v>132</v>
      </c>
      <c r="AT95" s="22" t="s">
        <v>127</v>
      </c>
      <c r="AU95" s="22" t="s">
        <v>87</v>
      </c>
      <c r="AY95" s="22" t="s">
        <v>125</v>
      </c>
      <c r="BE95" s="223">
        <f>IF(N95="základní",J95,0)</f>
        <v>0</v>
      </c>
      <c r="BF95" s="223">
        <f>IF(N95="snížená",J95,0)</f>
        <v>0</v>
      </c>
      <c r="BG95" s="223">
        <f>IF(N95="zákl. přenesená",J95,0)</f>
        <v>0</v>
      </c>
      <c r="BH95" s="223">
        <f>IF(N95="sníž. přenesená",J95,0)</f>
        <v>0</v>
      </c>
      <c r="BI95" s="223">
        <f>IF(N95="nulová",J95,0)</f>
        <v>0</v>
      </c>
      <c r="BJ95" s="22" t="s">
        <v>80</v>
      </c>
      <c r="BK95" s="223">
        <f>ROUND(I95*H95,2)</f>
        <v>0</v>
      </c>
      <c r="BL95" s="22" t="s">
        <v>132</v>
      </c>
      <c r="BM95" s="22" t="s">
        <v>151</v>
      </c>
    </row>
    <row r="96" s="1" customFormat="1" ht="25.5" customHeight="1">
      <c r="B96" s="44"/>
      <c r="C96" s="212" t="s">
        <v>152</v>
      </c>
      <c r="D96" s="212" t="s">
        <v>127</v>
      </c>
      <c r="E96" s="213" t="s">
        <v>153</v>
      </c>
      <c r="F96" s="214" t="s">
        <v>154</v>
      </c>
      <c r="G96" s="215" t="s">
        <v>130</v>
      </c>
      <c r="H96" s="216">
        <v>75.165000000000006</v>
      </c>
      <c r="I96" s="217"/>
      <c r="J96" s="218">
        <f>ROUND(I96*H96,2)</f>
        <v>0</v>
      </c>
      <c r="K96" s="214" t="s">
        <v>131</v>
      </c>
      <c r="L96" s="70"/>
      <c r="M96" s="219" t="s">
        <v>21</v>
      </c>
      <c r="N96" s="220" t="s">
        <v>46</v>
      </c>
      <c r="O96" s="45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AR96" s="22" t="s">
        <v>132</v>
      </c>
      <c r="AT96" s="22" t="s">
        <v>127</v>
      </c>
      <c r="AU96" s="22" t="s">
        <v>87</v>
      </c>
      <c r="AY96" s="22" t="s">
        <v>125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22" t="s">
        <v>80</v>
      </c>
      <c r="BK96" s="223">
        <f>ROUND(I96*H96,2)</f>
        <v>0</v>
      </c>
      <c r="BL96" s="22" t="s">
        <v>132</v>
      </c>
      <c r="BM96" s="22" t="s">
        <v>155</v>
      </c>
    </row>
    <row r="97" s="1" customFormat="1" ht="16.5" customHeight="1">
      <c r="B97" s="44"/>
      <c r="C97" s="212" t="s">
        <v>156</v>
      </c>
      <c r="D97" s="212" t="s">
        <v>127</v>
      </c>
      <c r="E97" s="213" t="s">
        <v>157</v>
      </c>
      <c r="F97" s="214" t="s">
        <v>158</v>
      </c>
      <c r="G97" s="215" t="s">
        <v>130</v>
      </c>
      <c r="H97" s="216">
        <v>75.165000000000006</v>
      </c>
      <c r="I97" s="217"/>
      <c r="J97" s="218">
        <f>ROUND(I97*H97,2)</f>
        <v>0</v>
      </c>
      <c r="K97" s="214" t="s">
        <v>131</v>
      </c>
      <c r="L97" s="70"/>
      <c r="M97" s="219" t="s">
        <v>21</v>
      </c>
      <c r="N97" s="220" t="s">
        <v>46</v>
      </c>
      <c r="O97" s="45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AR97" s="22" t="s">
        <v>132</v>
      </c>
      <c r="AT97" s="22" t="s">
        <v>127</v>
      </c>
      <c r="AU97" s="22" t="s">
        <v>87</v>
      </c>
      <c r="AY97" s="22" t="s">
        <v>125</v>
      </c>
      <c r="BE97" s="223">
        <f>IF(N97="základní",J97,0)</f>
        <v>0</v>
      </c>
      <c r="BF97" s="223">
        <f>IF(N97="snížená",J97,0)</f>
        <v>0</v>
      </c>
      <c r="BG97" s="223">
        <f>IF(N97="zákl. přenesená",J97,0)</f>
        <v>0</v>
      </c>
      <c r="BH97" s="223">
        <f>IF(N97="sníž. přenesená",J97,0)</f>
        <v>0</v>
      </c>
      <c r="BI97" s="223">
        <f>IF(N97="nulová",J97,0)</f>
        <v>0</v>
      </c>
      <c r="BJ97" s="22" t="s">
        <v>80</v>
      </c>
      <c r="BK97" s="223">
        <f>ROUND(I97*H97,2)</f>
        <v>0</v>
      </c>
      <c r="BL97" s="22" t="s">
        <v>132</v>
      </c>
      <c r="BM97" s="22" t="s">
        <v>159</v>
      </c>
    </row>
    <row r="98" s="1" customFormat="1" ht="16.5" customHeight="1">
      <c r="B98" s="44"/>
      <c r="C98" s="212" t="s">
        <v>160</v>
      </c>
      <c r="D98" s="212" t="s">
        <v>127</v>
      </c>
      <c r="E98" s="213" t="s">
        <v>161</v>
      </c>
      <c r="F98" s="214" t="s">
        <v>162</v>
      </c>
      <c r="G98" s="215" t="s">
        <v>163</v>
      </c>
      <c r="H98" s="216">
        <v>120.264</v>
      </c>
      <c r="I98" s="217"/>
      <c r="J98" s="218">
        <f>ROUND(I98*H98,2)</f>
        <v>0</v>
      </c>
      <c r="K98" s="214" t="s">
        <v>131</v>
      </c>
      <c r="L98" s="70"/>
      <c r="M98" s="219" t="s">
        <v>21</v>
      </c>
      <c r="N98" s="220" t="s">
        <v>46</v>
      </c>
      <c r="O98" s="45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AR98" s="22" t="s">
        <v>132</v>
      </c>
      <c r="AT98" s="22" t="s">
        <v>127</v>
      </c>
      <c r="AU98" s="22" t="s">
        <v>87</v>
      </c>
      <c r="AY98" s="22" t="s">
        <v>125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22" t="s">
        <v>80</v>
      </c>
      <c r="BK98" s="223">
        <f>ROUND(I98*H98,2)</f>
        <v>0</v>
      </c>
      <c r="BL98" s="22" t="s">
        <v>132</v>
      </c>
      <c r="BM98" s="22" t="s">
        <v>164</v>
      </c>
    </row>
    <row r="99" s="1" customFormat="1" ht="25.5" customHeight="1">
      <c r="B99" s="44"/>
      <c r="C99" s="212" t="s">
        <v>165</v>
      </c>
      <c r="D99" s="212" t="s">
        <v>127</v>
      </c>
      <c r="E99" s="213" t="s">
        <v>166</v>
      </c>
      <c r="F99" s="214" t="s">
        <v>167</v>
      </c>
      <c r="G99" s="215" t="s">
        <v>130</v>
      </c>
      <c r="H99" s="216">
        <v>23.215</v>
      </c>
      <c r="I99" s="217"/>
      <c r="J99" s="218">
        <f>ROUND(I99*H99,2)</f>
        <v>0</v>
      </c>
      <c r="K99" s="214" t="s">
        <v>131</v>
      </c>
      <c r="L99" s="70"/>
      <c r="M99" s="219" t="s">
        <v>21</v>
      </c>
      <c r="N99" s="220" t="s">
        <v>46</v>
      </c>
      <c r="O99" s="45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AR99" s="22" t="s">
        <v>132</v>
      </c>
      <c r="AT99" s="22" t="s">
        <v>127</v>
      </c>
      <c r="AU99" s="22" t="s">
        <v>87</v>
      </c>
      <c r="AY99" s="22" t="s">
        <v>125</v>
      </c>
      <c r="BE99" s="223">
        <f>IF(N99="základní",J99,0)</f>
        <v>0</v>
      </c>
      <c r="BF99" s="223">
        <f>IF(N99="snížená",J99,0)</f>
        <v>0</v>
      </c>
      <c r="BG99" s="223">
        <f>IF(N99="zákl. přenesená",J99,0)</f>
        <v>0</v>
      </c>
      <c r="BH99" s="223">
        <f>IF(N99="sníž. přenesená",J99,0)</f>
        <v>0</v>
      </c>
      <c r="BI99" s="223">
        <f>IF(N99="nulová",J99,0)</f>
        <v>0</v>
      </c>
      <c r="BJ99" s="22" t="s">
        <v>80</v>
      </c>
      <c r="BK99" s="223">
        <f>ROUND(I99*H99,2)</f>
        <v>0</v>
      </c>
      <c r="BL99" s="22" t="s">
        <v>132</v>
      </c>
      <c r="BM99" s="22" t="s">
        <v>168</v>
      </c>
    </row>
    <row r="100" s="11" customFormat="1">
      <c r="B100" s="224"/>
      <c r="C100" s="225"/>
      <c r="D100" s="226" t="s">
        <v>134</v>
      </c>
      <c r="E100" s="227" t="s">
        <v>21</v>
      </c>
      <c r="F100" s="228" t="s">
        <v>169</v>
      </c>
      <c r="G100" s="225"/>
      <c r="H100" s="229">
        <v>23.215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AT100" s="235" t="s">
        <v>134</v>
      </c>
      <c r="AU100" s="235" t="s">
        <v>87</v>
      </c>
      <c r="AV100" s="11" t="s">
        <v>87</v>
      </c>
      <c r="AW100" s="11" t="s">
        <v>39</v>
      </c>
      <c r="AX100" s="11" t="s">
        <v>80</v>
      </c>
      <c r="AY100" s="235" t="s">
        <v>125</v>
      </c>
    </row>
    <row r="101" s="1" customFormat="1" ht="16.5" customHeight="1">
      <c r="B101" s="44"/>
      <c r="C101" s="247" t="s">
        <v>170</v>
      </c>
      <c r="D101" s="247" t="s">
        <v>171</v>
      </c>
      <c r="E101" s="248" t="s">
        <v>172</v>
      </c>
      <c r="F101" s="249" t="s">
        <v>173</v>
      </c>
      <c r="G101" s="250" t="s">
        <v>163</v>
      </c>
      <c r="H101" s="251">
        <v>37.143999999999998</v>
      </c>
      <c r="I101" s="252"/>
      <c r="J101" s="253">
        <f>ROUND(I101*H101,2)</f>
        <v>0</v>
      </c>
      <c r="K101" s="249" t="s">
        <v>131</v>
      </c>
      <c r="L101" s="254"/>
      <c r="M101" s="255" t="s">
        <v>21</v>
      </c>
      <c r="N101" s="256" t="s">
        <v>46</v>
      </c>
      <c r="O101" s="45"/>
      <c r="P101" s="221">
        <f>O101*H101</f>
        <v>0</v>
      </c>
      <c r="Q101" s="221">
        <v>1</v>
      </c>
      <c r="R101" s="221">
        <f>Q101*H101</f>
        <v>37.143999999999998</v>
      </c>
      <c r="S101" s="221">
        <v>0</v>
      </c>
      <c r="T101" s="222">
        <f>S101*H101</f>
        <v>0</v>
      </c>
      <c r="AR101" s="22" t="s">
        <v>160</v>
      </c>
      <c r="AT101" s="22" t="s">
        <v>171</v>
      </c>
      <c r="AU101" s="22" t="s">
        <v>87</v>
      </c>
      <c r="AY101" s="22" t="s">
        <v>125</v>
      </c>
      <c r="BE101" s="223">
        <f>IF(N101="základní",J101,0)</f>
        <v>0</v>
      </c>
      <c r="BF101" s="223">
        <f>IF(N101="snížená",J101,0)</f>
        <v>0</v>
      </c>
      <c r="BG101" s="223">
        <f>IF(N101="zákl. přenesená",J101,0)</f>
        <v>0</v>
      </c>
      <c r="BH101" s="223">
        <f>IF(N101="sníž. přenesená",J101,0)</f>
        <v>0</v>
      </c>
      <c r="BI101" s="223">
        <f>IF(N101="nulová",J101,0)</f>
        <v>0</v>
      </c>
      <c r="BJ101" s="22" t="s">
        <v>80</v>
      </c>
      <c r="BK101" s="223">
        <f>ROUND(I101*H101,2)</f>
        <v>0</v>
      </c>
      <c r="BL101" s="22" t="s">
        <v>132</v>
      </c>
      <c r="BM101" s="22" t="s">
        <v>174</v>
      </c>
    </row>
    <row r="102" s="1" customFormat="1" ht="38.25" customHeight="1">
      <c r="B102" s="44"/>
      <c r="C102" s="212" t="s">
        <v>175</v>
      </c>
      <c r="D102" s="212" t="s">
        <v>127</v>
      </c>
      <c r="E102" s="213" t="s">
        <v>176</v>
      </c>
      <c r="F102" s="214" t="s">
        <v>177</v>
      </c>
      <c r="G102" s="215" t="s">
        <v>130</v>
      </c>
      <c r="H102" s="216">
        <v>10.651999999999999</v>
      </c>
      <c r="I102" s="217"/>
      <c r="J102" s="218">
        <f>ROUND(I102*H102,2)</f>
        <v>0</v>
      </c>
      <c r="K102" s="214" t="s">
        <v>131</v>
      </c>
      <c r="L102" s="70"/>
      <c r="M102" s="219" t="s">
        <v>21</v>
      </c>
      <c r="N102" s="220" t="s">
        <v>46</v>
      </c>
      <c r="O102" s="45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AR102" s="22" t="s">
        <v>132</v>
      </c>
      <c r="AT102" s="22" t="s">
        <v>127</v>
      </c>
      <c r="AU102" s="22" t="s">
        <v>87</v>
      </c>
      <c r="AY102" s="22" t="s">
        <v>125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22" t="s">
        <v>80</v>
      </c>
      <c r="BK102" s="223">
        <f>ROUND(I102*H102,2)</f>
        <v>0</v>
      </c>
      <c r="BL102" s="22" t="s">
        <v>132</v>
      </c>
      <c r="BM102" s="22" t="s">
        <v>178</v>
      </c>
    </row>
    <row r="103" s="11" customFormat="1">
      <c r="B103" s="224"/>
      <c r="C103" s="225"/>
      <c r="D103" s="226" t="s">
        <v>134</v>
      </c>
      <c r="E103" s="227" t="s">
        <v>21</v>
      </c>
      <c r="F103" s="228" t="s">
        <v>179</v>
      </c>
      <c r="G103" s="225"/>
      <c r="H103" s="229">
        <v>10.651999999999999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AT103" s="235" t="s">
        <v>134</v>
      </c>
      <c r="AU103" s="235" t="s">
        <v>87</v>
      </c>
      <c r="AV103" s="11" t="s">
        <v>87</v>
      </c>
      <c r="AW103" s="11" t="s">
        <v>39</v>
      </c>
      <c r="AX103" s="11" t="s">
        <v>80</v>
      </c>
      <c r="AY103" s="235" t="s">
        <v>125</v>
      </c>
    </row>
    <row r="104" s="1" customFormat="1" ht="16.5" customHeight="1">
      <c r="B104" s="44"/>
      <c r="C104" s="247" t="s">
        <v>180</v>
      </c>
      <c r="D104" s="247" t="s">
        <v>171</v>
      </c>
      <c r="E104" s="248" t="s">
        <v>181</v>
      </c>
      <c r="F104" s="249" t="s">
        <v>182</v>
      </c>
      <c r="G104" s="250" t="s">
        <v>163</v>
      </c>
      <c r="H104" s="251">
        <v>16.893999999999998</v>
      </c>
      <c r="I104" s="252"/>
      <c r="J104" s="253">
        <f>ROUND(I104*H104,2)</f>
        <v>0</v>
      </c>
      <c r="K104" s="249" t="s">
        <v>131</v>
      </c>
      <c r="L104" s="254"/>
      <c r="M104" s="255" t="s">
        <v>21</v>
      </c>
      <c r="N104" s="256" t="s">
        <v>46</v>
      </c>
      <c r="O104" s="45"/>
      <c r="P104" s="221">
        <f>O104*H104</f>
        <v>0</v>
      </c>
      <c r="Q104" s="221">
        <v>1</v>
      </c>
      <c r="R104" s="221">
        <f>Q104*H104</f>
        <v>16.893999999999998</v>
      </c>
      <c r="S104" s="221">
        <v>0</v>
      </c>
      <c r="T104" s="222">
        <f>S104*H104</f>
        <v>0</v>
      </c>
      <c r="AR104" s="22" t="s">
        <v>160</v>
      </c>
      <c r="AT104" s="22" t="s">
        <v>171</v>
      </c>
      <c r="AU104" s="22" t="s">
        <v>87</v>
      </c>
      <c r="AY104" s="22" t="s">
        <v>125</v>
      </c>
      <c r="BE104" s="223">
        <f>IF(N104="základní",J104,0)</f>
        <v>0</v>
      </c>
      <c r="BF104" s="223">
        <f>IF(N104="snížená",J104,0)</f>
        <v>0</v>
      </c>
      <c r="BG104" s="223">
        <f>IF(N104="zákl. přenesená",J104,0)</f>
        <v>0</v>
      </c>
      <c r="BH104" s="223">
        <f>IF(N104="sníž. přenesená",J104,0)</f>
        <v>0</v>
      </c>
      <c r="BI104" s="223">
        <f>IF(N104="nulová",J104,0)</f>
        <v>0</v>
      </c>
      <c r="BJ104" s="22" t="s">
        <v>80</v>
      </c>
      <c r="BK104" s="223">
        <f>ROUND(I104*H104,2)</f>
        <v>0</v>
      </c>
      <c r="BL104" s="22" t="s">
        <v>132</v>
      </c>
      <c r="BM104" s="22" t="s">
        <v>183</v>
      </c>
    </row>
    <row r="105" s="10" customFormat="1" ht="29.88" customHeight="1">
      <c r="B105" s="196"/>
      <c r="C105" s="197"/>
      <c r="D105" s="198" t="s">
        <v>74</v>
      </c>
      <c r="E105" s="210" t="s">
        <v>87</v>
      </c>
      <c r="F105" s="210" t="s">
        <v>184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SUM(P106:P122)</f>
        <v>0</v>
      </c>
      <c r="Q105" s="204"/>
      <c r="R105" s="205">
        <f>SUM(R106:R122)</f>
        <v>21.391181899999996</v>
      </c>
      <c r="S105" s="204"/>
      <c r="T105" s="206">
        <f>SUM(T106:T122)</f>
        <v>0</v>
      </c>
      <c r="AR105" s="207" t="s">
        <v>80</v>
      </c>
      <c r="AT105" s="208" t="s">
        <v>74</v>
      </c>
      <c r="AU105" s="208" t="s">
        <v>80</v>
      </c>
      <c r="AY105" s="207" t="s">
        <v>125</v>
      </c>
      <c r="BK105" s="209">
        <f>SUM(BK106:BK122)</f>
        <v>0</v>
      </c>
    </row>
    <row r="106" s="1" customFormat="1" ht="38.25" customHeight="1">
      <c r="B106" s="44"/>
      <c r="C106" s="212" t="s">
        <v>185</v>
      </c>
      <c r="D106" s="212" t="s">
        <v>127</v>
      </c>
      <c r="E106" s="213" t="s">
        <v>186</v>
      </c>
      <c r="F106" s="214" t="s">
        <v>187</v>
      </c>
      <c r="G106" s="215" t="s">
        <v>188</v>
      </c>
      <c r="H106" s="216">
        <v>87.203999999999994</v>
      </c>
      <c r="I106" s="217"/>
      <c r="J106" s="218">
        <f>ROUND(I106*H106,2)</f>
        <v>0</v>
      </c>
      <c r="K106" s="214" t="s">
        <v>131</v>
      </c>
      <c r="L106" s="70"/>
      <c r="M106" s="219" t="s">
        <v>21</v>
      </c>
      <c r="N106" s="220" t="s">
        <v>46</v>
      </c>
      <c r="O106" s="45"/>
      <c r="P106" s="221">
        <f>O106*H106</f>
        <v>0</v>
      </c>
      <c r="Q106" s="221">
        <v>0.00027</v>
      </c>
      <c r="R106" s="221">
        <f>Q106*H106</f>
        <v>0.023545079999999999</v>
      </c>
      <c r="S106" s="221">
        <v>0</v>
      </c>
      <c r="T106" s="222">
        <f>S106*H106</f>
        <v>0</v>
      </c>
      <c r="AR106" s="22" t="s">
        <v>132</v>
      </c>
      <c r="AT106" s="22" t="s">
        <v>127</v>
      </c>
      <c r="AU106" s="22" t="s">
        <v>87</v>
      </c>
      <c r="AY106" s="22" t="s">
        <v>125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2" t="s">
        <v>80</v>
      </c>
      <c r="BK106" s="223">
        <f>ROUND(I106*H106,2)</f>
        <v>0</v>
      </c>
      <c r="BL106" s="22" t="s">
        <v>132</v>
      </c>
      <c r="BM106" s="22" t="s">
        <v>189</v>
      </c>
    </row>
    <row r="107" s="11" customFormat="1">
      <c r="B107" s="224"/>
      <c r="C107" s="225"/>
      <c r="D107" s="226" t="s">
        <v>134</v>
      </c>
      <c r="E107" s="227" t="s">
        <v>21</v>
      </c>
      <c r="F107" s="228" t="s">
        <v>190</v>
      </c>
      <c r="G107" s="225"/>
      <c r="H107" s="229">
        <v>87.203999999999994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134</v>
      </c>
      <c r="AU107" s="235" t="s">
        <v>87</v>
      </c>
      <c r="AV107" s="11" t="s">
        <v>87</v>
      </c>
      <c r="AW107" s="11" t="s">
        <v>39</v>
      </c>
      <c r="AX107" s="11" t="s">
        <v>80</v>
      </c>
      <c r="AY107" s="235" t="s">
        <v>125</v>
      </c>
    </row>
    <row r="108" s="1" customFormat="1" ht="16.5" customHeight="1">
      <c r="B108" s="44"/>
      <c r="C108" s="212" t="s">
        <v>191</v>
      </c>
      <c r="D108" s="212" t="s">
        <v>127</v>
      </c>
      <c r="E108" s="213" t="s">
        <v>192</v>
      </c>
      <c r="F108" s="214" t="s">
        <v>193</v>
      </c>
      <c r="G108" s="215" t="s">
        <v>130</v>
      </c>
      <c r="H108" s="216">
        <v>2.6829999999999998</v>
      </c>
      <c r="I108" s="217"/>
      <c r="J108" s="218">
        <f>ROUND(I108*H108,2)</f>
        <v>0</v>
      </c>
      <c r="K108" s="214" t="s">
        <v>131</v>
      </c>
      <c r="L108" s="70"/>
      <c r="M108" s="219" t="s">
        <v>21</v>
      </c>
      <c r="N108" s="220" t="s">
        <v>46</v>
      </c>
      <c r="O108" s="45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AR108" s="22" t="s">
        <v>132</v>
      </c>
      <c r="AT108" s="22" t="s">
        <v>127</v>
      </c>
      <c r="AU108" s="22" t="s">
        <v>87</v>
      </c>
      <c r="AY108" s="22" t="s">
        <v>125</v>
      </c>
      <c r="BE108" s="223">
        <f>IF(N108="základní",J108,0)</f>
        <v>0</v>
      </c>
      <c r="BF108" s="223">
        <f>IF(N108="snížená",J108,0)</f>
        <v>0</v>
      </c>
      <c r="BG108" s="223">
        <f>IF(N108="zákl. přenesená",J108,0)</f>
        <v>0</v>
      </c>
      <c r="BH108" s="223">
        <f>IF(N108="sníž. přenesená",J108,0)</f>
        <v>0</v>
      </c>
      <c r="BI108" s="223">
        <f>IF(N108="nulová",J108,0)</f>
        <v>0</v>
      </c>
      <c r="BJ108" s="22" t="s">
        <v>80</v>
      </c>
      <c r="BK108" s="223">
        <f>ROUND(I108*H108,2)</f>
        <v>0</v>
      </c>
      <c r="BL108" s="22" t="s">
        <v>132</v>
      </c>
      <c r="BM108" s="22" t="s">
        <v>194</v>
      </c>
    </row>
    <row r="109" s="11" customFormat="1">
      <c r="B109" s="224"/>
      <c r="C109" s="225"/>
      <c r="D109" s="226" t="s">
        <v>134</v>
      </c>
      <c r="E109" s="227" t="s">
        <v>21</v>
      </c>
      <c r="F109" s="228" t="s">
        <v>195</v>
      </c>
      <c r="G109" s="225"/>
      <c r="H109" s="229">
        <v>2.6829999999999998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134</v>
      </c>
      <c r="AU109" s="235" t="s">
        <v>87</v>
      </c>
      <c r="AV109" s="11" t="s">
        <v>87</v>
      </c>
      <c r="AW109" s="11" t="s">
        <v>39</v>
      </c>
      <c r="AX109" s="11" t="s">
        <v>80</v>
      </c>
      <c r="AY109" s="235" t="s">
        <v>125</v>
      </c>
    </row>
    <row r="110" s="1" customFormat="1" ht="16.5" customHeight="1">
      <c r="B110" s="44"/>
      <c r="C110" s="212" t="s">
        <v>196</v>
      </c>
      <c r="D110" s="212" t="s">
        <v>127</v>
      </c>
      <c r="E110" s="213" t="s">
        <v>197</v>
      </c>
      <c r="F110" s="214" t="s">
        <v>198</v>
      </c>
      <c r="G110" s="215" t="s">
        <v>199</v>
      </c>
      <c r="H110" s="216">
        <v>33.539999999999999</v>
      </c>
      <c r="I110" s="217"/>
      <c r="J110" s="218">
        <f>ROUND(I110*H110,2)</f>
        <v>0</v>
      </c>
      <c r="K110" s="214" t="s">
        <v>131</v>
      </c>
      <c r="L110" s="70"/>
      <c r="M110" s="219" t="s">
        <v>21</v>
      </c>
      <c r="N110" s="220" t="s">
        <v>46</v>
      </c>
      <c r="O110" s="45"/>
      <c r="P110" s="221">
        <f>O110*H110</f>
        <v>0</v>
      </c>
      <c r="Q110" s="221">
        <v>0.00048999999999999998</v>
      </c>
      <c r="R110" s="221">
        <f>Q110*H110</f>
        <v>0.016434600000000001</v>
      </c>
      <c r="S110" s="221">
        <v>0</v>
      </c>
      <c r="T110" s="222">
        <f>S110*H110</f>
        <v>0</v>
      </c>
      <c r="AR110" s="22" t="s">
        <v>132</v>
      </c>
      <c r="AT110" s="22" t="s">
        <v>127</v>
      </c>
      <c r="AU110" s="22" t="s">
        <v>87</v>
      </c>
      <c r="AY110" s="22" t="s">
        <v>125</v>
      </c>
      <c r="BE110" s="223">
        <f>IF(N110="základní",J110,0)</f>
        <v>0</v>
      </c>
      <c r="BF110" s="223">
        <f>IF(N110="snížená",J110,0)</f>
        <v>0</v>
      </c>
      <c r="BG110" s="223">
        <f>IF(N110="zákl. přenesená",J110,0)</f>
        <v>0</v>
      </c>
      <c r="BH110" s="223">
        <f>IF(N110="sníž. přenesená",J110,0)</f>
        <v>0</v>
      </c>
      <c r="BI110" s="223">
        <f>IF(N110="nulová",J110,0)</f>
        <v>0</v>
      </c>
      <c r="BJ110" s="22" t="s">
        <v>80</v>
      </c>
      <c r="BK110" s="223">
        <f>ROUND(I110*H110,2)</f>
        <v>0</v>
      </c>
      <c r="BL110" s="22" t="s">
        <v>132</v>
      </c>
      <c r="BM110" s="22" t="s">
        <v>200</v>
      </c>
    </row>
    <row r="111" s="11" customFormat="1">
      <c r="B111" s="224"/>
      <c r="C111" s="225"/>
      <c r="D111" s="226" t="s">
        <v>134</v>
      </c>
      <c r="E111" s="227" t="s">
        <v>21</v>
      </c>
      <c r="F111" s="228" t="s">
        <v>201</v>
      </c>
      <c r="G111" s="225"/>
      <c r="H111" s="229">
        <v>33.539999999999999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134</v>
      </c>
      <c r="AU111" s="235" t="s">
        <v>87</v>
      </c>
      <c r="AV111" s="11" t="s">
        <v>87</v>
      </c>
      <c r="AW111" s="11" t="s">
        <v>39</v>
      </c>
      <c r="AX111" s="11" t="s">
        <v>80</v>
      </c>
      <c r="AY111" s="235" t="s">
        <v>125</v>
      </c>
    </row>
    <row r="112" s="1" customFormat="1" ht="25.5" customHeight="1">
      <c r="B112" s="44"/>
      <c r="C112" s="212" t="s">
        <v>202</v>
      </c>
      <c r="D112" s="212" t="s">
        <v>127</v>
      </c>
      <c r="E112" s="213" t="s">
        <v>203</v>
      </c>
      <c r="F112" s="214" t="s">
        <v>204</v>
      </c>
      <c r="G112" s="215" t="s">
        <v>188</v>
      </c>
      <c r="H112" s="216">
        <v>184.40299999999999</v>
      </c>
      <c r="I112" s="217"/>
      <c r="J112" s="218">
        <f>ROUND(I112*H112,2)</f>
        <v>0</v>
      </c>
      <c r="K112" s="214" t="s">
        <v>131</v>
      </c>
      <c r="L112" s="70"/>
      <c r="M112" s="219" t="s">
        <v>21</v>
      </c>
      <c r="N112" s="220" t="s">
        <v>46</v>
      </c>
      <c r="O112" s="45"/>
      <c r="P112" s="221">
        <f>O112*H112</f>
        <v>0</v>
      </c>
      <c r="Q112" s="221">
        <v>0.00010000000000000001</v>
      </c>
      <c r="R112" s="221">
        <f>Q112*H112</f>
        <v>0.0184403</v>
      </c>
      <c r="S112" s="221">
        <v>0</v>
      </c>
      <c r="T112" s="222">
        <f>S112*H112</f>
        <v>0</v>
      </c>
      <c r="AR112" s="22" t="s">
        <v>132</v>
      </c>
      <c r="AT112" s="22" t="s">
        <v>127</v>
      </c>
      <c r="AU112" s="22" t="s">
        <v>87</v>
      </c>
      <c r="AY112" s="22" t="s">
        <v>125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" t="s">
        <v>80</v>
      </c>
      <c r="BK112" s="223">
        <f>ROUND(I112*H112,2)</f>
        <v>0</v>
      </c>
      <c r="BL112" s="22" t="s">
        <v>132</v>
      </c>
      <c r="BM112" s="22" t="s">
        <v>205</v>
      </c>
    </row>
    <row r="113" s="11" customFormat="1">
      <c r="B113" s="224"/>
      <c r="C113" s="225"/>
      <c r="D113" s="226" t="s">
        <v>134</v>
      </c>
      <c r="E113" s="227" t="s">
        <v>21</v>
      </c>
      <c r="F113" s="228" t="s">
        <v>206</v>
      </c>
      <c r="G113" s="225"/>
      <c r="H113" s="229">
        <v>18.170000000000002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AT113" s="235" t="s">
        <v>134</v>
      </c>
      <c r="AU113" s="235" t="s">
        <v>87</v>
      </c>
      <c r="AV113" s="11" t="s">
        <v>87</v>
      </c>
      <c r="AW113" s="11" t="s">
        <v>39</v>
      </c>
      <c r="AX113" s="11" t="s">
        <v>75</v>
      </c>
      <c r="AY113" s="235" t="s">
        <v>125</v>
      </c>
    </row>
    <row r="114" s="11" customFormat="1">
      <c r="B114" s="224"/>
      <c r="C114" s="225"/>
      <c r="D114" s="226" t="s">
        <v>134</v>
      </c>
      <c r="E114" s="227" t="s">
        <v>21</v>
      </c>
      <c r="F114" s="228" t="s">
        <v>207</v>
      </c>
      <c r="G114" s="225"/>
      <c r="H114" s="229">
        <v>111.15300000000001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134</v>
      </c>
      <c r="AU114" s="235" t="s">
        <v>87</v>
      </c>
      <c r="AV114" s="11" t="s">
        <v>87</v>
      </c>
      <c r="AW114" s="11" t="s">
        <v>39</v>
      </c>
      <c r="AX114" s="11" t="s">
        <v>75</v>
      </c>
      <c r="AY114" s="235" t="s">
        <v>125</v>
      </c>
    </row>
    <row r="115" s="11" customFormat="1">
      <c r="B115" s="224"/>
      <c r="C115" s="225"/>
      <c r="D115" s="226" t="s">
        <v>134</v>
      </c>
      <c r="E115" s="227" t="s">
        <v>21</v>
      </c>
      <c r="F115" s="228" t="s">
        <v>208</v>
      </c>
      <c r="G115" s="225"/>
      <c r="H115" s="229">
        <v>55.079999999999998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AT115" s="235" t="s">
        <v>134</v>
      </c>
      <c r="AU115" s="235" t="s">
        <v>87</v>
      </c>
      <c r="AV115" s="11" t="s">
        <v>87</v>
      </c>
      <c r="AW115" s="11" t="s">
        <v>39</v>
      </c>
      <c r="AX115" s="11" t="s">
        <v>75</v>
      </c>
      <c r="AY115" s="235" t="s">
        <v>125</v>
      </c>
    </row>
    <row r="116" s="12" customFormat="1">
      <c r="B116" s="236"/>
      <c r="C116" s="237"/>
      <c r="D116" s="226" t="s">
        <v>134</v>
      </c>
      <c r="E116" s="238" t="s">
        <v>21</v>
      </c>
      <c r="F116" s="239" t="s">
        <v>137</v>
      </c>
      <c r="G116" s="237"/>
      <c r="H116" s="240">
        <v>184.40299999999999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AT116" s="246" t="s">
        <v>134</v>
      </c>
      <c r="AU116" s="246" t="s">
        <v>87</v>
      </c>
      <c r="AV116" s="12" t="s">
        <v>132</v>
      </c>
      <c r="AW116" s="12" t="s">
        <v>39</v>
      </c>
      <c r="AX116" s="12" t="s">
        <v>80</v>
      </c>
      <c r="AY116" s="246" t="s">
        <v>125</v>
      </c>
    </row>
    <row r="117" s="1" customFormat="1" ht="16.5" customHeight="1">
      <c r="B117" s="44"/>
      <c r="C117" s="247" t="s">
        <v>209</v>
      </c>
      <c r="D117" s="247" t="s">
        <v>171</v>
      </c>
      <c r="E117" s="248" t="s">
        <v>210</v>
      </c>
      <c r="F117" s="249" t="s">
        <v>211</v>
      </c>
      <c r="G117" s="250" t="s">
        <v>188</v>
      </c>
      <c r="H117" s="251">
        <v>300.48399999999998</v>
      </c>
      <c r="I117" s="252"/>
      <c r="J117" s="253">
        <f>ROUND(I117*H117,2)</f>
        <v>0</v>
      </c>
      <c r="K117" s="249" t="s">
        <v>131</v>
      </c>
      <c r="L117" s="254"/>
      <c r="M117" s="255" t="s">
        <v>21</v>
      </c>
      <c r="N117" s="256" t="s">
        <v>46</v>
      </c>
      <c r="O117" s="45"/>
      <c r="P117" s="221">
        <f>O117*H117</f>
        <v>0</v>
      </c>
      <c r="Q117" s="221">
        <v>0.00050000000000000001</v>
      </c>
      <c r="R117" s="221">
        <f>Q117*H117</f>
        <v>0.15024199999999999</v>
      </c>
      <c r="S117" s="221">
        <v>0</v>
      </c>
      <c r="T117" s="222">
        <f>S117*H117</f>
        <v>0</v>
      </c>
      <c r="AR117" s="22" t="s">
        <v>160</v>
      </c>
      <c r="AT117" s="22" t="s">
        <v>171</v>
      </c>
      <c r="AU117" s="22" t="s">
        <v>87</v>
      </c>
      <c r="AY117" s="22" t="s">
        <v>125</v>
      </c>
      <c r="BE117" s="223">
        <f>IF(N117="základní",J117,0)</f>
        <v>0</v>
      </c>
      <c r="BF117" s="223">
        <f>IF(N117="snížená",J117,0)</f>
        <v>0</v>
      </c>
      <c r="BG117" s="223">
        <f>IF(N117="zákl. přenesená",J117,0)</f>
        <v>0</v>
      </c>
      <c r="BH117" s="223">
        <f>IF(N117="sníž. přenesená",J117,0)</f>
        <v>0</v>
      </c>
      <c r="BI117" s="223">
        <f>IF(N117="nulová",J117,0)</f>
        <v>0</v>
      </c>
      <c r="BJ117" s="22" t="s">
        <v>80</v>
      </c>
      <c r="BK117" s="223">
        <f>ROUND(I117*H117,2)</f>
        <v>0</v>
      </c>
      <c r="BL117" s="22" t="s">
        <v>132</v>
      </c>
      <c r="BM117" s="22" t="s">
        <v>212</v>
      </c>
    </row>
    <row r="118" s="1" customFormat="1" ht="25.5" customHeight="1">
      <c r="B118" s="44"/>
      <c r="C118" s="212" t="s">
        <v>213</v>
      </c>
      <c r="D118" s="212" t="s">
        <v>127</v>
      </c>
      <c r="E118" s="213" t="s">
        <v>214</v>
      </c>
      <c r="F118" s="214" t="s">
        <v>215</v>
      </c>
      <c r="G118" s="215" t="s">
        <v>130</v>
      </c>
      <c r="H118" s="216">
        <v>9.3879999999999999</v>
      </c>
      <c r="I118" s="217"/>
      <c r="J118" s="218">
        <f>ROUND(I118*H118,2)</f>
        <v>0</v>
      </c>
      <c r="K118" s="214" t="s">
        <v>131</v>
      </c>
      <c r="L118" s="70"/>
      <c r="M118" s="219" t="s">
        <v>21</v>
      </c>
      <c r="N118" s="220" t="s">
        <v>46</v>
      </c>
      <c r="O118" s="45"/>
      <c r="P118" s="221">
        <f>O118*H118</f>
        <v>0</v>
      </c>
      <c r="Q118" s="221">
        <v>2.2563399999999998</v>
      </c>
      <c r="R118" s="221">
        <f>Q118*H118</f>
        <v>21.182519919999997</v>
      </c>
      <c r="S118" s="221">
        <v>0</v>
      </c>
      <c r="T118" s="222">
        <f>S118*H118</f>
        <v>0</v>
      </c>
      <c r="AR118" s="22" t="s">
        <v>132</v>
      </c>
      <c r="AT118" s="22" t="s">
        <v>127</v>
      </c>
      <c r="AU118" s="22" t="s">
        <v>87</v>
      </c>
      <c r="AY118" s="22" t="s">
        <v>125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22" t="s">
        <v>80</v>
      </c>
      <c r="BK118" s="223">
        <f>ROUND(I118*H118,2)</f>
        <v>0</v>
      </c>
      <c r="BL118" s="22" t="s">
        <v>132</v>
      </c>
      <c r="BM118" s="22" t="s">
        <v>216</v>
      </c>
    </row>
    <row r="119" s="11" customFormat="1">
      <c r="B119" s="224"/>
      <c r="C119" s="225"/>
      <c r="D119" s="226" t="s">
        <v>134</v>
      </c>
      <c r="E119" s="227" t="s">
        <v>21</v>
      </c>
      <c r="F119" s="228" t="s">
        <v>217</v>
      </c>
      <c r="G119" s="225"/>
      <c r="H119" s="229">
        <v>4.4059999999999997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AT119" s="235" t="s">
        <v>134</v>
      </c>
      <c r="AU119" s="235" t="s">
        <v>87</v>
      </c>
      <c r="AV119" s="11" t="s">
        <v>87</v>
      </c>
      <c r="AW119" s="11" t="s">
        <v>39</v>
      </c>
      <c r="AX119" s="11" t="s">
        <v>75</v>
      </c>
      <c r="AY119" s="235" t="s">
        <v>125</v>
      </c>
    </row>
    <row r="120" s="11" customFormat="1">
      <c r="B120" s="224"/>
      <c r="C120" s="225"/>
      <c r="D120" s="226" t="s">
        <v>134</v>
      </c>
      <c r="E120" s="227" t="s">
        <v>21</v>
      </c>
      <c r="F120" s="228" t="s">
        <v>218</v>
      </c>
      <c r="G120" s="225"/>
      <c r="H120" s="229">
        <v>4.2690000000000001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134</v>
      </c>
      <c r="AU120" s="235" t="s">
        <v>87</v>
      </c>
      <c r="AV120" s="11" t="s">
        <v>87</v>
      </c>
      <c r="AW120" s="11" t="s">
        <v>39</v>
      </c>
      <c r="AX120" s="11" t="s">
        <v>75</v>
      </c>
      <c r="AY120" s="235" t="s">
        <v>125</v>
      </c>
    </row>
    <row r="121" s="11" customFormat="1">
      <c r="B121" s="224"/>
      <c r="C121" s="225"/>
      <c r="D121" s="226" t="s">
        <v>134</v>
      </c>
      <c r="E121" s="227" t="s">
        <v>21</v>
      </c>
      <c r="F121" s="228" t="s">
        <v>219</v>
      </c>
      <c r="G121" s="225"/>
      <c r="H121" s="229">
        <v>0.71299999999999997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AT121" s="235" t="s">
        <v>134</v>
      </c>
      <c r="AU121" s="235" t="s">
        <v>87</v>
      </c>
      <c r="AV121" s="11" t="s">
        <v>87</v>
      </c>
      <c r="AW121" s="11" t="s">
        <v>39</v>
      </c>
      <c r="AX121" s="11" t="s">
        <v>75</v>
      </c>
      <c r="AY121" s="235" t="s">
        <v>125</v>
      </c>
    </row>
    <row r="122" s="12" customFormat="1">
      <c r="B122" s="236"/>
      <c r="C122" s="237"/>
      <c r="D122" s="226" t="s">
        <v>134</v>
      </c>
      <c r="E122" s="238" t="s">
        <v>21</v>
      </c>
      <c r="F122" s="239" t="s">
        <v>137</v>
      </c>
      <c r="G122" s="237"/>
      <c r="H122" s="240">
        <v>9.3879999999999999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AT122" s="246" t="s">
        <v>134</v>
      </c>
      <c r="AU122" s="246" t="s">
        <v>87</v>
      </c>
      <c r="AV122" s="12" t="s">
        <v>132</v>
      </c>
      <c r="AW122" s="12" t="s">
        <v>39</v>
      </c>
      <c r="AX122" s="12" t="s">
        <v>80</v>
      </c>
      <c r="AY122" s="246" t="s">
        <v>125</v>
      </c>
    </row>
    <row r="123" s="10" customFormat="1" ht="29.88" customHeight="1">
      <c r="B123" s="196"/>
      <c r="C123" s="197"/>
      <c r="D123" s="198" t="s">
        <v>74</v>
      </c>
      <c r="E123" s="210" t="s">
        <v>141</v>
      </c>
      <c r="F123" s="210" t="s">
        <v>220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SUM(P124:P135)</f>
        <v>0</v>
      </c>
      <c r="Q123" s="204"/>
      <c r="R123" s="205">
        <f>SUM(R124:R135)</f>
        <v>105.14823172000001</v>
      </c>
      <c r="S123" s="204"/>
      <c r="T123" s="206">
        <f>SUM(T124:T135)</f>
        <v>0</v>
      </c>
      <c r="AR123" s="207" t="s">
        <v>80</v>
      </c>
      <c r="AT123" s="208" t="s">
        <v>74</v>
      </c>
      <c r="AU123" s="208" t="s">
        <v>80</v>
      </c>
      <c r="AY123" s="207" t="s">
        <v>125</v>
      </c>
      <c r="BK123" s="209">
        <f>SUM(BK124:BK135)</f>
        <v>0</v>
      </c>
    </row>
    <row r="124" s="1" customFormat="1" ht="25.5" customHeight="1">
      <c r="B124" s="44"/>
      <c r="C124" s="212" t="s">
        <v>221</v>
      </c>
      <c r="D124" s="212" t="s">
        <v>127</v>
      </c>
      <c r="E124" s="213" t="s">
        <v>222</v>
      </c>
      <c r="F124" s="214" t="s">
        <v>223</v>
      </c>
      <c r="G124" s="215" t="s">
        <v>130</v>
      </c>
      <c r="H124" s="216">
        <v>41.783000000000001</v>
      </c>
      <c r="I124" s="217"/>
      <c r="J124" s="218">
        <f>ROUND(I124*H124,2)</f>
        <v>0</v>
      </c>
      <c r="K124" s="214" t="s">
        <v>131</v>
      </c>
      <c r="L124" s="70"/>
      <c r="M124" s="219" t="s">
        <v>21</v>
      </c>
      <c r="N124" s="220" t="s">
        <v>46</v>
      </c>
      <c r="O124" s="45"/>
      <c r="P124" s="221">
        <f>O124*H124</f>
        <v>0</v>
      </c>
      <c r="Q124" s="221">
        <v>2.45329</v>
      </c>
      <c r="R124" s="221">
        <f>Q124*H124</f>
        <v>102.50581607000001</v>
      </c>
      <c r="S124" s="221">
        <v>0</v>
      </c>
      <c r="T124" s="222">
        <f>S124*H124</f>
        <v>0</v>
      </c>
      <c r="AR124" s="22" t="s">
        <v>132</v>
      </c>
      <c r="AT124" s="22" t="s">
        <v>127</v>
      </c>
      <c r="AU124" s="22" t="s">
        <v>87</v>
      </c>
      <c r="AY124" s="22" t="s">
        <v>125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22" t="s">
        <v>80</v>
      </c>
      <c r="BK124" s="223">
        <f>ROUND(I124*H124,2)</f>
        <v>0</v>
      </c>
      <c r="BL124" s="22" t="s">
        <v>132</v>
      </c>
      <c r="BM124" s="22" t="s">
        <v>224</v>
      </c>
    </row>
    <row r="125" s="11" customFormat="1">
      <c r="B125" s="224"/>
      <c r="C125" s="225"/>
      <c r="D125" s="226" t="s">
        <v>134</v>
      </c>
      <c r="E125" s="227" t="s">
        <v>21</v>
      </c>
      <c r="F125" s="228" t="s">
        <v>225</v>
      </c>
      <c r="G125" s="225"/>
      <c r="H125" s="229">
        <v>1.286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AT125" s="235" t="s">
        <v>134</v>
      </c>
      <c r="AU125" s="235" t="s">
        <v>87</v>
      </c>
      <c r="AV125" s="11" t="s">
        <v>87</v>
      </c>
      <c r="AW125" s="11" t="s">
        <v>39</v>
      </c>
      <c r="AX125" s="11" t="s">
        <v>75</v>
      </c>
      <c r="AY125" s="235" t="s">
        <v>125</v>
      </c>
    </row>
    <row r="126" s="11" customFormat="1">
      <c r="B126" s="224"/>
      <c r="C126" s="225"/>
      <c r="D126" s="226" t="s">
        <v>134</v>
      </c>
      <c r="E126" s="227" t="s">
        <v>21</v>
      </c>
      <c r="F126" s="228" t="s">
        <v>226</v>
      </c>
      <c r="G126" s="225"/>
      <c r="H126" s="229">
        <v>27.48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134</v>
      </c>
      <c r="AU126" s="235" t="s">
        <v>87</v>
      </c>
      <c r="AV126" s="11" t="s">
        <v>87</v>
      </c>
      <c r="AW126" s="11" t="s">
        <v>39</v>
      </c>
      <c r="AX126" s="11" t="s">
        <v>75</v>
      </c>
      <c r="AY126" s="235" t="s">
        <v>125</v>
      </c>
    </row>
    <row r="127" s="11" customFormat="1">
      <c r="B127" s="224"/>
      <c r="C127" s="225"/>
      <c r="D127" s="226" t="s">
        <v>134</v>
      </c>
      <c r="E127" s="227" t="s">
        <v>21</v>
      </c>
      <c r="F127" s="228" t="s">
        <v>227</v>
      </c>
      <c r="G127" s="225"/>
      <c r="H127" s="229">
        <v>13.017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134</v>
      </c>
      <c r="AU127" s="235" t="s">
        <v>87</v>
      </c>
      <c r="AV127" s="11" t="s">
        <v>87</v>
      </c>
      <c r="AW127" s="11" t="s">
        <v>39</v>
      </c>
      <c r="AX127" s="11" t="s">
        <v>75</v>
      </c>
      <c r="AY127" s="235" t="s">
        <v>125</v>
      </c>
    </row>
    <row r="128" s="12" customFormat="1">
      <c r="B128" s="236"/>
      <c r="C128" s="237"/>
      <c r="D128" s="226" t="s">
        <v>134</v>
      </c>
      <c r="E128" s="238" t="s">
        <v>21</v>
      </c>
      <c r="F128" s="239" t="s">
        <v>137</v>
      </c>
      <c r="G128" s="237"/>
      <c r="H128" s="240">
        <v>41.783000000000001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134</v>
      </c>
      <c r="AU128" s="246" t="s">
        <v>87</v>
      </c>
      <c r="AV128" s="12" t="s">
        <v>132</v>
      </c>
      <c r="AW128" s="12" t="s">
        <v>39</v>
      </c>
      <c r="AX128" s="12" t="s">
        <v>80</v>
      </c>
      <c r="AY128" s="246" t="s">
        <v>125</v>
      </c>
    </row>
    <row r="129" s="1" customFormat="1" ht="25.5" customHeight="1">
      <c r="B129" s="44"/>
      <c r="C129" s="212" t="s">
        <v>228</v>
      </c>
      <c r="D129" s="212" t="s">
        <v>127</v>
      </c>
      <c r="E129" s="213" t="s">
        <v>229</v>
      </c>
      <c r="F129" s="214" t="s">
        <v>230</v>
      </c>
      <c r="G129" s="215" t="s">
        <v>188</v>
      </c>
      <c r="H129" s="216">
        <v>214.07400000000001</v>
      </c>
      <c r="I129" s="217"/>
      <c r="J129" s="218">
        <f>ROUND(I129*H129,2)</f>
        <v>0</v>
      </c>
      <c r="K129" s="214" t="s">
        <v>131</v>
      </c>
      <c r="L129" s="70"/>
      <c r="M129" s="219" t="s">
        <v>21</v>
      </c>
      <c r="N129" s="220" t="s">
        <v>46</v>
      </c>
      <c r="O129" s="45"/>
      <c r="P129" s="221">
        <f>O129*H129</f>
        <v>0</v>
      </c>
      <c r="Q129" s="221">
        <v>0.0027499999999999998</v>
      </c>
      <c r="R129" s="221">
        <f>Q129*H129</f>
        <v>0.58870350000000005</v>
      </c>
      <c r="S129" s="221">
        <v>0</v>
      </c>
      <c r="T129" s="222">
        <f>S129*H129</f>
        <v>0</v>
      </c>
      <c r="AR129" s="22" t="s">
        <v>132</v>
      </c>
      <c r="AT129" s="22" t="s">
        <v>127</v>
      </c>
      <c r="AU129" s="22" t="s">
        <v>87</v>
      </c>
      <c r="AY129" s="22" t="s">
        <v>125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22" t="s">
        <v>80</v>
      </c>
      <c r="BK129" s="223">
        <f>ROUND(I129*H129,2)</f>
        <v>0</v>
      </c>
      <c r="BL129" s="22" t="s">
        <v>132</v>
      </c>
      <c r="BM129" s="22" t="s">
        <v>231</v>
      </c>
    </row>
    <row r="130" s="11" customFormat="1">
      <c r="B130" s="224"/>
      <c r="C130" s="225"/>
      <c r="D130" s="226" t="s">
        <v>134</v>
      </c>
      <c r="E130" s="227" t="s">
        <v>21</v>
      </c>
      <c r="F130" s="228" t="s">
        <v>232</v>
      </c>
      <c r="G130" s="225"/>
      <c r="H130" s="229">
        <v>107.669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AT130" s="235" t="s">
        <v>134</v>
      </c>
      <c r="AU130" s="235" t="s">
        <v>87</v>
      </c>
      <c r="AV130" s="11" t="s">
        <v>87</v>
      </c>
      <c r="AW130" s="11" t="s">
        <v>39</v>
      </c>
      <c r="AX130" s="11" t="s">
        <v>75</v>
      </c>
      <c r="AY130" s="235" t="s">
        <v>125</v>
      </c>
    </row>
    <row r="131" s="11" customFormat="1">
      <c r="B131" s="224"/>
      <c r="C131" s="225"/>
      <c r="D131" s="226" t="s">
        <v>134</v>
      </c>
      <c r="E131" s="227" t="s">
        <v>21</v>
      </c>
      <c r="F131" s="228" t="s">
        <v>233</v>
      </c>
      <c r="G131" s="225"/>
      <c r="H131" s="229">
        <v>106.405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134</v>
      </c>
      <c r="AU131" s="235" t="s">
        <v>87</v>
      </c>
      <c r="AV131" s="11" t="s">
        <v>87</v>
      </c>
      <c r="AW131" s="11" t="s">
        <v>39</v>
      </c>
      <c r="AX131" s="11" t="s">
        <v>75</v>
      </c>
      <c r="AY131" s="235" t="s">
        <v>125</v>
      </c>
    </row>
    <row r="132" s="12" customFormat="1">
      <c r="B132" s="236"/>
      <c r="C132" s="237"/>
      <c r="D132" s="226" t="s">
        <v>134</v>
      </c>
      <c r="E132" s="238" t="s">
        <v>21</v>
      </c>
      <c r="F132" s="239" t="s">
        <v>137</v>
      </c>
      <c r="G132" s="237"/>
      <c r="H132" s="240">
        <v>214.07400000000001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134</v>
      </c>
      <c r="AU132" s="246" t="s">
        <v>87</v>
      </c>
      <c r="AV132" s="12" t="s">
        <v>132</v>
      </c>
      <c r="AW132" s="12" t="s">
        <v>39</v>
      </c>
      <c r="AX132" s="12" t="s">
        <v>80</v>
      </c>
      <c r="AY132" s="246" t="s">
        <v>125</v>
      </c>
    </row>
    <row r="133" s="1" customFormat="1" ht="25.5" customHeight="1">
      <c r="B133" s="44"/>
      <c r="C133" s="212" t="s">
        <v>234</v>
      </c>
      <c r="D133" s="212" t="s">
        <v>127</v>
      </c>
      <c r="E133" s="213" t="s">
        <v>235</v>
      </c>
      <c r="F133" s="214" t="s">
        <v>236</v>
      </c>
      <c r="G133" s="215" t="s">
        <v>188</v>
      </c>
      <c r="H133" s="216">
        <v>214.07400000000001</v>
      </c>
      <c r="I133" s="217"/>
      <c r="J133" s="218">
        <f>ROUND(I133*H133,2)</f>
        <v>0</v>
      </c>
      <c r="K133" s="214" t="s">
        <v>131</v>
      </c>
      <c r="L133" s="70"/>
      <c r="M133" s="219" t="s">
        <v>21</v>
      </c>
      <c r="N133" s="220" t="s">
        <v>46</v>
      </c>
      <c r="O133" s="45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AR133" s="22" t="s">
        <v>132</v>
      </c>
      <c r="AT133" s="22" t="s">
        <v>127</v>
      </c>
      <c r="AU133" s="22" t="s">
        <v>87</v>
      </c>
      <c r="AY133" s="22" t="s">
        <v>125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22" t="s">
        <v>80</v>
      </c>
      <c r="BK133" s="223">
        <f>ROUND(I133*H133,2)</f>
        <v>0</v>
      </c>
      <c r="BL133" s="22" t="s">
        <v>132</v>
      </c>
      <c r="BM133" s="22" t="s">
        <v>237</v>
      </c>
    </row>
    <row r="134" s="1" customFormat="1" ht="25.5" customHeight="1">
      <c r="B134" s="44"/>
      <c r="C134" s="212" t="s">
        <v>238</v>
      </c>
      <c r="D134" s="212" t="s">
        <v>127</v>
      </c>
      <c r="E134" s="213" t="s">
        <v>239</v>
      </c>
      <c r="F134" s="214" t="s">
        <v>240</v>
      </c>
      <c r="G134" s="215" t="s">
        <v>163</v>
      </c>
      <c r="H134" s="216">
        <v>1.085</v>
      </c>
      <c r="I134" s="217"/>
      <c r="J134" s="218">
        <f>ROUND(I134*H134,2)</f>
        <v>0</v>
      </c>
      <c r="K134" s="214" t="s">
        <v>131</v>
      </c>
      <c r="L134" s="70"/>
      <c r="M134" s="219" t="s">
        <v>21</v>
      </c>
      <c r="N134" s="220" t="s">
        <v>46</v>
      </c>
      <c r="O134" s="45"/>
      <c r="P134" s="221">
        <f>O134*H134</f>
        <v>0</v>
      </c>
      <c r="Q134" s="221">
        <v>1.04881</v>
      </c>
      <c r="R134" s="221">
        <f>Q134*H134</f>
        <v>1.13795885</v>
      </c>
      <c r="S134" s="221">
        <v>0</v>
      </c>
      <c r="T134" s="222">
        <f>S134*H134</f>
        <v>0</v>
      </c>
      <c r="AR134" s="22" t="s">
        <v>132</v>
      </c>
      <c r="AT134" s="22" t="s">
        <v>127</v>
      </c>
      <c r="AU134" s="22" t="s">
        <v>87</v>
      </c>
      <c r="AY134" s="22" t="s">
        <v>125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22" t="s">
        <v>80</v>
      </c>
      <c r="BK134" s="223">
        <f>ROUND(I134*H134,2)</f>
        <v>0</v>
      </c>
      <c r="BL134" s="22" t="s">
        <v>132</v>
      </c>
      <c r="BM134" s="22" t="s">
        <v>241</v>
      </c>
    </row>
    <row r="135" s="1" customFormat="1" ht="25.5" customHeight="1">
      <c r="B135" s="44"/>
      <c r="C135" s="212" t="s">
        <v>242</v>
      </c>
      <c r="D135" s="212" t="s">
        <v>127</v>
      </c>
      <c r="E135" s="213" t="s">
        <v>243</v>
      </c>
      <c r="F135" s="214" t="s">
        <v>244</v>
      </c>
      <c r="G135" s="215" t="s">
        <v>163</v>
      </c>
      <c r="H135" s="216">
        <v>0.87</v>
      </c>
      <c r="I135" s="217"/>
      <c r="J135" s="218">
        <f>ROUND(I135*H135,2)</f>
        <v>0</v>
      </c>
      <c r="K135" s="214" t="s">
        <v>131</v>
      </c>
      <c r="L135" s="70"/>
      <c r="M135" s="219" t="s">
        <v>21</v>
      </c>
      <c r="N135" s="220" t="s">
        <v>46</v>
      </c>
      <c r="O135" s="45"/>
      <c r="P135" s="221">
        <f>O135*H135</f>
        <v>0</v>
      </c>
      <c r="Q135" s="221">
        <v>1.0525899999999999</v>
      </c>
      <c r="R135" s="221">
        <f>Q135*H135</f>
        <v>0.91575329999999988</v>
      </c>
      <c r="S135" s="221">
        <v>0</v>
      </c>
      <c r="T135" s="222">
        <f>S135*H135</f>
        <v>0</v>
      </c>
      <c r="AR135" s="22" t="s">
        <v>132</v>
      </c>
      <c r="AT135" s="22" t="s">
        <v>127</v>
      </c>
      <c r="AU135" s="22" t="s">
        <v>87</v>
      </c>
      <c r="AY135" s="22" t="s">
        <v>125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22" t="s">
        <v>80</v>
      </c>
      <c r="BK135" s="223">
        <f>ROUND(I135*H135,2)</f>
        <v>0</v>
      </c>
      <c r="BL135" s="22" t="s">
        <v>132</v>
      </c>
      <c r="BM135" s="22" t="s">
        <v>245</v>
      </c>
    </row>
    <row r="136" s="10" customFormat="1" ht="29.88" customHeight="1">
      <c r="B136" s="196"/>
      <c r="C136" s="197"/>
      <c r="D136" s="198" t="s">
        <v>74</v>
      </c>
      <c r="E136" s="210" t="s">
        <v>148</v>
      </c>
      <c r="F136" s="210" t="s">
        <v>246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SUM(P137:P143)</f>
        <v>0</v>
      </c>
      <c r="Q136" s="204"/>
      <c r="R136" s="205">
        <f>SUM(R137:R143)</f>
        <v>4.4184299999999999</v>
      </c>
      <c r="S136" s="204"/>
      <c r="T136" s="206">
        <f>SUM(T137:T143)</f>
        <v>28.6416</v>
      </c>
      <c r="AR136" s="207" t="s">
        <v>80</v>
      </c>
      <c r="AT136" s="208" t="s">
        <v>74</v>
      </c>
      <c r="AU136" s="208" t="s">
        <v>80</v>
      </c>
      <c r="AY136" s="207" t="s">
        <v>125</v>
      </c>
      <c r="BK136" s="209">
        <f>SUM(BK137:BK143)</f>
        <v>0</v>
      </c>
    </row>
    <row r="137" s="1" customFormat="1" ht="51" customHeight="1">
      <c r="B137" s="44"/>
      <c r="C137" s="212" t="s">
        <v>247</v>
      </c>
      <c r="D137" s="212" t="s">
        <v>127</v>
      </c>
      <c r="E137" s="213" t="s">
        <v>248</v>
      </c>
      <c r="F137" s="214" t="s">
        <v>249</v>
      </c>
      <c r="G137" s="215" t="s">
        <v>188</v>
      </c>
      <c r="H137" s="216">
        <v>110.16</v>
      </c>
      <c r="I137" s="217"/>
      <c r="J137" s="218">
        <f>ROUND(I137*H137,2)</f>
        <v>0</v>
      </c>
      <c r="K137" s="214" t="s">
        <v>131</v>
      </c>
      <c r="L137" s="70"/>
      <c r="M137" s="219" t="s">
        <v>21</v>
      </c>
      <c r="N137" s="220" t="s">
        <v>46</v>
      </c>
      <c r="O137" s="45"/>
      <c r="P137" s="221">
        <f>O137*H137</f>
        <v>0</v>
      </c>
      <c r="Q137" s="221">
        <v>0</v>
      </c>
      <c r="R137" s="221">
        <f>Q137*H137</f>
        <v>0</v>
      </c>
      <c r="S137" s="221">
        <v>0.26000000000000001</v>
      </c>
      <c r="T137" s="222">
        <f>S137*H137</f>
        <v>28.6416</v>
      </c>
      <c r="AR137" s="22" t="s">
        <v>132</v>
      </c>
      <c r="AT137" s="22" t="s">
        <v>127</v>
      </c>
      <c r="AU137" s="22" t="s">
        <v>87</v>
      </c>
      <c r="AY137" s="22" t="s">
        <v>125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22" t="s">
        <v>80</v>
      </c>
      <c r="BK137" s="223">
        <f>ROUND(I137*H137,2)</f>
        <v>0</v>
      </c>
      <c r="BL137" s="22" t="s">
        <v>132</v>
      </c>
      <c r="BM137" s="22" t="s">
        <v>250</v>
      </c>
    </row>
    <row r="138" s="1" customFormat="1" ht="25.5" customHeight="1">
      <c r="B138" s="44"/>
      <c r="C138" s="212" t="s">
        <v>251</v>
      </c>
      <c r="D138" s="212" t="s">
        <v>127</v>
      </c>
      <c r="E138" s="213" t="s">
        <v>252</v>
      </c>
      <c r="F138" s="214" t="s">
        <v>253</v>
      </c>
      <c r="G138" s="215" t="s">
        <v>188</v>
      </c>
      <c r="H138" s="216">
        <v>55.079999999999998</v>
      </c>
      <c r="I138" s="217"/>
      <c r="J138" s="218">
        <f>ROUND(I138*H138,2)</f>
        <v>0</v>
      </c>
      <c r="K138" s="214" t="s">
        <v>131</v>
      </c>
      <c r="L138" s="70"/>
      <c r="M138" s="219" t="s">
        <v>21</v>
      </c>
      <c r="N138" s="220" t="s">
        <v>46</v>
      </c>
      <c r="O138" s="45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AR138" s="22" t="s">
        <v>132</v>
      </c>
      <c r="AT138" s="22" t="s">
        <v>127</v>
      </c>
      <c r="AU138" s="22" t="s">
        <v>87</v>
      </c>
      <c r="AY138" s="22" t="s">
        <v>125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22" t="s">
        <v>80</v>
      </c>
      <c r="BK138" s="223">
        <f>ROUND(I138*H138,2)</f>
        <v>0</v>
      </c>
      <c r="BL138" s="22" t="s">
        <v>132</v>
      </c>
      <c r="BM138" s="22" t="s">
        <v>254</v>
      </c>
    </row>
    <row r="139" s="1" customFormat="1" ht="38.25" customHeight="1">
      <c r="B139" s="44"/>
      <c r="C139" s="212" t="s">
        <v>255</v>
      </c>
      <c r="D139" s="212" t="s">
        <v>127</v>
      </c>
      <c r="E139" s="213" t="s">
        <v>256</v>
      </c>
      <c r="F139" s="214" t="s">
        <v>257</v>
      </c>
      <c r="G139" s="215" t="s">
        <v>188</v>
      </c>
      <c r="H139" s="216">
        <v>55.079999999999998</v>
      </c>
      <c r="I139" s="217"/>
      <c r="J139" s="218">
        <f>ROUND(I139*H139,2)</f>
        <v>0</v>
      </c>
      <c r="K139" s="214" t="s">
        <v>131</v>
      </c>
      <c r="L139" s="70"/>
      <c r="M139" s="219" t="s">
        <v>21</v>
      </c>
      <c r="N139" s="220" t="s">
        <v>46</v>
      </c>
      <c r="O139" s="45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" t="s">
        <v>132</v>
      </c>
      <c r="AT139" s="22" t="s">
        <v>127</v>
      </c>
      <c r="AU139" s="22" t="s">
        <v>87</v>
      </c>
      <c r="AY139" s="22" t="s">
        <v>125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22" t="s">
        <v>80</v>
      </c>
      <c r="BK139" s="223">
        <f>ROUND(I139*H139,2)</f>
        <v>0</v>
      </c>
      <c r="BL139" s="22" t="s">
        <v>132</v>
      </c>
      <c r="BM139" s="22" t="s">
        <v>258</v>
      </c>
    </row>
    <row r="140" s="1" customFormat="1" ht="25.5" customHeight="1">
      <c r="B140" s="44"/>
      <c r="C140" s="212" t="s">
        <v>259</v>
      </c>
      <c r="D140" s="212" t="s">
        <v>127</v>
      </c>
      <c r="E140" s="213" t="s">
        <v>260</v>
      </c>
      <c r="F140" s="214" t="s">
        <v>261</v>
      </c>
      <c r="G140" s="215" t="s">
        <v>188</v>
      </c>
      <c r="H140" s="216">
        <v>55.079999999999998</v>
      </c>
      <c r="I140" s="217"/>
      <c r="J140" s="218">
        <f>ROUND(I140*H140,2)</f>
        <v>0</v>
      </c>
      <c r="K140" s="214" t="s">
        <v>131</v>
      </c>
      <c r="L140" s="70"/>
      <c r="M140" s="219" t="s">
        <v>21</v>
      </c>
      <c r="N140" s="220" t="s">
        <v>46</v>
      </c>
      <c r="O140" s="45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AR140" s="22" t="s">
        <v>132</v>
      </c>
      <c r="AT140" s="22" t="s">
        <v>127</v>
      </c>
      <c r="AU140" s="22" t="s">
        <v>87</v>
      </c>
      <c r="AY140" s="22" t="s">
        <v>125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22" t="s">
        <v>80</v>
      </c>
      <c r="BK140" s="223">
        <f>ROUND(I140*H140,2)</f>
        <v>0</v>
      </c>
      <c r="BL140" s="22" t="s">
        <v>132</v>
      </c>
      <c r="BM140" s="22" t="s">
        <v>262</v>
      </c>
    </row>
    <row r="141" s="1" customFormat="1" ht="25.5" customHeight="1">
      <c r="B141" s="44"/>
      <c r="C141" s="212" t="s">
        <v>263</v>
      </c>
      <c r="D141" s="212" t="s">
        <v>127</v>
      </c>
      <c r="E141" s="213" t="s">
        <v>264</v>
      </c>
      <c r="F141" s="214" t="s">
        <v>265</v>
      </c>
      <c r="G141" s="215" t="s">
        <v>199</v>
      </c>
      <c r="H141" s="216">
        <v>49</v>
      </c>
      <c r="I141" s="217"/>
      <c r="J141" s="218">
        <f>ROUND(I141*H141,2)</f>
        <v>0</v>
      </c>
      <c r="K141" s="214" t="s">
        <v>131</v>
      </c>
      <c r="L141" s="70"/>
      <c r="M141" s="219" t="s">
        <v>21</v>
      </c>
      <c r="N141" s="220" t="s">
        <v>46</v>
      </c>
      <c r="O141" s="45"/>
      <c r="P141" s="221">
        <f>O141*H141</f>
        <v>0</v>
      </c>
      <c r="Q141" s="221">
        <v>0.086190000000000003</v>
      </c>
      <c r="R141" s="221">
        <f>Q141*H141</f>
        <v>4.2233100000000006</v>
      </c>
      <c r="S141" s="221">
        <v>0</v>
      </c>
      <c r="T141" s="222">
        <f>S141*H141</f>
        <v>0</v>
      </c>
      <c r="AR141" s="22" t="s">
        <v>132</v>
      </c>
      <c r="AT141" s="22" t="s">
        <v>127</v>
      </c>
      <c r="AU141" s="22" t="s">
        <v>87</v>
      </c>
      <c r="AY141" s="22" t="s">
        <v>125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22" t="s">
        <v>80</v>
      </c>
      <c r="BK141" s="223">
        <f>ROUND(I141*H141,2)</f>
        <v>0</v>
      </c>
      <c r="BL141" s="22" t="s">
        <v>132</v>
      </c>
      <c r="BM141" s="22" t="s">
        <v>266</v>
      </c>
    </row>
    <row r="142" s="1" customFormat="1" ht="25.5" customHeight="1">
      <c r="B142" s="44"/>
      <c r="C142" s="212" t="s">
        <v>267</v>
      </c>
      <c r="D142" s="212" t="s">
        <v>127</v>
      </c>
      <c r="E142" s="213" t="s">
        <v>268</v>
      </c>
      <c r="F142" s="214" t="s">
        <v>269</v>
      </c>
      <c r="G142" s="215" t="s">
        <v>270</v>
      </c>
      <c r="H142" s="216">
        <v>1</v>
      </c>
      <c r="I142" s="217"/>
      <c r="J142" s="218">
        <f>ROUND(I142*H142,2)</f>
        <v>0</v>
      </c>
      <c r="K142" s="214" t="s">
        <v>131</v>
      </c>
      <c r="L142" s="70"/>
      <c r="M142" s="219" t="s">
        <v>21</v>
      </c>
      <c r="N142" s="220" t="s">
        <v>46</v>
      </c>
      <c r="O142" s="45"/>
      <c r="P142" s="221">
        <f>O142*H142</f>
        <v>0</v>
      </c>
      <c r="Q142" s="221">
        <v>0.19503999999999999</v>
      </c>
      <c r="R142" s="221">
        <f>Q142*H142</f>
        <v>0.19503999999999999</v>
      </c>
      <c r="S142" s="221">
        <v>0</v>
      </c>
      <c r="T142" s="222">
        <f>S142*H142</f>
        <v>0</v>
      </c>
      <c r="AR142" s="22" t="s">
        <v>132</v>
      </c>
      <c r="AT142" s="22" t="s">
        <v>127</v>
      </c>
      <c r="AU142" s="22" t="s">
        <v>87</v>
      </c>
      <c r="AY142" s="22" t="s">
        <v>125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22" t="s">
        <v>80</v>
      </c>
      <c r="BK142" s="223">
        <f>ROUND(I142*H142,2)</f>
        <v>0</v>
      </c>
      <c r="BL142" s="22" t="s">
        <v>132</v>
      </c>
      <c r="BM142" s="22" t="s">
        <v>271</v>
      </c>
    </row>
    <row r="143" s="1" customFormat="1" ht="25.5" customHeight="1">
      <c r="B143" s="44"/>
      <c r="C143" s="212" t="s">
        <v>272</v>
      </c>
      <c r="D143" s="212" t="s">
        <v>127</v>
      </c>
      <c r="E143" s="213" t="s">
        <v>273</v>
      </c>
      <c r="F143" s="214" t="s">
        <v>274</v>
      </c>
      <c r="G143" s="215" t="s">
        <v>270</v>
      </c>
      <c r="H143" s="216">
        <v>1</v>
      </c>
      <c r="I143" s="217"/>
      <c r="J143" s="218">
        <f>ROUND(I143*H143,2)</f>
        <v>0</v>
      </c>
      <c r="K143" s="214" t="s">
        <v>131</v>
      </c>
      <c r="L143" s="70"/>
      <c r="M143" s="219" t="s">
        <v>21</v>
      </c>
      <c r="N143" s="220" t="s">
        <v>46</v>
      </c>
      <c r="O143" s="45"/>
      <c r="P143" s="221">
        <f>O143*H143</f>
        <v>0</v>
      </c>
      <c r="Q143" s="221">
        <v>8.0000000000000007E-05</v>
      </c>
      <c r="R143" s="221">
        <f>Q143*H143</f>
        <v>8.0000000000000007E-05</v>
      </c>
      <c r="S143" s="221">
        <v>0</v>
      </c>
      <c r="T143" s="222">
        <f>S143*H143</f>
        <v>0</v>
      </c>
      <c r="AR143" s="22" t="s">
        <v>132</v>
      </c>
      <c r="AT143" s="22" t="s">
        <v>127</v>
      </c>
      <c r="AU143" s="22" t="s">
        <v>87</v>
      </c>
      <c r="AY143" s="22" t="s">
        <v>125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22" t="s">
        <v>80</v>
      </c>
      <c r="BK143" s="223">
        <f>ROUND(I143*H143,2)</f>
        <v>0</v>
      </c>
      <c r="BL143" s="22" t="s">
        <v>132</v>
      </c>
      <c r="BM143" s="22" t="s">
        <v>275</v>
      </c>
    </row>
    <row r="144" s="10" customFormat="1" ht="29.88" customHeight="1">
      <c r="B144" s="196"/>
      <c r="C144" s="197"/>
      <c r="D144" s="198" t="s">
        <v>74</v>
      </c>
      <c r="E144" s="210" t="s">
        <v>152</v>
      </c>
      <c r="F144" s="210" t="s">
        <v>276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SUM(P145:P150)</f>
        <v>0</v>
      </c>
      <c r="Q144" s="204"/>
      <c r="R144" s="205">
        <f>SUM(R145:R150)</f>
        <v>20.726958629999999</v>
      </c>
      <c r="S144" s="204"/>
      <c r="T144" s="206">
        <f>SUM(T145:T150)</f>
        <v>0</v>
      </c>
      <c r="AR144" s="207" t="s">
        <v>80</v>
      </c>
      <c r="AT144" s="208" t="s">
        <v>74</v>
      </c>
      <c r="AU144" s="208" t="s">
        <v>80</v>
      </c>
      <c r="AY144" s="207" t="s">
        <v>125</v>
      </c>
      <c r="BK144" s="209">
        <f>SUM(BK145:BK150)</f>
        <v>0</v>
      </c>
    </row>
    <row r="145" s="1" customFormat="1" ht="25.5" customHeight="1">
      <c r="B145" s="44"/>
      <c r="C145" s="212" t="s">
        <v>277</v>
      </c>
      <c r="D145" s="212" t="s">
        <v>127</v>
      </c>
      <c r="E145" s="213" t="s">
        <v>278</v>
      </c>
      <c r="F145" s="214" t="s">
        <v>279</v>
      </c>
      <c r="G145" s="215" t="s">
        <v>130</v>
      </c>
      <c r="H145" s="216">
        <v>8.2620000000000005</v>
      </c>
      <c r="I145" s="217"/>
      <c r="J145" s="218">
        <f>ROUND(I145*H145,2)</f>
        <v>0</v>
      </c>
      <c r="K145" s="214" t="s">
        <v>131</v>
      </c>
      <c r="L145" s="70"/>
      <c r="M145" s="219" t="s">
        <v>21</v>
      </c>
      <c r="N145" s="220" t="s">
        <v>46</v>
      </c>
      <c r="O145" s="45"/>
      <c r="P145" s="221">
        <f>O145*H145</f>
        <v>0</v>
      </c>
      <c r="Q145" s="221">
        <v>2.45329</v>
      </c>
      <c r="R145" s="221">
        <f>Q145*H145</f>
        <v>20.269081979999999</v>
      </c>
      <c r="S145" s="221">
        <v>0</v>
      </c>
      <c r="T145" s="222">
        <f>S145*H145</f>
        <v>0</v>
      </c>
      <c r="AR145" s="22" t="s">
        <v>132</v>
      </c>
      <c r="AT145" s="22" t="s">
        <v>127</v>
      </c>
      <c r="AU145" s="22" t="s">
        <v>87</v>
      </c>
      <c r="AY145" s="22" t="s">
        <v>125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22" t="s">
        <v>80</v>
      </c>
      <c r="BK145" s="223">
        <f>ROUND(I145*H145,2)</f>
        <v>0</v>
      </c>
      <c r="BL145" s="22" t="s">
        <v>132</v>
      </c>
      <c r="BM145" s="22" t="s">
        <v>280</v>
      </c>
    </row>
    <row r="146" s="11" customFormat="1">
      <c r="B146" s="224"/>
      <c r="C146" s="225"/>
      <c r="D146" s="226" t="s">
        <v>134</v>
      </c>
      <c r="E146" s="227" t="s">
        <v>21</v>
      </c>
      <c r="F146" s="228" t="s">
        <v>281</v>
      </c>
      <c r="G146" s="225"/>
      <c r="H146" s="229">
        <v>8.2620000000000005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134</v>
      </c>
      <c r="AU146" s="235" t="s">
        <v>87</v>
      </c>
      <c r="AV146" s="11" t="s">
        <v>87</v>
      </c>
      <c r="AW146" s="11" t="s">
        <v>39</v>
      </c>
      <c r="AX146" s="11" t="s">
        <v>80</v>
      </c>
      <c r="AY146" s="235" t="s">
        <v>125</v>
      </c>
    </row>
    <row r="147" s="1" customFormat="1" ht="25.5" customHeight="1">
      <c r="B147" s="44"/>
      <c r="C147" s="212" t="s">
        <v>282</v>
      </c>
      <c r="D147" s="212" t="s">
        <v>127</v>
      </c>
      <c r="E147" s="213" t="s">
        <v>283</v>
      </c>
      <c r="F147" s="214" t="s">
        <v>284</v>
      </c>
      <c r="G147" s="215" t="s">
        <v>130</v>
      </c>
      <c r="H147" s="216">
        <v>8.2620000000000005</v>
      </c>
      <c r="I147" s="217"/>
      <c r="J147" s="218">
        <f>ROUND(I147*H147,2)</f>
        <v>0</v>
      </c>
      <c r="K147" s="214" t="s">
        <v>131</v>
      </c>
      <c r="L147" s="70"/>
      <c r="M147" s="219" t="s">
        <v>21</v>
      </c>
      <c r="N147" s="220" t="s">
        <v>46</v>
      </c>
      <c r="O147" s="45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AR147" s="22" t="s">
        <v>132</v>
      </c>
      <c r="AT147" s="22" t="s">
        <v>127</v>
      </c>
      <c r="AU147" s="22" t="s">
        <v>87</v>
      </c>
      <c r="AY147" s="22" t="s">
        <v>125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22" t="s">
        <v>80</v>
      </c>
      <c r="BK147" s="223">
        <f>ROUND(I147*H147,2)</f>
        <v>0</v>
      </c>
      <c r="BL147" s="22" t="s">
        <v>132</v>
      </c>
      <c r="BM147" s="22" t="s">
        <v>285</v>
      </c>
    </row>
    <row r="148" s="1" customFormat="1" ht="38.25" customHeight="1">
      <c r="B148" s="44"/>
      <c r="C148" s="212" t="s">
        <v>286</v>
      </c>
      <c r="D148" s="212" t="s">
        <v>127</v>
      </c>
      <c r="E148" s="213" t="s">
        <v>287</v>
      </c>
      <c r="F148" s="214" t="s">
        <v>288</v>
      </c>
      <c r="G148" s="215" t="s">
        <v>130</v>
      </c>
      <c r="H148" s="216">
        <v>8.2620000000000005</v>
      </c>
      <c r="I148" s="217"/>
      <c r="J148" s="218">
        <f>ROUND(I148*H148,2)</f>
        <v>0</v>
      </c>
      <c r="K148" s="214" t="s">
        <v>131</v>
      </c>
      <c r="L148" s="70"/>
      <c r="M148" s="219" t="s">
        <v>21</v>
      </c>
      <c r="N148" s="220" t="s">
        <v>46</v>
      </c>
      <c r="O148" s="45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AR148" s="22" t="s">
        <v>132</v>
      </c>
      <c r="AT148" s="22" t="s">
        <v>127</v>
      </c>
      <c r="AU148" s="22" t="s">
        <v>87</v>
      </c>
      <c r="AY148" s="22" t="s">
        <v>125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22" t="s">
        <v>80</v>
      </c>
      <c r="BK148" s="223">
        <f>ROUND(I148*H148,2)</f>
        <v>0</v>
      </c>
      <c r="BL148" s="22" t="s">
        <v>132</v>
      </c>
      <c r="BM148" s="22" t="s">
        <v>289</v>
      </c>
    </row>
    <row r="149" s="1" customFormat="1" ht="25.5" customHeight="1">
      <c r="B149" s="44"/>
      <c r="C149" s="212" t="s">
        <v>290</v>
      </c>
      <c r="D149" s="212" t="s">
        <v>127</v>
      </c>
      <c r="E149" s="213" t="s">
        <v>291</v>
      </c>
      <c r="F149" s="214" t="s">
        <v>292</v>
      </c>
      <c r="G149" s="215" t="s">
        <v>130</v>
      </c>
      <c r="H149" s="216">
        <v>8.2620000000000005</v>
      </c>
      <c r="I149" s="217"/>
      <c r="J149" s="218">
        <f>ROUND(I149*H149,2)</f>
        <v>0</v>
      </c>
      <c r="K149" s="214" t="s">
        <v>131</v>
      </c>
      <c r="L149" s="70"/>
      <c r="M149" s="219" t="s">
        <v>21</v>
      </c>
      <c r="N149" s="220" t="s">
        <v>46</v>
      </c>
      <c r="O149" s="45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AR149" s="22" t="s">
        <v>132</v>
      </c>
      <c r="AT149" s="22" t="s">
        <v>127</v>
      </c>
      <c r="AU149" s="22" t="s">
        <v>87</v>
      </c>
      <c r="AY149" s="22" t="s">
        <v>125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22" t="s">
        <v>80</v>
      </c>
      <c r="BK149" s="223">
        <f>ROUND(I149*H149,2)</f>
        <v>0</v>
      </c>
      <c r="BL149" s="22" t="s">
        <v>132</v>
      </c>
      <c r="BM149" s="22" t="s">
        <v>293</v>
      </c>
    </row>
    <row r="150" s="1" customFormat="1" ht="16.5" customHeight="1">
      <c r="B150" s="44"/>
      <c r="C150" s="212" t="s">
        <v>294</v>
      </c>
      <c r="D150" s="212" t="s">
        <v>127</v>
      </c>
      <c r="E150" s="213" t="s">
        <v>295</v>
      </c>
      <c r="F150" s="214" t="s">
        <v>296</v>
      </c>
      <c r="G150" s="215" t="s">
        <v>163</v>
      </c>
      <c r="H150" s="216">
        <v>0.435</v>
      </c>
      <c r="I150" s="217"/>
      <c r="J150" s="218">
        <f>ROUND(I150*H150,2)</f>
        <v>0</v>
      </c>
      <c r="K150" s="214" t="s">
        <v>131</v>
      </c>
      <c r="L150" s="70"/>
      <c r="M150" s="219" t="s">
        <v>21</v>
      </c>
      <c r="N150" s="220" t="s">
        <v>46</v>
      </c>
      <c r="O150" s="45"/>
      <c r="P150" s="221">
        <f>O150*H150</f>
        <v>0</v>
      </c>
      <c r="Q150" s="221">
        <v>1.0525899999999999</v>
      </c>
      <c r="R150" s="221">
        <f>Q150*H150</f>
        <v>0.45787664999999994</v>
      </c>
      <c r="S150" s="221">
        <v>0</v>
      </c>
      <c r="T150" s="222">
        <f>S150*H150</f>
        <v>0</v>
      </c>
      <c r="AR150" s="22" t="s">
        <v>132</v>
      </c>
      <c r="AT150" s="22" t="s">
        <v>127</v>
      </c>
      <c r="AU150" s="22" t="s">
        <v>87</v>
      </c>
      <c r="AY150" s="22" t="s">
        <v>125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22" t="s">
        <v>80</v>
      </c>
      <c r="BK150" s="223">
        <f>ROUND(I150*H150,2)</f>
        <v>0</v>
      </c>
      <c r="BL150" s="22" t="s">
        <v>132</v>
      </c>
      <c r="BM150" s="22" t="s">
        <v>297</v>
      </c>
    </row>
    <row r="151" s="10" customFormat="1" ht="29.88" customHeight="1">
      <c r="B151" s="196"/>
      <c r="C151" s="197"/>
      <c r="D151" s="198" t="s">
        <v>74</v>
      </c>
      <c r="E151" s="210" t="s">
        <v>160</v>
      </c>
      <c r="F151" s="210" t="s">
        <v>298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SUM(P152:P155)</f>
        <v>0</v>
      </c>
      <c r="Q151" s="204"/>
      <c r="R151" s="205">
        <f>SUM(R152:R155)</f>
        <v>0.27603</v>
      </c>
      <c r="S151" s="204"/>
      <c r="T151" s="206">
        <f>SUM(T152:T155)</f>
        <v>0</v>
      </c>
      <c r="AR151" s="207" t="s">
        <v>80</v>
      </c>
      <c r="AT151" s="208" t="s">
        <v>74</v>
      </c>
      <c r="AU151" s="208" t="s">
        <v>80</v>
      </c>
      <c r="AY151" s="207" t="s">
        <v>125</v>
      </c>
      <c r="BK151" s="209">
        <f>SUM(BK152:BK155)</f>
        <v>0</v>
      </c>
    </row>
    <row r="152" s="1" customFormat="1" ht="38.25" customHeight="1">
      <c r="B152" s="44"/>
      <c r="C152" s="212" t="s">
        <v>299</v>
      </c>
      <c r="D152" s="212" t="s">
        <v>127</v>
      </c>
      <c r="E152" s="213" t="s">
        <v>300</v>
      </c>
      <c r="F152" s="214" t="s">
        <v>301</v>
      </c>
      <c r="G152" s="215" t="s">
        <v>270</v>
      </c>
      <c r="H152" s="216">
        <v>1</v>
      </c>
      <c r="I152" s="217"/>
      <c r="J152" s="218">
        <f>ROUND(I152*H152,2)</f>
        <v>0</v>
      </c>
      <c r="K152" s="214" t="s">
        <v>131</v>
      </c>
      <c r="L152" s="70"/>
      <c r="M152" s="219" t="s">
        <v>21</v>
      </c>
      <c r="N152" s="220" t="s">
        <v>46</v>
      </c>
      <c r="O152" s="45"/>
      <c r="P152" s="221">
        <f>O152*H152</f>
        <v>0</v>
      </c>
      <c r="Q152" s="221">
        <v>0.039059999999999998</v>
      </c>
      <c r="R152" s="221">
        <f>Q152*H152</f>
        <v>0.039059999999999998</v>
      </c>
      <c r="S152" s="221">
        <v>0</v>
      </c>
      <c r="T152" s="222">
        <f>S152*H152</f>
        <v>0</v>
      </c>
      <c r="AR152" s="22" t="s">
        <v>302</v>
      </c>
      <c r="AT152" s="22" t="s">
        <v>127</v>
      </c>
      <c r="AU152" s="22" t="s">
        <v>87</v>
      </c>
      <c r="AY152" s="22" t="s">
        <v>125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22" t="s">
        <v>80</v>
      </c>
      <c r="BK152" s="223">
        <f>ROUND(I152*H152,2)</f>
        <v>0</v>
      </c>
      <c r="BL152" s="22" t="s">
        <v>302</v>
      </c>
      <c r="BM152" s="22" t="s">
        <v>303</v>
      </c>
    </row>
    <row r="153" s="1" customFormat="1" ht="38.25" customHeight="1">
      <c r="B153" s="44"/>
      <c r="C153" s="212" t="s">
        <v>304</v>
      </c>
      <c r="D153" s="212" t="s">
        <v>127</v>
      </c>
      <c r="E153" s="213" t="s">
        <v>305</v>
      </c>
      <c r="F153" s="214" t="s">
        <v>306</v>
      </c>
      <c r="G153" s="215" t="s">
        <v>270</v>
      </c>
      <c r="H153" s="216">
        <v>2</v>
      </c>
      <c r="I153" s="217"/>
      <c r="J153" s="218">
        <f>ROUND(I153*H153,2)</f>
        <v>0</v>
      </c>
      <c r="K153" s="214" t="s">
        <v>131</v>
      </c>
      <c r="L153" s="70"/>
      <c r="M153" s="219" t="s">
        <v>21</v>
      </c>
      <c r="N153" s="220" t="s">
        <v>46</v>
      </c>
      <c r="O153" s="45"/>
      <c r="P153" s="221">
        <f>O153*H153</f>
        <v>0</v>
      </c>
      <c r="Q153" s="221">
        <v>0.063869999999999996</v>
      </c>
      <c r="R153" s="221">
        <f>Q153*H153</f>
        <v>0.12773999999999999</v>
      </c>
      <c r="S153" s="221">
        <v>0</v>
      </c>
      <c r="T153" s="222">
        <f>S153*H153</f>
        <v>0</v>
      </c>
      <c r="AR153" s="22" t="s">
        <v>302</v>
      </c>
      <c r="AT153" s="22" t="s">
        <v>127</v>
      </c>
      <c r="AU153" s="22" t="s">
        <v>87</v>
      </c>
      <c r="AY153" s="22" t="s">
        <v>125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22" t="s">
        <v>80</v>
      </c>
      <c r="BK153" s="223">
        <f>ROUND(I153*H153,2)</f>
        <v>0</v>
      </c>
      <c r="BL153" s="22" t="s">
        <v>302</v>
      </c>
      <c r="BM153" s="22" t="s">
        <v>307</v>
      </c>
    </row>
    <row r="154" s="1" customFormat="1" ht="38.25" customHeight="1">
      <c r="B154" s="44"/>
      <c r="C154" s="212" t="s">
        <v>308</v>
      </c>
      <c r="D154" s="212" t="s">
        <v>127</v>
      </c>
      <c r="E154" s="213" t="s">
        <v>309</v>
      </c>
      <c r="F154" s="214" t="s">
        <v>310</v>
      </c>
      <c r="G154" s="215" t="s">
        <v>270</v>
      </c>
      <c r="H154" s="216">
        <v>3</v>
      </c>
      <c r="I154" s="217"/>
      <c r="J154" s="218">
        <f>ROUND(I154*H154,2)</f>
        <v>0</v>
      </c>
      <c r="K154" s="214" t="s">
        <v>131</v>
      </c>
      <c r="L154" s="70"/>
      <c r="M154" s="219" t="s">
        <v>21</v>
      </c>
      <c r="N154" s="220" t="s">
        <v>46</v>
      </c>
      <c r="O154" s="45"/>
      <c r="P154" s="221">
        <f>O154*H154</f>
        <v>0</v>
      </c>
      <c r="Q154" s="221">
        <v>0.0071199999999999996</v>
      </c>
      <c r="R154" s="221">
        <f>Q154*H154</f>
        <v>0.021359999999999997</v>
      </c>
      <c r="S154" s="221">
        <v>0</v>
      </c>
      <c r="T154" s="222">
        <f>S154*H154</f>
        <v>0</v>
      </c>
      <c r="AR154" s="22" t="s">
        <v>302</v>
      </c>
      <c r="AT154" s="22" t="s">
        <v>127</v>
      </c>
      <c r="AU154" s="22" t="s">
        <v>87</v>
      </c>
      <c r="AY154" s="22" t="s">
        <v>125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22" t="s">
        <v>80</v>
      </c>
      <c r="BK154" s="223">
        <f>ROUND(I154*H154,2)</f>
        <v>0</v>
      </c>
      <c r="BL154" s="22" t="s">
        <v>302</v>
      </c>
      <c r="BM154" s="22" t="s">
        <v>311</v>
      </c>
    </row>
    <row r="155" s="1" customFormat="1" ht="25.5" customHeight="1">
      <c r="B155" s="44"/>
      <c r="C155" s="212" t="s">
        <v>312</v>
      </c>
      <c r="D155" s="212" t="s">
        <v>127</v>
      </c>
      <c r="E155" s="213" t="s">
        <v>313</v>
      </c>
      <c r="F155" s="214" t="s">
        <v>314</v>
      </c>
      <c r="G155" s="215" t="s">
        <v>270</v>
      </c>
      <c r="H155" s="216">
        <v>3</v>
      </c>
      <c r="I155" s="217"/>
      <c r="J155" s="218">
        <f>ROUND(I155*H155,2)</f>
        <v>0</v>
      </c>
      <c r="K155" s="214" t="s">
        <v>131</v>
      </c>
      <c r="L155" s="70"/>
      <c r="M155" s="219" t="s">
        <v>21</v>
      </c>
      <c r="N155" s="220" t="s">
        <v>46</v>
      </c>
      <c r="O155" s="45"/>
      <c r="P155" s="221">
        <f>O155*H155</f>
        <v>0</v>
      </c>
      <c r="Q155" s="221">
        <v>0.02929</v>
      </c>
      <c r="R155" s="221">
        <f>Q155*H155</f>
        <v>0.087870000000000004</v>
      </c>
      <c r="S155" s="221">
        <v>0</v>
      </c>
      <c r="T155" s="222">
        <f>S155*H155</f>
        <v>0</v>
      </c>
      <c r="AR155" s="22" t="s">
        <v>302</v>
      </c>
      <c r="AT155" s="22" t="s">
        <v>127</v>
      </c>
      <c r="AU155" s="22" t="s">
        <v>87</v>
      </c>
      <c r="AY155" s="22" t="s">
        <v>125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22" t="s">
        <v>80</v>
      </c>
      <c r="BK155" s="223">
        <f>ROUND(I155*H155,2)</f>
        <v>0</v>
      </c>
      <c r="BL155" s="22" t="s">
        <v>302</v>
      </c>
      <c r="BM155" s="22" t="s">
        <v>315</v>
      </c>
    </row>
    <row r="156" s="10" customFormat="1" ht="29.88" customHeight="1">
      <c r="B156" s="196"/>
      <c r="C156" s="197"/>
      <c r="D156" s="198" t="s">
        <v>74</v>
      </c>
      <c r="E156" s="210" t="s">
        <v>165</v>
      </c>
      <c r="F156" s="210" t="s">
        <v>316</v>
      </c>
      <c r="G156" s="197"/>
      <c r="H156" s="197"/>
      <c r="I156" s="200"/>
      <c r="J156" s="211">
        <f>BK156</f>
        <v>0</v>
      </c>
      <c r="K156" s="197"/>
      <c r="L156" s="202"/>
      <c r="M156" s="203"/>
      <c r="N156" s="204"/>
      <c r="O156" s="204"/>
      <c r="P156" s="205">
        <f>SUM(P157:P159)</f>
        <v>0</v>
      </c>
      <c r="Q156" s="204"/>
      <c r="R156" s="205">
        <f>SUM(R157:R159)</f>
        <v>0</v>
      </c>
      <c r="S156" s="204"/>
      <c r="T156" s="206">
        <f>SUM(T157:T159)</f>
        <v>40.614000000000004</v>
      </c>
      <c r="AR156" s="207" t="s">
        <v>80</v>
      </c>
      <c r="AT156" s="208" t="s">
        <v>74</v>
      </c>
      <c r="AU156" s="208" t="s">
        <v>80</v>
      </c>
      <c r="AY156" s="207" t="s">
        <v>125</v>
      </c>
      <c r="BK156" s="209">
        <f>SUM(BK157:BK159)</f>
        <v>0</v>
      </c>
    </row>
    <row r="157" s="1" customFormat="1" ht="16.5" customHeight="1">
      <c r="B157" s="44"/>
      <c r="C157" s="212" t="s">
        <v>317</v>
      </c>
      <c r="D157" s="212" t="s">
        <v>127</v>
      </c>
      <c r="E157" s="213" t="s">
        <v>318</v>
      </c>
      <c r="F157" s="214" t="s">
        <v>319</v>
      </c>
      <c r="G157" s="215" t="s">
        <v>130</v>
      </c>
      <c r="H157" s="216">
        <v>1.6000000000000001</v>
      </c>
      <c r="I157" s="217"/>
      <c r="J157" s="218">
        <f>ROUND(I157*H157,2)</f>
        <v>0</v>
      </c>
      <c r="K157" s="214" t="s">
        <v>131</v>
      </c>
      <c r="L157" s="70"/>
      <c r="M157" s="219" t="s">
        <v>21</v>
      </c>
      <c r="N157" s="220" t="s">
        <v>46</v>
      </c>
      <c r="O157" s="45"/>
      <c r="P157" s="221">
        <f>O157*H157</f>
        <v>0</v>
      </c>
      <c r="Q157" s="221">
        <v>0</v>
      </c>
      <c r="R157" s="221">
        <f>Q157*H157</f>
        <v>0</v>
      </c>
      <c r="S157" s="221">
        <v>2.3999999999999999</v>
      </c>
      <c r="T157" s="222">
        <f>S157*H157</f>
        <v>3.8399999999999999</v>
      </c>
      <c r="AR157" s="22" t="s">
        <v>132</v>
      </c>
      <c r="AT157" s="22" t="s">
        <v>127</v>
      </c>
      <c r="AU157" s="22" t="s">
        <v>87</v>
      </c>
      <c r="AY157" s="22" t="s">
        <v>125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22" t="s">
        <v>80</v>
      </c>
      <c r="BK157" s="223">
        <f>ROUND(I157*H157,2)</f>
        <v>0</v>
      </c>
      <c r="BL157" s="22" t="s">
        <v>132</v>
      </c>
      <c r="BM157" s="22" t="s">
        <v>320</v>
      </c>
    </row>
    <row r="158" s="1" customFormat="1" ht="25.5" customHeight="1">
      <c r="B158" s="44"/>
      <c r="C158" s="212" t="s">
        <v>321</v>
      </c>
      <c r="D158" s="212" t="s">
        <v>127</v>
      </c>
      <c r="E158" s="213" t="s">
        <v>322</v>
      </c>
      <c r="F158" s="214" t="s">
        <v>323</v>
      </c>
      <c r="G158" s="215" t="s">
        <v>130</v>
      </c>
      <c r="H158" s="216">
        <v>16.199999999999999</v>
      </c>
      <c r="I158" s="217"/>
      <c r="J158" s="218">
        <f>ROUND(I158*H158,2)</f>
        <v>0</v>
      </c>
      <c r="K158" s="214" t="s">
        <v>131</v>
      </c>
      <c r="L158" s="70"/>
      <c r="M158" s="219" t="s">
        <v>21</v>
      </c>
      <c r="N158" s="220" t="s">
        <v>46</v>
      </c>
      <c r="O158" s="45"/>
      <c r="P158" s="221">
        <f>O158*H158</f>
        <v>0</v>
      </c>
      <c r="Q158" s="221">
        <v>0</v>
      </c>
      <c r="R158" s="221">
        <f>Q158*H158</f>
        <v>0</v>
      </c>
      <c r="S158" s="221">
        <v>2.27</v>
      </c>
      <c r="T158" s="222">
        <f>S158*H158</f>
        <v>36.774000000000001</v>
      </c>
      <c r="AR158" s="22" t="s">
        <v>132</v>
      </c>
      <c r="AT158" s="22" t="s">
        <v>127</v>
      </c>
      <c r="AU158" s="22" t="s">
        <v>87</v>
      </c>
      <c r="AY158" s="22" t="s">
        <v>125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22" t="s">
        <v>80</v>
      </c>
      <c r="BK158" s="223">
        <f>ROUND(I158*H158,2)</f>
        <v>0</v>
      </c>
      <c r="BL158" s="22" t="s">
        <v>132</v>
      </c>
      <c r="BM158" s="22" t="s">
        <v>324</v>
      </c>
    </row>
    <row r="159" s="11" customFormat="1">
      <c r="B159" s="224"/>
      <c r="C159" s="225"/>
      <c r="D159" s="226" t="s">
        <v>134</v>
      </c>
      <c r="E159" s="227" t="s">
        <v>21</v>
      </c>
      <c r="F159" s="228" t="s">
        <v>325</v>
      </c>
      <c r="G159" s="225"/>
      <c r="H159" s="229">
        <v>16.199999999999999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134</v>
      </c>
      <c r="AU159" s="235" t="s">
        <v>87</v>
      </c>
      <c r="AV159" s="11" t="s">
        <v>87</v>
      </c>
      <c r="AW159" s="11" t="s">
        <v>39</v>
      </c>
      <c r="AX159" s="11" t="s">
        <v>80</v>
      </c>
      <c r="AY159" s="235" t="s">
        <v>125</v>
      </c>
    </row>
    <row r="160" s="10" customFormat="1" ht="29.88" customHeight="1">
      <c r="B160" s="196"/>
      <c r="C160" s="197"/>
      <c r="D160" s="198" t="s">
        <v>74</v>
      </c>
      <c r="E160" s="210" t="s">
        <v>326</v>
      </c>
      <c r="F160" s="210" t="s">
        <v>327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SUM(P161:P167)</f>
        <v>0</v>
      </c>
      <c r="Q160" s="204"/>
      <c r="R160" s="205">
        <f>SUM(R161:R167)</f>
        <v>0</v>
      </c>
      <c r="S160" s="204"/>
      <c r="T160" s="206">
        <f>SUM(T161:T167)</f>
        <v>0</v>
      </c>
      <c r="AR160" s="207" t="s">
        <v>80</v>
      </c>
      <c r="AT160" s="208" t="s">
        <v>74</v>
      </c>
      <c r="AU160" s="208" t="s">
        <v>80</v>
      </c>
      <c r="AY160" s="207" t="s">
        <v>125</v>
      </c>
      <c r="BK160" s="209">
        <f>SUM(BK161:BK167)</f>
        <v>0</v>
      </c>
    </row>
    <row r="161" s="1" customFormat="1" ht="25.5" customHeight="1">
      <c r="B161" s="44"/>
      <c r="C161" s="212" t="s">
        <v>328</v>
      </c>
      <c r="D161" s="212" t="s">
        <v>127</v>
      </c>
      <c r="E161" s="213" t="s">
        <v>329</v>
      </c>
      <c r="F161" s="214" t="s">
        <v>330</v>
      </c>
      <c r="G161" s="215" t="s">
        <v>163</v>
      </c>
      <c r="H161" s="216">
        <v>71.248000000000005</v>
      </c>
      <c r="I161" s="217"/>
      <c r="J161" s="218">
        <f>ROUND(I161*H161,2)</f>
        <v>0</v>
      </c>
      <c r="K161" s="214" t="s">
        <v>131</v>
      </c>
      <c r="L161" s="70"/>
      <c r="M161" s="219" t="s">
        <v>21</v>
      </c>
      <c r="N161" s="220" t="s">
        <v>46</v>
      </c>
      <c r="O161" s="45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AR161" s="22" t="s">
        <v>132</v>
      </c>
      <c r="AT161" s="22" t="s">
        <v>127</v>
      </c>
      <c r="AU161" s="22" t="s">
        <v>87</v>
      </c>
      <c r="AY161" s="22" t="s">
        <v>125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22" t="s">
        <v>80</v>
      </c>
      <c r="BK161" s="223">
        <f>ROUND(I161*H161,2)</f>
        <v>0</v>
      </c>
      <c r="BL161" s="22" t="s">
        <v>132</v>
      </c>
      <c r="BM161" s="22" t="s">
        <v>331</v>
      </c>
    </row>
    <row r="162" s="1" customFormat="1" ht="38.25" customHeight="1">
      <c r="B162" s="44"/>
      <c r="C162" s="212" t="s">
        <v>332</v>
      </c>
      <c r="D162" s="212" t="s">
        <v>127</v>
      </c>
      <c r="E162" s="213" t="s">
        <v>333</v>
      </c>
      <c r="F162" s="214" t="s">
        <v>334</v>
      </c>
      <c r="G162" s="215" t="s">
        <v>163</v>
      </c>
      <c r="H162" s="216">
        <v>71.248000000000005</v>
      </c>
      <c r="I162" s="217"/>
      <c r="J162" s="218">
        <f>ROUND(I162*H162,2)</f>
        <v>0</v>
      </c>
      <c r="K162" s="214" t="s">
        <v>131</v>
      </c>
      <c r="L162" s="70"/>
      <c r="M162" s="219" t="s">
        <v>21</v>
      </c>
      <c r="N162" s="220" t="s">
        <v>46</v>
      </c>
      <c r="O162" s="45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AR162" s="22" t="s">
        <v>132</v>
      </c>
      <c r="AT162" s="22" t="s">
        <v>127</v>
      </c>
      <c r="AU162" s="22" t="s">
        <v>87</v>
      </c>
      <c r="AY162" s="22" t="s">
        <v>125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22" t="s">
        <v>80</v>
      </c>
      <c r="BK162" s="223">
        <f>ROUND(I162*H162,2)</f>
        <v>0</v>
      </c>
      <c r="BL162" s="22" t="s">
        <v>132</v>
      </c>
      <c r="BM162" s="22" t="s">
        <v>335</v>
      </c>
    </row>
    <row r="163" s="1" customFormat="1" ht="25.5" customHeight="1">
      <c r="B163" s="44"/>
      <c r="C163" s="212" t="s">
        <v>336</v>
      </c>
      <c r="D163" s="212" t="s">
        <v>127</v>
      </c>
      <c r="E163" s="213" t="s">
        <v>337</v>
      </c>
      <c r="F163" s="214" t="s">
        <v>338</v>
      </c>
      <c r="G163" s="215" t="s">
        <v>163</v>
      </c>
      <c r="H163" s="216">
        <v>71.248000000000005</v>
      </c>
      <c r="I163" s="217"/>
      <c r="J163" s="218">
        <f>ROUND(I163*H163,2)</f>
        <v>0</v>
      </c>
      <c r="K163" s="214" t="s">
        <v>131</v>
      </c>
      <c r="L163" s="70"/>
      <c r="M163" s="219" t="s">
        <v>21</v>
      </c>
      <c r="N163" s="220" t="s">
        <v>46</v>
      </c>
      <c r="O163" s="45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" t="s">
        <v>132</v>
      </c>
      <c r="AT163" s="22" t="s">
        <v>127</v>
      </c>
      <c r="AU163" s="22" t="s">
        <v>87</v>
      </c>
      <c r="AY163" s="22" t="s">
        <v>125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22" t="s">
        <v>80</v>
      </c>
      <c r="BK163" s="223">
        <f>ROUND(I163*H163,2)</f>
        <v>0</v>
      </c>
      <c r="BL163" s="22" t="s">
        <v>132</v>
      </c>
      <c r="BM163" s="22" t="s">
        <v>339</v>
      </c>
    </row>
    <row r="164" s="1" customFormat="1" ht="25.5" customHeight="1">
      <c r="B164" s="44"/>
      <c r="C164" s="212" t="s">
        <v>340</v>
      </c>
      <c r="D164" s="212" t="s">
        <v>127</v>
      </c>
      <c r="E164" s="213" t="s">
        <v>341</v>
      </c>
      <c r="F164" s="214" t="s">
        <v>342</v>
      </c>
      <c r="G164" s="215" t="s">
        <v>163</v>
      </c>
      <c r="H164" s="216">
        <v>1781.2000000000001</v>
      </c>
      <c r="I164" s="217"/>
      <c r="J164" s="218">
        <f>ROUND(I164*H164,2)</f>
        <v>0</v>
      </c>
      <c r="K164" s="214" t="s">
        <v>131</v>
      </c>
      <c r="L164" s="70"/>
      <c r="M164" s="219" t="s">
        <v>21</v>
      </c>
      <c r="N164" s="220" t="s">
        <v>46</v>
      </c>
      <c r="O164" s="45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AR164" s="22" t="s">
        <v>132</v>
      </c>
      <c r="AT164" s="22" t="s">
        <v>127</v>
      </c>
      <c r="AU164" s="22" t="s">
        <v>87</v>
      </c>
      <c r="AY164" s="22" t="s">
        <v>125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22" t="s">
        <v>80</v>
      </c>
      <c r="BK164" s="223">
        <f>ROUND(I164*H164,2)</f>
        <v>0</v>
      </c>
      <c r="BL164" s="22" t="s">
        <v>132</v>
      </c>
      <c r="BM164" s="22" t="s">
        <v>343</v>
      </c>
    </row>
    <row r="165" s="1" customFormat="1" ht="25.5" customHeight="1">
      <c r="B165" s="44"/>
      <c r="C165" s="212" t="s">
        <v>344</v>
      </c>
      <c r="D165" s="212" t="s">
        <v>127</v>
      </c>
      <c r="E165" s="213" t="s">
        <v>345</v>
      </c>
      <c r="F165" s="214" t="s">
        <v>346</v>
      </c>
      <c r="G165" s="215" t="s">
        <v>163</v>
      </c>
      <c r="H165" s="216">
        <v>3.8399999999999999</v>
      </c>
      <c r="I165" s="217"/>
      <c r="J165" s="218">
        <f>ROUND(I165*H165,2)</f>
        <v>0</v>
      </c>
      <c r="K165" s="214" t="s">
        <v>131</v>
      </c>
      <c r="L165" s="70"/>
      <c r="M165" s="219" t="s">
        <v>21</v>
      </c>
      <c r="N165" s="220" t="s">
        <v>46</v>
      </c>
      <c r="O165" s="45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AR165" s="22" t="s">
        <v>132</v>
      </c>
      <c r="AT165" s="22" t="s">
        <v>127</v>
      </c>
      <c r="AU165" s="22" t="s">
        <v>87</v>
      </c>
      <c r="AY165" s="22" t="s">
        <v>125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22" t="s">
        <v>80</v>
      </c>
      <c r="BK165" s="223">
        <f>ROUND(I165*H165,2)</f>
        <v>0</v>
      </c>
      <c r="BL165" s="22" t="s">
        <v>132</v>
      </c>
      <c r="BM165" s="22" t="s">
        <v>347</v>
      </c>
    </row>
    <row r="166" s="1" customFormat="1" ht="16.5" customHeight="1">
      <c r="B166" s="44"/>
      <c r="C166" s="212" t="s">
        <v>348</v>
      </c>
      <c r="D166" s="212" t="s">
        <v>127</v>
      </c>
      <c r="E166" s="213" t="s">
        <v>349</v>
      </c>
      <c r="F166" s="214" t="s">
        <v>350</v>
      </c>
      <c r="G166" s="215" t="s">
        <v>163</v>
      </c>
      <c r="H166" s="216">
        <v>36.774000000000001</v>
      </c>
      <c r="I166" s="217"/>
      <c r="J166" s="218">
        <f>ROUND(I166*H166,2)</f>
        <v>0</v>
      </c>
      <c r="K166" s="214" t="s">
        <v>131</v>
      </c>
      <c r="L166" s="70"/>
      <c r="M166" s="219" t="s">
        <v>21</v>
      </c>
      <c r="N166" s="220" t="s">
        <v>46</v>
      </c>
      <c r="O166" s="45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AR166" s="22" t="s">
        <v>132</v>
      </c>
      <c r="AT166" s="22" t="s">
        <v>127</v>
      </c>
      <c r="AU166" s="22" t="s">
        <v>87</v>
      </c>
      <c r="AY166" s="22" t="s">
        <v>125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22" t="s">
        <v>80</v>
      </c>
      <c r="BK166" s="223">
        <f>ROUND(I166*H166,2)</f>
        <v>0</v>
      </c>
      <c r="BL166" s="22" t="s">
        <v>132</v>
      </c>
      <c r="BM166" s="22" t="s">
        <v>351</v>
      </c>
    </row>
    <row r="167" s="1" customFormat="1" ht="16.5" customHeight="1">
      <c r="B167" s="44"/>
      <c r="C167" s="212" t="s">
        <v>352</v>
      </c>
      <c r="D167" s="212" t="s">
        <v>127</v>
      </c>
      <c r="E167" s="213" t="s">
        <v>353</v>
      </c>
      <c r="F167" s="214" t="s">
        <v>354</v>
      </c>
      <c r="G167" s="215" t="s">
        <v>163</v>
      </c>
      <c r="H167" s="216">
        <v>1.9930000000000001</v>
      </c>
      <c r="I167" s="217"/>
      <c r="J167" s="218">
        <f>ROUND(I167*H167,2)</f>
        <v>0</v>
      </c>
      <c r="K167" s="214" t="s">
        <v>131</v>
      </c>
      <c r="L167" s="70"/>
      <c r="M167" s="219" t="s">
        <v>21</v>
      </c>
      <c r="N167" s="220" t="s">
        <v>46</v>
      </c>
      <c r="O167" s="45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AR167" s="22" t="s">
        <v>132</v>
      </c>
      <c r="AT167" s="22" t="s">
        <v>127</v>
      </c>
      <c r="AU167" s="22" t="s">
        <v>87</v>
      </c>
      <c r="AY167" s="22" t="s">
        <v>125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22" t="s">
        <v>80</v>
      </c>
      <c r="BK167" s="223">
        <f>ROUND(I167*H167,2)</f>
        <v>0</v>
      </c>
      <c r="BL167" s="22" t="s">
        <v>132</v>
      </c>
      <c r="BM167" s="22" t="s">
        <v>355</v>
      </c>
    </row>
    <row r="168" s="10" customFormat="1" ht="29.88" customHeight="1">
      <c r="B168" s="196"/>
      <c r="C168" s="197"/>
      <c r="D168" s="198" t="s">
        <v>74</v>
      </c>
      <c r="E168" s="210" t="s">
        <v>356</v>
      </c>
      <c r="F168" s="210" t="s">
        <v>357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P169</f>
        <v>0</v>
      </c>
      <c r="Q168" s="204"/>
      <c r="R168" s="205">
        <f>R169</f>
        <v>0</v>
      </c>
      <c r="S168" s="204"/>
      <c r="T168" s="206">
        <f>T169</f>
        <v>0</v>
      </c>
      <c r="AR168" s="207" t="s">
        <v>80</v>
      </c>
      <c r="AT168" s="208" t="s">
        <v>74</v>
      </c>
      <c r="AU168" s="208" t="s">
        <v>80</v>
      </c>
      <c r="AY168" s="207" t="s">
        <v>125</v>
      </c>
      <c r="BK168" s="209">
        <f>BK169</f>
        <v>0</v>
      </c>
    </row>
    <row r="169" s="1" customFormat="1" ht="51" customHeight="1">
      <c r="B169" s="44"/>
      <c r="C169" s="212" t="s">
        <v>358</v>
      </c>
      <c r="D169" s="212" t="s">
        <v>127</v>
      </c>
      <c r="E169" s="213" t="s">
        <v>359</v>
      </c>
      <c r="F169" s="214" t="s">
        <v>360</v>
      </c>
      <c r="G169" s="215" t="s">
        <v>163</v>
      </c>
      <c r="H169" s="216">
        <v>205.80699999999999</v>
      </c>
      <c r="I169" s="217"/>
      <c r="J169" s="218">
        <f>ROUND(I169*H169,2)</f>
        <v>0</v>
      </c>
      <c r="K169" s="214" t="s">
        <v>131</v>
      </c>
      <c r="L169" s="70"/>
      <c r="M169" s="219" t="s">
        <v>21</v>
      </c>
      <c r="N169" s="220" t="s">
        <v>46</v>
      </c>
      <c r="O169" s="45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AR169" s="22" t="s">
        <v>132</v>
      </c>
      <c r="AT169" s="22" t="s">
        <v>127</v>
      </c>
      <c r="AU169" s="22" t="s">
        <v>87</v>
      </c>
      <c r="AY169" s="22" t="s">
        <v>125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22" t="s">
        <v>80</v>
      </c>
      <c r="BK169" s="223">
        <f>ROUND(I169*H169,2)</f>
        <v>0</v>
      </c>
      <c r="BL169" s="22" t="s">
        <v>132</v>
      </c>
      <c r="BM169" s="22" t="s">
        <v>361</v>
      </c>
    </row>
    <row r="170" s="10" customFormat="1" ht="37.44" customHeight="1">
      <c r="B170" s="196"/>
      <c r="C170" s="197"/>
      <c r="D170" s="198" t="s">
        <v>74</v>
      </c>
      <c r="E170" s="199" t="s">
        <v>362</v>
      </c>
      <c r="F170" s="199" t="s">
        <v>363</v>
      </c>
      <c r="G170" s="197"/>
      <c r="H170" s="197"/>
      <c r="I170" s="200"/>
      <c r="J170" s="201">
        <f>BK170</f>
        <v>0</v>
      </c>
      <c r="K170" s="197"/>
      <c r="L170" s="202"/>
      <c r="M170" s="203"/>
      <c r="N170" s="204"/>
      <c r="O170" s="204"/>
      <c r="P170" s="205">
        <f>P171+P187+P190+P193</f>
        <v>0</v>
      </c>
      <c r="Q170" s="204"/>
      <c r="R170" s="205">
        <f>R171+R187+R190+R193</f>
        <v>2.9310426999999999</v>
      </c>
      <c r="S170" s="204"/>
      <c r="T170" s="206">
        <f>T171+T187+T190+T193</f>
        <v>1.9925000000000002</v>
      </c>
      <c r="AR170" s="207" t="s">
        <v>87</v>
      </c>
      <c r="AT170" s="208" t="s">
        <v>74</v>
      </c>
      <c r="AU170" s="208" t="s">
        <v>75</v>
      </c>
      <c r="AY170" s="207" t="s">
        <v>125</v>
      </c>
      <c r="BK170" s="209">
        <f>BK171+BK187+BK190+BK193</f>
        <v>0</v>
      </c>
    </row>
    <row r="171" s="10" customFormat="1" ht="19.92" customHeight="1">
      <c r="B171" s="196"/>
      <c r="C171" s="197"/>
      <c r="D171" s="198" t="s">
        <v>74</v>
      </c>
      <c r="E171" s="210" t="s">
        <v>364</v>
      </c>
      <c r="F171" s="210" t="s">
        <v>365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SUM(P172:P186)</f>
        <v>0</v>
      </c>
      <c r="Q171" s="204"/>
      <c r="R171" s="205">
        <f>SUM(R172:R186)</f>
        <v>1.2322002999999999</v>
      </c>
      <c r="S171" s="204"/>
      <c r="T171" s="206">
        <f>SUM(T172:T186)</f>
        <v>0</v>
      </c>
      <c r="AR171" s="207" t="s">
        <v>87</v>
      </c>
      <c r="AT171" s="208" t="s">
        <v>74</v>
      </c>
      <c r="AU171" s="208" t="s">
        <v>80</v>
      </c>
      <c r="AY171" s="207" t="s">
        <v>125</v>
      </c>
      <c r="BK171" s="209">
        <f>SUM(BK172:BK186)</f>
        <v>0</v>
      </c>
    </row>
    <row r="172" s="1" customFormat="1" ht="25.5" customHeight="1">
      <c r="B172" s="44"/>
      <c r="C172" s="212" t="s">
        <v>366</v>
      </c>
      <c r="D172" s="212" t="s">
        <v>127</v>
      </c>
      <c r="E172" s="213" t="s">
        <v>367</v>
      </c>
      <c r="F172" s="214" t="s">
        <v>368</v>
      </c>
      <c r="G172" s="215" t="s">
        <v>188</v>
      </c>
      <c r="H172" s="216">
        <v>88.617000000000004</v>
      </c>
      <c r="I172" s="217"/>
      <c r="J172" s="218">
        <f>ROUND(I172*H172,2)</f>
        <v>0</v>
      </c>
      <c r="K172" s="214" t="s">
        <v>131</v>
      </c>
      <c r="L172" s="70"/>
      <c r="M172" s="219" t="s">
        <v>21</v>
      </c>
      <c r="N172" s="220" t="s">
        <v>46</v>
      </c>
      <c r="O172" s="45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AR172" s="22" t="s">
        <v>302</v>
      </c>
      <c r="AT172" s="22" t="s">
        <v>127</v>
      </c>
      <c r="AU172" s="22" t="s">
        <v>87</v>
      </c>
      <c r="AY172" s="22" t="s">
        <v>125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22" t="s">
        <v>80</v>
      </c>
      <c r="BK172" s="223">
        <f>ROUND(I172*H172,2)</f>
        <v>0</v>
      </c>
      <c r="BL172" s="22" t="s">
        <v>302</v>
      </c>
      <c r="BM172" s="22" t="s">
        <v>369</v>
      </c>
    </row>
    <row r="173" s="11" customFormat="1">
      <c r="B173" s="224"/>
      <c r="C173" s="225"/>
      <c r="D173" s="226" t="s">
        <v>134</v>
      </c>
      <c r="E173" s="227" t="s">
        <v>21</v>
      </c>
      <c r="F173" s="228" t="s">
        <v>370</v>
      </c>
      <c r="G173" s="225"/>
      <c r="H173" s="229">
        <v>55.079999999999998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134</v>
      </c>
      <c r="AU173" s="235" t="s">
        <v>87</v>
      </c>
      <c r="AV173" s="11" t="s">
        <v>87</v>
      </c>
      <c r="AW173" s="11" t="s">
        <v>39</v>
      </c>
      <c r="AX173" s="11" t="s">
        <v>75</v>
      </c>
      <c r="AY173" s="235" t="s">
        <v>125</v>
      </c>
    </row>
    <row r="174" s="11" customFormat="1">
      <c r="B174" s="224"/>
      <c r="C174" s="225"/>
      <c r="D174" s="226" t="s">
        <v>134</v>
      </c>
      <c r="E174" s="227" t="s">
        <v>21</v>
      </c>
      <c r="F174" s="228" t="s">
        <v>371</v>
      </c>
      <c r="G174" s="225"/>
      <c r="H174" s="229">
        <v>11.039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134</v>
      </c>
      <c r="AU174" s="235" t="s">
        <v>87</v>
      </c>
      <c r="AV174" s="11" t="s">
        <v>87</v>
      </c>
      <c r="AW174" s="11" t="s">
        <v>39</v>
      </c>
      <c r="AX174" s="11" t="s">
        <v>75</v>
      </c>
      <c r="AY174" s="235" t="s">
        <v>125</v>
      </c>
    </row>
    <row r="175" s="11" customFormat="1">
      <c r="B175" s="224"/>
      <c r="C175" s="225"/>
      <c r="D175" s="226" t="s">
        <v>134</v>
      </c>
      <c r="E175" s="227" t="s">
        <v>21</v>
      </c>
      <c r="F175" s="228" t="s">
        <v>372</v>
      </c>
      <c r="G175" s="225"/>
      <c r="H175" s="229">
        <v>22.498000000000001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134</v>
      </c>
      <c r="AU175" s="235" t="s">
        <v>87</v>
      </c>
      <c r="AV175" s="11" t="s">
        <v>87</v>
      </c>
      <c r="AW175" s="11" t="s">
        <v>39</v>
      </c>
      <c r="AX175" s="11" t="s">
        <v>75</v>
      </c>
      <c r="AY175" s="235" t="s">
        <v>125</v>
      </c>
    </row>
    <row r="176" s="12" customFormat="1">
      <c r="B176" s="236"/>
      <c r="C176" s="237"/>
      <c r="D176" s="226" t="s">
        <v>134</v>
      </c>
      <c r="E176" s="238" t="s">
        <v>21</v>
      </c>
      <c r="F176" s="239" t="s">
        <v>137</v>
      </c>
      <c r="G176" s="237"/>
      <c r="H176" s="240">
        <v>88.617000000000004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134</v>
      </c>
      <c r="AU176" s="246" t="s">
        <v>87</v>
      </c>
      <c r="AV176" s="12" t="s">
        <v>132</v>
      </c>
      <c r="AW176" s="12" t="s">
        <v>39</v>
      </c>
      <c r="AX176" s="12" t="s">
        <v>80</v>
      </c>
      <c r="AY176" s="246" t="s">
        <v>125</v>
      </c>
    </row>
    <row r="177" s="1" customFormat="1" ht="25.5" customHeight="1">
      <c r="B177" s="44"/>
      <c r="C177" s="212" t="s">
        <v>373</v>
      </c>
      <c r="D177" s="212" t="s">
        <v>127</v>
      </c>
      <c r="E177" s="213" t="s">
        <v>374</v>
      </c>
      <c r="F177" s="214" t="s">
        <v>375</v>
      </c>
      <c r="G177" s="215" t="s">
        <v>188</v>
      </c>
      <c r="H177" s="216">
        <v>163.69999999999999</v>
      </c>
      <c r="I177" s="217"/>
      <c r="J177" s="218">
        <f>ROUND(I177*H177,2)</f>
        <v>0</v>
      </c>
      <c r="K177" s="214" t="s">
        <v>131</v>
      </c>
      <c r="L177" s="70"/>
      <c r="M177" s="219" t="s">
        <v>21</v>
      </c>
      <c r="N177" s="220" t="s">
        <v>46</v>
      </c>
      <c r="O177" s="45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AR177" s="22" t="s">
        <v>302</v>
      </c>
      <c r="AT177" s="22" t="s">
        <v>127</v>
      </c>
      <c r="AU177" s="22" t="s">
        <v>87</v>
      </c>
      <c r="AY177" s="22" t="s">
        <v>125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22" t="s">
        <v>80</v>
      </c>
      <c r="BK177" s="223">
        <f>ROUND(I177*H177,2)</f>
        <v>0</v>
      </c>
      <c r="BL177" s="22" t="s">
        <v>302</v>
      </c>
      <c r="BM177" s="22" t="s">
        <v>376</v>
      </c>
    </row>
    <row r="178" s="11" customFormat="1">
      <c r="B178" s="224"/>
      <c r="C178" s="225"/>
      <c r="D178" s="226" t="s">
        <v>134</v>
      </c>
      <c r="E178" s="227" t="s">
        <v>21</v>
      </c>
      <c r="F178" s="228" t="s">
        <v>377</v>
      </c>
      <c r="G178" s="225"/>
      <c r="H178" s="229">
        <v>163.69999999999999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134</v>
      </c>
      <c r="AU178" s="235" t="s">
        <v>87</v>
      </c>
      <c r="AV178" s="11" t="s">
        <v>87</v>
      </c>
      <c r="AW178" s="11" t="s">
        <v>39</v>
      </c>
      <c r="AX178" s="11" t="s">
        <v>80</v>
      </c>
      <c r="AY178" s="235" t="s">
        <v>125</v>
      </c>
    </row>
    <row r="179" s="1" customFormat="1" ht="16.5" customHeight="1">
      <c r="B179" s="44"/>
      <c r="C179" s="247" t="s">
        <v>9</v>
      </c>
      <c r="D179" s="247" t="s">
        <v>171</v>
      </c>
      <c r="E179" s="248" t="s">
        <v>378</v>
      </c>
      <c r="F179" s="249" t="s">
        <v>379</v>
      </c>
      <c r="G179" s="250" t="s">
        <v>163</v>
      </c>
      <c r="H179" s="251">
        <v>0.10199999999999999</v>
      </c>
      <c r="I179" s="252"/>
      <c r="J179" s="253">
        <f>ROUND(I179*H179,2)</f>
        <v>0</v>
      </c>
      <c r="K179" s="249" t="s">
        <v>131</v>
      </c>
      <c r="L179" s="254"/>
      <c r="M179" s="255" t="s">
        <v>21</v>
      </c>
      <c r="N179" s="256" t="s">
        <v>46</v>
      </c>
      <c r="O179" s="45"/>
      <c r="P179" s="221">
        <f>O179*H179</f>
        <v>0</v>
      </c>
      <c r="Q179" s="221">
        <v>1</v>
      </c>
      <c r="R179" s="221">
        <f>Q179*H179</f>
        <v>0.10199999999999999</v>
      </c>
      <c r="S179" s="221">
        <v>0</v>
      </c>
      <c r="T179" s="222">
        <f>S179*H179</f>
        <v>0</v>
      </c>
      <c r="AR179" s="22" t="s">
        <v>380</v>
      </c>
      <c r="AT179" s="22" t="s">
        <v>171</v>
      </c>
      <c r="AU179" s="22" t="s">
        <v>87</v>
      </c>
      <c r="AY179" s="22" t="s">
        <v>125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22" t="s">
        <v>80</v>
      </c>
      <c r="BK179" s="223">
        <f>ROUND(I179*H179,2)</f>
        <v>0</v>
      </c>
      <c r="BL179" s="22" t="s">
        <v>302</v>
      </c>
      <c r="BM179" s="22" t="s">
        <v>381</v>
      </c>
    </row>
    <row r="180" s="1" customFormat="1" ht="25.5" customHeight="1">
      <c r="B180" s="44"/>
      <c r="C180" s="212" t="s">
        <v>382</v>
      </c>
      <c r="D180" s="212" t="s">
        <v>127</v>
      </c>
      <c r="E180" s="213" t="s">
        <v>383</v>
      </c>
      <c r="F180" s="214" t="s">
        <v>384</v>
      </c>
      <c r="G180" s="215" t="s">
        <v>188</v>
      </c>
      <c r="H180" s="216">
        <v>88.617000000000004</v>
      </c>
      <c r="I180" s="217"/>
      <c r="J180" s="218">
        <f>ROUND(I180*H180,2)</f>
        <v>0</v>
      </c>
      <c r="K180" s="214" t="s">
        <v>131</v>
      </c>
      <c r="L180" s="70"/>
      <c r="M180" s="219" t="s">
        <v>21</v>
      </c>
      <c r="N180" s="220" t="s">
        <v>46</v>
      </c>
      <c r="O180" s="45"/>
      <c r="P180" s="221">
        <f>O180*H180</f>
        <v>0</v>
      </c>
      <c r="Q180" s="221">
        <v>0.00040000000000000002</v>
      </c>
      <c r="R180" s="221">
        <f>Q180*H180</f>
        <v>0.035446800000000001</v>
      </c>
      <c r="S180" s="221">
        <v>0</v>
      </c>
      <c r="T180" s="222">
        <f>S180*H180</f>
        <v>0</v>
      </c>
      <c r="AR180" s="22" t="s">
        <v>302</v>
      </c>
      <c r="AT180" s="22" t="s">
        <v>127</v>
      </c>
      <c r="AU180" s="22" t="s">
        <v>87</v>
      </c>
      <c r="AY180" s="22" t="s">
        <v>125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22" t="s">
        <v>80</v>
      </c>
      <c r="BK180" s="223">
        <f>ROUND(I180*H180,2)</f>
        <v>0</v>
      </c>
      <c r="BL180" s="22" t="s">
        <v>302</v>
      </c>
      <c r="BM180" s="22" t="s">
        <v>385</v>
      </c>
    </row>
    <row r="181" s="1" customFormat="1" ht="25.5" customHeight="1">
      <c r="B181" s="44"/>
      <c r="C181" s="212" t="s">
        <v>386</v>
      </c>
      <c r="D181" s="212" t="s">
        <v>127</v>
      </c>
      <c r="E181" s="213" t="s">
        <v>387</v>
      </c>
      <c r="F181" s="214" t="s">
        <v>388</v>
      </c>
      <c r="G181" s="215" t="s">
        <v>188</v>
      </c>
      <c r="H181" s="216">
        <v>163.69999999999999</v>
      </c>
      <c r="I181" s="217"/>
      <c r="J181" s="218">
        <f>ROUND(I181*H181,2)</f>
        <v>0</v>
      </c>
      <c r="K181" s="214" t="s">
        <v>131</v>
      </c>
      <c r="L181" s="70"/>
      <c r="M181" s="219" t="s">
        <v>21</v>
      </c>
      <c r="N181" s="220" t="s">
        <v>46</v>
      </c>
      <c r="O181" s="45"/>
      <c r="P181" s="221">
        <f>O181*H181</f>
        <v>0</v>
      </c>
      <c r="Q181" s="221">
        <v>0.00040000000000000002</v>
      </c>
      <c r="R181" s="221">
        <f>Q181*H181</f>
        <v>0.065479999999999997</v>
      </c>
      <c r="S181" s="221">
        <v>0</v>
      </c>
      <c r="T181" s="222">
        <f>S181*H181</f>
        <v>0</v>
      </c>
      <c r="AR181" s="22" t="s">
        <v>302</v>
      </c>
      <c r="AT181" s="22" t="s">
        <v>127</v>
      </c>
      <c r="AU181" s="22" t="s">
        <v>87</v>
      </c>
      <c r="AY181" s="22" t="s">
        <v>125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22" t="s">
        <v>80</v>
      </c>
      <c r="BK181" s="223">
        <f>ROUND(I181*H181,2)</f>
        <v>0</v>
      </c>
      <c r="BL181" s="22" t="s">
        <v>302</v>
      </c>
      <c r="BM181" s="22" t="s">
        <v>389</v>
      </c>
    </row>
    <row r="182" s="1" customFormat="1" ht="16.5" customHeight="1">
      <c r="B182" s="44"/>
      <c r="C182" s="247" t="s">
        <v>390</v>
      </c>
      <c r="D182" s="247" t="s">
        <v>171</v>
      </c>
      <c r="E182" s="248" t="s">
        <v>391</v>
      </c>
      <c r="F182" s="249" t="s">
        <v>392</v>
      </c>
      <c r="G182" s="250" t="s">
        <v>188</v>
      </c>
      <c r="H182" s="251">
        <v>277.54899999999998</v>
      </c>
      <c r="I182" s="252"/>
      <c r="J182" s="253">
        <f>ROUND(I182*H182,2)</f>
        <v>0</v>
      </c>
      <c r="K182" s="249" t="s">
        <v>131</v>
      </c>
      <c r="L182" s="254"/>
      <c r="M182" s="255" t="s">
        <v>21</v>
      </c>
      <c r="N182" s="256" t="s">
        <v>46</v>
      </c>
      <c r="O182" s="45"/>
      <c r="P182" s="221">
        <f>O182*H182</f>
        <v>0</v>
      </c>
      <c r="Q182" s="221">
        <v>0.0035000000000000001</v>
      </c>
      <c r="R182" s="221">
        <f>Q182*H182</f>
        <v>0.97142149999999994</v>
      </c>
      <c r="S182" s="221">
        <v>0</v>
      </c>
      <c r="T182" s="222">
        <f>S182*H182</f>
        <v>0</v>
      </c>
      <c r="AR182" s="22" t="s">
        <v>380</v>
      </c>
      <c r="AT182" s="22" t="s">
        <v>171</v>
      </c>
      <c r="AU182" s="22" t="s">
        <v>87</v>
      </c>
      <c r="AY182" s="22" t="s">
        <v>125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22" t="s">
        <v>80</v>
      </c>
      <c r="BK182" s="223">
        <f>ROUND(I182*H182,2)</f>
        <v>0</v>
      </c>
      <c r="BL182" s="22" t="s">
        <v>302</v>
      </c>
      <c r="BM182" s="22" t="s">
        <v>393</v>
      </c>
    </row>
    <row r="183" s="1" customFormat="1" ht="25.5" customHeight="1">
      <c r="B183" s="44"/>
      <c r="C183" s="212" t="s">
        <v>302</v>
      </c>
      <c r="D183" s="212" t="s">
        <v>127</v>
      </c>
      <c r="E183" s="213" t="s">
        <v>394</v>
      </c>
      <c r="F183" s="214" t="s">
        <v>395</v>
      </c>
      <c r="G183" s="215" t="s">
        <v>188</v>
      </c>
      <c r="H183" s="216">
        <v>80.349999999999994</v>
      </c>
      <c r="I183" s="217"/>
      <c r="J183" s="218">
        <f>ROUND(I183*H183,2)</f>
        <v>0</v>
      </c>
      <c r="K183" s="214" t="s">
        <v>131</v>
      </c>
      <c r="L183" s="70"/>
      <c r="M183" s="219" t="s">
        <v>21</v>
      </c>
      <c r="N183" s="220" t="s">
        <v>46</v>
      </c>
      <c r="O183" s="45"/>
      <c r="P183" s="221">
        <f>O183*H183</f>
        <v>0</v>
      </c>
      <c r="Q183" s="221">
        <v>0.00072000000000000005</v>
      </c>
      <c r="R183" s="221">
        <f>Q183*H183</f>
        <v>0.057852000000000001</v>
      </c>
      <c r="S183" s="221">
        <v>0</v>
      </c>
      <c r="T183" s="222">
        <f>S183*H183</f>
        <v>0</v>
      </c>
      <c r="AR183" s="22" t="s">
        <v>132</v>
      </c>
      <c r="AT183" s="22" t="s">
        <v>127</v>
      </c>
      <c r="AU183" s="22" t="s">
        <v>87</v>
      </c>
      <c r="AY183" s="22" t="s">
        <v>125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22" t="s">
        <v>80</v>
      </c>
      <c r="BK183" s="223">
        <f>ROUND(I183*H183,2)</f>
        <v>0</v>
      </c>
      <c r="BL183" s="22" t="s">
        <v>132</v>
      </c>
      <c r="BM183" s="22" t="s">
        <v>396</v>
      </c>
    </row>
    <row r="184" s="11" customFormat="1">
      <c r="B184" s="224"/>
      <c r="C184" s="225"/>
      <c r="D184" s="226" t="s">
        <v>134</v>
      </c>
      <c r="E184" s="227" t="s">
        <v>21</v>
      </c>
      <c r="F184" s="228" t="s">
        <v>397</v>
      </c>
      <c r="G184" s="225"/>
      <c r="H184" s="229">
        <v>80.349999999999994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134</v>
      </c>
      <c r="AU184" s="235" t="s">
        <v>87</v>
      </c>
      <c r="AV184" s="11" t="s">
        <v>87</v>
      </c>
      <c r="AW184" s="11" t="s">
        <v>39</v>
      </c>
      <c r="AX184" s="11" t="s">
        <v>80</v>
      </c>
      <c r="AY184" s="235" t="s">
        <v>125</v>
      </c>
    </row>
    <row r="185" s="1" customFormat="1" ht="38.25" customHeight="1">
      <c r="B185" s="44"/>
      <c r="C185" s="212" t="s">
        <v>398</v>
      </c>
      <c r="D185" s="212" t="s">
        <v>127</v>
      </c>
      <c r="E185" s="213" t="s">
        <v>399</v>
      </c>
      <c r="F185" s="214" t="s">
        <v>400</v>
      </c>
      <c r="G185" s="215" t="s">
        <v>163</v>
      </c>
      <c r="H185" s="216">
        <v>1.1739999999999999</v>
      </c>
      <c r="I185" s="217"/>
      <c r="J185" s="218">
        <f>ROUND(I185*H185,2)</f>
        <v>0</v>
      </c>
      <c r="K185" s="214" t="s">
        <v>131</v>
      </c>
      <c r="L185" s="70"/>
      <c r="M185" s="219" t="s">
        <v>21</v>
      </c>
      <c r="N185" s="220" t="s">
        <v>46</v>
      </c>
      <c r="O185" s="45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AR185" s="22" t="s">
        <v>302</v>
      </c>
      <c r="AT185" s="22" t="s">
        <v>127</v>
      </c>
      <c r="AU185" s="22" t="s">
        <v>87</v>
      </c>
      <c r="AY185" s="22" t="s">
        <v>125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22" t="s">
        <v>80</v>
      </c>
      <c r="BK185" s="223">
        <f>ROUND(I185*H185,2)</f>
        <v>0</v>
      </c>
      <c r="BL185" s="22" t="s">
        <v>302</v>
      </c>
      <c r="BM185" s="22" t="s">
        <v>401</v>
      </c>
    </row>
    <row r="186" s="1" customFormat="1" ht="38.25" customHeight="1">
      <c r="B186" s="44"/>
      <c r="C186" s="212" t="s">
        <v>402</v>
      </c>
      <c r="D186" s="212" t="s">
        <v>127</v>
      </c>
      <c r="E186" s="213" t="s">
        <v>403</v>
      </c>
      <c r="F186" s="214" t="s">
        <v>404</v>
      </c>
      <c r="G186" s="215" t="s">
        <v>163</v>
      </c>
      <c r="H186" s="216">
        <v>1.1739999999999999</v>
      </c>
      <c r="I186" s="217"/>
      <c r="J186" s="218">
        <f>ROUND(I186*H186,2)</f>
        <v>0</v>
      </c>
      <c r="K186" s="214" t="s">
        <v>131</v>
      </c>
      <c r="L186" s="70"/>
      <c r="M186" s="219" t="s">
        <v>21</v>
      </c>
      <c r="N186" s="220" t="s">
        <v>46</v>
      </c>
      <c r="O186" s="45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AR186" s="22" t="s">
        <v>302</v>
      </c>
      <c r="AT186" s="22" t="s">
        <v>127</v>
      </c>
      <c r="AU186" s="22" t="s">
        <v>87</v>
      </c>
      <c r="AY186" s="22" t="s">
        <v>125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22" t="s">
        <v>80</v>
      </c>
      <c r="BK186" s="223">
        <f>ROUND(I186*H186,2)</f>
        <v>0</v>
      </c>
      <c r="BL186" s="22" t="s">
        <v>302</v>
      </c>
      <c r="BM186" s="22" t="s">
        <v>405</v>
      </c>
    </row>
    <row r="187" s="10" customFormat="1" ht="29.88" customHeight="1">
      <c r="B187" s="196"/>
      <c r="C187" s="197"/>
      <c r="D187" s="198" t="s">
        <v>74</v>
      </c>
      <c r="E187" s="210" t="s">
        <v>406</v>
      </c>
      <c r="F187" s="210" t="s">
        <v>407</v>
      </c>
      <c r="G187" s="197"/>
      <c r="H187" s="197"/>
      <c r="I187" s="200"/>
      <c r="J187" s="211">
        <f>BK187</f>
        <v>0</v>
      </c>
      <c r="K187" s="197"/>
      <c r="L187" s="202"/>
      <c r="M187" s="203"/>
      <c r="N187" s="204"/>
      <c r="O187" s="204"/>
      <c r="P187" s="205">
        <f>SUM(P188:P189)</f>
        <v>0</v>
      </c>
      <c r="Q187" s="204"/>
      <c r="R187" s="205">
        <f>SUM(R188:R189)</f>
        <v>0.026837999999999997</v>
      </c>
      <c r="S187" s="204"/>
      <c r="T187" s="206">
        <f>SUM(T188:T189)</f>
        <v>0</v>
      </c>
      <c r="AR187" s="207" t="s">
        <v>87</v>
      </c>
      <c r="AT187" s="208" t="s">
        <v>74</v>
      </c>
      <c r="AU187" s="208" t="s">
        <v>80</v>
      </c>
      <c r="AY187" s="207" t="s">
        <v>125</v>
      </c>
      <c r="BK187" s="209">
        <f>SUM(BK188:BK189)</f>
        <v>0</v>
      </c>
    </row>
    <row r="188" s="1" customFormat="1" ht="16.5" customHeight="1">
      <c r="B188" s="44"/>
      <c r="C188" s="212" t="s">
        <v>408</v>
      </c>
      <c r="D188" s="212" t="s">
        <v>127</v>
      </c>
      <c r="E188" s="213" t="s">
        <v>409</v>
      </c>
      <c r="F188" s="214" t="s">
        <v>410</v>
      </c>
      <c r="G188" s="215" t="s">
        <v>199</v>
      </c>
      <c r="H188" s="216">
        <v>14.199999999999999</v>
      </c>
      <c r="I188" s="217"/>
      <c r="J188" s="218">
        <f>ROUND(I188*H188,2)</f>
        <v>0</v>
      </c>
      <c r="K188" s="214" t="s">
        <v>131</v>
      </c>
      <c r="L188" s="70"/>
      <c r="M188" s="219" t="s">
        <v>21</v>
      </c>
      <c r="N188" s="220" t="s">
        <v>46</v>
      </c>
      <c r="O188" s="45"/>
      <c r="P188" s="221">
        <f>O188*H188</f>
        <v>0</v>
      </c>
      <c r="Q188" s="221">
        <v>0.00189</v>
      </c>
      <c r="R188" s="221">
        <f>Q188*H188</f>
        <v>0.026837999999999997</v>
      </c>
      <c r="S188" s="221">
        <v>0</v>
      </c>
      <c r="T188" s="222">
        <f>S188*H188</f>
        <v>0</v>
      </c>
      <c r="AR188" s="22" t="s">
        <v>132</v>
      </c>
      <c r="AT188" s="22" t="s">
        <v>127</v>
      </c>
      <c r="AU188" s="22" t="s">
        <v>87</v>
      </c>
      <c r="AY188" s="22" t="s">
        <v>125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22" t="s">
        <v>80</v>
      </c>
      <c r="BK188" s="223">
        <f>ROUND(I188*H188,2)</f>
        <v>0</v>
      </c>
      <c r="BL188" s="22" t="s">
        <v>132</v>
      </c>
      <c r="BM188" s="22" t="s">
        <v>411</v>
      </c>
    </row>
    <row r="189" s="11" customFormat="1">
      <c r="B189" s="224"/>
      <c r="C189" s="225"/>
      <c r="D189" s="226" t="s">
        <v>134</v>
      </c>
      <c r="E189" s="227" t="s">
        <v>21</v>
      </c>
      <c r="F189" s="228" t="s">
        <v>412</v>
      </c>
      <c r="G189" s="225"/>
      <c r="H189" s="229">
        <v>14.199999999999999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134</v>
      </c>
      <c r="AU189" s="235" t="s">
        <v>87</v>
      </c>
      <c r="AV189" s="11" t="s">
        <v>87</v>
      </c>
      <c r="AW189" s="11" t="s">
        <v>39</v>
      </c>
      <c r="AX189" s="11" t="s">
        <v>80</v>
      </c>
      <c r="AY189" s="235" t="s">
        <v>125</v>
      </c>
    </row>
    <row r="190" s="10" customFormat="1" ht="29.88" customHeight="1">
      <c r="B190" s="196"/>
      <c r="C190" s="197"/>
      <c r="D190" s="198" t="s">
        <v>74</v>
      </c>
      <c r="E190" s="210" t="s">
        <v>413</v>
      </c>
      <c r="F190" s="210" t="s">
        <v>414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SUM(P191:P192)</f>
        <v>0</v>
      </c>
      <c r="Q190" s="204"/>
      <c r="R190" s="205">
        <f>SUM(R191:R192)</f>
        <v>0</v>
      </c>
      <c r="S190" s="204"/>
      <c r="T190" s="206">
        <f>SUM(T191:T192)</f>
        <v>1.4165000000000001</v>
      </c>
      <c r="AR190" s="207" t="s">
        <v>87</v>
      </c>
      <c r="AT190" s="208" t="s">
        <v>74</v>
      </c>
      <c r="AU190" s="208" t="s">
        <v>80</v>
      </c>
      <c r="AY190" s="207" t="s">
        <v>125</v>
      </c>
      <c r="BK190" s="209">
        <f>SUM(BK191:BK192)</f>
        <v>0</v>
      </c>
    </row>
    <row r="191" s="1" customFormat="1" ht="25.5" customHeight="1">
      <c r="B191" s="44"/>
      <c r="C191" s="212" t="s">
        <v>415</v>
      </c>
      <c r="D191" s="212" t="s">
        <v>127</v>
      </c>
      <c r="E191" s="213" t="s">
        <v>416</v>
      </c>
      <c r="F191" s="214" t="s">
        <v>417</v>
      </c>
      <c r="G191" s="215" t="s">
        <v>199</v>
      </c>
      <c r="H191" s="216">
        <v>141.65000000000001</v>
      </c>
      <c r="I191" s="217"/>
      <c r="J191" s="218">
        <f>ROUND(I191*H191,2)</f>
        <v>0</v>
      </c>
      <c r="K191" s="214" t="s">
        <v>131</v>
      </c>
      <c r="L191" s="70"/>
      <c r="M191" s="219" t="s">
        <v>21</v>
      </c>
      <c r="N191" s="220" t="s">
        <v>46</v>
      </c>
      <c r="O191" s="45"/>
      <c r="P191" s="221">
        <f>O191*H191</f>
        <v>0</v>
      </c>
      <c r="Q191" s="221">
        <v>0</v>
      </c>
      <c r="R191" s="221">
        <f>Q191*H191</f>
        <v>0</v>
      </c>
      <c r="S191" s="221">
        <v>0.01</v>
      </c>
      <c r="T191" s="222">
        <f>S191*H191</f>
        <v>1.4165000000000001</v>
      </c>
      <c r="AR191" s="22" t="s">
        <v>132</v>
      </c>
      <c r="AT191" s="22" t="s">
        <v>127</v>
      </c>
      <c r="AU191" s="22" t="s">
        <v>87</v>
      </c>
      <c r="AY191" s="22" t="s">
        <v>125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22" t="s">
        <v>80</v>
      </c>
      <c r="BK191" s="223">
        <f>ROUND(I191*H191,2)</f>
        <v>0</v>
      </c>
      <c r="BL191" s="22" t="s">
        <v>132</v>
      </c>
      <c r="BM191" s="22" t="s">
        <v>418</v>
      </c>
    </row>
    <row r="192" s="11" customFormat="1">
      <c r="B192" s="224"/>
      <c r="C192" s="225"/>
      <c r="D192" s="226" t="s">
        <v>134</v>
      </c>
      <c r="E192" s="227" t="s">
        <v>21</v>
      </c>
      <c r="F192" s="228" t="s">
        <v>419</v>
      </c>
      <c r="G192" s="225"/>
      <c r="H192" s="229">
        <v>141.65000000000001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AT192" s="235" t="s">
        <v>134</v>
      </c>
      <c r="AU192" s="235" t="s">
        <v>87</v>
      </c>
      <c r="AV192" s="11" t="s">
        <v>87</v>
      </c>
      <c r="AW192" s="11" t="s">
        <v>39</v>
      </c>
      <c r="AX192" s="11" t="s">
        <v>80</v>
      </c>
      <c r="AY192" s="235" t="s">
        <v>125</v>
      </c>
    </row>
    <row r="193" s="10" customFormat="1" ht="29.88" customHeight="1">
      <c r="B193" s="196"/>
      <c r="C193" s="197"/>
      <c r="D193" s="198" t="s">
        <v>74</v>
      </c>
      <c r="E193" s="210" t="s">
        <v>420</v>
      </c>
      <c r="F193" s="210" t="s">
        <v>421</v>
      </c>
      <c r="G193" s="197"/>
      <c r="H193" s="197"/>
      <c r="I193" s="200"/>
      <c r="J193" s="211">
        <f>BK193</f>
        <v>0</v>
      </c>
      <c r="K193" s="197"/>
      <c r="L193" s="202"/>
      <c r="M193" s="203"/>
      <c r="N193" s="204"/>
      <c r="O193" s="204"/>
      <c r="P193" s="205">
        <f>SUM(P194:P200)</f>
        <v>0</v>
      </c>
      <c r="Q193" s="204"/>
      <c r="R193" s="205">
        <f>SUM(R194:R200)</f>
        <v>1.6720044000000001</v>
      </c>
      <c r="S193" s="204"/>
      <c r="T193" s="206">
        <f>SUM(T194:T200)</f>
        <v>0.57600000000000007</v>
      </c>
      <c r="AR193" s="207" t="s">
        <v>87</v>
      </c>
      <c r="AT193" s="208" t="s">
        <v>74</v>
      </c>
      <c r="AU193" s="208" t="s">
        <v>80</v>
      </c>
      <c r="AY193" s="207" t="s">
        <v>125</v>
      </c>
      <c r="BK193" s="209">
        <f>SUM(BK194:BK200)</f>
        <v>0</v>
      </c>
    </row>
    <row r="194" s="1" customFormat="1" ht="25.5" customHeight="1">
      <c r="B194" s="44"/>
      <c r="C194" s="212" t="s">
        <v>422</v>
      </c>
      <c r="D194" s="212" t="s">
        <v>127</v>
      </c>
      <c r="E194" s="213" t="s">
        <v>423</v>
      </c>
      <c r="F194" s="214" t="s">
        <v>424</v>
      </c>
      <c r="G194" s="215" t="s">
        <v>199</v>
      </c>
      <c r="H194" s="216">
        <v>32.740000000000002</v>
      </c>
      <c r="I194" s="217"/>
      <c r="J194" s="218">
        <f>ROUND(I194*H194,2)</f>
        <v>0</v>
      </c>
      <c r="K194" s="214" t="s">
        <v>131</v>
      </c>
      <c r="L194" s="70"/>
      <c r="M194" s="219" t="s">
        <v>21</v>
      </c>
      <c r="N194" s="220" t="s">
        <v>46</v>
      </c>
      <c r="O194" s="45"/>
      <c r="P194" s="221">
        <f>O194*H194</f>
        <v>0</v>
      </c>
      <c r="Q194" s="221">
        <v>6.0000000000000002E-05</v>
      </c>
      <c r="R194" s="221">
        <f>Q194*H194</f>
        <v>0.0019644000000000003</v>
      </c>
      <c r="S194" s="221">
        <v>0</v>
      </c>
      <c r="T194" s="222">
        <f>S194*H194</f>
        <v>0</v>
      </c>
      <c r="AR194" s="22" t="s">
        <v>302</v>
      </c>
      <c r="AT194" s="22" t="s">
        <v>127</v>
      </c>
      <c r="AU194" s="22" t="s">
        <v>87</v>
      </c>
      <c r="AY194" s="22" t="s">
        <v>125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22" t="s">
        <v>80</v>
      </c>
      <c r="BK194" s="223">
        <f>ROUND(I194*H194,2)</f>
        <v>0</v>
      </c>
      <c r="BL194" s="22" t="s">
        <v>302</v>
      </c>
      <c r="BM194" s="22" t="s">
        <v>425</v>
      </c>
    </row>
    <row r="195" s="11" customFormat="1">
      <c r="B195" s="224"/>
      <c r="C195" s="225"/>
      <c r="D195" s="226" t="s">
        <v>134</v>
      </c>
      <c r="E195" s="227" t="s">
        <v>21</v>
      </c>
      <c r="F195" s="228" t="s">
        <v>426</v>
      </c>
      <c r="G195" s="225"/>
      <c r="H195" s="229">
        <v>32.740000000000002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134</v>
      </c>
      <c r="AU195" s="235" t="s">
        <v>87</v>
      </c>
      <c r="AV195" s="11" t="s">
        <v>87</v>
      </c>
      <c r="AW195" s="11" t="s">
        <v>39</v>
      </c>
      <c r="AX195" s="11" t="s">
        <v>80</v>
      </c>
      <c r="AY195" s="235" t="s">
        <v>125</v>
      </c>
    </row>
    <row r="196" s="1" customFormat="1" ht="25.5" customHeight="1">
      <c r="B196" s="44"/>
      <c r="C196" s="212" t="s">
        <v>427</v>
      </c>
      <c r="D196" s="212" t="s">
        <v>127</v>
      </c>
      <c r="E196" s="213" t="s">
        <v>428</v>
      </c>
      <c r="F196" s="214" t="s">
        <v>429</v>
      </c>
      <c r="G196" s="215" t="s">
        <v>199</v>
      </c>
      <c r="H196" s="216">
        <v>36</v>
      </c>
      <c r="I196" s="217"/>
      <c r="J196" s="218">
        <f>ROUND(I196*H196,2)</f>
        <v>0</v>
      </c>
      <c r="K196" s="214" t="s">
        <v>131</v>
      </c>
      <c r="L196" s="70"/>
      <c r="M196" s="219" t="s">
        <v>21</v>
      </c>
      <c r="N196" s="220" t="s">
        <v>46</v>
      </c>
      <c r="O196" s="45"/>
      <c r="P196" s="221">
        <f>O196*H196</f>
        <v>0</v>
      </c>
      <c r="Q196" s="221">
        <v>0</v>
      </c>
      <c r="R196" s="221">
        <f>Q196*H196</f>
        <v>0</v>
      </c>
      <c r="S196" s="221">
        <v>0.016</v>
      </c>
      <c r="T196" s="222">
        <f>S196*H196</f>
        <v>0.57600000000000007</v>
      </c>
      <c r="AR196" s="22" t="s">
        <v>302</v>
      </c>
      <c r="AT196" s="22" t="s">
        <v>127</v>
      </c>
      <c r="AU196" s="22" t="s">
        <v>87</v>
      </c>
      <c r="AY196" s="22" t="s">
        <v>125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22" t="s">
        <v>80</v>
      </c>
      <c r="BK196" s="223">
        <f>ROUND(I196*H196,2)</f>
        <v>0</v>
      </c>
      <c r="BL196" s="22" t="s">
        <v>302</v>
      </c>
      <c r="BM196" s="22" t="s">
        <v>430</v>
      </c>
    </row>
    <row r="197" s="1" customFormat="1" ht="16.5" customHeight="1">
      <c r="B197" s="44"/>
      <c r="C197" s="247" t="s">
        <v>431</v>
      </c>
      <c r="D197" s="247" t="s">
        <v>171</v>
      </c>
      <c r="E197" s="248" t="s">
        <v>432</v>
      </c>
      <c r="F197" s="249" t="s">
        <v>433</v>
      </c>
      <c r="G197" s="250" t="s">
        <v>199</v>
      </c>
      <c r="H197" s="251">
        <v>32.740000000000002</v>
      </c>
      <c r="I197" s="252"/>
      <c r="J197" s="253">
        <f>ROUND(I197*H197,2)</f>
        <v>0</v>
      </c>
      <c r="K197" s="249" t="s">
        <v>21</v>
      </c>
      <c r="L197" s="254"/>
      <c r="M197" s="255" t="s">
        <v>21</v>
      </c>
      <c r="N197" s="256" t="s">
        <v>46</v>
      </c>
      <c r="O197" s="45"/>
      <c r="P197" s="221">
        <f>O197*H197</f>
        <v>0</v>
      </c>
      <c r="Q197" s="221">
        <v>0.050999999999999997</v>
      </c>
      <c r="R197" s="221">
        <f>Q197*H197</f>
        <v>1.66974</v>
      </c>
      <c r="S197" s="221">
        <v>0</v>
      </c>
      <c r="T197" s="222">
        <f>S197*H197</f>
        <v>0</v>
      </c>
      <c r="AR197" s="22" t="s">
        <v>380</v>
      </c>
      <c r="AT197" s="22" t="s">
        <v>171</v>
      </c>
      <c r="AU197" s="22" t="s">
        <v>87</v>
      </c>
      <c r="AY197" s="22" t="s">
        <v>125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22" t="s">
        <v>80</v>
      </c>
      <c r="BK197" s="223">
        <f>ROUND(I197*H197,2)</f>
        <v>0</v>
      </c>
      <c r="BL197" s="22" t="s">
        <v>302</v>
      </c>
      <c r="BM197" s="22" t="s">
        <v>434</v>
      </c>
    </row>
    <row r="198" s="1" customFormat="1" ht="25.5" customHeight="1">
      <c r="B198" s="44"/>
      <c r="C198" s="212" t="s">
        <v>435</v>
      </c>
      <c r="D198" s="212" t="s">
        <v>127</v>
      </c>
      <c r="E198" s="213" t="s">
        <v>436</v>
      </c>
      <c r="F198" s="214" t="s">
        <v>437</v>
      </c>
      <c r="G198" s="215" t="s">
        <v>270</v>
      </c>
      <c r="H198" s="216">
        <v>2</v>
      </c>
      <c r="I198" s="217"/>
      <c r="J198" s="218">
        <f>ROUND(I198*H198,2)</f>
        <v>0</v>
      </c>
      <c r="K198" s="214" t="s">
        <v>131</v>
      </c>
      <c r="L198" s="70"/>
      <c r="M198" s="219" t="s">
        <v>21</v>
      </c>
      <c r="N198" s="220" t="s">
        <v>46</v>
      </c>
      <c r="O198" s="45"/>
      <c r="P198" s="221">
        <f>O198*H198</f>
        <v>0</v>
      </c>
      <c r="Q198" s="221">
        <v>0.00014999999999999999</v>
      </c>
      <c r="R198" s="221">
        <f>Q198*H198</f>
        <v>0.00029999999999999997</v>
      </c>
      <c r="S198" s="221">
        <v>0</v>
      </c>
      <c r="T198" s="222">
        <f>S198*H198</f>
        <v>0</v>
      </c>
      <c r="AR198" s="22" t="s">
        <v>302</v>
      </c>
      <c r="AT198" s="22" t="s">
        <v>127</v>
      </c>
      <c r="AU198" s="22" t="s">
        <v>87</v>
      </c>
      <c r="AY198" s="22" t="s">
        <v>125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22" t="s">
        <v>80</v>
      </c>
      <c r="BK198" s="223">
        <f>ROUND(I198*H198,2)</f>
        <v>0</v>
      </c>
      <c r="BL198" s="22" t="s">
        <v>302</v>
      </c>
      <c r="BM198" s="22" t="s">
        <v>438</v>
      </c>
    </row>
    <row r="199" s="1" customFormat="1" ht="38.25" customHeight="1">
      <c r="B199" s="44"/>
      <c r="C199" s="212" t="s">
        <v>380</v>
      </c>
      <c r="D199" s="212" t="s">
        <v>127</v>
      </c>
      <c r="E199" s="213" t="s">
        <v>439</v>
      </c>
      <c r="F199" s="214" t="s">
        <v>440</v>
      </c>
      <c r="G199" s="215" t="s">
        <v>163</v>
      </c>
      <c r="H199" s="216">
        <v>1.6719999999999999</v>
      </c>
      <c r="I199" s="217"/>
      <c r="J199" s="218">
        <f>ROUND(I199*H199,2)</f>
        <v>0</v>
      </c>
      <c r="K199" s="214" t="s">
        <v>131</v>
      </c>
      <c r="L199" s="70"/>
      <c r="M199" s="219" t="s">
        <v>21</v>
      </c>
      <c r="N199" s="220" t="s">
        <v>46</v>
      </c>
      <c r="O199" s="45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AR199" s="22" t="s">
        <v>302</v>
      </c>
      <c r="AT199" s="22" t="s">
        <v>127</v>
      </c>
      <c r="AU199" s="22" t="s">
        <v>87</v>
      </c>
      <c r="AY199" s="22" t="s">
        <v>125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22" t="s">
        <v>80</v>
      </c>
      <c r="BK199" s="223">
        <f>ROUND(I199*H199,2)</f>
        <v>0</v>
      </c>
      <c r="BL199" s="22" t="s">
        <v>302</v>
      </c>
      <c r="BM199" s="22" t="s">
        <v>441</v>
      </c>
    </row>
    <row r="200" s="1" customFormat="1" ht="38.25" customHeight="1">
      <c r="B200" s="44"/>
      <c r="C200" s="212" t="s">
        <v>442</v>
      </c>
      <c r="D200" s="212" t="s">
        <v>127</v>
      </c>
      <c r="E200" s="213" t="s">
        <v>443</v>
      </c>
      <c r="F200" s="214" t="s">
        <v>444</v>
      </c>
      <c r="G200" s="215" t="s">
        <v>163</v>
      </c>
      <c r="H200" s="216">
        <v>1.6719999999999999</v>
      </c>
      <c r="I200" s="217"/>
      <c r="J200" s="218">
        <f>ROUND(I200*H200,2)</f>
        <v>0</v>
      </c>
      <c r="K200" s="214" t="s">
        <v>131</v>
      </c>
      <c r="L200" s="70"/>
      <c r="M200" s="219" t="s">
        <v>21</v>
      </c>
      <c r="N200" s="257" t="s">
        <v>46</v>
      </c>
      <c r="O200" s="258"/>
      <c r="P200" s="259">
        <f>O200*H200</f>
        <v>0</v>
      </c>
      <c r="Q200" s="259">
        <v>0</v>
      </c>
      <c r="R200" s="259">
        <f>Q200*H200</f>
        <v>0</v>
      </c>
      <c r="S200" s="259">
        <v>0</v>
      </c>
      <c r="T200" s="260">
        <f>S200*H200</f>
        <v>0</v>
      </c>
      <c r="AR200" s="22" t="s">
        <v>302</v>
      </c>
      <c r="AT200" s="22" t="s">
        <v>127</v>
      </c>
      <c r="AU200" s="22" t="s">
        <v>87</v>
      </c>
      <c r="AY200" s="22" t="s">
        <v>125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22" t="s">
        <v>80</v>
      </c>
      <c r="BK200" s="223">
        <f>ROUND(I200*H200,2)</f>
        <v>0</v>
      </c>
      <c r="BL200" s="22" t="s">
        <v>302</v>
      </c>
      <c r="BM200" s="22" t="s">
        <v>445</v>
      </c>
    </row>
    <row r="201" s="1" customFormat="1" ht="6.96" customHeight="1">
      <c r="B201" s="65"/>
      <c r="C201" s="66"/>
      <c r="D201" s="66"/>
      <c r="E201" s="66"/>
      <c r="F201" s="66"/>
      <c r="G201" s="66"/>
      <c r="H201" s="66"/>
      <c r="I201" s="158"/>
      <c r="J201" s="66"/>
      <c r="K201" s="66"/>
      <c r="L201" s="70"/>
    </row>
  </sheetData>
  <sheetProtection sheet="1" autoFilter="0" formatColumns="0" formatRows="0" objects="1" scenarios="1" spinCount="100000" saltValue="uzvxRnI0OALuQ0NmUnTi5ysTe+ecnByNKdzJc+N8J1buU0kdeLh0tXHCPO8i1V0Ptg7fVN/qnZXcbHQTYe+K6w==" hashValue="pG2Au0KPDGtm/2Msk/Qu7QYMN13lXfkIFXsXv3lPjGt4/k45EbC24XM/F6qb4UCzrNYg+Q3qCeAdYDj6n5RSKQ==" algorithmName="SHA-512" password="CC35"/>
  <autoFilter ref="C84:K200"/>
  <mergeCells count="7">
    <mergeCell ref="E7:H7"/>
    <mergeCell ref="E22:H22"/>
    <mergeCell ref="E43:H43"/>
    <mergeCell ref="J47:J48"/>
    <mergeCell ref="E77:H77"/>
    <mergeCell ref="G1:H1"/>
    <mergeCell ref="L2:V2"/>
  </mergeCells>
  <hyperlinks>
    <hyperlink ref="F1:G1" location="C2" display="1) Krycí list soupisu"/>
    <hyperlink ref="G1:H1" location="C50" display="2) Rekapitulace"/>
    <hyperlink ref="J1" location="C8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1" customWidth="1"/>
    <col min="2" max="2" width="1.664063" style="261" customWidth="1"/>
    <col min="3" max="4" width="5" style="261" customWidth="1"/>
    <col min="5" max="5" width="11.67" style="261" customWidth="1"/>
    <col min="6" max="6" width="9.17" style="261" customWidth="1"/>
    <col min="7" max="7" width="5" style="261" customWidth="1"/>
    <col min="8" max="8" width="77.83" style="261" customWidth="1"/>
    <col min="9" max="10" width="20" style="261" customWidth="1"/>
    <col min="11" max="11" width="1.664063" style="261" customWidth="1"/>
  </cols>
  <sheetData>
    <row r="1" ht="37.5" customHeight="1"/>
    <row r="2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="13" customFormat="1" ht="45" customHeight="1">
      <c r="B3" s="265"/>
      <c r="C3" s="266" t="s">
        <v>446</v>
      </c>
      <c r="D3" s="266"/>
      <c r="E3" s="266"/>
      <c r="F3" s="266"/>
      <c r="G3" s="266"/>
      <c r="H3" s="266"/>
      <c r="I3" s="266"/>
      <c r="J3" s="266"/>
      <c r="K3" s="267"/>
    </row>
    <row r="4" ht="25.5" customHeight="1">
      <c r="B4" s="268"/>
      <c r="C4" s="269" t="s">
        <v>447</v>
      </c>
      <c r="D4" s="269"/>
      <c r="E4" s="269"/>
      <c r="F4" s="269"/>
      <c r="G4" s="269"/>
      <c r="H4" s="269"/>
      <c r="I4" s="269"/>
      <c r="J4" s="269"/>
      <c r="K4" s="270"/>
    </row>
    <row r="5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ht="15" customHeight="1">
      <c r="B6" s="268"/>
      <c r="C6" s="272" t="s">
        <v>448</v>
      </c>
      <c r="D6" s="272"/>
      <c r="E6" s="272"/>
      <c r="F6" s="272"/>
      <c r="G6" s="272"/>
      <c r="H6" s="272"/>
      <c r="I6" s="272"/>
      <c r="J6" s="272"/>
      <c r="K6" s="270"/>
    </row>
    <row r="7" ht="15" customHeight="1">
      <c r="B7" s="273"/>
      <c r="C7" s="272" t="s">
        <v>449</v>
      </c>
      <c r="D7" s="272"/>
      <c r="E7" s="272"/>
      <c r="F7" s="272"/>
      <c r="G7" s="272"/>
      <c r="H7" s="272"/>
      <c r="I7" s="272"/>
      <c r="J7" s="272"/>
      <c r="K7" s="270"/>
    </row>
    <row r="8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ht="15" customHeight="1">
      <c r="B9" s="273"/>
      <c r="C9" s="272" t="s">
        <v>450</v>
      </c>
      <c r="D9" s="272"/>
      <c r="E9" s="272"/>
      <c r="F9" s="272"/>
      <c r="G9" s="272"/>
      <c r="H9" s="272"/>
      <c r="I9" s="272"/>
      <c r="J9" s="272"/>
      <c r="K9" s="270"/>
    </row>
    <row r="10" ht="15" customHeight="1">
      <c r="B10" s="273"/>
      <c r="C10" s="272"/>
      <c r="D10" s="272" t="s">
        <v>451</v>
      </c>
      <c r="E10" s="272"/>
      <c r="F10" s="272"/>
      <c r="G10" s="272"/>
      <c r="H10" s="272"/>
      <c r="I10" s="272"/>
      <c r="J10" s="272"/>
      <c r="K10" s="270"/>
    </row>
    <row r="11" ht="15" customHeight="1">
      <c r="B11" s="273"/>
      <c r="C11" s="274"/>
      <c r="D11" s="272" t="s">
        <v>452</v>
      </c>
      <c r="E11" s="272"/>
      <c r="F11" s="272"/>
      <c r="G11" s="272"/>
      <c r="H11" s="272"/>
      <c r="I11" s="272"/>
      <c r="J11" s="272"/>
      <c r="K11" s="270"/>
    </row>
    <row r="12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ht="15" customHeight="1">
      <c r="B13" s="273"/>
      <c r="C13" s="274"/>
      <c r="D13" s="272" t="s">
        <v>453</v>
      </c>
      <c r="E13" s="272"/>
      <c r="F13" s="272"/>
      <c r="G13" s="272"/>
      <c r="H13" s="272"/>
      <c r="I13" s="272"/>
      <c r="J13" s="272"/>
      <c r="K13" s="270"/>
    </row>
    <row r="14" ht="15" customHeight="1">
      <c r="B14" s="273"/>
      <c r="C14" s="274"/>
      <c r="D14" s="272" t="s">
        <v>454</v>
      </c>
      <c r="E14" s="272"/>
      <c r="F14" s="272"/>
      <c r="G14" s="272"/>
      <c r="H14" s="272"/>
      <c r="I14" s="272"/>
      <c r="J14" s="272"/>
      <c r="K14" s="270"/>
    </row>
    <row r="15" ht="15" customHeight="1">
      <c r="B15" s="273"/>
      <c r="C15" s="274"/>
      <c r="D15" s="272" t="s">
        <v>455</v>
      </c>
      <c r="E15" s="272"/>
      <c r="F15" s="272"/>
      <c r="G15" s="272"/>
      <c r="H15" s="272"/>
      <c r="I15" s="272"/>
      <c r="J15" s="272"/>
      <c r="K15" s="270"/>
    </row>
    <row r="16" ht="15" customHeight="1">
      <c r="B16" s="273"/>
      <c r="C16" s="274"/>
      <c r="D16" s="274"/>
      <c r="E16" s="275" t="s">
        <v>79</v>
      </c>
      <c r="F16" s="272" t="s">
        <v>456</v>
      </c>
      <c r="G16" s="272"/>
      <c r="H16" s="272"/>
      <c r="I16" s="272"/>
      <c r="J16" s="272"/>
      <c r="K16" s="270"/>
    </row>
    <row r="17" ht="15" customHeight="1">
      <c r="B17" s="273"/>
      <c r="C17" s="274"/>
      <c r="D17" s="274"/>
      <c r="E17" s="275" t="s">
        <v>457</v>
      </c>
      <c r="F17" s="272" t="s">
        <v>458</v>
      </c>
      <c r="G17" s="272"/>
      <c r="H17" s="272"/>
      <c r="I17" s="272"/>
      <c r="J17" s="272"/>
      <c r="K17" s="270"/>
    </row>
    <row r="18" ht="15" customHeight="1">
      <c r="B18" s="273"/>
      <c r="C18" s="274"/>
      <c r="D18" s="274"/>
      <c r="E18" s="275" t="s">
        <v>459</v>
      </c>
      <c r="F18" s="272" t="s">
        <v>460</v>
      </c>
      <c r="G18" s="272"/>
      <c r="H18" s="272"/>
      <c r="I18" s="272"/>
      <c r="J18" s="272"/>
      <c r="K18" s="270"/>
    </row>
    <row r="19" ht="15" customHeight="1">
      <c r="B19" s="273"/>
      <c r="C19" s="274"/>
      <c r="D19" s="274"/>
      <c r="E19" s="275" t="s">
        <v>461</v>
      </c>
      <c r="F19" s="272" t="s">
        <v>462</v>
      </c>
      <c r="G19" s="272"/>
      <c r="H19" s="272"/>
      <c r="I19" s="272"/>
      <c r="J19" s="272"/>
      <c r="K19" s="270"/>
    </row>
    <row r="20" ht="15" customHeight="1">
      <c r="B20" s="273"/>
      <c r="C20" s="274"/>
      <c r="D20" s="274"/>
      <c r="E20" s="275" t="s">
        <v>463</v>
      </c>
      <c r="F20" s="272" t="s">
        <v>464</v>
      </c>
      <c r="G20" s="272"/>
      <c r="H20" s="272"/>
      <c r="I20" s="272"/>
      <c r="J20" s="272"/>
      <c r="K20" s="270"/>
    </row>
    <row r="21" ht="15" customHeight="1">
      <c r="B21" s="273"/>
      <c r="C21" s="274"/>
      <c r="D21" s="274"/>
      <c r="E21" s="275" t="s">
        <v>465</v>
      </c>
      <c r="F21" s="272" t="s">
        <v>466</v>
      </c>
      <c r="G21" s="272"/>
      <c r="H21" s="272"/>
      <c r="I21" s="272"/>
      <c r="J21" s="272"/>
      <c r="K21" s="270"/>
    </row>
    <row r="22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ht="15" customHeight="1">
      <c r="B23" s="273"/>
      <c r="C23" s="272" t="s">
        <v>467</v>
      </c>
      <c r="D23" s="272"/>
      <c r="E23" s="272"/>
      <c r="F23" s="272"/>
      <c r="G23" s="272"/>
      <c r="H23" s="272"/>
      <c r="I23" s="272"/>
      <c r="J23" s="272"/>
      <c r="K23" s="270"/>
    </row>
    <row r="24" ht="15" customHeight="1">
      <c r="B24" s="273"/>
      <c r="C24" s="272" t="s">
        <v>468</v>
      </c>
      <c r="D24" s="272"/>
      <c r="E24" s="272"/>
      <c r="F24" s="272"/>
      <c r="G24" s="272"/>
      <c r="H24" s="272"/>
      <c r="I24" s="272"/>
      <c r="J24" s="272"/>
      <c r="K24" s="270"/>
    </row>
    <row r="25" ht="15" customHeight="1">
      <c r="B25" s="273"/>
      <c r="C25" s="272"/>
      <c r="D25" s="272" t="s">
        <v>469</v>
      </c>
      <c r="E25" s="272"/>
      <c r="F25" s="272"/>
      <c r="G25" s="272"/>
      <c r="H25" s="272"/>
      <c r="I25" s="272"/>
      <c r="J25" s="272"/>
      <c r="K25" s="270"/>
    </row>
    <row r="26" ht="15" customHeight="1">
      <c r="B26" s="273"/>
      <c r="C26" s="274"/>
      <c r="D26" s="272" t="s">
        <v>470</v>
      </c>
      <c r="E26" s="272"/>
      <c r="F26" s="272"/>
      <c r="G26" s="272"/>
      <c r="H26" s="272"/>
      <c r="I26" s="272"/>
      <c r="J26" s="272"/>
      <c r="K26" s="270"/>
    </row>
    <row r="27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ht="15" customHeight="1">
      <c r="B28" s="273"/>
      <c r="C28" s="274"/>
      <c r="D28" s="272" t="s">
        <v>471</v>
      </c>
      <c r="E28" s="272"/>
      <c r="F28" s="272"/>
      <c r="G28" s="272"/>
      <c r="H28" s="272"/>
      <c r="I28" s="272"/>
      <c r="J28" s="272"/>
      <c r="K28" s="270"/>
    </row>
    <row r="29" ht="15" customHeight="1">
      <c r="B29" s="273"/>
      <c r="C29" s="274"/>
      <c r="D29" s="272" t="s">
        <v>472</v>
      </c>
      <c r="E29" s="272"/>
      <c r="F29" s="272"/>
      <c r="G29" s="272"/>
      <c r="H29" s="272"/>
      <c r="I29" s="272"/>
      <c r="J29" s="272"/>
      <c r="K29" s="270"/>
    </row>
    <row r="30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ht="15" customHeight="1">
      <c r="B31" s="273"/>
      <c r="C31" s="274"/>
      <c r="D31" s="272" t="s">
        <v>473</v>
      </c>
      <c r="E31" s="272"/>
      <c r="F31" s="272"/>
      <c r="G31" s="272"/>
      <c r="H31" s="272"/>
      <c r="I31" s="272"/>
      <c r="J31" s="272"/>
      <c r="K31" s="270"/>
    </row>
    <row r="32" ht="15" customHeight="1">
      <c r="B32" s="273"/>
      <c r="C32" s="274"/>
      <c r="D32" s="272" t="s">
        <v>474</v>
      </c>
      <c r="E32" s="272"/>
      <c r="F32" s="272"/>
      <c r="G32" s="272"/>
      <c r="H32" s="272"/>
      <c r="I32" s="272"/>
      <c r="J32" s="272"/>
      <c r="K32" s="270"/>
    </row>
    <row r="33" ht="15" customHeight="1">
      <c r="B33" s="273"/>
      <c r="C33" s="274"/>
      <c r="D33" s="272" t="s">
        <v>475</v>
      </c>
      <c r="E33" s="272"/>
      <c r="F33" s="272"/>
      <c r="G33" s="272"/>
      <c r="H33" s="272"/>
      <c r="I33" s="272"/>
      <c r="J33" s="272"/>
      <c r="K33" s="270"/>
    </row>
    <row r="34" ht="15" customHeight="1">
      <c r="B34" s="273"/>
      <c r="C34" s="274"/>
      <c r="D34" s="272"/>
      <c r="E34" s="276" t="s">
        <v>110</v>
      </c>
      <c r="F34" s="272"/>
      <c r="G34" s="272" t="s">
        <v>476</v>
      </c>
      <c r="H34" s="272"/>
      <c r="I34" s="272"/>
      <c r="J34" s="272"/>
      <c r="K34" s="270"/>
    </row>
    <row r="35" ht="30.75" customHeight="1">
      <c r="B35" s="273"/>
      <c r="C35" s="274"/>
      <c r="D35" s="272"/>
      <c r="E35" s="276" t="s">
        <v>477</v>
      </c>
      <c r="F35" s="272"/>
      <c r="G35" s="272" t="s">
        <v>478</v>
      </c>
      <c r="H35" s="272"/>
      <c r="I35" s="272"/>
      <c r="J35" s="272"/>
      <c r="K35" s="270"/>
    </row>
    <row r="36" ht="15" customHeight="1">
      <c r="B36" s="273"/>
      <c r="C36" s="274"/>
      <c r="D36" s="272"/>
      <c r="E36" s="276" t="s">
        <v>56</v>
      </c>
      <c r="F36" s="272"/>
      <c r="G36" s="272" t="s">
        <v>479</v>
      </c>
      <c r="H36" s="272"/>
      <c r="I36" s="272"/>
      <c r="J36" s="272"/>
      <c r="K36" s="270"/>
    </row>
    <row r="37" ht="15" customHeight="1">
      <c r="B37" s="273"/>
      <c r="C37" s="274"/>
      <c r="D37" s="272"/>
      <c r="E37" s="276" t="s">
        <v>111</v>
      </c>
      <c r="F37" s="272"/>
      <c r="G37" s="272" t="s">
        <v>480</v>
      </c>
      <c r="H37" s="272"/>
      <c r="I37" s="272"/>
      <c r="J37" s="272"/>
      <c r="K37" s="270"/>
    </row>
    <row r="38" ht="15" customHeight="1">
      <c r="B38" s="273"/>
      <c r="C38" s="274"/>
      <c r="D38" s="272"/>
      <c r="E38" s="276" t="s">
        <v>112</v>
      </c>
      <c r="F38" s="272"/>
      <c r="G38" s="272" t="s">
        <v>481</v>
      </c>
      <c r="H38" s="272"/>
      <c r="I38" s="272"/>
      <c r="J38" s="272"/>
      <c r="K38" s="270"/>
    </row>
    <row r="39" ht="15" customHeight="1">
      <c r="B39" s="273"/>
      <c r="C39" s="274"/>
      <c r="D39" s="272"/>
      <c r="E39" s="276" t="s">
        <v>113</v>
      </c>
      <c r="F39" s="272"/>
      <c r="G39" s="272" t="s">
        <v>482</v>
      </c>
      <c r="H39" s="272"/>
      <c r="I39" s="272"/>
      <c r="J39" s="272"/>
      <c r="K39" s="270"/>
    </row>
    <row r="40" ht="15" customHeight="1">
      <c r="B40" s="273"/>
      <c r="C40" s="274"/>
      <c r="D40" s="272"/>
      <c r="E40" s="276" t="s">
        <v>483</v>
      </c>
      <c r="F40" s="272"/>
      <c r="G40" s="272" t="s">
        <v>484</v>
      </c>
      <c r="H40" s="272"/>
      <c r="I40" s="272"/>
      <c r="J40" s="272"/>
      <c r="K40" s="270"/>
    </row>
    <row r="41" ht="15" customHeight="1">
      <c r="B41" s="273"/>
      <c r="C41" s="274"/>
      <c r="D41" s="272"/>
      <c r="E41" s="276"/>
      <c r="F41" s="272"/>
      <c r="G41" s="272" t="s">
        <v>485</v>
      </c>
      <c r="H41" s="272"/>
      <c r="I41" s="272"/>
      <c r="J41" s="272"/>
      <c r="K41" s="270"/>
    </row>
    <row r="42" ht="15" customHeight="1">
      <c r="B42" s="273"/>
      <c r="C42" s="274"/>
      <c r="D42" s="272"/>
      <c r="E42" s="276" t="s">
        <v>486</v>
      </c>
      <c r="F42" s="272"/>
      <c r="G42" s="272" t="s">
        <v>487</v>
      </c>
      <c r="H42" s="272"/>
      <c r="I42" s="272"/>
      <c r="J42" s="272"/>
      <c r="K42" s="270"/>
    </row>
    <row r="43" ht="15" customHeight="1">
      <c r="B43" s="273"/>
      <c r="C43" s="274"/>
      <c r="D43" s="272"/>
      <c r="E43" s="276" t="s">
        <v>115</v>
      </c>
      <c r="F43" s="272"/>
      <c r="G43" s="272" t="s">
        <v>488</v>
      </c>
      <c r="H43" s="272"/>
      <c r="I43" s="272"/>
      <c r="J43" s="272"/>
      <c r="K43" s="270"/>
    </row>
    <row r="44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ht="15" customHeight="1">
      <c r="B45" s="273"/>
      <c r="C45" s="274"/>
      <c r="D45" s="272" t="s">
        <v>489</v>
      </c>
      <c r="E45" s="272"/>
      <c r="F45" s="272"/>
      <c r="G45" s="272"/>
      <c r="H45" s="272"/>
      <c r="I45" s="272"/>
      <c r="J45" s="272"/>
      <c r="K45" s="270"/>
    </row>
    <row r="46" ht="15" customHeight="1">
      <c r="B46" s="273"/>
      <c r="C46" s="274"/>
      <c r="D46" s="274"/>
      <c r="E46" s="272" t="s">
        <v>490</v>
      </c>
      <c r="F46" s="272"/>
      <c r="G46" s="272"/>
      <c r="H46" s="272"/>
      <c r="I46" s="272"/>
      <c r="J46" s="272"/>
      <c r="K46" s="270"/>
    </row>
    <row r="47" ht="15" customHeight="1">
      <c r="B47" s="273"/>
      <c r="C47" s="274"/>
      <c r="D47" s="274"/>
      <c r="E47" s="272" t="s">
        <v>491</v>
      </c>
      <c r="F47" s="272"/>
      <c r="G47" s="272"/>
      <c r="H47" s="272"/>
      <c r="I47" s="272"/>
      <c r="J47" s="272"/>
      <c r="K47" s="270"/>
    </row>
    <row r="48" ht="15" customHeight="1">
      <c r="B48" s="273"/>
      <c r="C48" s="274"/>
      <c r="D48" s="274"/>
      <c r="E48" s="272" t="s">
        <v>492</v>
      </c>
      <c r="F48" s="272"/>
      <c r="G48" s="272"/>
      <c r="H48" s="272"/>
      <c r="I48" s="272"/>
      <c r="J48" s="272"/>
      <c r="K48" s="270"/>
    </row>
    <row r="49" ht="15" customHeight="1">
      <c r="B49" s="273"/>
      <c r="C49" s="274"/>
      <c r="D49" s="272" t="s">
        <v>493</v>
      </c>
      <c r="E49" s="272"/>
      <c r="F49" s="272"/>
      <c r="G49" s="272"/>
      <c r="H49" s="272"/>
      <c r="I49" s="272"/>
      <c r="J49" s="272"/>
      <c r="K49" s="270"/>
    </row>
    <row r="50" ht="25.5" customHeight="1">
      <c r="B50" s="268"/>
      <c r="C50" s="269" t="s">
        <v>494</v>
      </c>
      <c r="D50" s="269"/>
      <c r="E50" s="269"/>
      <c r="F50" s="269"/>
      <c r="G50" s="269"/>
      <c r="H50" s="269"/>
      <c r="I50" s="269"/>
      <c r="J50" s="269"/>
      <c r="K50" s="270"/>
    </row>
    <row r="51" ht="5.25" customHeight="1">
      <c r="B51" s="268"/>
      <c r="C51" s="271"/>
      <c r="D51" s="271"/>
      <c r="E51" s="271"/>
      <c r="F51" s="271"/>
      <c r="G51" s="271"/>
      <c r="H51" s="271"/>
      <c r="I51" s="271"/>
      <c r="J51" s="271"/>
      <c r="K51" s="270"/>
    </row>
    <row r="52" ht="15" customHeight="1">
      <c r="B52" s="268"/>
      <c r="C52" s="272" t="s">
        <v>495</v>
      </c>
      <c r="D52" s="272"/>
      <c r="E52" s="272"/>
      <c r="F52" s="272"/>
      <c r="G52" s="272"/>
      <c r="H52" s="272"/>
      <c r="I52" s="272"/>
      <c r="J52" s="272"/>
      <c r="K52" s="270"/>
    </row>
    <row r="53" ht="15" customHeight="1">
      <c r="B53" s="268"/>
      <c r="C53" s="272" t="s">
        <v>496</v>
      </c>
      <c r="D53" s="272"/>
      <c r="E53" s="272"/>
      <c r="F53" s="272"/>
      <c r="G53" s="272"/>
      <c r="H53" s="272"/>
      <c r="I53" s="272"/>
      <c r="J53" s="272"/>
      <c r="K53" s="270"/>
    </row>
    <row r="54" ht="12.75" customHeight="1">
      <c r="B54" s="268"/>
      <c r="C54" s="272"/>
      <c r="D54" s="272"/>
      <c r="E54" s="272"/>
      <c r="F54" s="272"/>
      <c r="G54" s="272"/>
      <c r="H54" s="272"/>
      <c r="I54" s="272"/>
      <c r="J54" s="272"/>
      <c r="K54" s="270"/>
    </row>
    <row r="55" ht="15" customHeight="1">
      <c r="B55" s="268"/>
      <c r="C55" s="272" t="s">
        <v>497</v>
      </c>
      <c r="D55" s="272"/>
      <c r="E55" s="272"/>
      <c r="F55" s="272"/>
      <c r="G55" s="272"/>
      <c r="H55" s="272"/>
      <c r="I55" s="272"/>
      <c r="J55" s="272"/>
      <c r="K55" s="270"/>
    </row>
    <row r="56" ht="15" customHeight="1">
      <c r="B56" s="268"/>
      <c r="C56" s="274"/>
      <c r="D56" s="272" t="s">
        <v>498</v>
      </c>
      <c r="E56" s="272"/>
      <c r="F56" s="272"/>
      <c r="G56" s="272"/>
      <c r="H56" s="272"/>
      <c r="I56" s="272"/>
      <c r="J56" s="272"/>
      <c r="K56" s="270"/>
    </row>
    <row r="57" ht="15" customHeight="1">
      <c r="B57" s="268"/>
      <c r="C57" s="274"/>
      <c r="D57" s="272" t="s">
        <v>499</v>
      </c>
      <c r="E57" s="272"/>
      <c r="F57" s="272"/>
      <c r="G57" s="272"/>
      <c r="H57" s="272"/>
      <c r="I57" s="272"/>
      <c r="J57" s="272"/>
      <c r="K57" s="270"/>
    </row>
    <row r="58" ht="15" customHeight="1">
      <c r="B58" s="268"/>
      <c r="C58" s="274"/>
      <c r="D58" s="272" t="s">
        <v>500</v>
      </c>
      <c r="E58" s="272"/>
      <c r="F58" s="272"/>
      <c r="G58" s="272"/>
      <c r="H58" s="272"/>
      <c r="I58" s="272"/>
      <c r="J58" s="272"/>
      <c r="K58" s="270"/>
    </row>
    <row r="59" ht="15" customHeight="1">
      <c r="B59" s="268"/>
      <c r="C59" s="274"/>
      <c r="D59" s="272" t="s">
        <v>501</v>
      </c>
      <c r="E59" s="272"/>
      <c r="F59" s="272"/>
      <c r="G59" s="272"/>
      <c r="H59" s="272"/>
      <c r="I59" s="272"/>
      <c r="J59" s="272"/>
      <c r="K59" s="270"/>
    </row>
    <row r="60" ht="15" customHeight="1">
      <c r="B60" s="268"/>
      <c r="C60" s="274"/>
      <c r="D60" s="277" t="s">
        <v>502</v>
      </c>
      <c r="E60" s="277"/>
      <c r="F60" s="277"/>
      <c r="G60" s="277"/>
      <c r="H60" s="277"/>
      <c r="I60" s="277"/>
      <c r="J60" s="277"/>
      <c r="K60" s="270"/>
    </row>
    <row r="61" ht="15" customHeight="1">
      <c r="B61" s="268"/>
      <c r="C61" s="274"/>
      <c r="D61" s="272" t="s">
        <v>503</v>
      </c>
      <c r="E61" s="272"/>
      <c r="F61" s="272"/>
      <c r="G61" s="272"/>
      <c r="H61" s="272"/>
      <c r="I61" s="272"/>
      <c r="J61" s="272"/>
      <c r="K61" s="270"/>
    </row>
    <row r="62" ht="12.75" customHeight="1">
      <c r="B62" s="268"/>
      <c r="C62" s="274"/>
      <c r="D62" s="274"/>
      <c r="E62" s="278"/>
      <c r="F62" s="274"/>
      <c r="G62" s="274"/>
      <c r="H62" s="274"/>
      <c r="I62" s="274"/>
      <c r="J62" s="274"/>
      <c r="K62" s="270"/>
    </row>
    <row r="63" ht="15" customHeight="1">
      <c r="B63" s="268"/>
      <c r="C63" s="274"/>
      <c r="D63" s="272" t="s">
        <v>504</v>
      </c>
      <c r="E63" s="272"/>
      <c r="F63" s="272"/>
      <c r="G63" s="272"/>
      <c r="H63" s="272"/>
      <c r="I63" s="272"/>
      <c r="J63" s="272"/>
      <c r="K63" s="270"/>
    </row>
    <row r="64" ht="15" customHeight="1">
      <c r="B64" s="268"/>
      <c r="C64" s="274"/>
      <c r="D64" s="277" t="s">
        <v>505</v>
      </c>
      <c r="E64" s="277"/>
      <c r="F64" s="277"/>
      <c r="G64" s="277"/>
      <c r="H64" s="277"/>
      <c r="I64" s="277"/>
      <c r="J64" s="277"/>
      <c r="K64" s="270"/>
    </row>
    <row r="65" ht="15" customHeight="1">
      <c r="B65" s="268"/>
      <c r="C65" s="274"/>
      <c r="D65" s="272" t="s">
        <v>506</v>
      </c>
      <c r="E65" s="272"/>
      <c r="F65" s="272"/>
      <c r="G65" s="272"/>
      <c r="H65" s="272"/>
      <c r="I65" s="272"/>
      <c r="J65" s="272"/>
      <c r="K65" s="270"/>
    </row>
    <row r="66" ht="15" customHeight="1">
      <c r="B66" s="268"/>
      <c r="C66" s="274"/>
      <c r="D66" s="272" t="s">
        <v>507</v>
      </c>
      <c r="E66" s="272"/>
      <c r="F66" s="272"/>
      <c r="G66" s="272"/>
      <c r="H66" s="272"/>
      <c r="I66" s="272"/>
      <c r="J66" s="272"/>
      <c r="K66" s="270"/>
    </row>
    <row r="67" ht="15" customHeight="1">
      <c r="B67" s="268"/>
      <c r="C67" s="274"/>
      <c r="D67" s="272" t="s">
        <v>508</v>
      </c>
      <c r="E67" s="272"/>
      <c r="F67" s="272"/>
      <c r="G67" s="272"/>
      <c r="H67" s="272"/>
      <c r="I67" s="272"/>
      <c r="J67" s="272"/>
      <c r="K67" s="270"/>
    </row>
    <row r="68" ht="15" customHeight="1">
      <c r="B68" s="268"/>
      <c r="C68" s="274"/>
      <c r="D68" s="272" t="s">
        <v>509</v>
      </c>
      <c r="E68" s="272"/>
      <c r="F68" s="272"/>
      <c r="G68" s="272"/>
      <c r="H68" s="272"/>
      <c r="I68" s="272"/>
      <c r="J68" s="272"/>
      <c r="K68" s="270"/>
    </row>
    <row r="69" ht="12.75" customHeight="1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ht="18.75" customHeight="1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ht="45" customHeight="1">
      <c r="B73" s="287"/>
      <c r="C73" s="288" t="s">
        <v>86</v>
      </c>
      <c r="D73" s="288"/>
      <c r="E73" s="288"/>
      <c r="F73" s="288"/>
      <c r="G73" s="288"/>
      <c r="H73" s="288"/>
      <c r="I73" s="288"/>
      <c r="J73" s="288"/>
      <c r="K73" s="289"/>
    </row>
    <row r="74" ht="17.25" customHeight="1">
      <c r="B74" s="287"/>
      <c r="C74" s="290" t="s">
        <v>510</v>
      </c>
      <c r="D74" s="290"/>
      <c r="E74" s="290"/>
      <c r="F74" s="290" t="s">
        <v>511</v>
      </c>
      <c r="G74" s="291"/>
      <c r="H74" s="290" t="s">
        <v>111</v>
      </c>
      <c r="I74" s="290" t="s">
        <v>60</v>
      </c>
      <c r="J74" s="290" t="s">
        <v>512</v>
      </c>
      <c r="K74" s="289"/>
    </row>
    <row r="75" ht="17.25" customHeight="1">
      <c r="B75" s="287"/>
      <c r="C75" s="292" t="s">
        <v>513</v>
      </c>
      <c r="D75" s="292"/>
      <c r="E75" s="292"/>
      <c r="F75" s="293" t="s">
        <v>514</v>
      </c>
      <c r="G75" s="294"/>
      <c r="H75" s="292"/>
      <c r="I75" s="292"/>
      <c r="J75" s="292" t="s">
        <v>515</v>
      </c>
      <c r="K75" s="289"/>
    </row>
    <row r="76" ht="5.25" customHeight="1">
      <c r="B76" s="287"/>
      <c r="C76" s="295"/>
      <c r="D76" s="295"/>
      <c r="E76" s="295"/>
      <c r="F76" s="295"/>
      <c r="G76" s="296"/>
      <c r="H76" s="295"/>
      <c r="I76" s="295"/>
      <c r="J76" s="295"/>
      <c r="K76" s="289"/>
    </row>
    <row r="77" ht="15" customHeight="1">
      <c r="B77" s="287"/>
      <c r="C77" s="276" t="s">
        <v>56</v>
      </c>
      <c r="D77" s="295"/>
      <c r="E77" s="295"/>
      <c r="F77" s="297" t="s">
        <v>516</v>
      </c>
      <c r="G77" s="296"/>
      <c r="H77" s="276" t="s">
        <v>517</v>
      </c>
      <c r="I77" s="276" t="s">
        <v>518</v>
      </c>
      <c r="J77" s="276">
        <v>20</v>
      </c>
      <c r="K77" s="289"/>
    </row>
    <row r="78" ht="15" customHeight="1">
      <c r="B78" s="287"/>
      <c r="C78" s="276" t="s">
        <v>519</v>
      </c>
      <c r="D78" s="276"/>
      <c r="E78" s="276"/>
      <c r="F78" s="297" t="s">
        <v>516</v>
      </c>
      <c r="G78" s="296"/>
      <c r="H78" s="276" t="s">
        <v>520</v>
      </c>
      <c r="I78" s="276" t="s">
        <v>518</v>
      </c>
      <c r="J78" s="276">
        <v>120</v>
      </c>
      <c r="K78" s="289"/>
    </row>
    <row r="79" ht="15" customHeight="1">
      <c r="B79" s="298"/>
      <c r="C79" s="276" t="s">
        <v>521</v>
      </c>
      <c r="D79" s="276"/>
      <c r="E79" s="276"/>
      <c r="F79" s="297" t="s">
        <v>522</v>
      </c>
      <c r="G79" s="296"/>
      <c r="H79" s="276" t="s">
        <v>523</v>
      </c>
      <c r="I79" s="276" t="s">
        <v>518</v>
      </c>
      <c r="J79" s="276">
        <v>50</v>
      </c>
      <c r="K79" s="289"/>
    </row>
    <row r="80" ht="15" customHeight="1">
      <c r="B80" s="298"/>
      <c r="C80" s="276" t="s">
        <v>524</v>
      </c>
      <c r="D80" s="276"/>
      <c r="E80" s="276"/>
      <c r="F80" s="297" t="s">
        <v>516</v>
      </c>
      <c r="G80" s="296"/>
      <c r="H80" s="276" t="s">
        <v>525</v>
      </c>
      <c r="I80" s="276" t="s">
        <v>526</v>
      </c>
      <c r="J80" s="276"/>
      <c r="K80" s="289"/>
    </row>
    <row r="81" ht="15" customHeight="1">
      <c r="B81" s="298"/>
      <c r="C81" s="299" t="s">
        <v>527</v>
      </c>
      <c r="D81" s="299"/>
      <c r="E81" s="299"/>
      <c r="F81" s="300" t="s">
        <v>522</v>
      </c>
      <c r="G81" s="299"/>
      <c r="H81" s="299" t="s">
        <v>528</v>
      </c>
      <c r="I81" s="299" t="s">
        <v>518</v>
      </c>
      <c r="J81" s="299">
        <v>15</v>
      </c>
      <c r="K81" s="289"/>
    </row>
    <row r="82" ht="15" customHeight="1">
      <c r="B82" s="298"/>
      <c r="C82" s="299" t="s">
        <v>529</v>
      </c>
      <c r="D82" s="299"/>
      <c r="E82" s="299"/>
      <c r="F82" s="300" t="s">
        <v>522</v>
      </c>
      <c r="G82" s="299"/>
      <c r="H82" s="299" t="s">
        <v>530</v>
      </c>
      <c r="I82" s="299" t="s">
        <v>518</v>
      </c>
      <c r="J82" s="299">
        <v>15</v>
      </c>
      <c r="K82" s="289"/>
    </row>
    <row r="83" ht="15" customHeight="1">
      <c r="B83" s="298"/>
      <c r="C83" s="299" t="s">
        <v>531</v>
      </c>
      <c r="D83" s="299"/>
      <c r="E83" s="299"/>
      <c r="F83" s="300" t="s">
        <v>522</v>
      </c>
      <c r="G83" s="299"/>
      <c r="H83" s="299" t="s">
        <v>532</v>
      </c>
      <c r="I83" s="299" t="s">
        <v>518</v>
      </c>
      <c r="J83" s="299">
        <v>20</v>
      </c>
      <c r="K83" s="289"/>
    </row>
    <row r="84" ht="15" customHeight="1">
      <c r="B84" s="298"/>
      <c r="C84" s="299" t="s">
        <v>533</v>
      </c>
      <c r="D84" s="299"/>
      <c r="E84" s="299"/>
      <c r="F84" s="300" t="s">
        <v>522</v>
      </c>
      <c r="G84" s="299"/>
      <c r="H84" s="299" t="s">
        <v>534</v>
      </c>
      <c r="I84" s="299" t="s">
        <v>518</v>
      </c>
      <c r="J84" s="299">
        <v>20</v>
      </c>
      <c r="K84" s="289"/>
    </row>
    <row r="85" ht="15" customHeight="1">
      <c r="B85" s="298"/>
      <c r="C85" s="276" t="s">
        <v>535</v>
      </c>
      <c r="D85" s="276"/>
      <c r="E85" s="276"/>
      <c r="F85" s="297" t="s">
        <v>522</v>
      </c>
      <c r="G85" s="296"/>
      <c r="H85" s="276" t="s">
        <v>536</v>
      </c>
      <c r="I85" s="276" t="s">
        <v>518</v>
      </c>
      <c r="J85" s="276">
        <v>50</v>
      </c>
      <c r="K85" s="289"/>
    </row>
    <row r="86" ht="15" customHeight="1">
      <c r="B86" s="298"/>
      <c r="C86" s="276" t="s">
        <v>537</v>
      </c>
      <c r="D86" s="276"/>
      <c r="E86" s="276"/>
      <c r="F86" s="297" t="s">
        <v>522</v>
      </c>
      <c r="G86" s="296"/>
      <c r="H86" s="276" t="s">
        <v>538</v>
      </c>
      <c r="I86" s="276" t="s">
        <v>518</v>
      </c>
      <c r="J86" s="276">
        <v>20</v>
      </c>
      <c r="K86" s="289"/>
    </row>
    <row r="87" ht="15" customHeight="1">
      <c r="B87" s="298"/>
      <c r="C87" s="276" t="s">
        <v>539</v>
      </c>
      <c r="D87" s="276"/>
      <c r="E87" s="276"/>
      <c r="F87" s="297" t="s">
        <v>522</v>
      </c>
      <c r="G87" s="296"/>
      <c r="H87" s="276" t="s">
        <v>540</v>
      </c>
      <c r="I87" s="276" t="s">
        <v>518</v>
      </c>
      <c r="J87" s="276">
        <v>20</v>
      </c>
      <c r="K87" s="289"/>
    </row>
    <row r="88" ht="15" customHeight="1">
      <c r="B88" s="298"/>
      <c r="C88" s="276" t="s">
        <v>541</v>
      </c>
      <c r="D88" s="276"/>
      <c r="E88" s="276"/>
      <c r="F88" s="297" t="s">
        <v>522</v>
      </c>
      <c r="G88" s="296"/>
      <c r="H88" s="276" t="s">
        <v>542</v>
      </c>
      <c r="I88" s="276" t="s">
        <v>518</v>
      </c>
      <c r="J88" s="276">
        <v>50</v>
      </c>
      <c r="K88" s="289"/>
    </row>
    <row r="89" ht="15" customHeight="1">
      <c r="B89" s="298"/>
      <c r="C89" s="276" t="s">
        <v>543</v>
      </c>
      <c r="D89" s="276"/>
      <c r="E89" s="276"/>
      <c r="F89" s="297" t="s">
        <v>522</v>
      </c>
      <c r="G89" s="296"/>
      <c r="H89" s="276" t="s">
        <v>543</v>
      </c>
      <c r="I89" s="276" t="s">
        <v>518</v>
      </c>
      <c r="J89" s="276">
        <v>50</v>
      </c>
      <c r="K89" s="289"/>
    </row>
    <row r="90" ht="15" customHeight="1">
      <c r="B90" s="298"/>
      <c r="C90" s="276" t="s">
        <v>116</v>
      </c>
      <c r="D90" s="276"/>
      <c r="E90" s="276"/>
      <c r="F90" s="297" t="s">
        <v>522</v>
      </c>
      <c r="G90" s="296"/>
      <c r="H90" s="276" t="s">
        <v>544</v>
      </c>
      <c r="I90" s="276" t="s">
        <v>518</v>
      </c>
      <c r="J90" s="276">
        <v>255</v>
      </c>
      <c r="K90" s="289"/>
    </row>
    <row r="91" ht="15" customHeight="1">
      <c r="B91" s="298"/>
      <c r="C91" s="276" t="s">
        <v>545</v>
      </c>
      <c r="D91" s="276"/>
      <c r="E91" s="276"/>
      <c r="F91" s="297" t="s">
        <v>516</v>
      </c>
      <c r="G91" s="296"/>
      <c r="H91" s="276" t="s">
        <v>546</v>
      </c>
      <c r="I91" s="276" t="s">
        <v>547</v>
      </c>
      <c r="J91" s="276"/>
      <c r="K91" s="289"/>
    </row>
    <row r="92" ht="15" customHeight="1">
      <c r="B92" s="298"/>
      <c r="C92" s="276" t="s">
        <v>548</v>
      </c>
      <c r="D92" s="276"/>
      <c r="E92" s="276"/>
      <c r="F92" s="297" t="s">
        <v>516</v>
      </c>
      <c r="G92" s="296"/>
      <c r="H92" s="276" t="s">
        <v>549</v>
      </c>
      <c r="I92" s="276" t="s">
        <v>550</v>
      </c>
      <c r="J92" s="276"/>
      <c r="K92" s="289"/>
    </row>
    <row r="93" ht="15" customHeight="1">
      <c r="B93" s="298"/>
      <c r="C93" s="276" t="s">
        <v>551</v>
      </c>
      <c r="D93" s="276"/>
      <c r="E93" s="276"/>
      <c r="F93" s="297" t="s">
        <v>516</v>
      </c>
      <c r="G93" s="296"/>
      <c r="H93" s="276" t="s">
        <v>551</v>
      </c>
      <c r="I93" s="276" t="s">
        <v>550</v>
      </c>
      <c r="J93" s="276"/>
      <c r="K93" s="289"/>
    </row>
    <row r="94" ht="15" customHeight="1">
      <c r="B94" s="298"/>
      <c r="C94" s="276" t="s">
        <v>41</v>
      </c>
      <c r="D94" s="276"/>
      <c r="E94" s="276"/>
      <c r="F94" s="297" t="s">
        <v>516</v>
      </c>
      <c r="G94" s="296"/>
      <c r="H94" s="276" t="s">
        <v>552</v>
      </c>
      <c r="I94" s="276" t="s">
        <v>550</v>
      </c>
      <c r="J94" s="276"/>
      <c r="K94" s="289"/>
    </row>
    <row r="95" ht="15" customHeight="1">
      <c r="B95" s="298"/>
      <c r="C95" s="276" t="s">
        <v>51</v>
      </c>
      <c r="D95" s="276"/>
      <c r="E95" s="276"/>
      <c r="F95" s="297" t="s">
        <v>516</v>
      </c>
      <c r="G95" s="296"/>
      <c r="H95" s="276" t="s">
        <v>553</v>
      </c>
      <c r="I95" s="276" t="s">
        <v>550</v>
      </c>
      <c r="J95" s="276"/>
      <c r="K95" s="289"/>
    </row>
    <row r="96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ht="45" customHeight="1">
      <c r="B100" s="287"/>
      <c r="C100" s="288" t="s">
        <v>554</v>
      </c>
      <c r="D100" s="288"/>
      <c r="E100" s="288"/>
      <c r="F100" s="288"/>
      <c r="G100" s="288"/>
      <c r="H100" s="288"/>
      <c r="I100" s="288"/>
      <c r="J100" s="288"/>
      <c r="K100" s="289"/>
    </row>
    <row r="101" ht="17.25" customHeight="1">
      <c r="B101" s="287"/>
      <c r="C101" s="290" t="s">
        <v>510</v>
      </c>
      <c r="D101" s="290"/>
      <c r="E101" s="290"/>
      <c r="F101" s="290" t="s">
        <v>511</v>
      </c>
      <c r="G101" s="291"/>
      <c r="H101" s="290" t="s">
        <v>111</v>
      </c>
      <c r="I101" s="290" t="s">
        <v>60</v>
      </c>
      <c r="J101" s="290" t="s">
        <v>512</v>
      </c>
      <c r="K101" s="289"/>
    </row>
    <row r="102" ht="17.25" customHeight="1">
      <c r="B102" s="287"/>
      <c r="C102" s="292" t="s">
        <v>513</v>
      </c>
      <c r="D102" s="292"/>
      <c r="E102" s="292"/>
      <c r="F102" s="293" t="s">
        <v>514</v>
      </c>
      <c r="G102" s="294"/>
      <c r="H102" s="292"/>
      <c r="I102" s="292"/>
      <c r="J102" s="292" t="s">
        <v>515</v>
      </c>
      <c r="K102" s="289"/>
    </row>
    <row r="103" ht="5.25" customHeight="1">
      <c r="B103" s="287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ht="15" customHeight="1">
      <c r="B104" s="287"/>
      <c r="C104" s="276" t="s">
        <v>56</v>
      </c>
      <c r="D104" s="295"/>
      <c r="E104" s="295"/>
      <c r="F104" s="297" t="s">
        <v>516</v>
      </c>
      <c r="G104" s="306"/>
      <c r="H104" s="276" t="s">
        <v>555</v>
      </c>
      <c r="I104" s="276" t="s">
        <v>518</v>
      </c>
      <c r="J104" s="276">
        <v>20</v>
      </c>
      <c r="K104" s="289"/>
    </row>
    <row r="105" ht="15" customHeight="1">
      <c r="B105" s="287"/>
      <c r="C105" s="276" t="s">
        <v>519</v>
      </c>
      <c r="D105" s="276"/>
      <c r="E105" s="276"/>
      <c r="F105" s="297" t="s">
        <v>516</v>
      </c>
      <c r="G105" s="276"/>
      <c r="H105" s="276" t="s">
        <v>555</v>
      </c>
      <c r="I105" s="276" t="s">
        <v>518</v>
      </c>
      <c r="J105" s="276">
        <v>120</v>
      </c>
      <c r="K105" s="289"/>
    </row>
    <row r="106" ht="15" customHeight="1">
      <c r="B106" s="298"/>
      <c r="C106" s="276" t="s">
        <v>521</v>
      </c>
      <c r="D106" s="276"/>
      <c r="E106" s="276"/>
      <c r="F106" s="297" t="s">
        <v>522</v>
      </c>
      <c r="G106" s="276"/>
      <c r="H106" s="276" t="s">
        <v>555</v>
      </c>
      <c r="I106" s="276" t="s">
        <v>518</v>
      </c>
      <c r="J106" s="276">
        <v>50</v>
      </c>
      <c r="K106" s="289"/>
    </row>
    <row r="107" ht="15" customHeight="1">
      <c r="B107" s="298"/>
      <c r="C107" s="276" t="s">
        <v>524</v>
      </c>
      <c r="D107" s="276"/>
      <c r="E107" s="276"/>
      <c r="F107" s="297" t="s">
        <v>516</v>
      </c>
      <c r="G107" s="276"/>
      <c r="H107" s="276" t="s">
        <v>555</v>
      </c>
      <c r="I107" s="276" t="s">
        <v>526</v>
      </c>
      <c r="J107" s="276"/>
      <c r="K107" s="289"/>
    </row>
    <row r="108" ht="15" customHeight="1">
      <c r="B108" s="298"/>
      <c r="C108" s="276" t="s">
        <v>535</v>
      </c>
      <c r="D108" s="276"/>
      <c r="E108" s="276"/>
      <c r="F108" s="297" t="s">
        <v>522</v>
      </c>
      <c r="G108" s="276"/>
      <c r="H108" s="276" t="s">
        <v>555</v>
      </c>
      <c r="I108" s="276" t="s">
        <v>518</v>
      </c>
      <c r="J108" s="276">
        <v>50</v>
      </c>
      <c r="K108" s="289"/>
    </row>
    <row r="109" ht="15" customHeight="1">
      <c r="B109" s="298"/>
      <c r="C109" s="276" t="s">
        <v>543</v>
      </c>
      <c r="D109" s="276"/>
      <c r="E109" s="276"/>
      <c r="F109" s="297" t="s">
        <v>522</v>
      </c>
      <c r="G109" s="276"/>
      <c r="H109" s="276" t="s">
        <v>555</v>
      </c>
      <c r="I109" s="276" t="s">
        <v>518</v>
      </c>
      <c r="J109" s="276">
        <v>50</v>
      </c>
      <c r="K109" s="289"/>
    </row>
    <row r="110" ht="15" customHeight="1">
      <c r="B110" s="298"/>
      <c r="C110" s="276" t="s">
        <v>541</v>
      </c>
      <c r="D110" s="276"/>
      <c r="E110" s="276"/>
      <c r="F110" s="297" t="s">
        <v>522</v>
      </c>
      <c r="G110" s="276"/>
      <c r="H110" s="276" t="s">
        <v>555</v>
      </c>
      <c r="I110" s="276" t="s">
        <v>518</v>
      </c>
      <c r="J110" s="276">
        <v>50</v>
      </c>
      <c r="K110" s="289"/>
    </row>
    <row r="111" ht="15" customHeight="1">
      <c r="B111" s="298"/>
      <c r="C111" s="276" t="s">
        <v>56</v>
      </c>
      <c r="D111" s="276"/>
      <c r="E111" s="276"/>
      <c r="F111" s="297" t="s">
        <v>516</v>
      </c>
      <c r="G111" s="276"/>
      <c r="H111" s="276" t="s">
        <v>556</v>
      </c>
      <c r="I111" s="276" t="s">
        <v>518</v>
      </c>
      <c r="J111" s="276">
        <v>20</v>
      </c>
      <c r="K111" s="289"/>
    </row>
    <row r="112" ht="15" customHeight="1">
      <c r="B112" s="298"/>
      <c r="C112" s="276" t="s">
        <v>557</v>
      </c>
      <c r="D112" s="276"/>
      <c r="E112" s="276"/>
      <c r="F112" s="297" t="s">
        <v>516</v>
      </c>
      <c r="G112" s="276"/>
      <c r="H112" s="276" t="s">
        <v>558</v>
      </c>
      <c r="I112" s="276" t="s">
        <v>518</v>
      </c>
      <c r="J112" s="276">
        <v>120</v>
      </c>
      <c r="K112" s="289"/>
    </row>
    <row r="113" ht="15" customHeight="1">
      <c r="B113" s="298"/>
      <c r="C113" s="276" t="s">
        <v>41</v>
      </c>
      <c r="D113" s="276"/>
      <c r="E113" s="276"/>
      <c r="F113" s="297" t="s">
        <v>516</v>
      </c>
      <c r="G113" s="276"/>
      <c r="H113" s="276" t="s">
        <v>559</v>
      </c>
      <c r="I113" s="276" t="s">
        <v>550</v>
      </c>
      <c r="J113" s="276"/>
      <c r="K113" s="289"/>
    </row>
    <row r="114" ht="15" customHeight="1">
      <c r="B114" s="298"/>
      <c r="C114" s="276" t="s">
        <v>51</v>
      </c>
      <c r="D114" s="276"/>
      <c r="E114" s="276"/>
      <c r="F114" s="297" t="s">
        <v>516</v>
      </c>
      <c r="G114" s="276"/>
      <c r="H114" s="276" t="s">
        <v>560</v>
      </c>
      <c r="I114" s="276" t="s">
        <v>550</v>
      </c>
      <c r="J114" s="276"/>
      <c r="K114" s="289"/>
    </row>
    <row r="115" ht="15" customHeight="1">
      <c r="B115" s="298"/>
      <c r="C115" s="276" t="s">
        <v>60</v>
      </c>
      <c r="D115" s="276"/>
      <c r="E115" s="276"/>
      <c r="F115" s="297" t="s">
        <v>516</v>
      </c>
      <c r="G115" s="276"/>
      <c r="H115" s="276" t="s">
        <v>561</v>
      </c>
      <c r="I115" s="276" t="s">
        <v>562</v>
      </c>
      <c r="J115" s="276"/>
      <c r="K115" s="289"/>
    </row>
    <row r="116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ht="18.75" customHeight="1">
      <c r="B117" s="308"/>
      <c r="C117" s="272"/>
      <c r="D117" s="272"/>
      <c r="E117" s="272"/>
      <c r="F117" s="309"/>
      <c r="G117" s="272"/>
      <c r="H117" s="272"/>
      <c r="I117" s="272"/>
      <c r="J117" s="272"/>
      <c r="K117" s="308"/>
    </row>
    <row r="118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ht="45" customHeight="1">
      <c r="B120" s="313"/>
      <c r="C120" s="266" t="s">
        <v>563</v>
      </c>
      <c r="D120" s="266"/>
      <c r="E120" s="266"/>
      <c r="F120" s="266"/>
      <c r="G120" s="266"/>
      <c r="H120" s="266"/>
      <c r="I120" s="266"/>
      <c r="J120" s="266"/>
      <c r="K120" s="314"/>
    </row>
    <row r="121" ht="17.25" customHeight="1">
      <c r="B121" s="315"/>
      <c r="C121" s="290" t="s">
        <v>510</v>
      </c>
      <c r="D121" s="290"/>
      <c r="E121" s="290"/>
      <c r="F121" s="290" t="s">
        <v>511</v>
      </c>
      <c r="G121" s="291"/>
      <c r="H121" s="290" t="s">
        <v>111</v>
      </c>
      <c r="I121" s="290" t="s">
        <v>60</v>
      </c>
      <c r="J121" s="290" t="s">
        <v>512</v>
      </c>
      <c r="K121" s="316"/>
    </row>
    <row r="122" ht="17.25" customHeight="1">
      <c r="B122" s="315"/>
      <c r="C122" s="292" t="s">
        <v>513</v>
      </c>
      <c r="D122" s="292"/>
      <c r="E122" s="292"/>
      <c r="F122" s="293" t="s">
        <v>514</v>
      </c>
      <c r="G122" s="294"/>
      <c r="H122" s="292"/>
      <c r="I122" s="292"/>
      <c r="J122" s="292" t="s">
        <v>515</v>
      </c>
      <c r="K122" s="316"/>
    </row>
    <row r="123" ht="5.25" customHeight="1">
      <c r="B123" s="317"/>
      <c r="C123" s="295"/>
      <c r="D123" s="295"/>
      <c r="E123" s="295"/>
      <c r="F123" s="295"/>
      <c r="G123" s="276"/>
      <c r="H123" s="295"/>
      <c r="I123" s="295"/>
      <c r="J123" s="295"/>
      <c r="K123" s="318"/>
    </row>
    <row r="124" ht="15" customHeight="1">
      <c r="B124" s="317"/>
      <c r="C124" s="276" t="s">
        <v>519</v>
      </c>
      <c r="D124" s="295"/>
      <c r="E124" s="295"/>
      <c r="F124" s="297" t="s">
        <v>516</v>
      </c>
      <c r="G124" s="276"/>
      <c r="H124" s="276" t="s">
        <v>555</v>
      </c>
      <c r="I124" s="276" t="s">
        <v>518</v>
      </c>
      <c r="J124" s="276">
        <v>120</v>
      </c>
      <c r="K124" s="319"/>
    </row>
    <row r="125" ht="15" customHeight="1">
      <c r="B125" s="317"/>
      <c r="C125" s="276" t="s">
        <v>564</v>
      </c>
      <c r="D125" s="276"/>
      <c r="E125" s="276"/>
      <c r="F125" s="297" t="s">
        <v>516</v>
      </c>
      <c r="G125" s="276"/>
      <c r="H125" s="276" t="s">
        <v>565</v>
      </c>
      <c r="I125" s="276" t="s">
        <v>518</v>
      </c>
      <c r="J125" s="276" t="s">
        <v>566</v>
      </c>
      <c r="K125" s="319"/>
    </row>
    <row r="126" ht="15" customHeight="1">
      <c r="B126" s="317"/>
      <c r="C126" s="276" t="s">
        <v>465</v>
      </c>
      <c r="D126" s="276"/>
      <c r="E126" s="276"/>
      <c r="F126" s="297" t="s">
        <v>516</v>
      </c>
      <c r="G126" s="276"/>
      <c r="H126" s="276" t="s">
        <v>567</v>
      </c>
      <c r="I126" s="276" t="s">
        <v>518</v>
      </c>
      <c r="J126" s="276" t="s">
        <v>566</v>
      </c>
      <c r="K126" s="319"/>
    </row>
    <row r="127" ht="15" customHeight="1">
      <c r="B127" s="317"/>
      <c r="C127" s="276" t="s">
        <v>527</v>
      </c>
      <c r="D127" s="276"/>
      <c r="E127" s="276"/>
      <c r="F127" s="297" t="s">
        <v>522</v>
      </c>
      <c r="G127" s="276"/>
      <c r="H127" s="276" t="s">
        <v>528</v>
      </c>
      <c r="I127" s="276" t="s">
        <v>518</v>
      </c>
      <c r="J127" s="276">
        <v>15</v>
      </c>
      <c r="K127" s="319"/>
    </row>
    <row r="128" ht="15" customHeight="1">
      <c r="B128" s="317"/>
      <c r="C128" s="299" t="s">
        <v>529</v>
      </c>
      <c r="D128" s="299"/>
      <c r="E128" s="299"/>
      <c r="F128" s="300" t="s">
        <v>522</v>
      </c>
      <c r="G128" s="299"/>
      <c r="H128" s="299" t="s">
        <v>530</v>
      </c>
      <c r="I128" s="299" t="s">
        <v>518</v>
      </c>
      <c r="J128" s="299">
        <v>15</v>
      </c>
      <c r="K128" s="319"/>
    </row>
    <row r="129" ht="15" customHeight="1">
      <c r="B129" s="317"/>
      <c r="C129" s="299" t="s">
        <v>531</v>
      </c>
      <c r="D129" s="299"/>
      <c r="E129" s="299"/>
      <c r="F129" s="300" t="s">
        <v>522</v>
      </c>
      <c r="G129" s="299"/>
      <c r="H129" s="299" t="s">
        <v>532</v>
      </c>
      <c r="I129" s="299" t="s">
        <v>518</v>
      </c>
      <c r="J129" s="299">
        <v>20</v>
      </c>
      <c r="K129" s="319"/>
    </row>
    <row r="130" ht="15" customHeight="1">
      <c r="B130" s="317"/>
      <c r="C130" s="299" t="s">
        <v>533</v>
      </c>
      <c r="D130" s="299"/>
      <c r="E130" s="299"/>
      <c r="F130" s="300" t="s">
        <v>522</v>
      </c>
      <c r="G130" s="299"/>
      <c r="H130" s="299" t="s">
        <v>534</v>
      </c>
      <c r="I130" s="299" t="s">
        <v>518</v>
      </c>
      <c r="J130" s="299">
        <v>20</v>
      </c>
      <c r="K130" s="319"/>
    </row>
    <row r="131" ht="15" customHeight="1">
      <c r="B131" s="317"/>
      <c r="C131" s="276" t="s">
        <v>521</v>
      </c>
      <c r="D131" s="276"/>
      <c r="E131" s="276"/>
      <c r="F131" s="297" t="s">
        <v>522</v>
      </c>
      <c r="G131" s="276"/>
      <c r="H131" s="276" t="s">
        <v>555</v>
      </c>
      <c r="I131" s="276" t="s">
        <v>518</v>
      </c>
      <c r="J131" s="276">
        <v>50</v>
      </c>
      <c r="K131" s="319"/>
    </row>
    <row r="132" ht="15" customHeight="1">
      <c r="B132" s="317"/>
      <c r="C132" s="276" t="s">
        <v>535</v>
      </c>
      <c r="D132" s="276"/>
      <c r="E132" s="276"/>
      <c r="F132" s="297" t="s">
        <v>522</v>
      </c>
      <c r="G132" s="276"/>
      <c r="H132" s="276" t="s">
        <v>555</v>
      </c>
      <c r="I132" s="276" t="s">
        <v>518</v>
      </c>
      <c r="J132" s="276">
        <v>50</v>
      </c>
      <c r="K132" s="319"/>
    </row>
    <row r="133" ht="15" customHeight="1">
      <c r="B133" s="317"/>
      <c r="C133" s="276" t="s">
        <v>541</v>
      </c>
      <c r="D133" s="276"/>
      <c r="E133" s="276"/>
      <c r="F133" s="297" t="s">
        <v>522</v>
      </c>
      <c r="G133" s="276"/>
      <c r="H133" s="276" t="s">
        <v>555</v>
      </c>
      <c r="I133" s="276" t="s">
        <v>518</v>
      </c>
      <c r="J133" s="276">
        <v>50</v>
      </c>
      <c r="K133" s="319"/>
    </row>
    <row r="134" ht="15" customHeight="1">
      <c r="B134" s="317"/>
      <c r="C134" s="276" t="s">
        <v>543</v>
      </c>
      <c r="D134" s="276"/>
      <c r="E134" s="276"/>
      <c r="F134" s="297" t="s">
        <v>522</v>
      </c>
      <c r="G134" s="276"/>
      <c r="H134" s="276" t="s">
        <v>555</v>
      </c>
      <c r="I134" s="276" t="s">
        <v>518</v>
      </c>
      <c r="J134" s="276">
        <v>50</v>
      </c>
      <c r="K134" s="319"/>
    </row>
    <row r="135" ht="15" customHeight="1">
      <c r="B135" s="317"/>
      <c r="C135" s="276" t="s">
        <v>116</v>
      </c>
      <c r="D135" s="276"/>
      <c r="E135" s="276"/>
      <c r="F135" s="297" t="s">
        <v>522</v>
      </c>
      <c r="G135" s="276"/>
      <c r="H135" s="276" t="s">
        <v>568</v>
      </c>
      <c r="I135" s="276" t="s">
        <v>518</v>
      </c>
      <c r="J135" s="276">
        <v>255</v>
      </c>
      <c r="K135" s="319"/>
    </row>
    <row r="136" ht="15" customHeight="1">
      <c r="B136" s="317"/>
      <c r="C136" s="276" t="s">
        <v>545</v>
      </c>
      <c r="D136" s="276"/>
      <c r="E136" s="276"/>
      <c r="F136" s="297" t="s">
        <v>516</v>
      </c>
      <c r="G136" s="276"/>
      <c r="H136" s="276" t="s">
        <v>569</v>
      </c>
      <c r="I136" s="276" t="s">
        <v>547</v>
      </c>
      <c r="J136" s="276"/>
      <c r="K136" s="319"/>
    </row>
    <row r="137" ht="15" customHeight="1">
      <c r="B137" s="317"/>
      <c r="C137" s="276" t="s">
        <v>548</v>
      </c>
      <c r="D137" s="276"/>
      <c r="E137" s="276"/>
      <c r="F137" s="297" t="s">
        <v>516</v>
      </c>
      <c r="G137" s="276"/>
      <c r="H137" s="276" t="s">
        <v>570</v>
      </c>
      <c r="I137" s="276" t="s">
        <v>550</v>
      </c>
      <c r="J137" s="276"/>
      <c r="K137" s="319"/>
    </row>
    <row r="138" ht="15" customHeight="1">
      <c r="B138" s="317"/>
      <c r="C138" s="276" t="s">
        <v>551</v>
      </c>
      <c r="D138" s="276"/>
      <c r="E138" s="276"/>
      <c r="F138" s="297" t="s">
        <v>516</v>
      </c>
      <c r="G138" s="276"/>
      <c r="H138" s="276" t="s">
        <v>551</v>
      </c>
      <c r="I138" s="276" t="s">
        <v>550</v>
      </c>
      <c r="J138" s="276"/>
      <c r="K138" s="319"/>
    </row>
    <row r="139" ht="15" customHeight="1">
      <c r="B139" s="317"/>
      <c r="C139" s="276" t="s">
        <v>41</v>
      </c>
      <c r="D139" s="276"/>
      <c r="E139" s="276"/>
      <c r="F139" s="297" t="s">
        <v>516</v>
      </c>
      <c r="G139" s="276"/>
      <c r="H139" s="276" t="s">
        <v>571</v>
      </c>
      <c r="I139" s="276" t="s">
        <v>550</v>
      </c>
      <c r="J139" s="276"/>
      <c r="K139" s="319"/>
    </row>
    <row r="140" ht="15" customHeight="1">
      <c r="B140" s="317"/>
      <c r="C140" s="276" t="s">
        <v>572</v>
      </c>
      <c r="D140" s="276"/>
      <c r="E140" s="276"/>
      <c r="F140" s="297" t="s">
        <v>516</v>
      </c>
      <c r="G140" s="276"/>
      <c r="H140" s="276" t="s">
        <v>573</v>
      </c>
      <c r="I140" s="276" t="s">
        <v>550</v>
      </c>
      <c r="J140" s="276"/>
      <c r="K140" s="319"/>
    </row>
    <row r="14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ht="18.75" customHeight="1">
      <c r="B142" s="272"/>
      <c r="C142" s="272"/>
      <c r="D142" s="272"/>
      <c r="E142" s="272"/>
      <c r="F142" s="309"/>
      <c r="G142" s="272"/>
      <c r="H142" s="272"/>
      <c r="I142" s="272"/>
      <c r="J142" s="272"/>
      <c r="K142" s="272"/>
    </row>
    <row r="143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ht="45" customHeight="1">
      <c r="B145" s="287"/>
      <c r="C145" s="288" t="s">
        <v>574</v>
      </c>
      <c r="D145" s="288"/>
      <c r="E145" s="288"/>
      <c r="F145" s="288"/>
      <c r="G145" s="288"/>
      <c r="H145" s="288"/>
      <c r="I145" s="288"/>
      <c r="J145" s="288"/>
      <c r="K145" s="289"/>
    </row>
    <row r="146" ht="17.25" customHeight="1">
      <c r="B146" s="287"/>
      <c r="C146" s="290" t="s">
        <v>510</v>
      </c>
      <c r="D146" s="290"/>
      <c r="E146" s="290"/>
      <c r="F146" s="290" t="s">
        <v>511</v>
      </c>
      <c r="G146" s="291"/>
      <c r="H146" s="290" t="s">
        <v>111</v>
      </c>
      <c r="I146" s="290" t="s">
        <v>60</v>
      </c>
      <c r="J146" s="290" t="s">
        <v>512</v>
      </c>
      <c r="K146" s="289"/>
    </row>
    <row r="147" ht="17.25" customHeight="1">
      <c r="B147" s="287"/>
      <c r="C147" s="292" t="s">
        <v>513</v>
      </c>
      <c r="D147" s="292"/>
      <c r="E147" s="292"/>
      <c r="F147" s="293" t="s">
        <v>514</v>
      </c>
      <c r="G147" s="294"/>
      <c r="H147" s="292"/>
      <c r="I147" s="292"/>
      <c r="J147" s="292" t="s">
        <v>515</v>
      </c>
      <c r="K147" s="289"/>
    </row>
    <row r="148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ht="15" customHeight="1">
      <c r="B149" s="298"/>
      <c r="C149" s="323" t="s">
        <v>519</v>
      </c>
      <c r="D149" s="276"/>
      <c r="E149" s="276"/>
      <c r="F149" s="324" t="s">
        <v>516</v>
      </c>
      <c r="G149" s="276"/>
      <c r="H149" s="323" t="s">
        <v>555</v>
      </c>
      <c r="I149" s="323" t="s">
        <v>518</v>
      </c>
      <c r="J149" s="323">
        <v>120</v>
      </c>
      <c r="K149" s="319"/>
    </row>
    <row r="150" ht="15" customHeight="1">
      <c r="B150" s="298"/>
      <c r="C150" s="323" t="s">
        <v>564</v>
      </c>
      <c r="D150" s="276"/>
      <c r="E150" s="276"/>
      <c r="F150" s="324" t="s">
        <v>516</v>
      </c>
      <c r="G150" s="276"/>
      <c r="H150" s="323" t="s">
        <v>575</v>
      </c>
      <c r="I150" s="323" t="s">
        <v>518</v>
      </c>
      <c r="J150" s="323" t="s">
        <v>566</v>
      </c>
      <c r="K150" s="319"/>
    </row>
    <row r="151" ht="15" customHeight="1">
      <c r="B151" s="298"/>
      <c r="C151" s="323" t="s">
        <v>465</v>
      </c>
      <c r="D151" s="276"/>
      <c r="E151" s="276"/>
      <c r="F151" s="324" t="s">
        <v>516</v>
      </c>
      <c r="G151" s="276"/>
      <c r="H151" s="323" t="s">
        <v>576</v>
      </c>
      <c r="I151" s="323" t="s">
        <v>518</v>
      </c>
      <c r="J151" s="323" t="s">
        <v>566</v>
      </c>
      <c r="K151" s="319"/>
    </row>
    <row r="152" ht="15" customHeight="1">
      <c r="B152" s="298"/>
      <c r="C152" s="323" t="s">
        <v>521</v>
      </c>
      <c r="D152" s="276"/>
      <c r="E152" s="276"/>
      <c r="F152" s="324" t="s">
        <v>522</v>
      </c>
      <c r="G152" s="276"/>
      <c r="H152" s="323" t="s">
        <v>555</v>
      </c>
      <c r="I152" s="323" t="s">
        <v>518</v>
      </c>
      <c r="J152" s="323">
        <v>50</v>
      </c>
      <c r="K152" s="319"/>
    </row>
    <row r="153" ht="15" customHeight="1">
      <c r="B153" s="298"/>
      <c r="C153" s="323" t="s">
        <v>524</v>
      </c>
      <c r="D153" s="276"/>
      <c r="E153" s="276"/>
      <c r="F153" s="324" t="s">
        <v>516</v>
      </c>
      <c r="G153" s="276"/>
      <c r="H153" s="323" t="s">
        <v>555</v>
      </c>
      <c r="I153" s="323" t="s">
        <v>526</v>
      </c>
      <c r="J153" s="323"/>
      <c r="K153" s="319"/>
    </row>
    <row r="154" ht="15" customHeight="1">
      <c r="B154" s="298"/>
      <c r="C154" s="323" t="s">
        <v>535</v>
      </c>
      <c r="D154" s="276"/>
      <c r="E154" s="276"/>
      <c r="F154" s="324" t="s">
        <v>522</v>
      </c>
      <c r="G154" s="276"/>
      <c r="H154" s="323" t="s">
        <v>555</v>
      </c>
      <c r="I154" s="323" t="s">
        <v>518</v>
      </c>
      <c r="J154" s="323">
        <v>50</v>
      </c>
      <c r="K154" s="319"/>
    </row>
    <row r="155" ht="15" customHeight="1">
      <c r="B155" s="298"/>
      <c r="C155" s="323" t="s">
        <v>543</v>
      </c>
      <c r="D155" s="276"/>
      <c r="E155" s="276"/>
      <c r="F155" s="324" t="s">
        <v>522</v>
      </c>
      <c r="G155" s="276"/>
      <c r="H155" s="323" t="s">
        <v>555</v>
      </c>
      <c r="I155" s="323" t="s">
        <v>518</v>
      </c>
      <c r="J155" s="323">
        <v>50</v>
      </c>
      <c r="K155" s="319"/>
    </row>
    <row r="156" ht="15" customHeight="1">
      <c r="B156" s="298"/>
      <c r="C156" s="323" t="s">
        <v>541</v>
      </c>
      <c r="D156" s="276"/>
      <c r="E156" s="276"/>
      <c r="F156" s="324" t="s">
        <v>522</v>
      </c>
      <c r="G156" s="276"/>
      <c r="H156" s="323" t="s">
        <v>555</v>
      </c>
      <c r="I156" s="323" t="s">
        <v>518</v>
      </c>
      <c r="J156" s="323">
        <v>50</v>
      </c>
      <c r="K156" s="319"/>
    </row>
    <row r="157" ht="15" customHeight="1">
      <c r="B157" s="298"/>
      <c r="C157" s="323" t="s">
        <v>90</v>
      </c>
      <c r="D157" s="276"/>
      <c r="E157" s="276"/>
      <c r="F157" s="324" t="s">
        <v>516</v>
      </c>
      <c r="G157" s="276"/>
      <c r="H157" s="323" t="s">
        <v>577</v>
      </c>
      <c r="I157" s="323" t="s">
        <v>518</v>
      </c>
      <c r="J157" s="323" t="s">
        <v>578</v>
      </c>
      <c r="K157" s="319"/>
    </row>
    <row r="158" ht="15" customHeight="1">
      <c r="B158" s="298"/>
      <c r="C158" s="323" t="s">
        <v>579</v>
      </c>
      <c r="D158" s="276"/>
      <c r="E158" s="276"/>
      <c r="F158" s="324" t="s">
        <v>516</v>
      </c>
      <c r="G158" s="276"/>
      <c r="H158" s="323" t="s">
        <v>580</v>
      </c>
      <c r="I158" s="323" t="s">
        <v>550</v>
      </c>
      <c r="J158" s="323"/>
      <c r="K158" s="319"/>
    </row>
    <row r="159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ht="18.75" customHeight="1">
      <c r="B160" s="272"/>
      <c r="C160" s="276"/>
      <c r="D160" s="276"/>
      <c r="E160" s="276"/>
      <c r="F160" s="297"/>
      <c r="G160" s="276"/>
      <c r="H160" s="276"/>
      <c r="I160" s="276"/>
      <c r="J160" s="276"/>
      <c r="K160" s="272"/>
    </row>
    <row r="16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ht="45" customHeight="1">
      <c r="B163" s="265"/>
      <c r="C163" s="266" t="s">
        <v>581</v>
      </c>
      <c r="D163" s="266"/>
      <c r="E163" s="266"/>
      <c r="F163" s="266"/>
      <c r="G163" s="266"/>
      <c r="H163" s="266"/>
      <c r="I163" s="266"/>
      <c r="J163" s="266"/>
      <c r="K163" s="267"/>
    </row>
    <row r="164" ht="17.25" customHeight="1">
      <c r="B164" s="265"/>
      <c r="C164" s="290" t="s">
        <v>510</v>
      </c>
      <c r="D164" s="290"/>
      <c r="E164" s="290"/>
      <c r="F164" s="290" t="s">
        <v>511</v>
      </c>
      <c r="G164" s="327"/>
      <c r="H164" s="328" t="s">
        <v>111</v>
      </c>
      <c r="I164" s="328" t="s">
        <v>60</v>
      </c>
      <c r="J164" s="290" t="s">
        <v>512</v>
      </c>
      <c r="K164" s="267"/>
    </row>
    <row r="165" ht="17.25" customHeight="1">
      <c r="B165" s="268"/>
      <c r="C165" s="292" t="s">
        <v>513</v>
      </c>
      <c r="D165" s="292"/>
      <c r="E165" s="292"/>
      <c r="F165" s="293" t="s">
        <v>514</v>
      </c>
      <c r="G165" s="329"/>
      <c r="H165" s="330"/>
      <c r="I165" s="330"/>
      <c r="J165" s="292" t="s">
        <v>515</v>
      </c>
      <c r="K165" s="270"/>
    </row>
    <row r="166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ht="15" customHeight="1">
      <c r="B167" s="298"/>
      <c r="C167" s="276" t="s">
        <v>519</v>
      </c>
      <c r="D167" s="276"/>
      <c r="E167" s="276"/>
      <c r="F167" s="297" t="s">
        <v>516</v>
      </c>
      <c r="G167" s="276"/>
      <c r="H167" s="276" t="s">
        <v>555</v>
      </c>
      <c r="I167" s="276" t="s">
        <v>518</v>
      </c>
      <c r="J167" s="276">
        <v>120</v>
      </c>
      <c r="K167" s="319"/>
    </row>
    <row r="168" ht="15" customHeight="1">
      <c r="B168" s="298"/>
      <c r="C168" s="276" t="s">
        <v>564</v>
      </c>
      <c r="D168" s="276"/>
      <c r="E168" s="276"/>
      <c r="F168" s="297" t="s">
        <v>516</v>
      </c>
      <c r="G168" s="276"/>
      <c r="H168" s="276" t="s">
        <v>565</v>
      </c>
      <c r="I168" s="276" t="s">
        <v>518</v>
      </c>
      <c r="J168" s="276" t="s">
        <v>566</v>
      </c>
      <c r="K168" s="319"/>
    </row>
    <row r="169" ht="15" customHeight="1">
      <c r="B169" s="298"/>
      <c r="C169" s="276" t="s">
        <v>465</v>
      </c>
      <c r="D169" s="276"/>
      <c r="E169" s="276"/>
      <c r="F169" s="297" t="s">
        <v>516</v>
      </c>
      <c r="G169" s="276"/>
      <c r="H169" s="276" t="s">
        <v>582</v>
      </c>
      <c r="I169" s="276" t="s">
        <v>518</v>
      </c>
      <c r="J169" s="276" t="s">
        <v>566</v>
      </c>
      <c r="K169" s="319"/>
    </row>
    <row r="170" ht="15" customHeight="1">
      <c r="B170" s="298"/>
      <c r="C170" s="276" t="s">
        <v>521</v>
      </c>
      <c r="D170" s="276"/>
      <c r="E170" s="276"/>
      <c r="F170" s="297" t="s">
        <v>522</v>
      </c>
      <c r="G170" s="276"/>
      <c r="H170" s="276" t="s">
        <v>582</v>
      </c>
      <c r="I170" s="276" t="s">
        <v>518</v>
      </c>
      <c r="J170" s="276">
        <v>50</v>
      </c>
      <c r="K170" s="319"/>
    </row>
    <row r="171" ht="15" customHeight="1">
      <c r="B171" s="298"/>
      <c r="C171" s="276" t="s">
        <v>524</v>
      </c>
      <c r="D171" s="276"/>
      <c r="E171" s="276"/>
      <c r="F171" s="297" t="s">
        <v>516</v>
      </c>
      <c r="G171" s="276"/>
      <c r="H171" s="276" t="s">
        <v>582</v>
      </c>
      <c r="I171" s="276" t="s">
        <v>526</v>
      </c>
      <c r="J171" s="276"/>
      <c r="K171" s="319"/>
    </row>
    <row r="172" ht="15" customHeight="1">
      <c r="B172" s="298"/>
      <c r="C172" s="276" t="s">
        <v>535</v>
      </c>
      <c r="D172" s="276"/>
      <c r="E172" s="276"/>
      <c r="F172" s="297" t="s">
        <v>522</v>
      </c>
      <c r="G172" s="276"/>
      <c r="H172" s="276" t="s">
        <v>582</v>
      </c>
      <c r="I172" s="276" t="s">
        <v>518</v>
      </c>
      <c r="J172" s="276">
        <v>50</v>
      </c>
      <c r="K172" s="319"/>
    </row>
    <row r="173" ht="15" customHeight="1">
      <c r="B173" s="298"/>
      <c r="C173" s="276" t="s">
        <v>543</v>
      </c>
      <c r="D173" s="276"/>
      <c r="E173" s="276"/>
      <c r="F173" s="297" t="s">
        <v>522</v>
      </c>
      <c r="G173" s="276"/>
      <c r="H173" s="276" t="s">
        <v>582</v>
      </c>
      <c r="I173" s="276" t="s">
        <v>518</v>
      </c>
      <c r="J173" s="276">
        <v>50</v>
      </c>
      <c r="K173" s="319"/>
    </row>
    <row r="174" ht="15" customHeight="1">
      <c r="B174" s="298"/>
      <c r="C174" s="276" t="s">
        <v>541</v>
      </c>
      <c r="D174" s="276"/>
      <c r="E174" s="276"/>
      <c r="F174" s="297" t="s">
        <v>522</v>
      </c>
      <c r="G174" s="276"/>
      <c r="H174" s="276" t="s">
        <v>582</v>
      </c>
      <c r="I174" s="276" t="s">
        <v>518</v>
      </c>
      <c r="J174" s="276">
        <v>50</v>
      </c>
      <c r="K174" s="319"/>
    </row>
    <row r="175" ht="15" customHeight="1">
      <c r="B175" s="298"/>
      <c r="C175" s="276" t="s">
        <v>110</v>
      </c>
      <c r="D175" s="276"/>
      <c r="E175" s="276"/>
      <c r="F175" s="297" t="s">
        <v>516</v>
      </c>
      <c r="G175" s="276"/>
      <c r="H175" s="276" t="s">
        <v>583</v>
      </c>
      <c r="I175" s="276" t="s">
        <v>584</v>
      </c>
      <c r="J175" s="276"/>
      <c r="K175" s="319"/>
    </row>
    <row r="176" ht="15" customHeight="1">
      <c r="B176" s="298"/>
      <c r="C176" s="276" t="s">
        <v>60</v>
      </c>
      <c r="D176" s="276"/>
      <c r="E176" s="276"/>
      <c r="F176" s="297" t="s">
        <v>516</v>
      </c>
      <c r="G176" s="276"/>
      <c r="H176" s="276" t="s">
        <v>585</v>
      </c>
      <c r="I176" s="276" t="s">
        <v>586</v>
      </c>
      <c r="J176" s="276">
        <v>1</v>
      </c>
      <c r="K176" s="319"/>
    </row>
    <row r="177" ht="15" customHeight="1">
      <c r="B177" s="298"/>
      <c r="C177" s="276" t="s">
        <v>56</v>
      </c>
      <c r="D177" s="276"/>
      <c r="E177" s="276"/>
      <c r="F177" s="297" t="s">
        <v>516</v>
      </c>
      <c r="G177" s="276"/>
      <c r="H177" s="276" t="s">
        <v>587</v>
      </c>
      <c r="I177" s="276" t="s">
        <v>518</v>
      </c>
      <c r="J177" s="276">
        <v>20</v>
      </c>
      <c r="K177" s="319"/>
    </row>
    <row r="178" ht="15" customHeight="1">
      <c r="B178" s="298"/>
      <c r="C178" s="276" t="s">
        <v>111</v>
      </c>
      <c r="D178" s="276"/>
      <c r="E178" s="276"/>
      <c r="F178" s="297" t="s">
        <v>516</v>
      </c>
      <c r="G178" s="276"/>
      <c r="H178" s="276" t="s">
        <v>588</v>
      </c>
      <c r="I178" s="276" t="s">
        <v>518</v>
      </c>
      <c r="J178" s="276">
        <v>255</v>
      </c>
      <c r="K178" s="319"/>
    </row>
    <row r="179" ht="15" customHeight="1">
      <c r="B179" s="298"/>
      <c r="C179" s="276" t="s">
        <v>112</v>
      </c>
      <c r="D179" s="276"/>
      <c r="E179" s="276"/>
      <c r="F179" s="297" t="s">
        <v>516</v>
      </c>
      <c r="G179" s="276"/>
      <c r="H179" s="276" t="s">
        <v>481</v>
      </c>
      <c r="I179" s="276" t="s">
        <v>518</v>
      </c>
      <c r="J179" s="276">
        <v>10</v>
      </c>
      <c r="K179" s="319"/>
    </row>
    <row r="180" ht="15" customHeight="1">
      <c r="B180" s="298"/>
      <c r="C180" s="276" t="s">
        <v>113</v>
      </c>
      <c r="D180" s="276"/>
      <c r="E180" s="276"/>
      <c r="F180" s="297" t="s">
        <v>516</v>
      </c>
      <c r="G180" s="276"/>
      <c r="H180" s="276" t="s">
        <v>589</v>
      </c>
      <c r="I180" s="276" t="s">
        <v>550</v>
      </c>
      <c r="J180" s="276"/>
      <c r="K180" s="319"/>
    </row>
    <row r="181" ht="15" customHeight="1">
      <c r="B181" s="298"/>
      <c r="C181" s="276" t="s">
        <v>590</v>
      </c>
      <c r="D181" s="276"/>
      <c r="E181" s="276"/>
      <c r="F181" s="297" t="s">
        <v>516</v>
      </c>
      <c r="G181" s="276"/>
      <c r="H181" s="276" t="s">
        <v>591</v>
      </c>
      <c r="I181" s="276" t="s">
        <v>550</v>
      </c>
      <c r="J181" s="276"/>
      <c r="K181" s="319"/>
    </row>
    <row r="182" ht="15" customHeight="1">
      <c r="B182" s="298"/>
      <c r="C182" s="276" t="s">
        <v>579</v>
      </c>
      <c r="D182" s="276"/>
      <c r="E182" s="276"/>
      <c r="F182" s="297" t="s">
        <v>516</v>
      </c>
      <c r="G182" s="276"/>
      <c r="H182" s="276" t="s">
        <v>592</v>
      </c>
      <c r="I182" s="276" t="s">
        <v>550</v>
      </c>
      <c r="J182" s="276"/>
      <c r="K182" s="319"/>
    </row>
    <row r="183" ht="15" customHeight="1">
      <c r="B183" s="298"/>
      <c r="C183" s="276" t="s">
        <v>115</v>
      </c>
      <c r="D183" s="276"/>
      <c r="E183" s="276"/>
      <c r="F183" s="297" t="s">
        <v>522</v>
      </c>
      <c r="G183" s="276"/>
      <c r="H183" s="276" t="s">
        <v>593</v>
      </c>
      <c r="I183" s="276" t="s">
        <v>518</v>
      </c>
      <c r="J183" s="276">
        <v>50</v>
      </c>
      <c r="K183" s="319"/>
    </row>
    <row r="184" ht="15" customHeight="1">
      <c r="B184" s="298"/>
      <c r="C184" s="276" t="s">
        <v>594</v>
      </c>
      <c r="D184" s="276"/>
      <c r="E184" s="276"/>
      <c r="F184" s="297" t="s">
        <v>522</v>
      </c>
      <c r="G184" s="276"/>
      <c r="H184" s="276" t="s">
        <v>595</v>
      </c>
      <c r="I184" s="276" t="s">
        <v>596</v>
      </c>
      <c r="J184" s="276"/>
      <c r="K184" s="319"/>
    </row>
    <row r="185" ht="15" customHeight="1">
      <c r="B185" s="298"/>
      <c r="C185" s="276" t="s">
        <v>597</v>
      </c>
      <c r="D185" s="276"/>
      <c r="E185" s="276"/>
      <c r="F185" s="297" t="s">
        <v>522</v>
      </c>
      <c r="G185" s="276"/>
      <c r="H185" s="276" t="s">
        <v>598</v>
      </c>
      <c r="I185" s="276" t="s">
        <v>596</v>
      </c>
      <c r="J185" s="276"/>
      <c r="K185" s="319"/>
    </row>
    <row r="186" ht="15" customHeight="1">
      <c r="B186" s="298"/>
      <c r="C186" s="276" t="s">
        <v>599</v>
      </c>
      <c r="D186" s="276"/>
      <c r="E186" s="276"/>
      <c r="F186" s="297" t="s">
        <v>522</v>
      </c>
      <c r="G186" s="276"/>
      <c r="H186" s="276" t="s">
        <v>600</v>
      </c>
      <c r="I186" s="276" t="s">
        <v>596</v>
      </c>
      <c r="J186" s="276"/>
      <c r="K186" s="319"/>
    </row>
    <row r="187" ht="15" customHeight="1">
      <c r="B187" s="298"/>
      <c r="C187" s="331" t="s">
        <v>601</v>
      </c>
      <c r="D187" s="276"/>
      <c r="E187" s="276"/>
      <c r="F187" s="297" t="s">
        <v>522</v>
      </c>
      <c r="G187" s="276"/>
      <c r="H187" s="276" t="s">
        <v>602</v>
      </c>
      <c r="I187" s="276" t="s">
        <v>603</v>
      </c>
      <c r="J187" s="332" t="s">
        <v>604</v>
      </c>
      <c r="K187" s="319"/>
    </row>
    <row r="188" ht="15" customHeight="1">
      <c r="B188" s="298"/>
      <c r="C188" s="282" t="s">
        <v>45</v>
      </c>
      <c r="D188" s="276"/>
      <c r="E188" s="276"/>
      <c r="F188" s="297" t="s">
        <v>516</v>
      </c>
      <c r="G188" s="276"/>
      <c r="H188" s="272" t="s">
        <v>605</v>
      </c>
      <c r="I188" s="276" t="s">
        <v>606</v>
      </c>
      <c r="J188" s="276"/>
      <c r="K188" s="319"/>
    </row>
    <row r="189" ht="15" customHeight="1">
      <c r="B189" s="298"/>
      <c r="C189" s="282" t="s">
        <v>607</v>
      </c>
      <c r="D189" s="276"/>
      <c r="E189" s="276"/>
      <c r="F189" s="297" t="s">
        <v>516</v>
      </c>
      <c r="G189" s="276"/>
      <c r="H189" s="276" t="s">
        <v>608</v>
      </c>
      <c r="I189" s="276" t="s">
        <v>550</v>
      </c>
      <c r="J189" s="276"/>
      <c r="K189" s="319"/>
    </row>
    <row r="190" ht="15" customHeight="1">
      <c r="B190" s="298"/>
      <c r="C190" s="282" t="s">
        <v>609</v>
      </c>
      <c r="D190" s="276"/>
      <c r="E190" s="276"/>
      <c r="F190" s="297" t="s">
        <v>516</v>
      </c>
      <c r="G190" s="276"/>
      <c r="H190" s="276" t="s">
        <v>610</v>
      </c>
      <c r="I190" s="276" t="s">
        <v>550</v>
      </c>
      <c r="J190" s="276"/>
      <c r="K190" s="319"/>
    </row>
    <row r="191" ht="15" customHeight="1">
      <c r="B191" s="298"/>
      <c r="C191" s="282" t="s">
        <v>611</v>
      </c>
      <c r="D191" s="276"/>
      <c r="E191" s="276"/>
      <c r="F191" s="297" t="s">
        <v>522</v>
      </c>
      <c r="G191" s="276"/>
      <c r="H191" s="276" t="s">
        <v>612</v>
      </c>
      <c r="I191" s="276" t="s">
        <v>550</v>
      </c>
      <c r="J191" s="276"/>
      <c r="K191" s="319"/>
    </row>
    <row r="192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ht="18.75" customHeight="1">
      <c r="B193" s="272"/>
      <c r="C193" s="276"/>
      <c r="D193" s="276"/>
      <c r="E193" s="276"/>
      <c r="F193" s="297"/>
      <c r="G193" s="276"/>
      <c r="H193" s="276"/>
      <c r="I193" s="276"/>
      <c r="J193" s="276"/>
      <c r="K193" s="272"/>
    </row>
    <row r="194" ht="18.75" customHeight="1">
      <c r="B194" s="272"/>
      <c r="C194" s="276"/>
      <c r="D194" s="276"/>
      <c r="E194" s="276"/>
      <c r="F194" s="297"/>
      <c r="G194" s="276"/>
      <c r="H194" s="276"/>
      <c r="I194" s="276"/>
      <c r="J194" s="276"/>
      <c r="K194" s="272"/>
    </row>
    <row r="195" ht="18.75" customHeight="1"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</row>
    <row r="196" ht="13.5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ht="21">
      <c r="B197" s="265"/>
      <c r="C197" s="266" t="s">
        <v>613</v>
      </c>
      <c r="D197" s="266"/>
      <c r="E197" s="266"/>
      <c r="F197" s="266"/>
      <c r="G197" s="266"/>
      <c r="H197" s="266"/>
      <c r="I197" s="266"/>
      <c r="J197" s="266"/>
      <c r="K197" s="267"/>
    </row>
    <row r="198" ht="25.5" customHeight="1">
      <c r="B198" s="265"/>
      <c r="C198" s="334" t="s">
        <v>614</v>
      </c>
      <c r="D198" s="334"/>
      <c r="E198" s="334"/>
      <c r="F198" s="334" t="s">
        <v>615</v>
      </c>
      <c r="G198" s="335"/>
      <c r="H198" s="334" t="s">
        <v>616</v>
      </c>
      <c r="I198" s="334"/>
      <c r="J198" s="334"/>
      <c r="K198" s="267"/>
    </row>
    <row r="199" ht="5.25" customHeight="1">
      <c r="B199" s="298"/>
      <c r="C199" s="295"/>
      <c r="D199" s="295"/>
      <c r="E199" s="295"/>
      <c r="F199" s="295"/>
      <c r="G199" s="276"/>
      <c r="H199" s="295"/>
      <c r="I199" s="295"/>
      <c r="J199" s="295"/>
      <c r="K199" s="319"/>
    </row>
    <row r="200" ht="15" customHeight="1">
      <c r="B200" s="298"/>
      <c r="C200" s="276" t="s">
        <v>606</v>
      </c>
      <c r="D200" s="276"/>
      <c r="E200" s="276"/>
      <c r="F200" s="297" t="s">
        <v>46</v>
      </c>
      <c r="G200" s="276"/>
      <c r="H200" s="276" t="s">
        <v>617</v>
      </c>
      <c r="I200" s="276"/>
      <c r="J200" s="276"/>
      <c r="K200" s="319"/>
    </row>
    <row r="201" ht="15" customHeight="1">
      <c r="B201" s="298"/>
      <c r="C201" s="304"/>
      <c r="D201" s="276"/>
      <c r="E201" s="276"/>
      <c r="F201" s="297" t="s">
        <v>47</v>
      </c>
      <c r="G201" s="276"/>
      <c r="H201" s="276" t="s">
        <v>618</v>
      </c>
      <c r="I201" s="276"/>
      <c r="J201" s="276"/>
      <c r="K201" s="319"/>
    </row>
    <row r="202" ht="15" customHeight="1">
      <c r="B202" s="298"/>
      <c r="C202" s="304"/>
      <c r="D202" s="276"/>
      <c r="E202" s="276"/>
      <c r="F202" s="297" t="s">
        <v>50</v>
      </c>
      <c r="G202" s="276"/>
      <c r="H202" s="276" t="s">
        <v>619</v>
      </c>
      <c r="I202" s="276"/>
      <c r="J202" s="276"/>
      <c r="K202" s="319"/>
    </row>
    <row r="203" ht="15" customHeight="1">
      <c r="B203" s="298"/>
      <c r="C203" s="276"/>
      <c r="D203" s="276"/>
      <c r="E203" s="276"/>
      <c r="F203" s="297" t="s">
        <v>48</v>
      </c>
      <c r="G203" s="276"/>
      <c r="H203" s="276" t="s">
        <v>620</v>
      </c>
      <c r="I203" s="276"/>
      <c r="J203" s="276"/>
      <c r="K203" s="319"/>
    </row>
    <row r="204" ht="15" customHeight="1">
      <c r="B204" s="298"/>
      <c r="C204" s="276"/>
      <c r="D204" s="276"/>
      <c r="E204" s="276"/>
      <c r="F204" s="297" t="s">
        <v>49</v>
      </c>
      <c r="G204" s="276"/>
      <c r="H204" s="276" t="s">
        <v>621</v>
      </c>
      <c r="I204" s="276"/>
      <c r="J204" s="276"/>
      <c r="K204" s="319"/>
    </row>
    <row r="205" ht="15" customHeight="1">
      <c r="B205" s="298"/>
      <c r="C205" s="276"/>
      <c r="D205" s="276"/>
      <c r="E205" s="276"/>
      <c r="F205" s="297"/>
      <c r="G205" s="276"/>
      <c r="H205" s="276"/>
      <c r="I205" s="276"/>
      <c r="J205" s="276"/>
      <c r="K205" s="319"/>
    </row>
    <row r="206" ht="15" customHeight="1">
      <c r="B206" s="298"/>
      <c r="C206" s="276" t="s">
        <v>562</v>
      </c>
      <c r="D206" s="276"/>
      <c r="E206" s="276"/>
      <c r="F206" s="297" t="s">
        <v>79</v>
      </c>
      <c r="G206" s="276"/>
      <c r="H206" s="276" t="s">
        <v>622</v>
      </c>
      <c r="I206" s="276"/>
      <c r="J206" s="276"/>
      <c r="K206" s="319"/>
    </row>
    <row r="207" ht="15" customHeight="1">
      <c r="B207" s="298"/>
      <c r="C207" s="304"/>
      <c r="D207" s="276"/>
      <c r="E207" s="276"/>
      <c r="F207" s="297" t="s">
        <v>459</v>
      </c>
      <c r="G207" s="276"/>
      <c r="H207" s="276" t="s">
        <v>460</v>
      </c>
      <c r="I207" s="276"/>
      <c r="J207" s="276"/>
      <c r="K207" s="319"/>
    </row>
    <row r="208" ht="15" customHeight="1">
      <c r="B208" s="298"/>
      <c r="C208" s="276"/>
      <c r="D208" s="276"/>
      <c r="E208" s="276"/>
      <c r="F208" s="297" t="s">
        <v>457</v>
      </c>
      <c r="G208" s="276"/>
      <c r="H208" s="276" t="s">
        <v>623</v>
      </c>
      <c r="I208" s="276"/>
      <c r="J208" s="276"/>
      <c r="K208" s="319"/>
    </row>
    <row r="209" ht="15" customHeight="1">
      <c r="B209" s="336"/>
      <c r="C209" s="304"/>
      <c r="D209" s="304"/>
      <c r="E209" s="304"/>
      <c r="F209" s="297" t="s">
        <v>461</v>
      </c>
      <c r="G209" s="282"/>
      <c r="H209" s="323" t="s">
        <v>462</v>
      </c>
      <c r="I209" s="323"/>
      <c r="J209" s="323"/>
      <c r="K209" s="337"/>
    </row>
    <row r="210" ht="15" customHeight="1">
      <c r="B210" s="336"/>
      <c r="C210" s="304"/>
      <c r="D210" s="304"/>
      <c r="E210" s="304"/>
      <c r="F210" s="297" t="s">
        <v>463</v>
      </c>
      <c r="G210" s="282"/>
      <c r="H210" s="323" t="s">
        <v>624</v>
      </c>
      <c r="I210" s="323"/>
      <c r="J210" s="323"/>
      <c r="K210" s="337"/>
    </row>
    <row r="211" ht="15" customHeight="1">
      <c r="B211" s="336"/>
      <c r="C211" s="304"/>
      <c r="D211" s="304"/>
      <c r="E211" s="304"/>
      <c r="F211" s="338"/>
      <c r="G211" s="282"/>
      <c r="H211" s="339"/>
      <c r="I211" s="339"/>
      <c r="J211" s="339"/>
      <c r="K211" s="337"/>
    </row>
    <row r="212" ht="15" customHeight="1">
      <c r="B212" s="336"/>
      <c r="C212" s="276" t="s">
        <v>586</v>
      </c>
      <c r="D212" s="304"/>
      <c r="E212" s="304"/>
      <c r="F212" s="297">
        <v>1</v>
      </c>
      <c r="G212" s="282"/>
      <c r="H212" s="323" t="s">
        <v>625</v>
      </c>
      <c r="I212" s="323"/>
      <c r="J212" s="323"/>
      <c r="K212" s="337"/>
    </row>
    <row r="213" ht="15" customHeight="1">
      <c r="B213" s="336"/>
      <c r="C213" s="304"/>
      <c r="D213" s="304"/>
      <c r="E213" s="304"/>
      <c r="F213" s="297">
        <v>2</v>
      </c>
      <c r="G213" s="282"/>
      <c r="H213" s="323" t="s">
        <v>626</v>
      </c>
      <c r="I213" s="323"/>
      <c r="J213" s="323"/>
      <c r="K213" s="337"/>
    </row>
    <row r="214" ht="15" customHeight="1">
      <c r="B214" s="336"/>
      <c r="C214" s="304"/>
      <c r="D214" s="304"/>
      <c r="E214" s="304"/>
      <c r="F214" s="297">
        <v>3</v>
      </c>
      <c r="G214" s="282"/>
      <c r="H214" s="323" t="s">
        <v>627</v>
      </c>
      <c r="I214" s="323"/>
      <c r="J214" s="323"/>
      <c r="K214" s="337"/>
    </row>
    <row r="215" ht="15" customHeight="1">
      <c r="B215" s="336"/>
      <c r="C215" s="304"/>
      <c r="D215" s="304"/>
      <c r="E215" s="304"/>
      <c r="F215" s="297">
        <v>4</v>
      </c>
      <c r="G215" s="282"/>
      <c r="H215" s="323" t="s">
        <v>628</v>
      </c>
      <c r="I215" s="323"/>
      <c r="J215" s="323"/>
      <c r="K215" s="337"/>
    </row>
    <row r="216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Martin Frous</cp:lastModifiedBy>
  <dcterms:created xsi:type="dcterms:W3CDTF">2018-01-31T23:34:41Z</dcterms:created>
  <dcterms:modified xsi:type="dcterms:W3CDTF">2018-01-31T23:34:45Z</dcterms:modified>
</cp:coreProperties>
</file>