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Rozpočet Pol" sheetId="12" r:id="rId3"/>
    <sheet name="Pokyny pro vyplnění" sheetId="11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2">'Rozpočet Pol'!$7:$7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Pol'!$A$1:$U$576</definedName>
    <definedName name="_xlnm.Print_Area" localSheetId="0">Stavba!$A$1:$J$64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566" i="12"/>
  <c r="F39" i="1" s="1"/>
  <c r="F40" s="1"/>
  <c r="G23" s="1"/>
  <c r="BA531" i="12"/>
  <c r="BA528"/>
  <c r="BA525"/>
  <c r="BA522"/>
  <c r="BA519"/>
  <c r="BA516"/>
  <c r="BA513"/>
  <c r="BA510"/>
  <c r="BA507"/>
  <c r="BA504"/>
  <c r="BA501"/>
  <c r="BA498"/>
  <c r="BA314"/>
  <c r="BA293"/>
  <c r="BA170"/>
  <c r="G9"/>
  <c r="I9"/>
  <c r="K9"/>
  <c r="O9"/>
  <c r="Q9"/>
  <c r="U9"/>
  <c r="G12"/>
  <c r="M12" s="1"/>
  <c r="I12"/>
  <c r="K12"/>
  <c r="O12"/>
  <c r="Q12"/>
  <c r="U12"/>
  <c r="G14"/>
  <c r="M14" s="1"/>
  <c r="I14"/>
  <c r="K14"/>
  <c r="O14"/>
  <c r="Q14"/>
  <c r="U14"/>
  <c r="G16"/>
  <c r="M16" s="1"/>
  <c r="I16"/>
  <c r="K16"/>
  <c r="O16"/>
  <c r="Q16"/>
  <c r="U16"/>
  <c r="G20"/>
  <c r="I20"/>
  <c r="K20"/>
  <c r="M20"/>
  <c r="O20"/>
  <c r="Q20"/>
  <c r="U20"/>
  <c r="G24"/>
  <c r="M24" s="1"/>
  <c r="I24"/>
  <c r="K24"/>
  <c r="O24"/>
  <c r="Q24"/>
  <c r="U24"/>
  <c r="G39"/>
  <c r="M39" s="1"/>
  <c r="I39"/>
  <c r="K39"/>
  <c r="O39"/>
  <c r="Q39"/>
  <c r="U39"/>
  <c r="G41"/>
  <c r="M41" s="1"/>
  <c r="I41"/>
  <c r="K41"/>
  <c r="O41"/>
  <c r="Q41"/>
  <c r="U41"/>
  <c r="G43"/>
  <c r="I43"/>
  <c r="K43"/>
  <c r="M43"/>
  <c r="O43"/>
  <c r="Q43"/>
  <c r="U43"/>
  <c r="G45"/>
  <c r="M45" s="1"/>
  <c r="I45"/>
  <c r="K45"/>
  <c r="O45"/>
  <c r="Q45"/>
  <c r="U45"/>
  <c r="G47"/>
  <c r="M47" s="1"/>
  <c r="I47"/>
  <c r="K47"/>
  <c r="O47"/>
  <c r="Q47"/>
  <c r="U47"/>
  <c r="G49"/>
  <c r="M49" s="1"/>
  <c r="I49"/>
  <c r="K49"/>
  <c r="O49"/>
  <c r="Q49"/>
  <c r="U49"/>
  <c r="G51"/>
  <c r="I51"/>
  <c r="K51"/>
  <c r="M51"/>
  <c r="O51"/>
  <c r="Q51"/>
  <c r="U51"/>
  <c r="G53"/>
  <c r="M53" s="1"/>
  <c r="I53"/>
  <c r="K53"/>
  <c r="O53"/>
  <c r="Q53"/>
  <c r="U53"/>
  <c r="G55"/>
  <c r="M55" s="1"/>
  <c r="I55"/>
  <c r="K55"/>
  <c r="O55"/>
  <c r="Q55"/>
  <c r="U55"/>
  <c r="G58"/>
  <c r="M58" s="1"/>
  <c r="I58"/>
  <c r="K58"/>
  <c r="O58"/>
  <c r="Q58"/>
  <c r="U58"/>
  <c r="G61"/>
  <c r="I61"/>
  <c r="K61"/>
  <c r="M61"/>
  <c r="O61"/>
  <c r="Q61"/>
  <c r="U61"/>
  <c r="G90"/>
  <c r="M90" s="1"/>
  <c r="I90"/>
  <c r="K90"/>
  <c r="O90"/>
  <c r="Q90"/>
  <c r="U90"/>
  <c r="G92"/>
  <c r="M92" s="1"/>
  <c r="I92"/>
  <c r="K92"/>
  <c r="O92"/>
  <c r="Q92"/>
  <c r="U92"/>
  <c r="G99"/>
  <c r="M99" s="1"/>
  <c r="I99"/>
  <c r="K99"/>
  <c r="O99"/>
  <c r="Q99"/>
  <c r="U99"/>
  <c r="G102"/>
  <c r="I102"/>
  <c r="K102"/>
  <c r="M102"/>
  <c r="O102"/>
  <c r="Q102"/>
  <c r="U102"/>
  <c r="G106"/>
  <c r="M106" s="1"/>
  <c r="I106"/>
  <c r="K106"/>
  <c r="O106"/>
  <c r="Q106"/>
  <c r="U106"/>
  <c r="G109"/>
  <c r="M109" s="1"/>
  <c r="I109"/>
  <c r="K109"/>
  <c r="O109"/>
  <c r="Q109"/>
  <c r="U109"/>
  <c r="G118"/>
  <c r="M118" s="1"/>
  <c r="I118"/>
  <c r="K118"/>
  <c r="O118"/>
  <c r="Q118"/>
  <c r="U118"/>
  <c r="G121"/>
  <c r="I121"/>
  <c r="K121"/>
  <c r="M121"/>
  <c r="O121"/>
  <c r="Q121"/>
  <c r="U121"/>
  <c r="G124"/>
  <c r="M124" s="1"/>
  <c r="I124"/>
  <c r="K124"/>
  <c r="O124"/>
  <c r="Q124"/>
  <c r="U124"/>
  <c r="G127"/>
  <c r="M127" s="1"/>
  <c r="I127"/>
  <c r="K127"/>
  <c r="O127"/>
  <c r="Q127"/>
  <c r="U127"/>
  <c r="G129"/>
  <c r="M129" s="1"/>
  <c r="I129"/>
  <c r="K129"/>
  <c r="O129"/>
  <c r="Q129"/>
  <c r="U129"/>
  <c r="G145"/>
  <c r="I145"/>
  <c r="K145"/>
  <c r="M145"/>
  <c r="O145"/>
  <c r="Q145"/>
  <c r="U145"/>
  <c r="G148"/>
  <c r="M148" s="1"/>
  <c r="I148"/>
  <c r="K148"/>
  <c r="O148"/>
  <c r="Q148"/>
  <c r="U148"/>
  <c r="G154"/>
  <c r="M154" s="1"/>
  <c r="I154"/>
  <c r="K154"/>
  <c r="O154"/>
  <c r="Q154"/>
  <c r="U154"/>
  <c r="G160"/>
  <c r="I160"/>
  <c r="K160"/>
  <c r="M160"/>
  <c r="O160"/>
  <c r="Q160"/>
  <c r="U160"/>
  <c r="G162"/>
  <c r="M162" s="1"/>
  <c r="I162"/>
  <c r="K162"/>
  <c r="O162"/>
  <c r="Q162"/>
  <c r="U162"/>
  <c r="G165"/>
  <c r="M165" s="1"/>
  <c r="I165"/>
  <c r="K165"/>
  <c r="O165"/>
  <c r="Q165"/>
  <c r="U165"/>
  <c r="G167"/>
  <c r="M167" s="1"/>
  <c r="I167"/>
  <c r="K167"/>
  <c r="O167"/>
  <c r="Q167"/>
  <c r="U167"/>
  <c r="G169"/>
  <c r="I169"/>
  <c r="K169"/>
  <c r="M169"/>
  <c r="O169"/>
  <c r="Q169"/>
  <c r="U169"/>
  <c r="G172"/>
  <c r="M172" s="1"/>
  <c r="I172"/>
  <c r="K172"/>
  <c r="O172"/>
  <c r="Q172"/>
  <c r="U172"/>
  <c r="G174"/>
  <c r="M174" s="1"/>
  <c r="I174"/>
  <c r="K174"/>
  <c r="O174"/>
  <c r="Q174"/>
  <c r="U174"/>
  <c r="G179"/>
  <c r="I179"/>
  <c r="K179"/>
  <c r="M179"/>
  <c r="O179"/>
  <c r="Q179"/>
  <c r="U179"/>
  <c r="G186"/>
  <c r="M186" s="1"/>
  <c r="I186"/>
  <c r="K186"/>
  <c r="O186"/>
  <c r="Q186"/>
  <c r="U186"/>
  <c r="G193"/>
  <c r="M193" s="1"/>
  <c r="I193"/>
  <c r="K193"/>
  <c r="O193"/>
  <c r="Q193"/>
  <c r="U193"/>
  <c r="G206"/>
  <c r="M206" s="1"/>
  <c r="I206"/>
  <c r="K206"/>
  <c r="O206"/>
  <c r="Q206"/>
  <c r="U206"/>
  <c r="G218"/>
  <c r="I218"/>
  <c r="K218"/>
  <c r="M218"/>
  <c r="O218"/>
  <c r="Q218"/>
  <c r="U218"/>
  <c r="G232"/>
  <c r="M232" s="1"/>
  <c r="I232"/>
  <c r="K232"/>
  <c r="O232"/>
  <c r="Q232"/>
  <c r="U232"/>
  <c r="G249"/>
  <c r="M249" s="1"/>
  <c r="I249"/>
  <c r="K249"/>
  <c r="O249"/>
  <c r="Q249"/>
  <c r="U249"/>
  <c r="G251"/>
  <c r="M251" s="1"/>
  <c r="I251"/>
  <c r="K251"/>
  <c r="O251"/>
  <c r="Q251"/>
  <c r="U251"/>
  <c r="G254"/>
  <c r="I254"/>
  <c r="K254"/>
  <c r="M254"/>
  <c r="O254"/>
  <c r="Q254"/>
  <c r="U254"/>
  <c r="G258"/>
  <c r="M258" s="1"/>
  <c r="I258"/>
  <c r="K258"/>
  <c r="O258"/>
  <c r="Q258"/>
  <c r="U258"/>
  <c r="G260"/>
  <c r="M260" s="1"/>
  <c r="I260"/>
  <c r="K260"/>
  <c r="O260"/>
  <c r="Q260"/>
  <c r="U260"/>
  <c r="G262"/>
  <c r="M262" s="1"/>
  <c r="I262"/>
  <c r="K262"/>
  <c r="O262"/>
  <c r="Q262"/>
  <c r="U262"/>
  <c r="G265"/>
  <c r="I265"/>
  <c r="K265"/>
  <c r="O265"/>
  <c r="O264" s="1"/>
  <c r="Q265"/>
  <c r="U265"/>
  <c r="U264" s="1"/>
  <c r="G267"/>
  <c r="I267"/>
  <c r="I264" s="1"/>
  <c r="K267"/>
  <c r="M267"/>
  <c r="O267"/>
  <c r="Q267"/>
  <c r="Q264" s="1"/>
  <c r="U267"/>
  <c r="G270"/>
  <c r="M270" s="1"/>
  <c r="I270"/>
  <c r="K270"/>
  <c r="O270"/>
  <c r="Q270"/>
  <c r="U270"/>
  <c r="G274"/>
  <c r="M274" s="1"/>
  <c r="I274"/>
  <c r="K274"/>
  <c r="O274"/>
  <c r="O269" s="1"/>
  <c r="Q274"/>
  <c r="U274"/>
  <c r="U269" s="1"/>
  <c r="G278"/>
  <c r="I278"/>
  <c r="K278"/>
  <c r="M278"/>
  <c r="O278"/>
  <c r="Q278"/>
  <c r="U278"/>
  <c r="G287"/>
  <c r="M287" s="1"/>
  <c r="I287"/>
  <c r="K287"/>
  <c r="O287"/>
  <c r="Q287"/>
  <c r="U287"/>
  <c r="I291"/>
  <c r="G292"/>
  <c r="G291" s="1"/>
  <c r="I52" i="1" s="1"/>
  <c r="I292" i="12"/>
  <c r="K292"/>
  <c r="K291" s="1"/>
  <c r="O292"/>
  <c r="O291" s="1"/>
  <c r="Q292"/>
  <c r="Q291" s="1"/>
  <c r="U292"/>
  <c r="U291" s="1"/>
  <c r="I312"/>
  <c r="G313"/>
  <c r="G312" s="1"/>
  <c r="I53" i="1" s="1"/>
  <c r="I313" i="12"/>
  <c r="K313"/>
  <c r="K312" s="1"/>
  <c r="O313"/>
  <c r="O312" s="1"/>
  <c r="Q313"/>
  <c r="Q312" s="1"/>
  <c r="U313"/>
  <c r="U312" s="1"/>
  <c r="G317"/>
  <c r="I317"/>
  <c r="K317"/>
  <c r="O317"/>
  <c r="Q317"/>
  <c r="U317"/>
  <c r="G321"/>
  <c r="M321" s="1"/>
  <c r="I321"/>
  <c r="K321"/>
  <c r="O321"/>
  <c r="Q321"/>
  <c r="U321"/>
  <c r="G325"/>
  <c r="M325" s="1"/>
  <c r="I325"/>
  <c r="K325"/>
  <c r="O325"/>
  <c r="Q325"/>
  <c r="U325"/>
  <c r="G328"/>
  <c r="I328"/>
  <c r="K328"/>
  <c r="M328"/>
  <c r="O328"/>
  <c r="Q328"/>
  <c r="U328"/>
  <c r="G331"/>
  <c r="M331" s="1"/>
  <c r="M330" s="1"/>
  <c r="I331"/>
  <c r="I330" s="1"/>
  <c r="K331"/>
  <c r="K330" s="1"/>
  <c r="O331"/>
  <c r="O330" s="1"/>
  <c r="Q331"/>
  <c r="Q330" s="1"/>
  <c r="U331"/>
  <c r="U330" s="1"/>
  <c r="K333"/>
  <c r="U333"/>
  <c r="G334"/>
  <c r="G333" s="1"/>
  <c r="I56" i="1" s="1"/>
  <c r="I334" i="12"/>
  <c r="I333" s="1"/>
  <c r="K334"/>
  <c r="M334"/>
  <c r="M333" s="1"/>
  <c r="O334"/>
  <c r="O333" s="1"/>
  <c r="Q334"/>
  <c r="Q333" s="1"/>
  <c r="U334"/>
  <c r="G344"/>
  <c r="M344" s="1"/>
  <c r="I344"/>
  <c r="K344"/>
  <c r="O344"/>
  <c r="Q344"/>
  <c r="U344"/>
  <c r="G347"/>
  <c r="M347" s="1"/>
  <c r="I347"/>
  <c r="K347"/>
  <c r="O347"/>
  <c r="Q347"/>
  <c r="U347"/>
  <c r="G349"/>
  <c r="I349"/>
  <c r="K349"/>
  <c r="M349"/>
  <c r="O349"/>
  <c r="Q349"/>
  <c r="U349"/>
  <c r="G351"/>
  <c r="M351" s="1"/>
  <c r="I351"/>
  <c r="K351"/>
  <c r="O351"/>
  <c r="Q351"/>
  <c r="U351"/>
  <c r="G353"/>
  <c r="M353" s="1"/>
  <c r="I353"/>
  <c r="K353"/>
  <c r="O353"/>
  <c r="Q353"/>
  <c r="U353"/>
  <c r="G355"/>
  <c r="M355" s="1"/>
  <c r="I355"/>
  <c r="K355"/>
  <c r="O355"/>
  <c r="Q355"/>
  <c r="U355"/>
  <c r="G357"/>
  <c r="I357"/>
  <c r="K357"/>
  <c r="M357"/>
  <c r="O357"/>
  <c r="Q357"/>
  <c r="U357"/>
  <c r="G359"/>
  <c r="M359" s="1"/>
  <c r="I359"/>
  <c r="K359"/>
  <c r="O359"/>
  <c r="Q359"/>
  <c r="U359"/>
  <c r="G362"/>
  <c r="M362" s="1"/>
  <c r="I362"/>
  <c r="K362"/>
  <c r="O362"/>
  <c r="Q362"/>
  <c r="U362"/>
  <c r="G365"/>
  <c r="M365" s="1"/>
  <c r="I365"/>
  <c r="K365"/>
  <c r="O365"/>
  <c r="Q365"/>
  <c r="U365"/>
  <c r="G368"/>
  <c r="I368"/>
  <c r="K368"/>
  <c r="M368"/>
  <c r="O368"/>
  <c r="Q368"/>
  <c r="U368"/>
  <c r="G370"/>
  <c r="M370" s="1"/>
  <c r="I370"/>
  <c r="K370"/>
  <c r="O370"/>
  <c r="Q370"/>
  <c r="U370"/>
  <c r="I372"/>
  <c r="G373"/>
  <c r="G372" s="1"/>
  <c r="I58" i="1" s="1"/>
  <c r="I373" i="12"/>
  <c r="K373"/>
  <c r="K372" s="1"/>
  <c r="O373"/>
  <c r="O372" s="1"/>
  <c r="Q373"/>
  <c r="Q372" s="1"/>
  <c r="U373"/>
  <c r="U372" s="1"/>
  <c r="G376"/>
  <c r="I376"/>
  <c r="K376"/>
  <c r="O376"/>
  <c r="Q376"/>
  <c r="U376"/>
  <c r="G390"/>
  <c r="M390" s="1"/>
  <c r="I390"/>
  <c r="K390"/>
  <c r="O390"/>
  <c r="Q390"/>
  <c r="U390"/>
  <c r="G404"/>
  <c r="M404" s="1"/>
  <c r="I404"/>
  <c r="K404"/>
  <c r="O404"/>
  <c r="Q404"/>
  <c r="U404"/>
  <c r="G415"/>
  <c r="I415"/>
  <c r="K415"/>
  <c r="M415"/>
  <c r="O415"/>
  <c r="Q415"/>
  <c r="U415"/>
  <c r="G427"/>
  <c r="M427" s="1"/>
  <c r="I427"/>
  <c r="K427"/>
  <c r="O427"/>
  <c r="Q427"/>
  <c r="U427"/>
  <c r="G439"/>
  <c r="M439" s="1"/>
  <c r="I439"/>
  <c r="K439"/>
  <c r="O439"/>
  <c r="Q439"/>
  <c r="U439"/>
  <c r="G454"/>
  <c r="M454" s="1"/>
  <c r="I454"/>
  <c r="K454"/>
  <c r="O454"/>
  <c r="Q454"/>
  <c r="U454"/>
  <c r="G456"/>
  <c r="I456"/>
  <c r="K456"/>
  <c r="O456"/>
  <c r="O455" s="1"/>
  <c r="Q456"/>
  <c r="U456"/>
  <c r="U455" s="1"/>
  <c r="G458"/>
  <c r="I458"/>
  <c r="I455" s="1"/>
  <c r="K458"/>
  <c r="M458"/>
  <c r="O458"/>
  <c r="Q458"/>
  <c r="Q455" s="1"/>
  <c r="U458"/>
  <c r="G460"/>
  <c r="M460" s="1"/>
  <c r="I460"/>
  <c r="K460"/>
  <c r="O460"/>
  <c r="Q460"/>
  <c r="U460"/>
  <c r="G469"/>
  <c r="M469" s="1"/>
  <c r="I469"/>
  <c r="K469"/>
  <c r="O469"/>
  <c r="Q469"/>
  <c r="U469"/>
  <c r="G472"/>
  <c r="I472"/>
  <c r="K472"/>
  <c r="M472"/>
  <c r="O472"/>
  <c r="Q472"/>
  <c r="U472"/>
  <c r="G474"/>
  <c r="M474" s="1"/>
  <c r="I474"/>
  <c r="K474"/>
  <c r="O474"/>
  <c r="Q474"/>
  <c r="U474"/>
  <c r="G476"/>
  <c r="M476" s="1"/>
  <c r="I476"/>
  <c r="K476"/>
  <c r="O476"/>
  <c r="Q476"/>
  <c r="U476"/>
  <c r="G478"/>
  <c r="M478" s="1"/>
  <c r="I478"/>
  <c r="K478"/>
  <c r="O478"/>
  <c r="Q478"/>
  <c r="U478"/>
  <c r="G480"/>
  <c r="I480"/>
  <c r="K480"/>
  <c r="M480"/>
  <c r="O480"/>
  <c r="Q480"/>
  <c r="U480"/>
  <c r="G482"/>
  <c r="M482" s="1"/>
  <c r="I482"/>
  <c r="K482"/>
  <c r="O482"/>
  <c r="Q482"/>
  <c r="U482"/>
  <c r="G484"/>
  <c r="M484" s="1"/>
  <c r="I484"/>
  <c r="K484"/>
  <c r="O484"/>
  <c r="Q484"/>
  <c r="U484"/>
  <c r="G486"/>
  <c r="M486" s="1"/>
  <c r="I486"/>
  <c r="K486"/>
  <c r="O486"/>
  <c r="Q486"/>
  <c r="U486"/>
  <c r="G497"/>
  <c r="I497"/>
  <c r="K497"/>
  <c r="M497"/>
  <c r="O497"/>
  <c r="Q497"/>
  <c r="U497"/>
  <c r="G500"/>
  <c r="M500" s="1"/>
  <c r="I500"/>
  <c r="K500"/>
  <c r="O500"/>
  <c r="Q500"/>
  <c r="U500"/>
  <c r="G503"/>
  <c r="M503" s="1"/>
  <c r="I503"/>
  <c r="K503"/>
  <c r="O503"/>
  <c r="Q503"/>
  <c r="U503"/>
  <c r="G506"/>
  <c r="M506" s="1"/>
  <c r="I506"/>
  <c r="K506"/>
  <c r="O506"/>
  <c r="Q506"/>
  <c r="U506"/>
  <c r="G509"/>
  <c r="I509"/>
  <c r="K509"/>
  <c r="M509"/>
  <c r="O509"/>
  <c r="Q509"/>
  <c r="U509"/>
  <c r="G512"/>
  <c r="M512" s="1"/>
  <c r="I512"/>
  <c r="K512"/>
  <c r="O512"/>
  <c r="Q512"/>
  <c r="U512"/>
  <c r="G515"/>
  <c r="M515" s="1"/>
  <c r="I515"/>
  <c r="K515"/>
  <c r="O515"/>
  <c r="Q515"/>
  <c r="U515"/>
  <c r="G518"/>
  <c r="M518" s="1"/>
  <c r="I518"/>
  <c r="K518"/>
  <c r="O518"/>
  <c r="Q518"/>
  <c r="U518"/>
  <c r="G521"/>
  <c r="I521"/>
  <c r="K521"/>
  <c r="M521"/>
  <c r="O521"/>
  <c r="Q521"/>
  <c r="U521"/>
  <c r="G524"/>
  <c r="M524" s="1"/>
  <c r="I524"/>
  <c r="K524"/>
  <c r="O524"/>
  <c r="Q524"/>
  <c r="U524"/>
  <c r="G527"/>
  <c r="M527" s="1"/>
  <c r="I527"/>
  <c r="K527"/>
  <c r="O527"/>
  <c r="Q527"/>
  <c r="U527"/>
  <c r="G530"/>
  <c r="M530" s="1"/>
  <c r="I530"/>
  <c r="K530"/>
  <c r="O530"/>
  <c r="Q530"/>
  <c r="U530"/>
  <c r="G534"/>
  <c r="I534"/>
  <c r="K534"/>
  <c r="M534"/>
  <c r="O534"/>
  <c r="Q534"/>
  <c r="U534"/>
  <c r="G536"/>
  <c r="I536"/>
  <c r="K536"/>
  <c r="M536"/>
  <c r="O536"/>
  <c r="Q536"/>
  <c r="U536"/>
  <c r="G539"/>
  <c r="M539" s="1"/>
  <c r="I539"/>
  <c r="K539"/>
  <c r="O539"/>
  <c r="Q539"/>
  <c r="U539"/>
  <c r="G549"/>
  <c r="M549" s="1"/>
  <c r="I549"/>
  <c r="K549"/>
  <c r="O549"/>
  <c r="Q549"/>
  <c r="U549"/>
  <c r="G552"/>
  <c r="M552" s="1"/>
  <c r="I552"/>
  <c r="K552"/>
  <c r="O552"/>
  <c r="Q552"/>
  <c r="U552"/>
  <c r="G554"/>
  <c r="I554"/>
  <c r="K554"/>
  <c r="M554"/>
  <c r="O554"/>
  <c r="Q554"/>
  <c r="U554"/>
  <c r="G556"/>
  <c r="M556" s="1"/>
  <c r="I556"/>
  <c r="K556"/>
  <c r="O556"/>
  <c r="Q556"/>
  <c r="U556"/>
  <c r="G557"/>
  <c r="M557" s="1"/>
  <c r="I557"/>
  <c r="K557"/>
  <c r="O557"/>
  <c r="Q557"/>
  <c r="U557"/>
  <c r="G558"/>
  <c r="I558"/>
  <c r="K558"/>
  <c r="M558"/>
  <c r="O558"/>
  <c r="Q558"/>
  <c r="U558"/>
  <c r="G559"/>
  <c r="M559" s="1"/>
  <c r="I559"/>
  <c r="K559"/>
  <c r="O559"/>
  <c r="Q559"/>
  <c r="U559"/>
  <c r="G560"/>
  <c r="M560" s="1"/>
  <c r="I560"/>
  <c r="K560"/>
  <c r="O560"/>
  <c r="Q560"/>
  <c r="U560"/>
  <c r="G561"/>
  <c r="M561" s="1"/>
  <c r="I561"/>
  <c r="K561"/>
  <c r="O561"/>
  <c r="Q561"/>
  <c r="U561"/>
  <c r="G562"/>
  <c r="I562"/>
  <c r="K562"/>
  <c r="M562"/>
  <c r="O562"/>
  <c r="Q562"/>
  <c r="U562"/>
  <c r="G563"/>
  <c r="M563" s="1"/>
  <c r="I563"/>
  <c r="K563"/>
  <c r="O563"/>
  <c r="Q563"/>
  <c r="U563"/>
  <c r="G564"/>
  <c r="M564" s="1"/>
  <c r="I564"/>
  <c r="K564"/>
  <c r="O564"/>
  <c r="Q564"/>
  <c r="U564"/>
  <c r="I20" i="1"/>
  <c r="I18"/>
  <c r="G27"/>
  <c r="J28"/>
  <c r="J26"/>
  <c r="G38"/>
  <c r="F38"/>
  <c r="J23"/>
  <c r="J24"/>
  <c r="J25"/>
  <c r="J27"/>
  <c r="E24"/>
  <c r="E26"/>
  <c r="AD566" i="12" l="1"/>
  <c r="G39" i="1" s="1"/>
  <c r="G40" s="1"/>
  <c r="M9" i="12"/>
  <c r="U555"/>
  <c r="K535"/>
  <c r="Q535"/>
  <c r="I535"/>
  <c r="G535"/>
  <c r="I62" i="1" s="1"/>
  <c r="U459" i="12"/>
  <c r="O459"/>
  <c r="K375"/>
  <c r="G375"/>
  <c r="I59" i="1" s="1"/>
  <c r="U343" i="12"/>
  <c r="O343"/>
  <c r="G330"/>
  <c r="I55" i="1" s="1"/>
  <c r="K316" i="12"/>
  <c r="G316"/>
  <c r="I54" i="1" s="1"/>
  <c r="K178" i="12"/>
  <c r="Q178"/>
  <c r="I178"/>
  <c r="U147"/>
  <c r="O147"/>
  <c r="K8"/>
  <c r="Q8"/>
  <c r="I8"/>
  <c r="O555"/>
  <c r="K555"/>
  <c r="Q555"/>
  <c r="I555"/>
  <c r="U535"/>
  <c r="O535"/>
  <c r="K459"/>
  <c r="Q459"/>
  <c r="I459"/>
  <c r="K455"/>
  <c r="G455"/>
  <c r="I60" i="1" s="1"/>
  <c r="Q375" i="12"/>
  <c r="I375"/>
  <c r="U375"/>
  <c r="O375"/>
  <c r="K343"/>
  <c r="Q343"/>
  <c r="I343"/>
  <c r="Q316"/>
  <c r="I316"/>
  <c r="U316"/>
  <c r="O316"/>
  <c r="K269"/>
  <c r="Q269"/>
  <c r="I269"/>
  <c r="K264"/>
  <c r="G264"/>
  <c r="I50" i="1" s="1"/>
  <c r="U178" i="12"/>
  <c r="O178"/>
  <c r="K147"/>
  <c r="Q147"/>
  <c r="I147"/>
  <c r="U8"/>
  <c r="O8"/>
  <c r="G24" i="1"/>
  <c r="M535" i="12"/>
  <c r="M555"/>
  <c r="M459"/>
  <c r="M343"/>
  <c r="M269"/>
  <c r="M147"/>
  <c r="M178"/>
  <c r="M8"/>
  <c r="G555"/>
  <c r="I63" i="1" s="1"/>
  <c r="I19" s="1"/>
  <c r="G459" i="12"/>
  <c r="I61" i="1" s="1"/>
  <c r="G343" i="12"/>
  <c r="I57" i="1" s="1"/>
  <c r="G269" i="12"/>
  <c r="I51" i="1" s="1"/>
  <c r="G178" i="12"/>
  <c r="I49" i="1" s="1"/>
  <c r="G147" i="12"/>
  <c r="I48" i="1" s="1"/>
  <c r="G8" i="12"/>
  <c r="M456"/>
  <c r="M455" s="1"/>
  <c r="M376"/>
  <c r="M375" s="1"/>
  <c r="M373"/>
  <c r="M372" s="1"/>
  <c r="M317"/>
  <c r="M316" s="1"/>
  <c r="M313"/>
  <c r="M312" s="1"/>
  <c r="M292"/>
  <c r="M291" s="1"/>
  <c r="M265"/>
  <c r="M264" s="1"/>
  <c r="G25" i="1" l="1"/>
  <c r="G26" s="1"/>
  <c r="G28"/>
  <c r="G29"/>
  <c r="H39"/>
  <c r="I17"/>
  <c r="G566" i="12"/>
  <c r="I47" i="1"/>
  <c r="I16" s="1"/>
  <c r="I21" s="1"/>
  <c r="H40" l="1"/>
  <c r="I39"/>
  <c r="I40" s="1"/>
  <c r="J39" s="1"/>
  <c r="J40" s="1"/>
  <c r="I64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<sst xmlns="http://schemas.openxmlformats.org/spreadsheetml/2006/main" count="1572" uniqueCount="631">
  <si>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</si>
  <si>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</si>
  <si>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</si>
  <si>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</si>
  <si>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</si>
  <si>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</si>
  <si>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</si>
  <si>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</si>
  <si>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</si>
  <si>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</si>
  <si>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</si>
  <si>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</si>
  <si>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</si>
  <si>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</si>
  <si>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</si>
  <si>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</si>
  <si>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</si>
  <si>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</si>
  <si>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</si>
  <si>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</si>
  <si>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</si>
  <si>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</si>
  <si>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</si>
  <si>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</si>
  <si>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</si>
  <si>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</si>
  <si>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</si>
  <si>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</si>
  <si>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</si>
  <si>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</si>
  <si>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</si>
  <si>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</si>
  <si>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</si>
  <si>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</si>
  <si>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</si>
  <si>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</si>
  <si>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</si>
  <si>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</si>
  <si>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</si>
  <si>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</si>
  <si>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</si>
  <si>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</si>
  <si>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</si>
  <si>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parc.č. 1031, k.ú. Drahovice</t>
  </si>
  <si>
    <t>Rozpočet:</t>
  </si>
  <si>
    <t>Misto</t>
  </si>
  <si>
    <t>Ing. R. Novotná</t>
  </si>
  <si>
    <t>Oplocení MŠ Východní K. Vary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</si>
  <si>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</si>
  <si>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</si>
  <si>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</si>
  <si>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</si>
  <si>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</si>
  <si>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</si>
  <si>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</si>
  <si>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</si>
  <si>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</si>
  <si>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</si>
  <si>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</si>
  <si>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</si>
  <si>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</si>
  <si>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</si>
  <si>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</si>
  <si>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</si>
  <si>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</si>
  <si>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</si>
  <si>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</si>
  <si>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</si>
  <si>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</si>
  <si>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</si>
  <si>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</si>
  <si>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63</t>
  </si>
  <si>
    <t>Podlahy a podlahové konstrukce</t>
  </si>
  <si>
    <t>91</t>
  </si>
  <si>
    <t>Doplňující práce na komunikaci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</si>
  <si>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</si>
  <si>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</si>
  <si>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</si>
  <si>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</si>
  <si>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</si>
  <si>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</si>
  <si>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</si>
  <si>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</si>
  <si>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</si>
  <si>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</si>
  <si>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</si>
  <si>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</si>
  <si>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767</t>
  </si>
  <si>
    <t>Konstrukce zámečnické</t>
  </si>
  <si>
    <t>771</t>
  </si>
  <si>
    <t>Podlahy z dlaždic a obklady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</si>
  <si>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</si>
  <si>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</si>
  <si>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</si>
  <si>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</si>
  <si>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</si>
  <si>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</si>
  <si>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</si>
  <si>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</si>
  <si>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</si>
  <si>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</si>
  <si>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</si>
  <si>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</si>
  <si>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</si>
  <si>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</si>
  <si>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</si>
  <si>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</si>
  <si>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</si>
  <si>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</si>
  <si>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</si>
  <si>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</si>
  <si>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</si>
  <si>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</si>
  <si>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</si>
  <si>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</si>
  <si>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</si>
  <si>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</si>
  <si>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</si>
  <si>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</si>
  <si>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</si>
  <si>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</si>
  <si>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</si>
  <si>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</si>
  <si>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</si>
  <si>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zámková dlažba, pro zpětné použití:</t>
  </si>
  <si>
    <t>VV</t>
  </si>
  <si>
    <t>plochy u bran a branky:(4,5+2,5+4,2)*0,6</t>
  </si>
  <si>
    <t>113107505R00</t>
  </si>
  <si>
    <t>Odstranění podkladu pl. 50 m2,kam.drcené tl.5 cm</t>
  </si>
  <si>
    <t>zámková dlažba, pro zpětné použití:(4,5+2,5+4,2)*0,6</t>
  </si>
  <si>
    <t>113107510R00</t>
  </si>
  <si>
    <t>Odstranění podkladu pl. 50 m2,kam.drcené tl.10 cm</t>
  </si>
  <si>
    <t>113108410R00</t>
  </si>
  <si>
    <t>Odstranění asfaltové vrstvy pl.nad 50 m2, tl.10 cm</t>
  </si>
  <si>
    <t>chodníky 2-3:(12,7+0,6)*0,9</t>
  </si>
  <si>
    <t>chodníky 3-4:49,61*0,6</t>
  </si>
  <si>
    <t>chodníky 4-5:(24,25+0,6)*0,6</t>
  </si>
  <si>
    <t>113109315R00</t>
  </si>
  <si>
    <t>Odstranění podkladu pl.50 m2, bet.prostý tl.15 cm</t>
  </si>
  <si>
    <t>121101100R00</t>
  </si>
  <si>
    <t>Sejmutí ornice, pl. do 400 m2, přemístění do 50 m</t>
  </si>
  <si>
    <t>m3</t>
  </si>
  <si>
    <t>Začátek provozního součtu</t>
  </si>
  <si>
    <t xml:space="preserve">  Začátek provozního součtu:</t>
  </si>
  <si>
    <t xml:space="preserve">  1-2 zelený pás venku i areál:(16,309+2,196+6,625+15,652+11,96)*0,6*2</t>
  </si>
  <si>
    <t xml:space="preserve">  2-3 venku i areál:9,89*2*0,6</t>
  </si>
  <si>
    <t xml:space="preserve">  2-3 areál:(12,678-0,3)*0,6</t>
  </si>
  <si>
    <t xml:space="preserve">  3-4 areál:4,82*0,6</t>
  </si>
  <si>
    <t xml:space="preserve">  5-6 areál:21,53*0,6</t>
  </si>
  <si>
    <t xml:space="preserve">  6-7 venku i areál:(1,33+0,6)*2*0,6</t>
  </si>
  <si>
    <t xml:space="preserve">  7-8 venku i areál:(0,6+31,7+0,6)*2*0,6</t>
  </si>
  <si>
    <t xml:space="preserve">  8-1 venku i areál:(10,81+47,09+0,6+0,6)*2*0,6</t>
  </si>
  <si>
    <t xml:space="preserve">  Mezisoučet</t>
  </si>
  <si>
    <t xml:space="preserve">  Konec provozního součtu:</t>
  </si>
  <si>
    <t>Konec provozního součtu</t>
  </si>
  <si>
    <t>tl. 100 mm:211,12*0,1</t>
  </si>
  <si>
    <t>162201102R00</t>
  </si>
  <si>
    <t>Vodorovné přemístění výkopku z hor.1-4 do 50 m</t>
  </si>
  <si>
    <t>ornice z mezideponie:21,112</t>
  </si>
  <si>
    <t>167101201R00</t>
  </si>
  <si>
    <t>Nakládání výkopku z hor.1 ÷ 4 - ručně</t>
  </si>
  <si>
    <t>181101102R00</t>
  </si>
  <si>
    <t>Úprava pláně v zářezech v hor. 1-4, se zhutněním</t>
  </si>
  <si>
    <t>183,79</t>
  </si>
  <si>
    <t>181301101R00</t>
  </si>
  <si>
    <t>Rozprostření ornice, rovina, tl. do 10 cm do 500m2</t>
  </si>
  <si>
    <t>ornice z mezideponie+substrát zahradnický:183,79</t>
  </si>
  <si>
    <t>10371500R</t>
  </si>
  <si>
    <t>Substrát zahradnický B  VL</t>
  </si>
  <si>
    <t>POL3_0</t>
  </si>
  <si>
    <t>doplnění chybějící ornice:183,79*0,05</t>
  </si>
  <si>
    <t>180402111R00</t>
  </si>
  <si>
    <t>Založení trávníku parkového výsevem v rovině</t>
  </si>
  <si>
    <t>00572420R</t>
  </si>
  <si>
    <t>Směs travní parková III. dekorativní PROFI, á 25 kg</t>
  </si>
  <si>
    <t>kg</t>
  </si>
  <si>
    <t>183,79*0,5</t>
  </si>
  <si>
    <t>185804312R00</t>
  </si>
  <si>
    <t>Zalití rostlin vodou plochy nad 20 m2</t>
  </si>
  <si>
    <t>183,79*15/1000</t>
  </si>
  <si>
    <t>139601102R00</t>
  </si>
  <si>
    <t>Ruční výkop jam, rýh a šachet v hornině tř. 3</t>
  </si>
  <si>
    <t>patky-brána 03 a 16:(0,9*0,9*0,95*2+0,25*0,25*0,54)*2</t>
  </si>
  <si>
    <t>patky-branka 04:0,5*0,5*0,95*2</t>
  </si>
  <si>
    <t>131201119R00</t>
  </si>
  <si>
    <t>Příplatek za lepivost - hloubení nezap.jam v hor.3</t>
  </si>
  <si>
    <t>132201111R00</t>
  </si>
  <si>
    <t>Hloubení rýh š.do 60 cm v hor.3 do 100 m3, STROJNĚ</t>
  </si>
  <si>
    <t>8-1 základy betonové:(8,15+2,11+33,08)*0,4</t>
  </si>
  <si>
    <t>1-2-3 základy betonové:57,9*0,4+16,16*0,2+0,4*0,2*0,75*6</t>
  </si>
  <si>
    <t>3-4 základy betonové:(4,02+25,47+4,7)*0,4</t>
  </si>
  <si>
    <t>4-5 základy betonové:18,7*0,4</t>
  </si>
  <si>
    <t>5-6-7-8 základy betonové:41,82*0,4</t>
  </si>
  <si>
    <t>8-1 základ. tvárnice:(2,23+0,58+9,05)*0,2</t>
  </si>
  <si>
    <t>1-2-3 základ. tvárnice:15,66*0,2+0,2*0,2*0,2*6</t>
  </si>
  <si>
    <t>3-4 základ. tvárnice:(1,11+6,99+1,27)*0,2</t>
  </si>
  <si>
    <t>4-5 základ. tvárnice:5,05*0,2</t>
  </si>
  <si>
    <t>5-6-7-8 základ. tvárnice:11,47*0,2</t>
  </si>
  <si>
    <t>8-1 dokopávka areál:3,9*0,35+11,6*0,35</t>
  </si>
  <si>
    <t>1-3 dokopávka areál:20,7*0,35+0,2*0,35*(0,2*3)*6</t>
  </si>
  <si>
    <t>3-4 dokopávka areál:13,83*0,35</t>
  </si>
  <si>
    <t>4-5 dokopávka areál:9,2*0,35</t>
  </si>
  <si>
    <t>5-6-7-8 dokopávka areál:19,51*0,35</t>
  </si>
  <si>
    <t>8-1 dokopávka vně:3,99*0,35+9,89*0,35</t>
  </si>
  <si>
    <t>1-3 dokopávka vně:40,83*0,4</t>
  </si>
  <si>
    <t>3-4 dokopávka vně:13,31*0,35</t>
  </si>
  <si>
    <t>4-5 dokopávka vně:7,52*0,35</t>
  </si>
  <si>
    <t>5-6-7-8 dokopávka vně:13,1*0,35</t>
  </si>
  <si>
    <t>odečet ornice:-21,112</t>
  </si>
  <si>
    <t>odečet asf. ploch vč. podkladu:-56,646*(0,1+0,15)</t>
  </si>
  <si>
    <t>odečet dlažba vč. podkladu:-6,72*(0,09+0,15)</t>
  </si>
  <si>
    <t>8-1 odečet vyb. podezdívkypod ter.:-(8,43+39,4)*0,3</t>
  </si>
  <si>
    <t>1-3 odečet vyb. podezdívky pod ter.:-(80,84*0,3+28,3*0,1)</t>
  </si>
  <si>
    <t>3-4 odečet vyb. podezdívky pod ter.:-(4,44+25,69+5,26)*0,3</t>
  </si>
  <si>
    <t>4-5 odečet vyb. podezdívky pod ter.:-(21,06*0,3)</t>
  </si>
  <si>
    <t>5-6-7-8 odečet vyb. podezdívky pod ter.:-49,86*0,3</t>
  </si>
  <si>
    <t>132201119R00</t>
  </si>
  <si>
    <t>Přípl.za lepivost,hloubení rýh 60 cm,hor.3,STROJNĚ</t>
  </si>
  <si>
    <t>43,3682</t>
  </si>
  <si>
    <t>130001101R00</t>
  </si>
  <si>
    <t>Příplatek za ztížené hloubení v blízkosti vedení</t>
  </si>
  <si>
    <t>topný kanál:1,0*1*1-0,3*1*0,8</t>
  </si>
  <si>
    <t>ČEZ:1*1*0,7-0,3*1*0,8+8,5*1*0,7-0,3*8,5*0,8</t>
  </si>
  <si>
    <t>plyn:(1+24,5)*1*1-(1+24,5)*0,3*0,8</t>
  </si>
  <si>
    <t>vodovod:1*1*1,5-1*0,3*0,8</t>
  </si>
  <si>
    <t>CETIN:(1*1*0,6-1*0,3*0,8)*2</t>
  </si>
  <si>
    <t>St. město K. Vary:1*1*0,8-1*0,3*0,8</t>
  </si>
  <si>
    <t>119000001RA0</t>
  </si>
  <si>
    <t>Dočasné zajištění potrubí ve výkopu</t>
  </si>
  <si>
    <t>m</t>
  </si>
  <si>
    <t>POL2_0</t>
  </si>
  <si>
    <t>plyn:1,5+24,5</t>
  </si>
  <si>
    <t>vodovod:1,5</t>
  </si>
  <si>
    <t>119000002RA0</t>
  </si>
  <si>
    <t>Dočasné zajištění kabelů ve výkopu</t>
  </si>
  <si>
    <t>ČEZ:1,5+8,5</t>
  </si>
  <si>
    <t>CETIN:1,5*2</t>
  </si>
  <si>
    <t>St. město K. Vary:1,5</t>
  </si>
  <si>
    <t>162701105R00</t>
  </si>
  <si>
    <t>Vodorovné přemístění výkopku z hor.1-4 do 10000 m</t>
  </si>
  <si>
    <t>výkop pro patky:3,6205</t>
  </si>
  <si>
    <t>výkop pro pasy:43,3682</t>
  </si>
  <si>
    <t>162701109R00</t>
  </si>
  <si>
    <t>Příplatek k vod. přemístění hor.1-4 za další 1 km</t>
  </si>
  <si>
    <t xml:space="preserve">  Začátek PS:</t>
  </si>
  <si>
    <t xml:space="preserve">  výkop pro patky:3,6205</t>
  </si>
  <si>
    <t xml:space="preserve">  výkop pro pasy:43,3682</t>
  </si>
  <si>
    <t xml:space="preserve">  Konec PS:</t>
  </si>
  <si>
    <t>dalších 10 km:46,9887*10</t>
  </si>
  <si>
    <t>167101101R00</t>
  </si>
  <si>
    <t>Nakládání výkopku z hor.1-4 v množství do 100 m3</t>
  </si>
  <si>
    <t>171201201R00</t>
  </si>
  <si>
    <t>Uložení sypaniny na skl.-sypanina na výšku přes 2m</t>
  </si>
  <si>
    <t>199000002R00</t>
  </si>
  <si>
    <t>Poplatek za skládku horniny 1- 4</t>
  </si>
  <si>
    <t>113202111R00</t>
  </si>
  <si>
    <t>Vytrhání obrub obrubníků silničních</t>
  </si>
  <si>
    <t>obrubníky u bet. dlažby, pro zpětné použití:9</t>
  </si>
  <si>
    <t>174101101R00</t>
  </si>
  <si>
    <t>Zásyp jam, rýh, šachet se zhutněním</t>
  </si>
  <si>
    <t>odečet obsyp trativodu:-0,3*0,35*16,5</t>
  </si>
  <si>
    <t>odečet těsnící jíl:-1,758</t>
  </si>
  <si>
    <t>583415054R</t>
  </si>
  <si>
    <t>Kamenivo drcené frakce  8/16  B Středočeský kraj</t>
  </si>
  <si>
    <t>t</t>
  </si>
  <si>
    <t>pro zpětné zásypy:20,4997*1,05*1,7</t>
  </si>
  <si>
    <t>274313621R00</t>
  </si>
  <si>
    <t xml:space="preserve">Beton základových pasů prostý C 20/25 </t>
  </si>
  <si>
    <t>274351215R00</t>
  </si>
  <si>
    <t>Bednění stěn základových pasů - zřízení</t>
  </si>
  <si>
    <t>8-1:(10,54+47,2)*0,25*2</t>
  </si>
  <si>
    <t>1-3:(21,91+20,65+12,7+3,36+4,35+12,98)*0,25*2+(0,2*2+0,4)*0,25*6</t>
  </si>
  <si>
    <t>3-4:(5,25+32,7+6,2)*0,25*2</t>
  </si>
  <si>
    <t>4-5:24,4*0,25*2</t>
  </si>
  <si>
    <t>5-6-7-8:54,75*0,25*2</t>
  </si>
  <si>
    <t>274351216R00</t>
  </si>
  <si>
    <t>Bednění stěn základových pasů - odstranění</t>
  </si>
  <si>
    <t>základové pasy:129,695</t>
  </si>
  <si>
    <t>275313621R00</t>
  </si>
  <si>
    <t>Beton základových patek prostý C 20/25</t>
  </si>
  <si>
    <t>275351215R00</t>
  </si>
  <si>
    <t>Bednění stěn základových patek - zřízení</t>
  </si>
  <si>
    <t>patky:(0,5*4*2+0,9*4*2*2+0,25*4)*0,25</t>
  </si>
  <si>
    <t>275351216R00</t>
  </si>
  <si>
    <t>Bednění stěn základových patek - odstranění</t>
  </si>
  <si>
    <t>patky:4,85</t>
  </si>
  <si>
    <t>212810010RAB</t>
  </si>
  <si>
    <t>Trativody z PVC drenážních flexibilních trubek, lože štěrkopísek a obsyp kamenivo, trubky d 80 mm</t>
  </si>
  <si>
    <t>vč. vyčištění dna rýhy a urovnání povrchu lože</t>
  </si>
  <si>
    <t>POP</t>
  </si>
  <si>
    <t>2-3:16,5</t>
  </si>
  <si>
    <t>212971110R00</t>
  </si>
  <si>
    <t>Opláštění trativodů z geotext., do sklonu 1:2,5</t>
  </si>
  <si>
    <t>(0,35+0,3)*2*16,5</t>
  </si>
  <si>
    <t>67390503R</t>
  </si>
  <si>
    <t>Geotextilie netkaná geoNETEX S 300 g/m2  2x50 m</t>
  </si>
  <si>
    <t>geotextílie:(0,35+0,3)*2*16,5</t>
  </si>
  <si>
    <t>přesahy:0,5*16,5</t>
  </si>
  <si>
    <t>ztratné 2%:(21,45+8,25)*0,02</t>
  </si>
  <si>
    <t>311112320RT3</t>
  </si>
  <si>
    <t>Stěna z tvárnic ztraceného bednění Best, tl. 20 cm, zalití tvárnic betonem C 20/25</t>
  </si>
  <si>
    <t>graficky:</t>
  </si>
  <si>
    <t>8-1 základ. tvárnice:(2,23+0,58+9,05)</t>
  </si>
  <si>
    <t>1-2-3 základ. tvárnice:15,66+0,2*0,2*6</t>
  </si>
  <si>
    <t>3-4 základ. tvárnice:(1,11+6,99+1,27)</t>
  </si>
  <si>
    <t>4-5 základ. tvárnice:5,05</t>
  </si>
  <si>
    <t>5-6-7-8 základ. tvárnice:11,47</t>
  </si>
  <si>
    <t>348921121R00</t>
  </si>
  <si>
    <t>Zdění plotových zídek z betonových tvárnic</t>
  </si>
  <si>
    <t>plotová podezdívka, materiál ve specifikaci,graficky:</t>
  </si>
  <si>
    <t>8-1:(5,28+1,72+20,3)*0,2</t>
  </si>
  <si>
    <t>1-3:51,42*0,2+(0,2*0,8*2)*0,2+(0,2*1*4)*0,2</t>
  </si>
  <si>
    <t>3-4:(2,22+13,95+2,63)*0,2</t>
  </si>
  <si>
    <t>4-5:10,1*0,2</t>
  </si>
  <si>
    <t>5-6-7-8:25,25*0,2</t>
  </si>
  <si>
    <t>592330920R</t>
  </si>
  <si>
    <t>Tvárnice plotové BEST přírodní NATURA II 20x40x20</t>
  </si>
  <si>
    <t>kus</t>
  </si>
  <si>
    <t xml:space="preserve">  8-1:(5,28+1,72+20,3)</t>
  </si>
  <si>
    <t xml:space="preserve">  1-3:51,42+(0,2*0,8*2)+(0,2*1*4)</t>
  </si>
  <si>
    <t xml:space="preserve">  3-4:(2,22+13,95+2,63)</t>
  </si>
  <si>
    <t xml:space="preserve">  4-5:10,1</t>
  </si>
  <si>
    <t xml:space="preserve">  5-6-7-8:25,25</t>
  </si>
  <si>
    <t>tvárnice:133,99/(0,2*0,4)</t>
  </si>
  <si>
    <t>ztratné 3%:(1674,875/100)*3</t>
  </si>
  <si>
    <t>311361821R00</t>
  </si>
  <si>
    <t>Výztuž nadzáklad. zdí z betonářské oceli 10505 (R)</t>
  </si>
  <si>
    <t xml:space="preserve">  PN1  R10 dl. 10 m:(10*0,62)/1000</t>
  </si>
  <si>
    <t xml:space="preserve">  VB1  R10 dl. 1558 m:(1558*0,62)/1000</t>
  </si>
  <si>
    <t xml:space="preserve">  VB2  R10 313 m:(313*0,62)/1000</t>
  </si>
  <si>
    <t xml:space="preserve">  VB2  R12 11 m:(11*0,89)/1000</t>
  </si>
  <si>
    <t xml:space="preserve">  Prostřih 10%:1,17601/100*10</t>
  </si>
  <si>
    <t>Výztuž celkem:1,17601+0,1176</t>
  </si>
  <si>
    <t>311321312R00</t>
  </si>
  <si>
    <t>Železobeton nadzákladových zdí C 20/25</t>
  </si>
  <si>
    <t>probetonování plotových tvárnic betonem C 20/25, (0,08 m3/m2):</t>
  </si>
  <si>
    <t>vč. plastifikačních přísad a hutnění:</t>
  </si>
  <si>
    <t>beton celkem:133,99*0,08</t>
  </si>
  <si>
    <t>345232121R00</t>
  </si>
  <si>
    <t>Stříška plotu ze zákrytových desek, šířka 300 mm</t>
  </si>
  <si>
    <t>systémová plotoá stříška z vibrolisovaného betonu, D+M:</t>
  </si>
  <si>
    <t xml:space="preserve">  1-2:0,25+16,309+2,196+6,625+15,652+11,96</t>
  </si>
  <si>
    <t xml:space="preserve">  2-3:9,889+12,678+0,2*6</t>
  </si>
  <si>
    <t xml:space="preserve">  3-4:49,61-3,49-1,18</t>
  </si>
  <si>
    <t xml:space="preserve">  4-5:24,25</t>
  </si>
  <si>
    <t xml:space="preserve">  5-6:21,522+0,3</t>
  </si>
  <si>
    <t xml:space="preserve">  6-7:1,323</t>
  </si>
  <si>
    <t xml:space="preserve">  7-8:31,7</t>
  </si>
  <si>
    <t xml:space="preserve">  8-1:10,808+47,088+0,4</t>
  </si>
  <si>
    <t>délka celkem:259,09</t>
  </si>
  <si>
    <t>ztratné 3%:(259,09/100)*3</t>
  </si>
  <si>
    <t>327591111R00</t>
  </si>
  <si>
    <t>Zřízení výplně a protimrazových klínů z jílu</t>
  </si>
  <si>
    <t>5,86*0,3</t>
  </si>
  <si>
    <t>58125110R</t>
  </si>
  <si>
    <t>Zemina jílovinová  surová GE</t>
  </si>
  <si>
    <t>dodávka jílu:1,758</t>
  </si>
  <si>
    <t>ztratné 2 %:(1,758/100)*2</t>
  </si>
  <si>
    <t>338171112R00</t>
  </si>
  <si>
    <t>Osazení sloupků plot.ocelových do 2 m,zabet.C25/30</t>
  </si>
  <si>
    <t>materiál ve specifikaci:</t>
  </si>
  <si>
    <t>dl. 1750, prvek 01:53</t>
  </si>
  <si>
    <t>dl. 2000, prvek 02:58</t>
  </si>
  <si>
    <t>553462011R</t>
  </si>
  <si>
    <t>Sloupek plotový UNIVERS d 48 mm, výška 175 cm, pozinkovaná ocel + PVC</t>
  </si>
  <si>
    <t>sloupek 01, typ dle vybraného systému:53</t>
  </si>
  <si>
    <t>553462012R</t>
  </si>
  <si>
    <t>Sloupek plotový UNIVERS d 48 mm, výška 200 cm, pozinkovaná ocel + PVC</t>
  </si>
  <si>
    <t>sloupek 02, typ dle vybraného systému:58</t>
  </si>
  <si>
    <t>338171122R00</t>
  </si>
  <si>
    <t>Osazení sloupků plot.ocel. do 2,6 m, zabet.C 25/30</t>
  </si>
  <si>
    <t>sloupky brány a branka, materiál součástí specifikace sestavy 03, 16 a branky 04:6</t>
  </si>
  <si>
    <t>451577977R00</t>
  </si>
  <si>
    <t>Podklad pod dlažbu z štěrkodrti tl.do 10 cm</t>
  </si>
  <si>
    <t>zámková dlažba:6,72</t>
  </si>
  <si>
    <t>451579977R00</t>
  </si>
  <si>
    <t>Příplatek za každý další 1 cm štěrkodrti nad 10 cm</t>
  </si>
  <si>
    <t>zámková dlažba , 5 cm:6,72*5</t>
  </si>
  <si>
    <t>572942112R00</t>
  </si>
  <si>
    <t>Vyspravení krytu po překopu lit.asfaltem, do 6 cm</t>
  </si>
  <si>
    <t>572404111R00</t>
  </si>
  <si>
    <t>Posyp živičného podkladu drob.kamenivem 5 kg/m2</t>
  </si>
  <si>
    <t>566905111R00</t>
  </si>
  <si>
    <t>Vyspravení podkladu po překopech podklad.betonem</t>
  </si>
  <si>
    <t xml:space="preserve">  chodníky 2-3:(12,7+0,6)*0,9</t>
  </si>
  <si>
    <t xml:space="preserve">  chodníky 3-4:49,61*0,6</t>
  </si>
  <si>
    <t xml:space="preserve">  chodníky 4-5:(24,25+0,6)*0,6</t>
  </si>
  <si>
    <t>56,64*0,19</t>
  </si>
  <si>
    <t>573111113R00</t>
  </si>
  <si>
    <t>Postřik živičný infiltr.+ posyp, asfalt 1,5 kg/m2</t>
  </si>
  <si>
    <t>622471116VL</t>
  </si>
  <si>
    <t>Vyspravení povrchu beton. tvárnic pod hydroizol., stěrku - lokálně stěrkou rychletuhnoucí</t>
  </si>
  <si>
    <t>Stabilní rychletuhnoucí stěrková hmota, min. tech. standard Solocret 15</t>
  </si>
  <si>
    <t>vč. materiálu, odhad 10% z celkové plochy:</t>
  </si>
  <si>
    <t xml:space="preserve">  8-1:3,9+11,6</t>
  </si>
  <si>
    <t xml:space="preserve">  1-3:20,7+0,2+(0,2*3)*6</t>
  </si>
  <si>
    <t xml:space="preserve">  3-4:13,83</t>
  </si>
  <si>
    <t xml:space="preserve">  4-5:9,2</t>
  </si>
  <si>
    <t xml:space="preserve">  5-6-7-8:19,51</t>
  </si>
  <si>
    <t xml:space="preserve">  8-1:3,99+9,89</t>
  </si>
  <si>
    <t xml:space="preserve">  1-3:40,83</t>
  </si>
  <si>
    <t xml:space="preserve">  3-4:13,31</t>
  </si>
  <si>
    <t xml:space="preserve">  4-5:7,52</t>
  </si>
  <si>
    <t xml:space="preserve">  5-6-7-8:13,1</t>
  </si>
  <si>
    <t>10% z celkové plochy:171,18*0,1</t>
  </si>
  <si>
    <t>vyspravení povrchu stáv. základu po odbourání podezdívky v místě kořenů stromu:1,35*0,3</t>
  </si>
  <si>
    <t>632211211R00</t>
  </si>
  <si>
    <t>Doplnění dlažby z lomového kamene do písku do 4 m2</t>
  </si>
  <si>
    <t>vč. kladecí vrstvy a zaplnění spár, s dodáním hmot</t>
  </si>
  <si>
    <t>zámková dlažba, použití původní dlažby, 30% nová dlažba:6,75</t>
  </si>
  <si>
    <t>919731122R00</t>
  </si>
  <si>
    <t>Zarovnání styčné plochy živičné tl. do 10 cm</t>
  </si>
  <si>
    <t>chodníky 2-3:(12,7+0,6)</t>
  </si>
  <si>
    <t>chodníky 3-4:49,61</t>
  </si>
  <si>
    <t>chodníky 4-5:(24,25+0,6)</t>
  </si>
  <si>
    <t>919735112R00</t>
  </si>
  <si>
    <t>Řezání stávajícího živičného krytu tl. 5 - 10 cm</t>
  </si>
  <si>
    <t>919735124R00</t>
  </si>
  <si>
    <t>Řezání stávajícího betonového krytu tl. 15 - 20 cm</t>
  </si>
  <si>
    <t>odříznutí stávajících odvodňovacích bet. žlabů:33,2+1,29+23,52+21,58</t>
  </si>
  <si>
    <t>odříznutí stáv. odvodňovacího žlabu - ukončuje zámkovou dlažbu u branky:4,43</t>
  </si>
  <si>
    <t>917762111R00</t>
  </si>
  <si>
    <t>Osazení ležat. obrub. bet. s opěrou,lože z C 12/15</t>
  </si>
  <si>
    <t>zpětné osazení obrubníku u bet. dlažby:9</t>
  </si>
  <si>
    <t>931961112R00</t>
  </si>
  <si>
    <t>Vložky do dilatačních spár, miner. plst tl. 30 mm</t>
  </si>
  <si>
    <t>tl. 10 mm:(0,6*23+0,8*12+1*1+1,2*1+1,4*1)*0,2</t>
  </si>
  <si>
    <t>961044111R00</t>
  </si>
  <si>
    <t>Bourání základů z betonu prostého</t>
  </si>
  <si>
    <t>8-1:(8,43+39,4)*0,3+(0,36+0,21+0,12+0,5+11,4)*0,3</t>
  </si>
  <si>
    <t>1-3:(80,84*0,3+28,3*0,1)+14,51*0,3+6,42*0,4</t>
  </si>
  <si>
    <t>3-4:(4,44+25,69+5,26)*0,3+(1,44+8,46+0,72)*0,3</t>
  </si>
  <si>
    <t>4-5:(21,06*0,3)+4,6*0,3</t>
  </si>
  <si>
    <t>5-6-7-8:49,86*0,3+(3,9+0,34+0,45+0,24+0,25)*0,3</t>
  </si>
  <si>
    <t>stávající patky-brána 03 a 16:0,9*0,9*0,9*2*3+0,25*0,25*0,6</t>
  </si>
  <si>
    <t>stávající patky-branka 04:0,5*0,5*0,9*2</t>
  </si>
  <si>
    <t>podezdívka v místě kořenů stromu:1,35*0,3*0,35</t>
  </si>
  <si>
    <t>979054441R00</t>
  </si>
  <si>
    <t>Očištění vybour. dlaždic s výplní kamen. těženým</t>
  </si>
  <si>
    <t>979024441R00</t>
  </si>
  <si>
    <t>Očištění vybour. obrubníků všech loží a výplní</t>
  </si>
  <si>
    <t>obrubníky u zámkové dlažby:9</t>
  </si>
  <si>
    <t>970041060R00</t>
  </si>
  <si>
    <t>Vrtání jádrové do prostého betonu do D 60 mm</t>
  </si>
  <si>
    <t>otvory v krycích deskách pro plotové sloupky:(53+58)*0,1</t>
  </si>
  <si>
    <t>970047060R00</t>
  </si>
  <si>
    <t>Příp. za časté přem. stroje jád. vrt. B do D 60 mm</t>
  </si>
  <si>
    <t>970051035R00</t>
  </si>
  <si>
    <t>Vrtání jádrové do ŽB d 35-39 mm</t>
  </si>
  <si>
    <t>vývody drenáže:0,2*22</t>
  </si>
  <si>
    <t>970054039R00</t>
  </si>
  <si>
    <t>Příp. za jádr. vrt. vodor. ve stěně ŽB d 35-39 mm</t>
  </si>
  <si>
    <t>970057039R00</t>
  </si>
  <si>
    <t>Příp. za časté přem. str. jád. vrt. ŽB d 35-39 mm</t>
  </si>
  <si>
    <t>979081111R00</t>
  </si>
  <si>
    <t>Odvoz suti a vybour. hmot na skládku do 1 km</t>
  </si>
  <si>
    <t>suť:229,3466</t>
  </si>
  <si>
    <t>železo do sběru:4,15948</t>
  </si>
  <si>
    <t>979081121R00</t>
  </si>
  <si>
    <t>Příplatek k odvozu za každý další 1 km</t>
  </si>
  <si>
    <t>suť 19 km:229,3466*19</t>
  </si>
  <si>
    <t>železo do sběru 9 km:4,15948*9</t>
  </si>
  <si>
    <t>979082111R00</t>
  </si>
  <si>
    <t>Vnitrostaveništní doprava suti do 10 m</t>
  </si>
  <si>
    <t>979990107R00</t>
  </si>
  <si>
    <t>Poplatek za skládku suti - směs betonu,cihel,dřeva</t>
  </si>
  <si>
    <t>979951111R00</t>
  </si>
  <si>
    <t>Výkup kovů - železný šrot tl. do 4 mm</t>
  </si>
  <si>
    <t>998151111R00</t>
  </si>
  <si>
    <t>Přesun hmot, oplocení a zvláštní obj. zděné do 10m</t>
  </si>
  <si>
    <t>440,8346</t>
  </si>
  <si>
    <t>711212000R00</t>
  </si>
  <si>
    <t>Penetrace podkladu pod hydroizolační nátěr,vč.dod.</t>
  </si>
  <si>
    <t>vč. materiálu:</t>
  </si>
  <si>
    <t>8-1:3,9+11,6</t>
  </si>
  <si>
    <t>1-3:20,7+0,2+(0,2*3)*6</t>
  </si>
  <si>
    <t>3-4:13,83</t>
  </si>
  <si>
    <t>4-5:9,2</t>
  </si>
  <si>
    <t>5-6-7-8:19,51</t>
  </si>
  <si>
    <t>8-1:3,99+9,89</t>
  </si>
  <si>
    <t>1-3:40,83</t>
  </si>
  <si>
    <t>3-4:13,31</t>
  </si>
  <si>
    <t>4-5:7,52</t>
  </si>
  <si>
    <t>5-6-7-8:13,1</t>
  </si>
  <si>
    <t>svislé odskoky:0,2*0,2*70</t>
  </si>
  <si>
    <t>horizontální plocha - mezi bednící tvarovkou a plotovou tvarovkou:259,09*0,2</t>
  </si>
  <si>
    <t>711212002RT2</t>
  </si>
  <si>
    <t>Hydroizolační povlak - nátěr nebo stěrka, Aquafin 2K (fa Schömburg),proti tlak.vodě,tl.2,5mm</t>
  </si>
  <si>
    <t>711212601RT1</t>
  </si>
  <si>
    <t>Těsnicí pás do spoje podlaha - stěna, Aso Dichtband-2000-S š. 120 mm (fa Schomburg)</t>
  </si>
  <si>
    <t>hydroizolace základů:0,34*2+0,21*2+0,2+0,3+0,1*2</t>
  </si>
  <si>
    <t>0,4+0,39*2+0,1*2+0,1*2+0,2*2+0,4+0,17*2</t>
  </si>
  <si>
    <t>0,4+0,12*2+0,2*2+0,27*2+0,27*2+0,27*2</t>
  </si>
  <si>
    <t>0,27*2+0,26*2+0,24*2+0,2+0,2*2+0,2</t>
  </si>
  <si>
    <t>0,2*4+0,2*4+0,24*2+0,18*2+0,13*2+0,1*2</t>
  </si>
  <si>
    <t>0,1*2+0,2*4+0,22*2+0,17*2+0,2*4+0,2*4+0,2*4</t>
  </si>
  <si>
    <t>0,2*4+0,39*2+0,48*2+0,2*4+0,2*4+0,21*2</t>
  </si>
  <si>
    <t>0,2*4+0,36*2+0,2*4+0,27*2+0,2*4+0,16*2</t>
  </si>
  <si>
    <t>0,2*4+0,2*4+0,2*4+0,2*4+0,2*4+0,35*2</t>
  </si>
  <si>
    <t>711212611RT1</t>
  </si>
  <si>
    <t>Těsnicí pás do spoje stěna - stěna, Aso Dichtband-2000-S š. 120 mm (fa Schomburg)</t>
  </si>
  <si>
    <t>izolace základů:0,28*2+0,27*2+0,25*2+0,25*2+0,26*2+0,26*2+0,27*2+0,1*2</t>
  </si>
  <si>
    <t>0,29*2+0,27*2+0,27*2+0,24*2+0,21*2</t>
  </si>
  <si>
    <t>0,23*2+0,28*2+0,17*2+0,1*2+0,21*2+0,14*2</t>
  </si>
  <si>
    <t>0,26*2+0,17*2+0,1*2+0,19*2+0,15*2+0,23*2</t>
  </si>
  <si>
    <t>0,29*2+0,17*2+0,3*2+0,47*2</t>
  </si>
  <si>
    <t>0,44*2+0,42*2+0,4*2+0,23*2+0,25*2</t>
  </si>
  <si>
    <t>0,45*2+0,4*2+0,27*2+0,28*2+0,26*2</t>
  </si>
  <si>
    <t>0,3*2+0,27*2+0,22*2+0,18*2+0,33*2+0,29*2</t>
  </si>
  <si>
    <t>0,26*2+0,2</t>
  </si>
  <si>
    <t>dilat. spáry - vodorovná plocha:(23+12+1+1+1)*0,2</t>
  </si>
  <si>
    <t>711823121RT4</t>
  </si>
  <si>
    <t>Montáž nopové fólie svisle, včetně dodávky fólie GUTTABETA N</t>
  </si>
  <si>
    <t>ochrana hydroizolace:</t>
  </si>
  <si>
    <t>711823129RT4</t>
  </si>
  <si>
    <t>Montáž ukončovací lišty k nopové fólii, včetně dodávky lišty GUTTA N</t>
  </si>
  <si>
    <t>délka celkem:259,09*2</t>
  </si>
  <si>
    <t>998711101R00</t>
  </si>
  <si>
    <t>Přesun hmot pro izolace proti vodě, výšky do 6 m</t>
  </si>
  <si>
    <t>721176102R00</t>
  </si>
  <si>
    <t>Potrubí HT připojovací D 40 x 1,8 mm</t>
  </si>
  <si>
    <t>Vývod drenáže tr. PVC DN 32 dl. 400 mm:0,4*22</t>
  </si>
  <si>
    <t>998721101R00</t>
  </si>
  <si>
    <t>Přesun hmot pro vnitřní kanalizaci, výšky do 6 m</t>
  </si>
  <si>
    <t>767914830R00</t>
  </si>
  <si>
    <t>Demontáž oplocení rámového H do 2 m</t>
  </si>
  <si>
    <t>1-2:0,25+16,309+2,196+6,625+15,652+11,96</t>
  </si>
  <si>
    <t>2-3:9,889+12,678+0,2*6</t>
  </si>
  <si>
    <t>3-4:49,61-3,49-1,18</t>
  </si>
  <si>
    <t>4-5:24,25</t>
  </si>
  <si>
    <t>5-6:21,522+0,3</t>
  </si>
  <si>
    <t>6-7:1,323</t>
  </si>
  <si>
    <t>7-8:31,7</t>
  </si>
  <si>
    <t>8-1:10,808+47,088+0,4</t>
  </si>
  <si>
    <t>767999801R00</t>
  </si>
  <si>
    <t>Demontáž doplňků staveb o hmotnosti do 50 kg</t>
  </si>
  <si>
    <t>sloupky plotové:1,9*4,25*126</t>
  </si>
  <si>
    <t>sloupky - branky, vrata:2,3*9,67*6</t>
  </si>
  <si>
    <t>767920810R00</t>
  </si>
  <si>
    <t>Demontáž vrat k oplocení plochy do 2 m2</t>
  </si>
  <si>
    <t>767920820R00</t>
  </si>
  <si>
    <t>Demontáž vrat k oplocení plochy do 6 m2</t>
  </si>
  <si>
    <t>767920210R00</t>
  </si>
  <si>
    <t>Montáž vrat na ocelové sloupky, plochy do 2 m2</t>
  </si>
  <si>
    <t>branka 04, materiál ve spec. vč. sloupků:1</t>
  </si>
  <si>
    <t>55342604R_VL</t>
  </si>
  <si>
    <t>Branka ocelová h=1635 mm, š=1100 mm, 2 sloupky</t>
  </si>
  <si>
    <t>branka 04, dle specifikace v PD:1</t>
  </si>
  <si>
    <t>767920230R00</t>
  </si>
  <si>
    <t>Montáž vrat na ocelové sloupky, plochy do 6 m2</t>
  </si>
  <si>
    <t>vrata 03 a 16, materiál ve spec. vč. sloupků:1+1</t>
  </si>
  <si>
    <t>55342654R_VL</t>
  </si>
  <si>
    <t>Samonosná brána ocelová průmyslového typu, h = 1700 mm š = 3000 mm</t>
  </si>
  <si>
    <t>vrata 03, dle specifikace v PD:1</t>
  </si>
  <si>
    <t>55342654R1_VL</t>
  </si>
  <si>
    <t>Samonosná brána ocelová průmyslového typu, h = 1740 mm š = 3370 mm</t>
  </si>
  <si>
    <t>vrata 16, dle specifikace v PD:1</t>
  </si>
  <si>
    <t>767914120R00</t>
  </si>
  <si>
    <t>Montáž oplocení rámového H do 1,5 m</t>
  </si>
  <si>
    <t>materiál ve specifikaci, plotová pole 05 až 15:</t>
  </si>
  <si>
    <t>2-3:9,889+12,678</t>
  </si>
  <si>
    <t>atyp. plotová výplň v místě kořenů stromu - PN1:1,35</t>
  </si>
  <si>
    <t>553424531R1_VL</t>
  </si>
  <si>
    <t>Panel plotový svařovaný h=1230 mm, l=2500 mm, Zn + PVC, velikost oka 50x200 mm</t>
  </si>
  <si>
    <t>specifikace dle PD, min. tech. standard Pilofor light</t>
  </si>
  <si>
    <t>panel 05:93</t>
  </si>
  <si>
    <t>553424531R2_VL</t>
  </si>
  <si>
    <t>panel 06, upravit š=530 mm:1</t>
  </si>
  <si>
    <t>553424531R3_VL</t>
  </si>
  <si>
    <t>panel 07, upravit š=2500 mm, výřez pro HUP:1</t>
  </si>
  <si>
    <t>553424531R4_VL</t>
  </si>
  <si>
    <t>panel 08, upravit š=830 mm:1</t>
  </si>
  <si>
    <t>553424531R5_VL</t>
  </si>
  <si>
    <t>panel 09, upravit š=1570 mm:1</t>
  </si>
  <si>
    <t>553424531R6_VL</t>
  </si>
  <si>
    <t>panel 10, upravit š=1910 mm:1</t>
  </si>
  <si>
    <t>553424531R7_VL</t>
  </si>
  <si>
    <t>panel 11, upravit š=1280 mm:4</t>
  </si>
  <si>
    <t>553424531R8_VL</t>
  </si>
  <si>
    <t>panel 12, upravit š=1320 mm:2</t>
  </si>
  <si>
    <t>553424531R9_VL</t>
  </si>
  <si>
    <t>panel 13, upravit š=1178 mm:1</t>
  </si>
  <si>
    <t>553424532R1_VL</t>
  </si>
  <si>
    <t>panel 14, upravit š=1295 mm:1</t>
  </si>
  <si>
    <t>553424532R2_VL</t>
  </si>
  <si>
    <t>panel 15, upravit š=980 mm:1</t>
  </si>
  <si>
    <t>553424532R3_VL</t>
  </si>
  <si>
    <t>PN1:</t>
  </si>
  <si>
    <t>998767101R00</t>
  </si>
  <si>
    <t>Přesun hmot pro zámečnické konstr., výšky do 6 m</t>
  </si>
  <si>
    <t>771111133R00</t>
  </si>
  <si>
    <t>Vložení těsnicího provazce do dilatační spáry</t>
  </si>
  <si>
    <t>krycí desky-dilatace:(0,3+0,05*2+0,05*2)*38</t>
  </si>
  <si>
    <t>základy a podezdívka-dilatace:(0,6*2*23+0,8*2*12+1*2*1+1,2*2*1+1,4*2*1)</t>
  </si>
  <si>
    <t>283778531R</t>
  </si>
  <si>
    <t>Šňůra těsnicí plná PE Mirelon d 6 mm bal. 500 m</t>
  </si>
  <si>
    <t xml:space="preserve">  krycí desky-dilatace:(0,3+0,05*2+0,05*2)*38</t>
  </si>
  <si>
    <t xml:space="preserve">  základy a podezdívka-dilatace:(0,6*2*23+0,8*2*12+1*2*1+1,2*2*1+1,4*2*1)</t>
  </si>
  <si>
    <t>celková délka:73</t>
  </si>
  <si>
    <t>ztratné 5%:73*0,05</t>
  </si>
  <si>
    <t>771111131R00</t>
  </si>
  <si>
    <t>Vyplnění dilatačních spár tmelem, dlažba</t>
  </si>
  <si>
    <t>24633511R</t>
  </si>
  <si>
    <t>Tmel spárovací polyuret. Den Braven PU 50 FC 600ml, jednosložkový, těsnicí</t>
  </si>
  <si>
    <t>spára 4x6 mm, 1 ks=25 m spáry:73/25</t>
  </si>
  <si>
    <t>998771101R00</t>
  </si>
  <si>
    <t>Přesun hmot pro podlahy z dlaždic, výšky do 6 m</t>
  </si>
  <si>
    <t>005111021R</t>
  </si>
  <si>
    <t>Vytyčení inženýrských sítí</t>
  </si>
  <si>
    <t>Soubor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</si>
  <si>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</si>
  <si>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</si>
  <si>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</si>
  <si>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</si>
  <si>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</si>
  <si>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</si>
  <si>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</si>
  <si>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</si>
  <si>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</si>
  <si>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</si>
  <si>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</si>
  <si>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</si>
  <si>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</si>
  <si>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</si>
  <si>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005111020R</t>
  </si>
  <si>
    <t>Vytyčení stavby</t>
  </si>
  <si>
    <t/>
  </si>
  <si>
    <t>SUM</t>
  </si>
  <si>
    <t>POPUZIV</t>
  </si>
  <si>
    <t>END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</si>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</sst>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000"/>
  </numFmts>
  <fonts count="22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1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18" fillId="0" borderId="33" xfId="0" applyNumberFormat="1" applyFont="1" applyBorder="1" applyAlignment="1">
      <alignment vertical="top" wrapText="1" shrinkToFit="1"/>
    </xf>
    <xf numFmtId="0" fontId="19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18" fillId="0" borderId="33" xfId="0" applyNumberFormat="1" applyFont="1" applyBorder="1" applyAlignment="1">
      <alignment vertical="top" wrapText="1" shrinkToFit="1"/>
    </xf>
    <xf numFmtId="164" fontId="19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5" borderId="39" xfId="0" applyNumberFormat="1" applyFont="1" applyFill="1" applyBorder="1" applyAlignment="1"/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20" fillId="0" borderId="26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4" xfId="0" applyNumberFormat="1" applyFont="1" applyBorder="1" applyAlignment="1">
      <alignment vertical="top" wrapText="1" shrinkToFi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left" wrapText="1"/>
    </xf>
    <xf numFmtId="0" fontId="5" fillId="6" borderId="6" xfId="0" applyFont="1" applyFill="1" applyBorder="1" applyAlignment="1" applyProtection="1">
      <alignment vertical="top"/>
      <protection locked="0"/>
    </xf>
    <xf numFmtId="0" fontId="8" fillId="6" borderId="6" xfId="0" applyFont="1" applyFill="1" applyBorder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14" fontId="5" fillId="6" borderId="6" xfId="0" applyNumberFormat="1" applyFont="1" applyFill="1" applyBorder="1" applyAlignment="1" applyProtection="1">
      <alignment horizontal="center" vertical="top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7"/>
  <sheetViews>
    <sheetView showGridLines="0" topLeftCell="B36" zoomScaleNormal="100" zoomScaleSheetLayoutView="75" workbookViewId="0">
      <selection activeCell="H32" sqref="H3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36</v>
      </c>
      <c r="B1" s="205" t="s">
        <v>42</v>
      </c>
      <c r="C1" s="206"/>
      <c r="D1" s="206"/>
      <c r="E1" s="206"/>
      <c r="F1" s="206"/>
      <c r="G1" s="206"/>
      <c r="H1" s="206"/>
      <c r="I1" s="206"/>
      <c r="J1" s="207"/>
    </row>
    <row r="2" spans="1:15" ht="23.25" customHeight="1">
      <c r="A2" s="4"/>
      <c r="B2" s="80" t="s">
        <v>40</v>
      </c>
      <c r="C2" s="81"/>
      <c r="D2" s="231" t="s">
        <v>47</v>
      </c>
      <c r="E2" s="232"/>
      <c r="F2" s="232"/>
      <c r="G2" s="232"/>
      <c r="H2" s="232"/>
      <c r="I2" s="232"/>
      <c r="J2" s="233"/>
      <c r="O2" s="2"/>
    </row>
    <row r="3" spans="1:15" ht="23.25" customHeight="1">
      <c r="A3" s="4"/>
      <c r="B3" s="82" t="s">
        <v>45</v>
      </c>
      <c r="C3" s="83"/>
      <c r="D3" s="224" t="s">
        <v>43</v>
      </c>
      <c r="E3" s="225"/>
      <c r="F3" s="225"/>
      <c r="G3" s="225"/>
      <c r="H3" s="225"/>
      <c r="I3" s="225"/>
      <c r="J3" s="226"/>
    </row>
    <row r="4" spans="1:15" ht="23.25" hidden="1" customHeight="1">
      <c r="A4" s="4"/>
      <c r="B4" s="84" t="s">
        <v>44</v>
      </c>
      <c r="C4" s="85"/>
      <c r="D4" s="86"/>
      <c r="E4" s="86"/>
      <c r="F4" s="87"/>
      <c r="G4" s="88"/>
      <c r="H4" s="87"/>
      <c r="I4" s="88"/>
      <c r="J4" s="89"/>
    </row>
    <row r="5" spans="1:15" ht="24" customHeight="1">
      <c r="A5" s="4"/>
      <c r="B5" s="46" t="s">
        <v>21</v>
      </c>
      <c r="C5" s="5"/>
      <c r="D5" s="90" t="s">
        <v>48</v>
      </c>
      <c r="E5" s="26"/>
      <c r="F5" s="26"/>
      <c r="G5" s="26"/>
      <c r="H5" s="28" t="s">
        <v>33</v>
      </c>
      <c r="I5" s="90" t="s">
        <v>52</v>
      </c>
      <c r="J5" s="11"/>
    </row>
    <row r="6" spans="1:15" ht="15.75" customHeight="1">
      <c r="A6" s="4"/>
      <c r="B6" s="40"/>
      <c r="C6" s="26"/>
      <c r="D6" s="90" t="s">
        <v>49</v>
      </c>
      <c r="E6" s="26"/>
      <c r="F6" s="26"/>
      <c r="G6" s="26"/>
      <c r="H6" s="28" t="s">
        <v>34</v>
      </c>
      <c r="I6" s="90" t="s">
        <v>53</v>
      </c>
      <c r="J6" s="11"/>
    </row>
    <row r="7" spans="1:15" ht="15.75" customHeight="1">
      <c r="A7" s="4"/>
      <c r="B7" s="41"/>
      <c r="C7" s="91" t="s">
        <v>51</v>
      </c>
      <c r="D7" s="79" t="s">
        <v>50</v>
      </c>
      <c r="E7" s="34"/>
      <c r="F7" s="34"/>
      <c r="G7" s="34"/>
      <c r="H7" s="36"/>
      <c r="I7" s="34"/>
      <c r="J7" s="50"/>
    </row>
    <row r="8" spans="1:15" ht="24" hidden="1" customHeight="1">
      <c r="A8" s="4"/>
      <c r="B8" s="46" t="s">
        <v>19</v>
      </c>
      <c r="C8" s="5"/>
      <c r="D8" s="35"/>
      <c r="E8" s="5"/>
      <c r="F8" s="5"/>
      <c r="G8" s="44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4"/>
      <c r="H9" s="28" t="s">
        <v>34</v>
      </c>
      <c r="I9" s="33"/>
      <c r="J9" s="11"/>
    </row>
    <row r="10" spans="1:15" ht="15.75" hidden="1" customHeight="1">
      <c r="A10" s="4"/>
      <c r="B10" s="51"/>
      <c r="C10" s="27"/>
      <c r="D10" s="45"/>
      <c r="E10" s="54"/>
      <c r="F10" s="54"/>
      <c r="G10" s="52"/>
      <c r="H10" s="52"/>
      <c r="I10" s="53"/>
      <c r="J10" s="50"/>
    </row>
    <row r="11" spans="1:15" ht="24" customHeight="1">
      <c r="A11" s="4"/>
      <c r="B11" s="46" t="s">
        <v>18</v>
      </c>
      <c r="C11" s="5"/>
      <c r="D11" s="235" t="s">
        <v>630</v>
      </c>
      <c r="E11" s="235"/>
      <c r="F11" s="235"/>
      <c r="G11" s="235"/>
      <c r="H11" s="28" t="s">
        <v>33</v>
      </c>
      <c r="I11" s="285"/>
      <c r="J11" s="11"/>
    </row>
    <row r="12" spans="1:15" ht="15.75" customHeight="1">
      <c r="A12" s="4"/>
      <c r="B12" s="40"/>
      <c r="C12" s="26"/>
      <c r="D12" s="222" t="s">
        <v>630</v>
      </c>
      <c r="E12" s="222"/>
      <c r="F12" s="222"/>
      <c r="G12" s="222"/>
      <c r="H12" s="28" t="s">
        <v>34</v>
      </c>
      <c r="I12" s="204" t="s">
        <v>630</v>
      </c>
      <c r="J12" s="11"/>
    </row>
    <row r="13" spans="1:15" ht="15.75" customHeight="1">
      <c r="A13" s="4"/>
      <c r="B13" s="41"/>
      <c r="C13" s="92" t="s">
        <v>630</v>
      </c>
      <c r="D13" s="223" t="s">
        <v>630</v>
      </c>
      <c r="E13" s="223"/>
      <c r="F13" s="223"/>
      <c r="G13" s="223"/>
      <c r="H13" s="29"/>
      <c r="I13" s="34"/>
      <c r="J13" s="50"/>
    </row>
    <row r="14" spans="1:15" ht="24" hidden="1" customHeight="1">
      <c r="A14" s="4"/>
      <c r="B14" s="65" t="s">
        <v>20</v>
      </c>
      <c r="C14" s="66"/>
      <c r="D14" s="67" t="s">
        <v>46</v>
      </c>
      <c r="E14" s="68"/>
      <c r="F14" s="68"/>
      <c r="G14" s="68"/>
      <c r="H14" s="69"/>
      <c r="I14" s="68"/>
      <c r="J14" s="70"/>
    </row>
    <row r="15" spans="1:15" ht="32.25" customHeight="1">
      <c r="A15" s="4"/>
      <c r="B15" s="51" t="s">
        <v>31</v>
      </c>
      <c r="C15" s="71"/>
      <c r="D15" s="52"/>
      <c r="E15" s="234"/>
      <c r="F15" s="234"/>
      <c r="G15" s="219"/>
      <c r="H15" s="219"/>
      <c r="I15" s="219" t="s">
        <v>28</v>
      </c>
      <c r="J15" s="220"/>
    </row>
    <row r="16" spans="1:15" ht="23.25" customHeight="1">
      <c r="A16" s="139" t="s">
        <v>23</v>
      </c>
      <c r="B16" s="140" t="s">
        <v>23</v>
      </c>
      <c r="C16" s="57"/>
      <c r="D16" s="58"/>
      <c r="E16" s="214"/>
      <c r="F16" s="221"/>
      <c r="G16" s="214"/>
      <c r="H16" s="221"/>
      <c r="I16" s="214">
        <f>SUMIF(F47:F63,A16,I47:I63)+SUMIF(F47:F63,"PSU",I47:I63)</f>
        <v>0</v>
      </c>
      <c r="J16" s="215"/>
    </row>
    <row r="17" spans="1:10" ht="23.25" customHeight="1">
      <c r="A17" s="139" t="s">
        <v>24</v>
      </c>
      <c r="B17" s="140" t="s">
        <v>24</v>
      </c>
      <c r="C17" s="57"/>
      <c r="D17" s="58"/>
      <c r="E17" s="214"/>
      <c r="F17" s="221"/>
      <c r="G17" s="214"/>
      <c r="H17" s="221"/>
      <c r="I17" s="214">
        <f>SUMIF(F47:F63,A17,I47:I63)</f>
        <v>0</v>
      </c>
      <c r="J17" s="215"/>
    </row>
    <row r="18" spans="1:10" ht="23.25" customHeight="1">
      <c r="A18" s="139" t="s">
        <v>25</v>
      </c>
      <c r="B18" s="140" t="s">
        <v>25</v>
      </c>
      <c r="C18" s="57"/>
      <c r="D18" s="58"/>
      <c r="E18" s="214"/>
      <c r="F18" s="221"/>
      <c r="G18" s="214"/>
      <c r="H18" s="221"/>
      <c r="I18" s="214">
        <f>SUMIF(F47:F63,A18,I47:I63)</f>
        <v>0</v>
      </c>
      <c r="J18" s="215"/>
    </row>
    <row r="19" spans="1:10" ht="23.25" customHeight="1">
      <c r="A19" s="139" t="s">
        <v>91</v>
      </c>
      <c r="B19" s="140" t="s">
        <v>26</v>
      </c>
      <c r="C19" s="57"/>
      <c r="D19" s="58"/>
      <c r="E19" s="214"/>
      <c r="F19" s="221"/>
      <c r="G19" s="214"/>
      <c r="H19" s="221"/>
      <c r="I19" s="214">
        <f>SUMIF(F47:F63,A19,I47:I63)</f>
        <v>0</v>
      </c>
      <c r="J19" s="215"/>
    </row>
    <row r="20" spans="1:10" ht="23.25" customHeight="1">
      <c r="A20" s="139" t="s">
        <v>92</v>
      </c>
      <c r="B20" s="140" t="s">
        <v>27</v>
      </c>
      <c r="C20" s="57"/>
      <c r="D20" s="58"/>
      <c r="E20" s="214"/>
      <c r="F20" s="221"/>
      <c r="G20" s="214"/>
      <c r="H20" s="221"/>
      <c r="I20" s="214">
        <f>SUMIF(F47:F63,A20,I47:I63)</f>
        <v>0</v>
      </c>
      <c r="J20" s="215"/>
    </row>
    <row r="21" spans="1:10" ht="23.25" customHeight="1">
      <c r="A21" s="4"/>
      <c r="B21" s="73" t="s">
        <v>28</v>
      </c>
      <c r="C21" s="74"/>
      <c r="D21" s="75"/>
      <c r="E21" s="216"/>
      <c r="F21" s="217"/>
      <c r="G21" s="216"/>
      <c r="H21" s="217"/>
      <c r="I21" s="216">
        <f>SUM(I16:J20)</f>
        <v>0</v>
      </c>
      <c r="J21" s="227"/>
    </row>
    <row r="22" spans="1:10" ht="33" customHeight="1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4"/>
      <c r="B23" s="56" t="s">
        <v>11</v>
      </c>
      <c r="C23" s="57"/>
      <c r="D23" s="58"/>
      <c r="E23" s="59">
        <v>15</v>
      </c>
      <c r="F23" s="60" t="s">
        <v>0</v>
      </c>
      <c r="G23" s="212">
        <f>ZakladDPHSniVypocet</f>
        <v>0</v>
      </c>
      <c r="H23" s="213"/>
      <c r="I23" s="213"/>
      <c r="J23" s="61" t="str">
        <f t="shared" ref="J23:J28" si="0">Mena</f>
        <v>CZK</v>
      </c>
    </row>
    <row r="24" spans="1:10" ht="23.25" customHeight="1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37">
        <f>ZakladDPHSni*SazbaDPH1/100</f>
        <v>0</v>
      </c>
      <c r="H24" s="238"/>
      <c r="I24" s="238"/>
      <c r="J24" s="61" t="str">
        <f t="shared" si="0"/>
        <v>CZK</v>
      </c>
    </row>
    <row r="25" spans="1:10" ht="23.25" customHeight="1">
      <c r="A25" s="4"/>
      <c r="B25" s="56" t="s">
        <v>13</v>
      </c>
      <c r="C25" s="57"/>
      <c r="D25" s="58"/>
      <c r="E25" s="59">
        <v>21</v>
      </c>
      <c r="F25" s="60" t="s">
        <v>0</v>
      </c>
      <c r="G25" s="212">
        <f>ZakladDPHZaklVypocet</f>
        <v>0</v>
      </c>
      <c r="H25" s="213"/>
      <c r="I25" s="213"/>
      <c r="J25" s="61" t="str">
        <f t="shared" si="0"/>
        <v>CZK</v>
      </c>
    </row>
    <row r="26" spans="1:10" ht="23.25" customHeight="1">
      <c r="A26" s="4"/>
      <c r="B26" s="48" t="s">
        <v>14</v>
      </c>
      <c r="C26" s="22"/>
      <c r="D26" s="18"/>
      <c r="E26" s="42">
        <f>SazbaDPH2</f>
        <v>21</v>
      </c>
      <c r="F26" s="43" t="s">
        <v>0</v>
      </c>
      <c r="G26" s="208">
        <f>ZakladDPHZakl*SazbaDPH2/100</f>
        <v>0</v>
      </c>
      <c r="H26" s="209"/>
      <c r="I26" s="209"/>
      <c r="J26" s="55" t="str">
        <f t="shared" si="0"/>
        <v>CZK</v>
      </c>
    </row>
    <row r="27" spans="1:10" ht="23.25" customHeight="1" thickBot="1">
      <c r="A27" s="4"/>
      <c r="B27" s="47" t="s">
        <v>4</v>
      </c>
      <c r="C27" s="20"/>
      <c r="D27" s="23"/>
      <c r="E27" s="20"/>
      <c r="F27" s="21"/>
      <c r="G27" s="210">
        <f>0</f>
        <v>0</v>
      </c>
      <c r="H27" s="210"/>
      <c r="I27" s="210"/>
      <c r="J27" s="62" t="str">
        <f t="shared" si="0"/>
        <v>CZK</v>
      </c>
    </row>
    <row r="28" spans="1:10" ht="27.75" hidden="1" customHeight="1" thickBot="1">
      <c r="A28" s="4"/>
      <c r="B28" s="111" t="s">
        <v>22</v>
      </c>
      <c r="C28" s="112"/>
      <c r="D28" s="112"/>
      <c r="E28" s="113"/>
      <c r="F28" s="114"/>
      <c r="G28" s="218">
        <f>ZakladDPHSniVypocet+ZakladDPHZaklVypocet</f>
        <v>0</v>
      </c>
      <c r="H28" s="218"/>
      <c r="I28" s="218"/>
      <c r="J28" s="115" t="str">
        <f t="shared" si="0"/>
        <v>CZK</v>
      </c>
    </row>
    <row r="29" spans="1:10" ht="27.75" customHeight="1" thickBot="1">
      <c r="A29" s="4"/>
      <c r="B29" s="111" t="s">
        <v>35</v>
      </c>
      <c r="C29" s="116"/>
      <c r="D29" s="116"/>
      <c r="E29" s="116"/>
      <c r="F29" s="116"/>
      <c r="G29" s="211">
        <f>ZakladDPHSni+DPHSni+ZakladDPHZakl+DPHZakl+Zaokrouhleni</f>
        <v>0</v>
      </c>
      <c r="H29" s="211"/>
      <c r="I29" s="211"/>
      <c r="J29" s="117" t="s">
        <v>56</v>
      </c>
    </row>
    <row r="30" spans="1:10" ht="12.75" customHeight="1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>
      <c r="A32" s="4"/>
      <c r="B32" s="24"/>
      <c r="C32" s="19" t="s">
        <v>10</v>
      </c>
      <c r="D32" s="283" t="s">
        <v>630</v>
      </c>
      <c r="E32" s="39"/>
      <c r="F32" s="19" t="s">
        <v>9</v>
      </c>
      <c r="G32" s="39"/>
      <c r="H32" s="286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7" customFormat="1" ht="18.75" customHeight="1">
      <c r="A34" s="30"/>
      <c r="B34" s="30"/>
      <c r="C34" s="31"/>
      <c r="D34" s="284"/>
      <c r="E34" s="25"/>
      <c r="F34" s="31"/>
      <c r="G34" s="32"/>
      <c r="H34" s="284"/>
      <c r="I34" s="32"/>
      <c r="J34" s="38"/>
    </row>
    <row r="35" spans="1:10" ht="12.75" customHeight="1">
      <c r="A35" s="4"/>
      <c r="B35" s="4"/>
      <c r="C35" s="5"/>
      <c r="D35" s="236" t="s">
        <v>2</v>
      </c>
      <c r="E35" s="236"/>
      <c r="F35" s="5"/>
      <c r="G35" s="44"/>
      <c r="H35" s="13" t="s">
        <v>3</v>
      </c>
      <c r="I35" s="44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6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>
      <c r="A39" s="95">
        <v>1</v>
      </c>
      <c r="B39" s="101" t="s">
        <v>54</v>
      </c>
      <c r="C39" s="239" t="s">
        <v>47</v>
      </c>
      <c r="D39" s="240"/>
      <c r="E39" s="240"/>
      <c r="F39" s="106">
        <f>'Rozpočet Pol'!AC566</f>
        <v>0</v>
      </c>
      <c r="G39" s="107">
        <f>'Rozpočet Pol'!AD566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>
      <c r="A40" s="95"/>
      <c r="B40" s="241" t="s">
        <v>55</v>
      </c>
      <c r="C40" s="242"/>
      <c r="D40" s="242"/>
      <c r="E40" s="243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>
      <c r="B44" s="118" t="s">
        <v>57</v>
      </c>
    </row>
    <row r="46" spans="1:10" ht="25.5" customHeight="1">
      <c r="A46" s="119"/>
      <c r="B46" s="123" t="s">
        <v>16</v>
      </c>
      <c r="C46" s="123" t="s">
        <v>5</v>
      </c>
      <c r="D46" s="124"/>
      <c r="E46" s="124"/>
      <c r="F46" s="127" t="s">
        <v>58</v>
      </c>
      <c r="G46" s="127"/>
      <c r="H46" s="127"/>
      <c r="I46" s="244" t="s">
        <v>28</v>
      </c>
      <c r="J46" s="244"/>
    </row>
    <row r="47" spans="1:10" ht="25.5" customHeight="1">
      <c r="A47" s="120"/>
      <c r="B47" s="128" t="s">
        <v>59</v>
      </c>
      <c r="C47" s="246" t="s">
        <v>60</v>
      </c>
      <c r="D47" s="247"/>
      <c r="E47" s="247"/>
      <c r="F47" s="130" t="s">
        <v>23</v>
      </c>
      <c r="G47" s="131"/>
      <c r="H47" s="131"/>
      <c r="I47" s="245">
        <f>'Rozpočet Pol'!G8</f>
        <v>0</v>
      </c>
      <c r="J47" s="245"/>
    </row>
    <row r="48" spans="1:10" ht="25.5" customHeight="1">
      <c r="A48" s="120"/>
      <c r="B48" s="122" t="s">
        <v>61</v>
      </c>
      <c r="C48" s="229" t="s">
        <v>62</v>
      </c>
      <c r="D48" s="230"/>
      <c r="E48" s="230"/>
      <c r="F48" s="132" t="s">
        <v>23</v>
      </c>
      <c r="G48" s="133"/>
      <c r="H48" s="133"/>
      <c r="I48" s="228">
        <f>'Rozpočet Pol'!G147</f>
        <v>0</v>
      </c>
      <c r="J48" s="228"/>
    </row>
    <row r="49" spans="1:10" ht="25.5" customHeight="1">
      <c r="A49" s="120"/>
      <c r="B49" s="122" t="s">
        <v>63</v>
      </c>
      <c r="C49" s="229" t="s">
        <v>64</v>
      </c>
      <c r="D49" s="230"/>
      <c r="E49" s="230"/>
      <c r="F49" s="132" t="s">
        <v>23</v>
      </c>
      <c r="G49" s="133"/>
      <c r="H49" s="133"/>
      <c r="I49" s="228">
        <f>'Rozpočet Pol'!G178</f>
        <v>0</v>
      </c>
      <c r="J49" s="228"/>
    </row>
    <row r="50" spans="1:10" ht="25.5" customHeight="1">
      <c r="A50" s="120"/>
      <c r="B50" s="122" t="s">
        <v>65</v>
      </c>
      <c r="C50" s="229" t="s">
        <v>66</v>
      </c>
      <c r="D50" s="230"/>
      <c r="E50" s="230"/>
      <c r="F50" s="132" t="s">
        <v>23</v>
      </c>
      <c r="G50" s="133"/>
      <c r="H50" s="133"/>
      <c r="I50" s="228">
        <f>'Rozpočet Pol'!G264</f>
        <v>0</v>
      </c>
      <c r="J50" s="228"/>
    </row>
    <row r="51" spans="1:10" ht="25.5" customHeight="1">
      <c r="A51" s="120"/>
      <c r="B51" s="122" t="s">
        <v>67</v>
      </c>
      <c r="C51" s="229" t="s">
        <v>68</v>
      </c>
      <c r="D51" s="230"/>
      <c r="E51" s="230"/>
      <c r="F51" s="132" t="s">
        <v>23</v>
      </c>
      <c r="G51" s="133"/>
      <c r="H51" s="133"/>
      <c r="I51" s="228">
        <f>'Rozpočet Pol'!G269</f>
        <v>0</v>
      </c>
      <c r="J51" s="228"/>
    </row>
    <row r="52" spans="1:10" ht="25.5" customHeight="1">
      <c r="A52" s="120"/>
      <c r="B52" s="122" t="s">
        <v>69</v>
      </c>
      <c r="C52" s="229" t="s">
        <v>70</v>
      </c>
      <c r="D52" s="230"/>
      <c r="E52" s="230"/>
      <c r="F52" s="132" t="s">
        <v>23</v>
      </c>
      <c r="G52" s="133"/>
      <c r="H52" s="133"/>
      <c r="I52" s="228">
        <f>'Rozpočet Pol'!G291</f>
        <v>0</v>
      </c>
      <c r="J52" s="228"/>
    </row>
    <row r="53" spans="1:10" ht="25.5" customHeight="1">
      <c r="A53" s="120"/>
      <c r="B53" s="122" t="s">
        <v>71</v>
      </c>
      <c r="C53" s="229" t="s">
        <v>72</v>
      </c>
      <c r="D53" s="230"/>
      <c r="E53" s="230"/>
      <c r="F53" s="132" t="s">
        <v>23</v>
      </c>
      <c r="G53" s="133"/>
      <c r="H53" s="133"/>
      <c r="I53" s="228">
        <f>'Rozpočet Pol'!G312</f>
        <v>0</v>
      </c>
      <c r="J53" s="228"/>
    </row>
    <row r="54" spans="1:10" ht="25.5" customHeight="1">
      <c r="A54" s="120"/>
      <c r="B54" s="122" t="s">
        <v>73</v>
      </c>
      <c r="C54" s="229" t="s">
        <v>74</v>
      </c>
      <c r="D54" s="230"/>
      <c r="E54" s="230"/>
      <c r="F54" s="132" t="s">
        <v>23</v>
      </c>
      <c r="G54" s="133"/>
      <c r="H54" s="133"/>
      <c r="I54" s="228">
        <f>'Rozpočet Pol'!G316</f>
        <v>0</v>
      </c>
      <c r="J54" s="228"/>
    </row>
    <row r="55" spans="1:10" ht="25.5" customHeight="1">
      <c r="A55" s="120"/>
      <c r="B55" s="122" t="s">
        <v>75</v>
      </c>
      <c r="C55" s="229" t="s">
        <v>76</v>
      </c>
      <c r="D55" s="230"/>
      <c r="E55" s="230"/>
      <c r="F55" s="132" t="s">
        <v>23</v>
      </c>
      <c r="G55" s="133"/>
      <c r="H55" s="133"/>
      <c r="I55" s="228">
        <f>'Rozpočet Pol'!G330</f>
        <v>0</v>
      </c>
      <c r="J55" s="228"/>
    </row>
    <row r="56" spans="1:10" ht="25.5" customHeight="1">
      <c r="A56" s="120"/>
      <c r="B56" s="122" t="s">
        <v>77</v>
      </c>
      <c r="C56" s="229" t="s">
        <v>78</v>
      </c>
      <c r="D56" s="230"/>
      <c r="E56" s="230"/>
      <c r="F56" s="132" t="s">
        <v>23</v>
      </c>
      <c r="G56" s="133"/>
      <c r="H56" s="133"/>
      <c r="I56" s="228">
        <f>'Rozpočet Pol'!G333</f>
        <v>0</v>
      </c>
      <c r="J56" s="228"/>
    </row>
    <row r="57" spans="1:10" ht="25.5" customHeight="1">
      <c r="A57" s="120"/>
      <c r="B57" s="122" t="s">
        <v>79</v>
      </c>
      <c r="C57" s="229" t="s">
        <v>80</v>
      </c>
      <c r="D57" s="230"/>
      <c r="E57" s="230"/>
      <c r="F57" s="132" t="s">
        <v>23</v>
      </c>
      <c r="G57" s="133"/>
      <c r="H57" s="133"/>
      <c r="I57" s="228">
        <f>'Rozpočet Pol'!G343</f>
        <v>0</v>
      </c>
      <c r="J57" s="228"/>
    </row>
    <row r="58" spans="1:10" ht="25.5" customHeight="1">
      <c r="A58" s="120"/>
      <c r="B58" s="122" t="s">
        <v>81</v>
      </c>
      <c r="C58" s="229" t="s">
        <v>82</v>
      </c>
      <c r="D58" s="230"/>
      <c r="E58" s="230"/>
      <c r="F58" s="132" t="s">
        <v>23</v>
      </c>
      <c r="G58" s="133"/>
      <c r="H58" s="133"/>
      <c r="I58" s="228">
        <f>'Rozpočet Pol'!G372</f>
        <v>0</v>
      </c>
      <c r="J58" s="228"/>
    </row>
    <row r="59" spans="1:10" ht="25.5" customHeight="1">
      <c r="A59" s="120"/>
      <c r="B59" s="122" t="s">
        <v>83</v>
      </c>
      <c r="C59" s="229" t="s">
        <v>84</v>
      </c>
      <c r="D59" s="230"/>
      <c r="E59" s="230"/>
      <c r="F59" s="132" t="s">
        <v>24</v>
      </c>
      <c r="G59" s="133"/>
      <c r="H59" s="133"/>
      <c r="I59" s="228">
        <f>'Rozpočet Pol'!G375</f>
        <v>0</v>
      </c>
      <c r="J59" s="228"/>
    </row>
    <row r="60" spans="1:10" ht="25.5" customHeight="1">
      <c r="A60" s="120"/>
      <c r="B60" s="122" t="s">
        <v>85</v>
      </c>
      <c r="C60" s="229" t="s">
        <v>86</v>
      </c>
      <c r="D60" s="230"/>
      <c r="E60" s="230"/>
      <c r="F60" s="132" t="s">
        <v>24</v>
      </c>
      <c r="G60" s="133"/>
      <c r="H60" s="133"/>
      <c r="I60" s="228">
        <f>'Rozpočet Pol'!G455</f>
        <v>0</v>
      </c>
      <c r="J60" s="228"/>
    </row>
    <row r="61" spans="1:10" ht="25.5" customHeight="1">
      <c r="A61" s="120"/>
      <c r="B61" s="122" t="s">
        <v>87</v>
      </c>
      <c r="C61" s="229" t="s">
        <v>88</v>
      </c>
      <c r="D61" s="230"/>
      <c r="E61" s="230"/>
      <c r="F61" s="132" t="s">
        <v>24</v>
      </c>
      <c r="G61" s="133"/>
      <c r="H61" s="133"/>
      <c r="I61" s="228">
        <f>'Rozpočet Pol'!G459</f>
        <v>0</v>
      </c>
      <c r="J61" s="228"/>
    </row>
    <row r="62" spans="1:10" ht="25.5" customHeight="1">
      <c r="A62" s="120"/>
      <c r="B62" s="122" t="s">
        <v>89</v>
      </c>
      <c r="C62" s="229" t="s">
        <v>90</v>
      </c>
      <c r="D62" s="230"/>
      <c r="E62" s="230"/>
      <c r="F62" s="132" t="s">
        <v>24</v>
      </c>
      <c r="G62" s="133"/>
      <c r="H62" s="133"/>
      <c r="I62" s="228">
        <f>'Rozpočet Pol'!G535</f>
        <v>0</v>
      </c>
      <c r="J62" s="228"/>
    </row>
    <row r="63" spans="1:10" ht="25.5" customHeight="1">
      <c r="A63" s="120"/>
      <c r="B63" s="129" t="s">
        <v>91</v>
      </c>
      <c r="C63" s="250" t="s">
        <v>26</v>
      </c>
      <c r="D63" s="251"/>
      <c r="E63" s="251"/>
      <c r="F63" s="134" t="s">
        <v>91</v>
      </c>
      <c r="G63" s="135"/>
      <c r="H63" s="135"/>
      <c r="I63" s="249">
        <f>'Rozpočet Pol'!G555</f>
        <v>0</v>
      </c>
      <c r="J63" s="249"/>
    </row>
    <row r="64" spans="1:10" ht="25.5" customHeight="1">
      <c r="A64" s="121"/>
      <c r="B64" s="125" t="s">
        <v>1</v>
      </c>
      <c r="C64" s="125"/>
      <c r="D64" s="126"/>
      <c r="E64" s="126"/>
      <c r="F64" s="136"/>
      <c r="G64" s="137"/>
      <c r="H64" s="137"/>
      <c r="I64" s="248">
        <f>SUM(I47:I63)</f>
        <v>0</v>
      </c>
      <c r="J64" s="248"/>
    </row>
    <row r="65" spans="6:10">
      <c r="F65" s="138"/>
      <c r="G65" s="94"/>
      <c r="H65" s="138"/>
      <c r="I65" s="94"/>
      <c r="J65" s="94"/>
    </row>
    <row r="66" spans="6:10">
      <c r="F66" s="138"/>
      <c r="G66" s="94"/>
      <c r="H66" s="138"/>
      <c r="I66" s="94"/>
      <c r="J66" s="94"/>
    </row>
    <row r="67" spans="6:10">
      <c r="F67" s="138"/>
      <c r="G67" s="94"/>
      <c r="H67" s="138"/>
      <c r="I67" s="94"/>
      <c r="J67" s="94"/>
    </row>
  </sheetData>
  <sheetProtection password="DC69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I64:J64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>
      <c r="A2" s="78" t="s">
        <v>41</v>
      </c>
      <c r="B2" s="77"/>
      <c r="C2" s="254"/>
      <c r="D2" s="254"/>
      <c r="E2" s="254"/>
      <c r="F2" s="254"/>
      <c r="G2" s="255"/>
    </row>
    <row r="3" spans="1:7" ht="24.95" hidden="1" customHeight="1">
      <c r="A3" s="78" t="s">
        <v>7</v>
      </c>
      <c r="B3" s="77"/>
      <c r="C3" s="254"/>
      <c r="D3" s="254"/>
      <c r="E3" s="254"/>
      <c r="F3" s="254"/>
      <c r="G3" s="255"/>
    </row>
    <row r="4" spans="1:7" ht="24.95" hidden="1" customHeight="1">
      <c r="A4" s="78" t="s">
        <v>8</v>
      </c>
      <c r="B4" s="77"/>
      <c r="C4" s="254"/>
      <c r="D4" s="254"/>
      <c r="E4" s="254"/>
      <c r="F4" s="254"/>
      <c r="G4" s="255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76"/>
  <sheetViews>
    <sheetView tabSelected="1" topLeftCell="A210" workbookViewId="0">
      <selection activeCell="F249" sqref="F249"/>
    </sheetView>
  </sheetViews>
  <sheetFormatPr defaultRowHeight="12.75" outlineLevelRow="1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261" t="s">
        <v>6</v>
      </c>
      <c r="B1" s="261"/>
      <c r="C1" s="261"/>
      <c r="D1" s="261"/>
      <c r="E1" s="261"/>
      <c r="F1" s="261"/>
      <c r="G1" s="261"/>
      <c r="AE1" t="s">
        <v>94</v>
      </c>
    </row>
    <row r="2" spans="1:60" ht="24.95" customHeight="1">
      <c r="A2" s="143" t="s">
        <v>93</v>
      </c>
      <c r="B2" s="141"/>
      <c r="C2" s="262" t="s">
        <v>47</v>
      </c>
      <c r="D2" s="263"/>
      <c r="E2" s="263"/>
      <c r="F2" s="263"/>
      <c r="G2" s="264"/>
      <c r="AE2" t="s">
        <v>95</v>
      </c>
    </row>
    <row r="3" spans="1:60" ht="24.95" customHeight="1">
      <c r="A3" s="144" t="s">
        <v>7</v>
      </c>
      <c r="B3" s="142"/>
      <c r="C3" s="265" t="s">
        <v>43</v>
      </c>
      <c r="D3" s="266"/>
      <c r="E3" s="266"/>
      <c r="F3" s="266"/>
      <c r="G3" s="267"/>
      <c r="AE3" t="s">
        <v>96</v>
      </c>
    </row>
    <row r="4" spans="1:60" ht="24.95" hidden="1" customHeight="1">
      <c r="A4" s="144" t="s">
        <v>8</v>
      </c>
      <c r="B4" s="142"/>
      <c r="C4" s="265"/>
      <c r="D4" s="266"/>
      <c r="E4" s="266"/>
      <c r="F4" s="266"/>
      <c r="G4" s="267"/>
      <c r="AE4" t="s">
        <v>97</v>
      </c>
    </row>
    <row r="5" spans="1:60" hidden="1">
      <c r="A5" s="145" t="s">
        <v>98</v>
      </c>
      <c r="B5" s="146"/>
      <c r="C5" s="147"/>
      <c r="D5" s="148"/>
      <c r="E5" s="148"/>
      <c r="F5" s="148"/>
      <c r="G5" s="149"/>
      <c r="AE5" t="s">
        <v>99</v>
      </c>
    </row>
    <row r="7" spans="1:60" ht="38.25">
      <c r="A7" s="155" t="s">
        <v>100</v>
      </c>
      <c r="B7" s="156" t="s">
        <v>101</v>
      </c>
      <c r="C7" s="156" t="s">
        <v>102</v>
      </c>
      <c r="D7" s="155" t="s">
        <v>103</v>
      </c>
      <c r="E7" s="155" t="s">
        <v>104</v>
      </c>
      <c r="F7" s="150" t="s">
        <v>105</v>
      </c>
      <c r="G7" s="176" t="s">
        <v>28</v>
      </c>
      <c r="H7" s="177" t="s">
        <v>29</v>
      </c>
      <c r="I7" s="177" t="s">
        <v>106</v>
      </c>
      <c r="J7" s="177" t="s">
        <v>30</v>
      </c>
      <c r="K7" s="177" t="s">
        <v>107</v>
      </c>
      <c r="L7" s="177" t="s">
        <v>108</v>
      </c>
      <c r="M7" s="177" t="s">
        <v>109</v>
      </c>
      <c r="N7" s="177" t="s">
        <v>110</v>
      </c>
      <c r="O7" s="177" t="s">
        <v>111</v>
      </c>
      <c r="P7" s="177" t="s">
        <v>112</v>
      </c>
      <c r="Q7" s="177" t="s">
        <v>113</v>
      </c>
      <c r="R7" s="177" t="s">
        <v>114</v>
      </c>
      <c r="S7" s="177" t="s">
        <v>115</v>
      </c>
      <c r="T7" s="177" t="s">
        <v>116</v>
      </c>
      <c r="U7" s="158" t="s">
        <v>117</v>
      </c>
    </row>
    <row r="8" spans="1:60">
      <c r="A8" s="178" t="s">
        <v>118</v>
      </c>
      <c r="B8" s="179" t="s">
        <v>59</v>
      </c>
      <c r="C8" s="180" t="s">
        <v>60</v>
      </c>
      <c r="D8" s="157"/>
      <c r="E8" s="181"/>
      <c r="F8" s="182"/>
      <c r="G8" s="182">
        <f>SUMIF(AE9:AE146,"&lt;&gt;NOR",G9:G146)</f>
        <v>0</v>
      </c>
      <c r="H8" s="182"/>
      <c r="I8" s="182">
        <f>SUM(I9:I146)</f>
        <v>0</v>
      </c>
      <c r="J8" s="182"/>
      <c r="K8" s="182">
        <f>SUM(K9:K146)</f>
        <v>0</v>
      </c>
      <c r="L8" s="182"/>
      <c r="M8" s="182">
        <f>SUM(M9:M146)</f>
        <v>0</v>
      </c>
      <c r="N8" s="157"/>
      <c r="O8" s="157">
        <f>SUM(O9:O146)</f>
        <v>42.795850000000002</v>
      </c>
      <c r="P8" s="157"/>
      <c r="Q8" s="157">
        <f>SUM(Q9:Q146)</f>
        <v>39.014279999999999</v>
      </c>
      <c r="R8" s="157"/>
      <c r="S8" s="157"/>
      <c r="T8" s="178"/>
      <c r="U8" s="157">
        <f>SUM(U9:U146)</f>
        <v>454.88</v>
      </c>
      <c r="AE8" t="s">
        <v>119</v>
      </c>
    </row>
    <row r="9" spans="1:60" outlineLevel="1">
      <c r="A9" s="152">
        <v>1</v>
      </c>
      <c r="B9" s="159" t="s">
        <v>120</v>
      </c>
      <c r="C9" s="194" t="s">
        <v>121</v>
      </c>
      <c r="D9" s="161" t="s">
        <v>122</v>
      </c>
      <c r="E9" s="168">
        <v>6.72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1">
        <v>0</v>
      </c>
      <c r="O9" s="161">
        <f>ROUND(E9*N9,5)</f>
        <v>0</v>
      </c>
      <c r="P9" s="161">
        <v>0.22500000000000001</v>
      </c>
      <c r="Q9" s="161">
        <f>ROUND(E9*P9,5)</f>
        <v>1.512</v>
      </c>
      <c r="R9" s="161"/>
      <c r="S9" s="161"/>
      <c r="T9" s="162">
        <v>0.14199999999999999</v>
      </c>
      <c r="U9" s="161">
        <f>ROUND(E9*T9,2)</f>
        <v>0.95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123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>
      <c r="A10" s="152"/>
      <c r="B10" s="159"/>
      <c r="C10" s="195" t="s">
        <v>124</v>
      </c>
      <c r="D10" s="163"/>
      <c r="E10" s="169"/>
      <c r="F10" s="174"/>
      <c r="G10" s="174"/>
      <c r="H10" s="174"/>
      <c r="I10" s="174"/>
      <c r="J10" s="174"/>
      <c r="K10" s="174"/>
      <c r="L10" s="174"/>
      <c r="M10" s="174"/>
      <c r="N10" s="161"/>
      <c r="O10" s="161"/>
      <c r="P10" s="161"/>
      <c r="Q10" s="161"/>
      <c r="R10" s="161"/>
      <c r="S10" s="161"/>
      <c r="T10" s="162"/>
      <c r="U10" s="161"/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125</v>
      </c>
      <c r="AF10" s="151">
        <v>0</v>
      </c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>
      <c r="A11" s="152"/>
      <c r="B11" s="159"/>
      <c r="C11" s="195" t="s">
        <v>126</v>
      </c>
      <c r="D11" s="163"/>
      <c r="E11" s="169">
        <v>6.72</v>
      </c>
      <c r="F11" s="174"/>
      <c r="G11" s="174"/>
      <c r="H11" s="174"/>
      <c r="I11" s="174"/>
      <c r="J11" s="174"/>
      <c r="K11" s="174"/>
      <c r="L11" s="174"/>
      <c r="M11" s="174"/>
      <c r="N11" s="161"/>
      <c r="O11" s="161"/>
      <c r="P11" s="161"/>
      <c r="Q11" s="161"/>
      <c r="R11" s="161"/>
      <c r="S11" s="161"/>
      <c r="T11" s="162"/>
      <c r="U11" s="161"/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125</v>
      </c>
      <c r="AF11" s="151">
        <v>0</v>
      </c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>
      <c r="A12" s="152">
        <v>2</v>
      </c>
      <c r="B12" s="159" t="s">
        <v>127</v>
      </c>
      <c r="C12" s="194" t="s">
        <v>128</v>
      </c>
      <c r="D12" s="161" t="s">
        <v>122</v>
      </c>
      <c r="E12" s="168">
        <v>6.72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61">
        <v>0</v>
      </c>
      <c r="O12" s="161">
        <f>ROUND(E12*N12,5)</f>
        <v>0</v>
      </c>
      <c r="P12" s="161">
        <v>0.11</v>
      </c>
      <c r="Q12" s="161">
        <f>ROUND(E12*P12,5)</f>
        <v>0.73919999999999997</v>
      </c>
      <c r="R12" s="161"/>
      <c r="S12" s="161"/>
      <c r="T12" s="162">
        <v>0.21029999999999999</v>
      </c>
      <c r="U12" s="161">
        <f>ROUND(E12*T12,2)</f>
        <v>1.41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123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>
      <c r="A13" s="152"/>
      <c r="B13" s="159"/>
      <c r="C13" s="195" t="s">
        <v>129</v>
      </c>
      <c r="D13" s="163"/>
      <c r="E13" s="169">
        <v>6.72</v>
      </c>
      <c r="F13" s="174"/>
      <c r="G13" s="174"/>
      <c r="H13" s="174"/>
      <c r="I13" s="174"/>
      <c r="J13" s="174"/>
      <c r="K13" s="174"/>
      <c r="L13" s="174"/>
      <c r="M13" s="174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125</v>
      </c>
      <c r="AF13" s="151">
        <v>0</v>
      </c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>
      <c r="A14" s="152">
        <v>3</v>
      </c>
      <c r="B14" s="159" t="s">
        <v>130</v>
      </c>
      <c r="C14" s="194" t="s">
        <v>131</v>
      </c>
      <c r="D14" s="161" t="s">
        <v>122</v>
      </c>
      <c r="E14" s="168">
        <v>6.72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61">
        <v>0</v>
      </c>
      <c r="O14" s="161">
        <f>ROUND(E14*N14,5)</f>
        <v>0</v>
      </c>
      <c r="P14" s="161">
        <v>0.22</v>
      </c>
      <c r="Q14" s="161">
        <f>ROUND(E14*P14,5)</f>
        <v>1.4783999999999999</v>
      </c>
      <c r="R14" s="161"/>
      <c r="S14" s="161"/>
      <c r="T14" s="162">
        <v>0.42099999999999999</v>
      </c>
      <c r="U14" s="161">
        <f>ROUND(E14*T14,2)</f>
        <v>2.83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123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>
      <c r="A15" s="152"/>
      <c r="B15" s="159"/>
      <c r="C15" s="195" t="s">
        <v>129</v>
      </c>
      <c r="D15" s="163"/>
      <c r="E15" s="169">
        <v>6.72</v>
      </c>
      <c r="F15" s="174"/>
      <c r="G15" s="174"/>
      <c r="H15" s="174"/>
      <c r="I15" s="174"/>
      <c r="J15" s="174"/>
      <c r="K15" s="174"/>
      <c r="L15" s="174"/>
      <c r="M15" s="174"/>
      <c r="N15" s="161"/>
      <c r="O15" s="161"/>
      <c r="P15" s="161"/>
      <c r="Q15" s="161"/>
      <c r="R15" s="161"/>
      <c r="S15" s="161"/>
      <c r="T15" s="162"/>
      <c r="U15" s="161"/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125</v>
      </c>
      <c r="AF15" s="151">
        <v>0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>
      <c r="A16" s="152">
        <v>4</v>
      </c>
      <c r="B16" s="159" t="s">
        <v>132</v>
      </c>
      <c r="C16" s="194" t="s">
        <v>133</v>
      </c>
      <c r="D16" s="161" t="s">
        <v>122</v>
      </c>
      <c r="E16" s="168">
        <v>56.646000000000001</v>
      </c>
      <c r="F16" s="173"/>
      <c r="G16" s="174">
        <f>ROUND(E16*F16,2)</f>
        <v>0</v>
      </c>
      <c r="H16" s="173"/>
      <c r="I16" s="174">
        <f>ROUND(E16*H16,2)</f>
        <v>0</v>
      </c>
      <c r="J16" s="173"/>
      <c r="K16" s="174">
        <f>ROUND(E16*J16,2)</f>
        <v>0</v>
      </c>
      <c r="L16" s="174">
        <v>21</v>
      </c>
      <c r="M16" s="174">
        <f>G16*(1+L16/100)</f>
        <v>0</v>
      </c>
      <c r="N16" s="161">
        <v>0</v>
      </c>
      <c r="O16" s="161">
        <f>ROUND(E16*N16,5)</f>
        <v>0</v>
      </c>
      <c r="P16" s="161">
        <v>0.22</v>
      </c>
      <c r="Q16" s="161">
        <f>ROUND(E16*P16,5)</f>
        <v>12.462120000000001</v>
      </c>
      <c r="R16" s="161"/>
      <c r="S16" s="161"/>
      <c r="T16" s="162">
        <v>7.0000000000000007E-2</v>
      </c>
      <c r="U16" s="161">
        <f>ROUND(E16*T16,2)</f>
        <v>3.97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123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>
      <c r="A17" s="152"/>
      <c r="B17" s="159"/>
      <c r="C17" s="195" t="s">
        <v>134</v>
      </c>
      <c r="D17" s="163"/>
      <c r="E17" s="169">
        <v>11.97</v>
      </c>
      <c r="F17" s="174"/>
      <c r="G17" s="174"/>
      <c r="H17" s="174"/>
      <c r="I17" s="174"/>
      <c r="J17" s="174"/>
      <c r="K17" s="174"/>
      <c r="L17" s="174"/>
      <c r="M17" s="174"/>
      <c r="N17" s="161"/>
      <c r="O17" s="161"/>
      <c r="P17" s="161"/>
      <c r="Q17" s="161"/>
      <c r="R17" s="161"/>
      <c r="S17" s="161"/>
      <c r="T17" s="162"/>
      <c r="U17" s="161"/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125</v>
      </c>
      <c r="AF17" s="151">
        <v>0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>
      <c r="A18" s="152"/>
      <c r="B18" s="159"/>
      <c r="C18" s="195" t="s">
        <v>135</v>
      </c>
      <c r="D18" s="163"/>
      <c r="E18" s="169">
        <v>29.765999999999998</v>
      </c>
      <c r="F18" s="174"/>
      <c r="G18" s="174"/>
      <c r="H18" s="174"/>
      <c r="I18" s="174"/>
      <c r="J18" s="174"/>
      <c r="K18" s="174"/>
      <c r="L18" s="174"/>
      <c r="M18" s="174"/>
      <c r="N18" s="161"/>
      <c r="O18" s="161"/>
      <c r="P18" s="161"/>
      <c r="Q18" s="161"/>
      <c r="R18" s="161"/>
      <c r="S18" s="161"/>
      <c r="T18" s="162"/>
      <c r="U18" s="161"/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125</v>
      </c>
      <c r="AF18" s="151">
        <v>0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>
      <c r="A19" s="152"/>
      <c r="B19" s="159"/>
      <c r="C19" s="195" t="s">
        <v>136</v>
      </c>
      <c r="D19" s="163"/>
      <c r="E19" s="169">
        <v>14.91</v>
      </c>
      <c r="F19" s="174"/>
      <c r="G19" s="174"/>
      <c r="H19" s="174"/>
      <c r="I19" s="174"/>
      <c r="J19" s="174"/>
      <c r="K19" s="174"/>
      <c r="L19" s="174"/>
      <c r="M19" s="174"/>
      <c r="N19" s="161"/>
      <c r="O19" s="161"/>
      <c r="P19" s="161"/>
      <c r="Q19" s="161"/>
      <c r="R19" s="161"/>
      <c r="S19" s="161"/>
      <c r="T19" s="162"/>
      <c r="U19" s="161"/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125</v>
      </c>
      <c r="AF19" s="151">
        <v>0</v>
      </c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>
      <c r="A20" s="152">
        <v>5</v>
      </c>
      <c r="B20" s="159" t="s">
        <v>137</v>
      </c>
      <c r="C20" s="194" t="s">
        <v>138</v>
      </c>
      <c r="D20" s="161" t="s">
        <v>122</v>
      </c>
      <c r="E20" s="168">
        <v>56.646000000000001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61">
        <v>0</v>
      </c>
      <c r="O20" s="161">
        <f>ROUND(E20*N20,5)</f>
        <v>0</v>
      </c>
      <c r="P20" s="161">
        <v>0.36</v>
      </c>
      <c r="Q20" s="161">
        <f>ROUND(E20*P20,5)</f>
        <v>20.39256</v>
      </c>
      <c r="R20" s="161"/>
      <c r="S20" s="161"/>
      <c r="T20" s="162">
        <v>1.2270000000000001</v>
      </c>
      <c r="U20" s="161">
        <f>ROUND(E20*T20,2)</f>
        <v>69.5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123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>
      <c r="A21" s="152"/>
      <c r="B21" s="159"/>
      <c r="C21" s="195" t="s">
        <v>134</v>
      </c>
      <c r="D21" s="163"/>
      <c r="E21" s="169">
        <v>11.97</v>
      </c>
      <c r="F21" s="174"/>
      <c r="G21" s="174"/>
      <c r="H21" s="174"/>
      <c r="I21" s="174"/>
      <c r="J21" s="174"/>
      <c r="K21" s="174"/>
      <c r="L21" s="174"/>
      <c r="M21" s="174"/>
      <c r="N21" s="161"/>
      <c r="O21" s="161"/>
      <c r="P21" s="161"/>
      <c r="Q21" s="161"/>
      <c r="R21" s="161"/>
      <c r="S21" s="161"/>
      <c r="T21" s="162"/>
      <c r="U21" s="161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125</v>
      </c>
      <c r="AF21" s="151">
        <v>0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>
      <c r="A22" s="152"/>
      <c r="B22" s="159"/>
      <c r="C22" s="195" t="s">
        <v>135</v>
      </c>
      <c r="D22" s="163"/>
      <c r="E22" s="169">
        <v>29.765999999999998</v>
      </c>
      <c r="F22" s="174"/>
      <c r="G22" s="174"/>
      <c r="H22" s="174"/>
      <c r="I22" s="174"/>
      <c r="J22" s="174"/>
      <c r="K22" s="174"/>
      <c r="L22" s="174"/>
      <c r="M22" s="174"/>
      <c r="N22" s="161"/>
      <c r="O22" s="161"/>
      <c r="P22" s="161"/>
      <c r="Q22" s="161"/>
      <c r="R22" s="161"/>
      <c r="S22" s="161"/>
      <c r="T22" s="162"/>
      <c r="U22" s="161"/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125</v>
      </c>
      <c r="AF22" s="151">
        <v>0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>
      <c r="A23" s="152"/>
      <c r="B23" s="159"/>
      <c r="C23" s="195" t="s">
        <v>136</v>
      </c>
      <c r="D23" s="163"/>
      <c r="E23" s="169">
        <v>14.91</v>
      </c>
      <c r="F23" s="174"/>
      <c r="G23" s="174"/>
      <c r="H23" s="174"/>
      <c r="I23" s="174"/>
      <c r="J23" s="174"/>
      <c r="K23" s="174"/>
      <c r="L23" s="174"/>
      <c r="M23" s="174"/>
      <c r="N23" s="161"/>
      <c r="O23" s="161"/>
      <c r="P23" s="161"/>
      <c r="Q23" s="161"/>
      <c r="R23" s="161"/>
      <c r="S23" s="161"/>
      <c r="T23" s="162"/>
      <c r="U23" s="161"/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125</v>
      </c>
      <c r="AF23" s="151">
        <v>0</v>
      </c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>
      <c r="A24" s="152">
        <v>6</v>
      </c>
      <c r="B24" s="159" t="s">
        <v>139</v>
      </c>
      <c r="C24" s="194" t="s">
        <v>140</v>
      </c>
      <c r="D24" s="161" t="s">
        <v>141</v>
      </c>
      <c r="E24" s="168">
        <v>21.111999999999998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61">
        <v>0</v>
      </c>
      <c r="O24" s="161">
        <f>ROUND(E24*N24,5)</f>
        <v>0</v>
      </c>
      <c r="P24" s="161">
        <v>0</v>
      </c>
      <c r="Q24" s="161">
        <f>ROUND(E24*P24,5)</f>
        <v>0</v>
      </c>
      <c r="R24" s="161"/>
      <c r="S24" s="161"/>
      <c r="T24" s="162">
        <v>9.5200000000000007E-2</v>
      </c>
      <c r="U24" s="161">
        <f>ROUND(E24*T24,2)</f>
        <v>2.0099999999999998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123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>
      <c r="A25" s="152"/>
      <c r="B25" s="159"/>
      <c r="C25" s="196" t="s">
        <v>142</v>
      </c>
      <c r="D25" s="164"/>
      <c r="E25" s="170"/>
      <c r="F25" s="174"/>
      <c r="G25" s="174"/>
      <c r="H25" s="174"/>
      <c r="I25" s="174"/>
      <c r="J25" s="174"/>
      <c r="K25" s="174"/>
      <c r="L25" s="174"/>
      <c r="M25" s="174"/>
      <c r="N25" s="161"/>
      <c r="O25" s="161"/>
      <c r="P25" s="161"/>
      <c r="Q25" s="161"/>
      <c r="R25" s="161"/>
      <c r="S25" s="161"/>
      <c r="T25" s="162"/>
      <c r="U25" s="161"/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125</v>
      </c>
      <c r="AF25" s="151">
        <v>2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>
      <c r="A26" s="152"/>
      <c r="B26" s="159"/>
      <c r="C26" s="197" t="s">
        <v>143</v>
      </c>
      <c r="D26" s="164"/>
      <c r="E26" s="170"/>
      <c r="F26" s="174"/>
      <c r="G26" s="174"/>
      <c r="H26" s="174"/>
      <c r="I26" s="174"/>
      <c r="J26" s="174"/>
      <c r="K26" s="174"/>
      <c r="L26" s="174"/>
      <c r="M26" s="174"/>
      <c r="N26" s="161"/>
      <c r="O26" s="161"/>
      <c r="P26" s="161"/>
      <c r="Q26" s="161"/>
      <c r="R26" s="161"/>
      <c r="S26" s="161"/>
      <c r="T26" s="162"/>
      <c r="U26" s="161"/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125</v>
      </c>
      <c r="AF26" s="151">
        <v>2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52"/>
      <c r="B27" s="159"/>
      <c r="C27" s="197" t="s">
        <v>144</v>
      </c>
      <c r="D27" s="164"/>
      <c r="E27" s="170">
        <v>63.290399999999998</v>
      </c>
      <c r="F27" s="174"/>
      <c r="G27" s="174"/>
      <c r="H27" s="174"/>
      <c r="I27" s="174"/>
      <c r="J27" s="174"/>
      <c r="K27" s="174"/>
      <c r="L27" s="174"/>
      <c r="M27" s="174"/>
      <c r="N27" s="161"/>
      <c r="O27" s="161"/>
      <c r="P27" s="161"/>
      <c r="Q27" s="161"/>
      <c r="R27" s="161"/>
      <c r="S27" s="161"/>
      <c r="T27" s="162"/>
      <c r="U27" s="161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125</v>
      </c>
      <c r="AF27" s="151">
        <v>2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>
      <c r="A28" s="152"/>
      <c r="B28" s="159"/>
      <c r="C28" s="197" t="s">
        <v>145</v>
      </c>
      <c r="D28" s="164"/>
      <c r="E28" s="170">
        <v>11.868</v>
      </c>
      <c r="F28" s="174"/>
      <c r="G28" s="174"/>
      <c r="H28" s="174"/>
      <c r="I28" s="174"/>
      <c r="J28" s="174"/>
      <c r="K28" s="174"/>
      <c r="L28" s="174"/>
      <c r="M28" s="174"/>
      <c r="N28" s="161"/>
      <c r="O28" s="161"/>
      <c r="P28" s="161"/>
      <c r="Q28" s="161"/>
      <c r="R28" s="161"/>
      <c r="S28" s="161"/>
      <c r="T28" s="162"/>
      <c r="U28" s="161"/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125</v>
      </c>
      <c r="AF28" s="151">
        <v>2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>
      <c r="A29" s="152"/>
      <c r="B29" s="159"/>
      <c r="C29" s="197" t="s">
        <v>146</v>
      </c>
      <c r="D29" s="164"/>
      <c r="E29" s="170">
        <v>7.4268000000000001</v>
      </c>
      <c r="F29" s="174"/>
      <c r="G29" s="174"/>
      <c r="H29" s="174"/>
      <c r="I29" s="174"/>
      <c r="J29" s="174"/>
      <c r="K29" s="174"/>
      <c r="L29" s="174"/>
      <c r="M29" s="174"/>
      <c r="N29" s="161"/>
      <c r="O29" s="161"/>
      <c r="P29" s="161"/>
      <c r="Q29" s="161"/>
      <c r="R29" s="161"/>
      <c r="S29" s="161"/>
      <c r="T29" s="162"/>
      <c r="U29" s="161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125</v>
      </c>
      <c r="AF29" s="151">
        <v>2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>
      <c r="A30" s="152"/>
      <c r="B30" s="159"/>
      <c r="C30" s="197" t="s">
        <v>147</v>
      </c>
      <c r="D30" s="164"/>
      <c r="E30" s="170">
        <v>2.8919999999999999</v>
      </c>
      <c r="F30" s="174"/>
      <c r="G30" s="174"/>
      <c r="H30" s="174"/>
      <c r="I30" s="174"/>
      <c r="J30" s="174"/>
      <c r="K30" s="174"/>
      <c r="L30" s="174"/>
      <c r="M30" s="174"/>
      <c r="N30" s="161"/>
      <c r="O30" s="161"/>
      <c r="P30" s="161"/>
      <c r="Q30" s="161"/>
      <c r="R30" s="161"/>
      <c r="S30" s="161"/>
      <c r="T30" s="162"/>
      <c r="U30" s="161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125</v>
      </c>
      <c r="AF30" s="151">
        <v>2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>
      <c r="A31" s="152"/>
      <c r="B31" s="159"/>
      <c r="C31" s="197" t="s">
        <v>148</v>
      </c>
      <c r="D31" s="164"/>
      <c r="E31" s="170">
        <v>12.917999999999999</v>
      </c>
      <c r="F31" s="174"/>
      <c r="G31" s="174"/>
      <c r="H31" s="174"/>
      <c r="I31" s="174"/>
      <c r="J31" s="174"/>
      <c r="K31" s="174"/>
      <c r="L31" s="174"/>
      <c r="M31" s="174"/>
      <c r="N31" s="161"/>
      <c r="O31" s="161"/>
      <c r="P31" s="161"/>
      <c r="Q31" s="161"/>
      <c r="R31" s="161"/>
      <c r="S31" s="161"/>
      <c r="T31" s="162"/>
      <c r="U31" s="161"/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125</v>
      </c>
      <c r="AF31" s="151">
        <v>2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>
      <c r="A32" s="152"/>
      <c r="B32" s="159"/>
      <c r="C32" s="197" t="s">
        <v>149</v>
      </c>
      <c r="D32" s="164"/>
      <c r="E32" s="170">
        <v>2.3159999999999998</v>
      </c>
      <c r="F32" s="174"/>
      <c r="G32" s="174"/>
      <c r="H32" s="174"/>
      <c r="I32" s="174"/>
      <c r="J32" s="174"/>
      <c r="K32" s="174"/>
      <c r="L32" s="174"/>
      <c r="M32" s="174"/>
      <c r="N32" s="161"/>
      <c r="O32" s="161"/>
      <c r="P32" s="161"/>
      <c r="Q32" s="161"/>
      <c r="R32" s="161"/>
      <c r="S32" s="161"/>
      <c r="T32" s="162"/>
      <c r="U32" s="161"/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125</v>
      </c>
      <c r="AF32" s="151">
        <v>2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>
      <c r="A33" s="152"/>
      <c r="B33" s="159"/>
      <c r="C33" s="197" t="s">
        <v>150</v>
      </c>
      <c r="D33" s="164"/>
      <c r="E33" s="170">
        <v>39.479999999999997</v>
      </c>
      <c r="F33" s="174"/>
      <c r="G33" s="174"/>
      <c r="H33" s="174"/>
      <c r="I33" s="174"/>
      <c r="J33" s="174"/>
      <c r="K33" s="174"/>
      <c r="L33" s="174"/>
      <c r="M33" s="174"/>
      <c r="N33" s="161"/>
      <c r="O33" s="161"/>
      <c r="P33" s="161"/>
      <c r="Q33" s="161"/>
      <c r="R33" s="161"/>
      <c r="S33" s="161"/>
      <c r="T33" s="162"/>
      <c r="U33" s="16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125</v>
      </c>
      <c r="AF33" s="151">
        <v>2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>
      <c r="A34" s="152"/>
      <c r="B34" s="159"/>
      <c r="C34" s="197" t="s">
        <v>151</v>
      </c>
      <c r="D34" s="164"/>
      <c r="E34" s="170">
        <v>70.92</v>
      </c>
      <c r="F34" s="174"/>
      <c r="G34" s="174"/>
      <c r="H34" s="174"/>
      <c r="I34" s="174"/>
      <c r="J34" s="174"/>
      <c r="K34" s="174"/>
      <c r="L34" s="174"/>
      <c r="M34" s="174"/>
      <c r="N34" s="161"/>
      <c r="O34" s="161"/>
      <c r="P34" s="161"/>
      <c r="Q34" s="161"/>
      <c r="R34" s="161"/>
      <c r="S34" s="161"/>
      <c r="T34" s="162"/>
      <c r="U34" s="16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125</v>
      </c>
      <c r="AF34" s="151">
        <v>2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>
      <c r="A35" s="152"/>
      <c r="B35" s="159"/>
      <c r="C35" s="198" t="s">
        <v>152</v>
      </c>
      <c r="D35" s="165"/>
      <c r="E35" s="171">
        <v>211.1112</v>
      </c>
      <c r="F35" s="174"/>
      <c r="G35" s="174"/>
      <c r="H35" s="174"/>
      <c r="I35" s="174"/>
      <c r="J35" s="174"/>
      <c r="K35" s="174"/>
      <c r="L35" s="174"/>
      <c r="M35" s="174"/>
      <c r="N35" s="161"/>
      <c r="O35" s="161"/>
      <c r="P35" s="161"/>
      <c r="Q35" s="161"/>
      <c r="R35" s="161"/>
      <c r="S35" s="161"/>
      <c r="T35" s="162"/>
      <c r="U35" s="161"/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125</v>
      </c>
      <c r="AF35" s="151">
        <v>3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>
      <c r="A36" s="152"/>
      <c r="B36" s="159"/>
      <c r="C36" s="197" t="s">
        <v>153</v>
      </c>
      <c r="D36" s="164"/>
      <c r="E36" s="170"/>
      <c r="F36" s="174"/>
      <c r="G36" s="174"/>
      <c r="H36" s="174"/>
      <c r="I36" s="174"/>
      <c r="J36" s="174"/>
      <c r="K36" s="174"/>
      <c r="L36" s="174"/>
      <c r="M36" s="174"/>
      <c r="N36" s="161"/>
      <c r="O36" s="161"/>
      <c r="P36" s="161"/>
      <c r="Q36" s="161"/>
      <c r="R36" s="161"/>
      <c r="S36" s="161"/>
      <c r="T36" s="162"/>
      <c r="U36" s="161"/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125</v>
      </c>
      <c r="AF36" s="151">
        <v>2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>
      <c r="A37" s="152"/>
      <c r="B37" s="159"/>
      <c r="C37" s="196" t="s">
        <v>154</v>
      </c>
      <c r="D37" s="164"/>
      <c r="E37" s="170"/>
      <c r="F37" s="174"/>
      <c r="G37" s="174"/>
      <c r="H37" s="174"/>
      <c r="I37" s="174"/>
      <c r="J37" s="174"/>
      <c r="K37" s="174"/>
      <c r="L37" s="174"/>
      <c r="M37" s="174"/>
      <c r="N37" s="161"/>
      <c r="O37" s="161"/>
      <c r="P37" s="161"/>
      <c r="Q37" s="161"/>
      <c r="R37" s="161"/>
      <c r="S37" s="161"/>
      <c r="T37" s="162"/>
      <c r="U37" s="161"/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125</v>
      </c>
      <c r="AF37" s="151">
        <v>0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>
      <c r="A38" s="152"/>
      <c r="B38" s="159"/>
      <c r="C38" s="195" t="s">
        <v>155</v>
      </c>
      <c r="D38" s="163"/>
      <c r="E38" s="169">
        <v>21.111999999999998</v>
      </c>
      <c r="F38" s="174"/>
      <c r="G38" s="174"/>
      <c r="H38" s="174"/>
      <c r="I38" s="174"/>
      <c r="J38" s="174"/>
      <c r="K38" s="174"/>
      <c r="L38" s="174"/>
      <c r="M38" s="174"/>
      <c r="N38" s="161"/>
      <c r="O38" s="161"/>
      <c r="P38" s="161"/>
      <c r="Q38" s="161"/>
      <c r="R38" s="161"/>
      <c r="S38" s="161"/>
      <c r="T38" s="162"/>
      <c r="U38" s="161"/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125</v>
      </c>
      <c r="AF38" s="151">
        <v>0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>
      <c r="A39" s="152">
        <v>7</v>
      </c>
      <c r="B39" s="159" t="s">
        <v>156</v>
      </c>
      <c r="C39" s="194" t="s">
        <v>157</v>
      </c>
      <c r="D39" s="161" t="s">
        <v>141</v>
      </c>
      <c r="E39" s="168">
        <v>21.111999999999998</v>
      </c>
      <c r="F39" s="173"/>
      <c r="G39" s="174">
        <f>ROUND(E39*F39,2)</f>
        <v>0</v>
      </c>
      <c r="H39" s="173"/>
      <c r="I39" s="174">
        <f>ROUND(E39*H39,2)</f>
        <v>0</v>
      </c>
      <c r="J39" s="173"/>
      <c r="K39" s="174">
        <f>ROUND(E39*J39,2)</f>
        <v>0</v>
      </c>
      <c r="L39" s="174">
        <v>21</v>
      </c>
      <c r="M39" s="174">
        <f>G39*(1+L39/100)</f>
        <v>0</v>
      </c>
      <c r="N39" s="161">
        <v>0</v>
      </c>
      <c r="O39" s="161">
        <f>ROUND(E39*N39,5)</f>
        <v>0</v>
      </c>
      <c r="P39" s="161">
        <v>0</v>
      </c>
      <c r="Q39" s="161">
        <f>ROUND(E39*P39,5)</f>
        <v>0</v>
      </c>
      <c r="R39" s="161"/>
      <c r="S39" s="161"/>
      <c r="T39" s="162">
        <v>7.3999999999999996E-2</v>
      </c>
      <c r="U39" s="161">
        <f>ROUND(E39*T39,2)</f>
        <v>1.56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123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>
      <c r="A40" s="152"/>
      <c r="B40" s="159"/>
      <c r="C40" s="195" t="s">
        <v>158</v>
      </c>
      <c r="D40" s="163"/>
      <c r="E40" s="169">
        <v>21.111999999999998</v>
      </c>
      <c r="F40" s="174"/>
      <c r="G40" s="174"/>
      <c r="H40" s="174"/>
      <c r="I40" s="174"/>
      <c r="J40" s="174"/>
      <c r="K40" s="174"/>
      <c r="L40" s="174"/>
      <c r="M40" s="174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125</v>
      </c>
      <c r="AF40" s="151">
        <v>0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>
      <c r="A41" s="152">
        <v>8</v>
      </c>
      <c r="B41" s="159" t="s">
        <v>159</v>
      </c>
      <c r="C41" s="194" t="s">
        <v>160</v>
      </c>
      <c r="D41" s="161" t="s">
        <v>141</v>
      </c>
      <c r="E41" s="168">
        <v>21.111999999999998</v>
      </c>
      <c r="F41" s="173"/>
      <c r="G41" s="174">
        <f>ROUND(E41*F41,2)</f>
        <v>0</v>
      </c>
      <c r="H41" s="173"/>
      <c r="I41" s="174">
        <f>ROUND(E41*H41,2)</f>
        <v>0</v>
      </c>
      <c r="J41" s="173"/>
      <c r="K41" s="174">
        <f>ROUND(E41*J41,2)</f>
        <v>0</v>
      </c>
      <c r="L41" s="174">
        <v>21</v>
      </c>
      <c r="M41" s="174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1.9379999999999999</v>
      </c>
      <c r="U41" s="161">
        <f>ROUND(E41*T41,2)</f>
        <v>40.92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123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>
      <c r="A42" s="152"/>
      <c r="B42" s="159"/>
      <c r="C42" s="195" t="s">
        <v>158</v>
      </c>
      <c r="D42" s="163"/>
      <c r="E42" s="169">
        <v>21.111999999999998</v>
      </c>
      <c r="F42" s="174"/>
      <c r="G42" s="174"/>
      <c r="H42" s="174"/>
      <c r="I42" s="174"/>
      <c r="J42" s="174"/>
      <c r="K42" s="174"/>
      <c r="L42" s="174"/>
      <c r="M42" s="174"/>
      <c r="N42" s="161"/>
      <c r="O42" s="161"/>
      <c r="P42" s="161"/>
      <c r="Q42" s="161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125</v>
      </c>
      <c r="AF42" s="151">
        <v>0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>
      <c r="A43" s="152">
        <v>9</v>
      </c>
      <c r="B43" s="159" t="s">
        <v>161</v>
      </c>
      <c r="C43" s="194" t="s">
        <v>162</v>
      </c>
      <c r="D43" s="161" t="s">
        <v>122</v>
      </c>
      <c r="E43" s="168">
        <v>183.79</v>
      </c>
      <c r="F43" s="173"/>
      <c r="G43" s="174">
        <f>ROUND(E43*F43,2)</f>
        <v>0</v>
      </c>
      <c r="H43" s="173"/>
      <c r="I43" s="174">
        <f>ROUND(E43*H43,2)</f>
        <v>0</v>
      </c>
      <c r="J43" s="173"/>
      <c r="K43" s="174">
        <f>ROUND(E43*J43,2)</f>
        <v>0</v>
      </c>
      <c r="L43" s="174">
        <v>21</v>
      </c>
      <c r="M43" s="174">
        <f>G43*(1+L43/100)</f>
        <v>0</v>
      </c>
      <c r="N43" s="161">
        <v>0</v>
      </c>
      <c r="O43" s="161">
        <f>ROUND(E43*N43,5)</f>
        <v>0</v>
      </c>
      <c r="P43" s="161">
        <v>0</v>
      </c>
      <c r="Q43" s="161">
        <f>ROUND(E43*P43,5)</f>
        <v>0</v>
      </c>
      <c r="R43" s="161"/>
      <c r="S43" s="161"/>
      <c r="T43" s="162">
        <v>1.7999999999999999E-2</v>
      </c>
      <c r="U43" s="161">
        <f>ROUND(E43*T43,2)</f>
        <v>3.31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123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>
      <c r="A44" s="152"/>
      <c r="B44" s="159"/>
      <c r="C44" s="195" t="s">
        <v>163</v>
      </c>
      <c r="D44" s="163"/>
      <c r="E44" s="169">
        <v>183.79</v>
      </c>
      <c r="F44" s="174"/>
      <c r="G44" s="174"/>
      <c r="H44" s="174"/>
      <c r="I44" s="174"/>
      <c r="J44" s="174"/>
      <c r="K44" s="174"/>
      <c r="L44" s="174"/>
      <c r="M44" s="174"/>
      <c r="N44" s="161"/>
      <c r="O44" s="161"/>
      <c r="P44" s="161"/>
      <c r="Q44" s="161"/>
      <c r="R44" s="161"/>
      <c r="S44" s="161"/>
      <c r="T44" s="162"/>
      <c r="U44" s="161"/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125</v>
      </c>
      <c r="AF44" s="151">
        <v>0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>
      <c r="A45" s="152">
        <v>10</v>
      </c>
      <c r="B45" s="159" t="s">
        <v>164</v>
      </c>
      <c r="C45" s="194" t="s">
        <v>165</v>
      </c>
      <c r="D45" s="161" t="s">
        <v>122</v>
      </c>
      <c r="E45" s="168">
        <v>183.79</v>
      </c>
      <c r="F45" s="173"/>
      <c r="G45" s="174">
        <f>ROUND(E45*F45,2)</f>
        <v>0</v>
      </c>
      <c r="H45" s="173"/>
      <c r="I45" s="174">
        <f>ROUND(E45*H45,2)</f>
        <v>0</v>
      </c>
      <c r="J45" s="173"/>
      <c r="K45" s="174">
        <f>ROUND(E45*J45,2)</f>
        <v>0</v>
      </c>
      <c r="L45" s="174">
        <v>21</v>
      </c>
      <c r="M45" s="174">
        <f>G45*(1+L45/100)</f>
        <v>0</v>
      </c>
      <c r="N45" s="161">
        <v>0</v>
      </c>
      <c r="O45" s="161">
        <f>ROUND(E45*N45,5)</f>
        <v>0</v>
      </c>
      <c r="P45" s="161">
        <v>0</v>
      </c>
      <c r="Q45" s="161">
        <f>ROUND(E45*P45,5)</f>
        <v>0</v>
      </c>
      <c r="R45" s="161"/>
      <c r="S45" s="161"/>
      <c r="T45" s="162">
        <v>0.13</v>
      </c>
      <c r="U45" s="161">
        <f>ROUND(E45*T45,2)</f>
        <v>23.89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123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>
      <c r="A46" s="152"/>
      <c r="B46" s="159"/>
      <c r="C46" s="195" t="s">
        <v>166</v>
      </c>
      <c r="D46" s="163"/>
      <c r="E46" s="169">
        <v>183.79</v>
      </c>
      <c r="F46" s="174"/>
      <c r="G46" s="174"/>
      <c r="H46" s="174"/>
      <c r="I46" s="174"/>
      <c r="J46" s="174"/>
      <c r="K46" s="174"/>
      <c r="L46" s="174"/>
      <c r="M46" s="174"/>
      <c r="N46" s="161"/>
      <c r="O46" s="161"/>
      <c r="P46" s="161"/>
      <c r="Q46" s="161"/>
      <c r="R46" s="161"/>
      <c r="S46" s="161"/>
      <c r="T46" s="162"/>
      <c r="U46" s="161"/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125</v>
      </c>
      <c r="AF46" s="151">
        <v>0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>
      <c r="A47" s="152">
        <v>11</v>
      </c>
      <c r="B47" s="159" t="s">
        <v>167</v>
      </c>
      <c r="C47" s="194" t="s">
        <v>168</v>
      </c>
      <c r="D47" s="161" t="s">
        <v>141</v>
      </c>
      <c r="E47" s="168">
        <v>9.1895000000000007</v>
      </c>
      <c r="F47" s="173"/>
      <c r="G47" s="174">
        <f>ROUND(E47*F47,2)</f>
        <v>0</v>
      </c>
      <c r="H47" s="173"/>
      <c r="I47" s="174">
        <f>ROUND(E47*H47,2)</f>
        <v>0</v>
      </c>
      <c r="J47" s="173"/>
      <c r="K47" s="174">
        <f>ROUND(E47*J47,2)</f>
        <v>0</v>
      </c>
      <c r="L47" s="174">
        <v>21</v>
      </c>
      <c r="M47" s="174">
        <f>G47*(1+L47/100)</f>
        <v>0</v>
      </c>
      <c r="N47" s="161">
        <v>0.6</v>
      </c>
      <c r="O47" s="161">
        <f>ROUND(E47*N47,5)</f>
        <v>5.5137</v>
      </c>
      <c r="P47" s="161">
        <v>0</v>
      </c>
      <c r="Q47" s="161">
        <f>ROUND(E47*P47,5)</f>
        <v>0</v>
      </c>
      <c r="R47" s="161"/>
      <c r="S47" s="161"/>
      <c r="T47" s="162">
        <v>0</v>
      </c>
      <c r="U47" s="161">
        <f>ROUND(E47*T47,2)</f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169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>
      <c r="A48" s="152"/>
      <c r="B48" s="159"/>
      <c r="C48" s="195" t="s">
        <v>170</v>
      </c>
      <c r="D48" s="163"/>
      <c r="E48" s="169">
        <v>9.1895000000000007</v>
      </c>
      <c r="F48" s="174"/>
      <c r="G48" s="174"/>
      <c r="H48" s="174"/>
      <c r="I48" s="174"/>
      <c r="J48" s="174"/>
      <c r="K48" s="174"/>
      <c r="L48" s="174"/>
      <c r="M48" s="174"/>
      <c r="N48" s="161"/>
      <c r="O48" s="161"/>
      <c r="P48" s="161"/>
      <c r="Q48" s="161"/>
      <c r="R48" s="161"/>
      <c r="S48" s="161"/>
      <c r="T48" s="162"/>
      <c r="U48" s="161"/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125</v>
      </c>
      <c r="AF48" s="151">
        <v>0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>
      <c r="A49" s="152">
        <v>12</v>
      </c>
      <c r="B49" s="159" t="s">
        <v>171</v>
      </c>
      <c r="C49" s="194" t="s">
        <v>172</v>
      </c>
      <c r="D49" s="161" t="s">
        <v>122</v>
      </c>
      <c r="E49" s="168">
        <v>183.79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61">
        <v>0</v>
      </c>
      <c r="O49" s="161">
        <f>ROUND(E49*N49,5)</f>
        <v>0</v>
      </c>
      <c r="P49" s="161">
        <v>0</v>
      </c>
      <c r="Q49" s="161">
        <f>ROUND(E49*P49,5)</f>
        <v>0</v>
      </c>
      <c r="R49" s="161"/>
      <c r="S49" s="161"/>
      <c r="T49" s="162">
        <v>0.06</v>
      </c>
      <c r="U49" s="161">
        <f>ROUND(E49*T49,2)</f>
        <v>11.03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123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>
      <c r="A50" s="152"/>
      <c r="B50" s="159"/>
      <c r="C50" s="195" t="s">
        <v>163</v>
      </c>
      <c r="D50" s="163"/>
      <c r="E50" s="169">
        <v>183.79</v>
      </c>
      <c r="F50" s="174"/>
      <c r="G50" s="174"/>
      <c r="H50" s="174"/>
      <c r="I50" s="174"/>
      <c r="J50" s="174"/>
      <c r="K50" s="174"/>
      <c r="L50" s="174"/>
      <c r="M50" s="174"/>
      <c r="N50" s="161"/>
      <c r="O50" s="161"/>
      <c r="P50" s="161"/>
      <c r="Q50" s="161"/>
      <c r="R50" s="161"/>
      <c r="S50" s="161"/>
      <c r="T50" s="162"/>
      <c r="U50" s="161"/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125</v>
      </c>
      <c r="AF50" s="151">
        <v>0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>
      <c r="A51" s="152">
        <v>13</v>
      </c>
      <c r="B51" s="159" t="s">
        <v>173</v>
      </c>
      <c r="C51" s="194" t="s">
        <v>174</v>
      </c>
      <c r="D51" s="161" t="s">
        <v>175</v>
      </c>
      <c r="E51" s="168">
        <v>91.894999999999996</v>
      </c>
      <c r="F51" s="173"/>
      <c r="G51" s="174">
        <f>ROUND(E51*F51,2)</f>
        <v>0</v>
      </c>
      <c r="H51" s="173"/>
      <c r="I51" s="174">
        <f>ROUND(E51*H51,2)</f>
        <v>0</v>
      </c>
      <c r="J51" s="173"/>
      <c r="K51" s="174">
        <f>ROUND(E51*J51,2)</f>
        <v>0</v>
      </c>
      <c r="L51" s="174">
        <v>21</v>
      </c>
      <c r="M51" s="174">
        <f>G51*(1+L51/100)</f>
        <v>0</v>
      </c>
      <c r="N51" s="161">
        <v>1E-3</v>
      </c>
      <c r="O51" s="161">
        <f>ROUND(E51*N51,5)</f>
        <v>9.1899999999999996E-2</v>
      </c>
      <c r="P51" s="161">
        <v>0</v>
      </c>
      <c r="Q51" s="161">
        <f>ROUND(E51*P51,5)</f>
        <v>0</v>
      </c>
      <c r="R51" s="161"/>
      <c r="S51" s="161"/>
      <c r="T51" s="162">
        <v>0</v>
      </c>
      <c r="U51" s="161">
        <f>ROUND(E51*T51,2)</f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169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>
      <c r="A52" s="152"/>
      <c r="B52" s="159"/>
      <c r="C52" s="195" t="s">
        <v>176</v>
      </c>
      <c r="D52" s="163"/>
      <c r="E52" s="169">
        <v>91.894999999999996</v>
      </c>
      <c r="F52" s="174"/>
      <c r="G52" s="174"/>
      <c r="H52" s="174"/>
      <c r="I52" s="174"/>
      <c r="J52" s="174"/>
      <c r="K52" s="174"/>
      <c r="L52" s="174"/>
      <c r="M52" s="174"/>
      <c r="N52" s="161"/>
      <c r="O52" s="161"/>
      <c r="P52" s="161"/>
      <c r="Q52" s="161"/>
      <c r="R52" s="161"/>
      <c r="S52" s="161"/>
      <c r="T52" s="162"/>
      <c r="U52" s="161"/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125</v>
      </c>
      <c r="AF52" s="151">
        <v>0</v>
      </c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>
      <c r="A53" s="152">
        <v>14</v>
      </c>
      <c r="B53" s="159" t="s">
        <v>177</v>
      </c>
      <c r="C53" s="194" t="s">
        <v>178</v>
      </c>
      <c r="D53" s="161" t="s">
        <v>141</v>
      </c>
      <c r="E53" s="168">
        <v>2.75685</v>
      </c>
      <c r="F53" s="173"/>
      <c r="G53" s="174">
        <f>ROUND(E53*F53,2)</f>
        <v>0</v>
      </c>
      <c r="H53" s="173"/>
      <c r="I53" s="174">
        <f>ROUND(E53*H53,2)</f>
        <v>0</v>
      </c>
      <c r="J53" s="173"/>
      <c r="K53" s="174">
        <f>ROUND(E53*J53,2)</f>
        <v>0</v>
      </c>
      <c r="L53" s="174">
        <v>21</v>
      </c>
      <c r="M53" s="174">
        <f>G53*(1+L53/100)</f>
        <v>0</v>
      </c>
      <c r="N53" s="161">
        <v>0</v>
      </c>
      <c r="O53" s="161">
        <f>ROUND(E53*N53,5)</f>
        <v>0</v>
      </c>
      <c r="P53" s="161">
        <v>0</v>
      </c>
      <c r="Q53" s="161">
        <f>ROUND(E53*P53,5)</f>
        <v>0</v>
      </c>
      <c r="R53" s="161"/>
      <c r="S53" s="161"/>
      <c r="T53" s="162">
        <v>0.26</v>
      </c>
      <c r="U53" s="161">
        <f>ROUND(E53*T53,2)</f>
        <v>0.72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123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>
      <c r="A54" s="152"/>
      <c r="B54" s="159"/>
      <c r="C54" s="195" t="s">
        <v>179</v>
      </c>
      <c r="D54" s="163"/>
      <c r="E54" s="169">
        <v>2.75685</v>
      </c>
      <c r="F54" s="174"/>
      <c r="G54" s="174"/>
      <c r="H54" s="174"/>
      <c r="I54" s="174"/>
      <c r="J54" s="174"/>
      <c r="K54" s="174"/>
      <c r="L54" s="174"/>
      <c r="M54" s="174"/>
      <c r="N54" s="161"/>
      <c r="O54" s="161"/>
      <c r="P54" s="161"/>
      <c r="Q54" s="161"/>
      <c r="R54" s="161"/>
      <c r="S54" s="161"/>
      <c r="T54" s="162"/>
      <c r="U54" s="161"/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125</v>
      </c>
      <c r="AF54" s="151">
        <v>0</v>
      </c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>
      <c r="A55" s="152">
        <v>15</v>
      </c>
      <c r="B55" s="159" t="s">
        <v>180</v>
      </c>
      <c r="C55" s="194" t="s">
        <v>181</v>
      </c>
      <c r="D55" s="161" t="s">
        <v>141</v>
      </c>
      <c r="E55" s="168">
        <v>3.6204999999999998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61">
        <v>0</v>
      </c>
      <c r="O55" s="161">
        <f>ROUND(E55*N55,5)</f>
        <v>0</v>
      </c>
      <c r="P55" s="161">
        <v>0</v>
      </c>
      <c r="Q55" s="161">
        <f>ROUND(E55*P55,5)</f>
        <v>0</v>
      </c>
      <c r="R55" s="161"/>
      <c r="S55" s="161"/>
      <c r="T55" s="162">
        <v>3.5329999999999999</v>
      </c>
      <c r="U55" s="161">
        <f>ROUND(E55*T55,2)</f>
        <v>12.79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123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22.5" outlineLevel="1">
      <c r="A56" s="152"/>
      <c r="B56" s="159"/>
      <c r="C56" s="195" t="s">
        <v>182</v>
      </c>
      <c r="D56" s="163"/>
      <c r="E56" s="169">
        <v>3.1455000000000002</v>
      </c>
      <c r="F56" s="174"/>
      <c r="G56" s="174"/>
      <c r="H56" s="174"/>
      <c r="I56" s="174"/>
      <c r="J56" s="174"/>
      <c r="K56" s="174"/>
      <c r="L56" s="174"/>
      <c r="M56" s="174"/>
      <c r="N56" s="161"/>
      <c r="O56" s="161"/>
      <c r="P56" s="161"/>
      <c r="Q56" s="161"/>
      <c r="R56" s="161"/>
      <c r="S56" s="161"/>
      <c r="T56" s="162"/>
      <c r="U56" s="161"/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125</v>
      </c>
      <c r="AF56" s="151">
        <v>0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>
      <c r="A57" s="152"/>
      <c r="B57" s="159"/>
      <c r="C57" s="195" t="s">
        <v>183</v>
      </c>
      <c r="D57" s="163"/>
      <c r="E57" s="169">
        <v>0.47499999999999998</v>
      </c>
      <c r="F57" s="174"/>
      <c r="G57" s="174"/>
      <c r="H57" s="174"/>
      <c r="I57" s="174"/>
      <c r="J57" s="174"/>
      <c r="K57" s="174"/>
      <c r="L57" s="174"/>
      <c r="M57" s="174"/>
      <c r="N57" s="161"/>
      <c r="O57" s="161"/>
      <c r="P57" s="161"/>
      <c r="Q57" s="161"/>
      <c r="R57" s="161"/>
      <c r="S57" s="161"/>
      <c r="T57" s="162"/>
      <c r="U57" s="161"/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125</v>
      </c>
      <c r="AF57" s="151">
        <v>0</v>
      </c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>
      <c r="A58" s="152">
        <v>16</v>
      </c>
      <c r="B58" s="159" t="s">
        <v>184</v>
      </c>
      <c r="C58" s="194" t="s">
        <v>185</v>
      </c>
      <c r="D58" s="161" t="s">
        <v>141</v>
      </c>
      <c r="E58" s="168">
        <v>3.6204999999999998</v>
      </c>
      <c r="F58" s="173"/>
      <c r="G58" s="174">
        <f>ROUND(E58*F58,2)</f>
        <v>0</v>
      </c>
      <c r="H58" s="173"/>
      <c r="I58" s="174">
        <f>ROUND(E58*H58,2)</f>
        <v>0</v>
      </c>
      <c r="J58" s="173"/>
      <c r="K58" s="174">
        <f>ROUND(E58*J58,2)</f>
        <v>0</v>
      </c>
      <c r="L58" s="174">
        <v>21</v>
      </c>
      <c r="M58" s="174">
        <f>G58*(1+L58/100)</f>
        <v>0</v>
      </c>
      <c r="N58" s="161">
        <v>0</v>
      </c>
      <c r="O58" s="161">
        <f>ROUND(E58*N58,5)</f>
        <v>0</v>
      </c>
      <c r="P58" s="161">
        <v>0</v>
      </c>
      <c r="Q58" s="161">
        <f>ROUND(E58*P58,5)</f>
        <v>0</v>
      </c>
      <c r="R58" s="161"/>
      <c r="S58" s="161"/>
      <c r="T58" s="162">
        <v>4.3099999999999999E-2</v>
      </c>
      <c r="U58" s="161">
        <f>ROUND(E58*T58,2)</f>
        <v>0.16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123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>
      <c r="A59" s="152"/>
      <c r="B59" s="159"/>
      <c r="C59" s="195" t="s">
        <v>182</v>
      </c>
      <c r="D59" s="163"/>
      <c r="E59" s="169">
        <v>3.1455000000000002</v>
      </c>
      <c r="F59" s="174"/>
      <c r="G59" s="174"/>
      <c r="H59" s="174"/>
      <c r="I59" s="174"/>
      <c r="J59" s="174"/>
      <c r="K59" s="174"/>
      <c r="L59" s="174"/>
      <c r="M59" s="174"/>
      <c r="N59" s="161"/>
      <c r="O59" s="161"/>
      <c r="P59" s="161"/>
      <c r="Q59" s="161"/>
      <c r="R59" s="161"/>
      <c r="S59" s="161"/>
      <c r="T59" s="162"/>
      <c r="U59" s="161"/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125</v>
      </c>
      <c r="AF59" s="151">
        <v>0</v>
      </c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>
      <c r="A60" s="152"/>
      <c r="B60" s="159"/>
      <c r="C60" s="195" t="s">
        <v>183</v>
      </c>
      <c r="D60" s="163"/>
      <c r="E60" s="169">
        <v>0.47499999999999998</v>
      </c>
      <c r="F60" s="174"/>
      <c r="G60" s="174"/>
      <c r="H60" s="174"/>
      <c r="I60" s="174"/>
      <c r="J60" s="174"/>
      <c r="K60" s="174"/>
      <c r="L60" s="174"/>
      <c r="M60" s="174"/>
      <c r="N60" s="161"/>
      <c r="O60" s="161"/>
      <c r="P60" s="161"/>
      <c r="Q60" s="161"/>
      <c r="R60" s="161"/>
      <c r="S60" s="161"/>
      <c r="T60" s="162"/>
      <c r="U60" s="161"/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125</v>
      </c>
      <c r="AF60" s="151">
        <v>0</v>
      </c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>
      <c r="A61" s="152">
        <v>17</v>
      </c>
      <c r="B61" s="159" t="s">
        <v>186</v>
      </c>
      <c r="C61" s="194" t="s">
        <v>187</v>
      </c>
      <c r="D61" s="161" t="s">
        <v>141</v>
      </c>
      <c r="E61" s="168">
        <v>43.368200000000101</v>
      </c>
      <c r="F61" s="173"/>
      <c r="G61" s="174">
        <f>ROUND(E61*F61,2)</f>
        <v>0</v>
      </c>
      <c r="H61" s="173"/>
      <c r="I61" s="174">
        <f>ROUND(E61*H61,2)</f>
        <v>0</v>
      </c>
      <c r="J61" s="173"/>
      <c r="K61" s="174">
        <f>ROUND(E61*J61,2)</f>
        <v>0</v>
      </c>
      <c r="L61" s="174">
        <v>21</v>
      </c>
      <c r="M61" s="174">
        <f>G61*(1+L61/100)</f>
        <v>0</v>
      </c>
      <c r="N61" s="161">
        <v>0</v>
      </c>
      <c r="O61" s="161">
        <f>ROUND(E61*N61,5)</f>
        <v>0</v>
      </c>
      <c r="P61" s="161">
        <v>0</v>
      </c>
      <c r="Q61" s="161">
        <f>ROUND(E61*P61,5)</f>
        <v>0</v>
      </c>
      <c r="R61" s="161"/>
      <c r="S61" s="161"/>
      <c r="T61" s="162">
        <v>0.23</v>
      </c>
      <c r="U61" s="161">
        <f>ROUND(E61*T61,2)</f>
        <v>9.9700000000000006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123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>
      <c r="A62" s="152"/>
      <c r="B62" s="159"/>
      <c r="C62" s="195" t="s">
        <v>188</v>
      </c>
      <c r="D62" s="163"/>
      <c r="E62" s="169">
        <v>17.335999999999999</v>
      </c>
      <c r="F62" s="174"/>
      <c r="G62" s="174"/>
      <c r="H62" s="174"/>
      <c r="I62" s="174"/>
      <c r="J62" s="174"/>
      <c r="K62" s="174"/>
      <c r="L62" s="174"/>
      <c r="M62" s="174"/>
      <c r="N62" s="161"/>
      <c r="O62" s="161"/>
      <c r="P62" s="161"/>
      <c r="Q62" s="161"/>
      <c r="R62" s="161"/>
      <c r="S62" s="161"/>
      <c r="T62" s="162"/>
      <c r="U62" s="161"/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125</v>
      </c>
      <c r="AF62" s="151">
        <v>0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>
      <c r="A63" s="152"/>
      <c r="B63" s="159"/>
      <c r="C63" s="195" t="s">
        <v>189</v>
      </c>
      <c r="D63" s="163"/>
      <c r="E63" s="169">
        <v>26.751999999999999</v>
      </c>
      <c r="F63" s="174"/>
      <c r="G63" s="174"/>
      <c r="H63" s="174"/>
      <c r="I63" s="174"/>
      <c r="J63" s="174"/>
      <c r="K63" s="174"/>
      <c r="L63" s="174"/>
      <c r="M63" s="174"/>
      <c r="N63" s="161"/>
      <c r="O63" s="161"/>
      <c r="P63" s="161"/>
      <c r="Q63" s="161"/>
      <c r="R63" s="161"/>
      <c r="S63" s="161"/>
      <c r="T63" s="162"/>
      <c r="U63" s="161"/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125</v>
      </c>
      <c r="AF63" s="151">
        <v>0</v>
      </c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>
      <c r="A64" s="152"/>
      <c r="B64" s="159"/>
      <c r="C64" s="195" t="s">
        <v>190</v>
      </c>
      <c r="D64" s="163"/>
      <c r="E64" s="169">
        <v>13.676</v>
      </c>
      <c r="F64" s="174"/>
      <c r="G64" s="174"/>
      <c r="H64" s="174"/>
      <c r="I64" s="174"/>
      <c r="J64" s="174"/>
      <c r="K64" s="174"/>
      <c r="L64" s="174"/>
      <c r="M64" s="174"/>
      <c r="N64" s="161"/>
      <c r="O64" s="161"/>
      <c r="P64" s="161"/>
      <c r="Q64" s="161"/>
      <c r="R64" s="161"/>
      <c r="S64" s="161"/>
      <c r="T64" s="162"/>
      <c r="U64" s="161"/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125</v>
      </c>
      <c r="AF64" s="151">
        <v>0</v>
      </c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>
      <c r="A65" s="152"/>
      <c r="B65" s="159"/>
      <c r="C65" s="195" t="s">
        <v>191</v>
      </c>
      <c r="D65" s="163"/>
      <c r="E65" s="169">
        <v>7.48</v>
      </c>
      <c r="F65" s="174"/>
      <c r="G65" s="174"/>
      <c r="H65" s="174"/>
      <c r="I65" s="174"/>
      <c r="J65" s="174"/>
      <c r="K65" s="174"/>
      <c r="L65" s="174"/>
      <c r="M65" s="174"/>
      <c r="N65" s="161"/>
      <c r="O65" s="161"/>
      <c r="P65" s="161"/>
      <c r="Q65" s="161"/>
      <c r="R65" s="161"/>
      <c r="S65" s="161"/>
      <c r="T65" s="162"/>
      <c r="U65" s="161"/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125</v>
      </c>
      <c r="AF65" s="151">
        <v>0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>
      <c r="A66" s="152"/>
      <c r="B66" s="159"/>
      <c r="C66" s="195" t="s">
        <v>192</v>
      </c>
      <c r="D66" s="163"/>
      <c r="E66" s="169">
        <v>16.728000000000002</v>
      </c>
      <c r="F66" s="174"/>
      <c r="G66" s="174"/>
      <c r="H66" s="174"/>
      <c r="I66" s="174"/>
      <c r="J66" s="174"/>
      <c r="K66" s="174"/>
      <c r="L66" s="174"/>
      <c r="M66" s="174"/>
      <c r="N66" s="161"/>
      <c r="O66" s="161"/>
      <c r="P66" s="161"/>
      <c r="Q66" s="161"/>
      <c r="R66" s="161"/>
      <c r="S66" s="161"/>
      <c r="T66" s="162"/>
      <c r="U66" s="161"/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125</v>
      </c>
      <c r="AF66" s="151">
        <v>0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>
      <c r="A67" s="152"/>
      <c r="B67" s="159"/>
      <c r="C67" s="195" t="s">
        <v>193</v>
      </c>
      <c r="D67" s="163"/>
      <c r="E67" s="169">
        <v>2.3719999999999999</v>
      </c>
      <c r="F67" s="174"/>
      <c r="G67" s="174"/>
      <c r="H67" s="174"/>
      <c r="I67" s="174"/>
      <c r="J67" s="174"/>
      <c r="K67" s="174"/>
      <c r="L67" s="174"/>
      <c r="M67" s="174"/>
      <c r="N67" s="161"/>
      <c r="O67" s="161"/>
      <c r="P67" s="161"/>
      <c r="Q67" s="161"/>
      <c r="R67" s="161"/>
      <c r="S67" s="161"/>
      <c r="T67" s="162"/>
      <c r="U67" s="161"/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125</v>
      </c>
      <c r="AF67" s="151">
        <v>0</v>
      </c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>
      <c r="A68" s="152"/>
      <c r="B68" s="159"/>
      <c r="C68" s="195" t="s">
        <v>194</v>
      </c>
      <c r="D68" s="163"/>
      <c r="E68" s="169">
        <v>3.18</v>
      </c>
      <c r="F68" s="174"/>
      <c r="G68" s="174"/>
      <c r="H68" s="174"/>
      <c r="I68" s="174"/>
      <c r="J68" s="174"/>
      <c r="K68" s="174"/>
      <c r="L68" s="174"/>
      <c r="M68" s="174"/>
      <c r="N68" s="161"/>
      <c r="O68" s="161"/>
      <c r="P68" s="161"/>
      <c r="Q68" s="161"/>
      <c r="R68" s="161"/>
      <c r="S68" s="161"/>
      <c r="T68" s="162"/>
      <c r="U68" s="161"/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125</v>
      </c>
      <c r="AF68" s="151">
        <v>0</v>
      </c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>
      <c r="A69" s="152"/>
      <c r="B69" s="159"/>
      <c r="C69" s="195" t="s">
        <v>195</v>
      </c>
      <c r="D69" s="163"/>
      <c r="E69" s="169">
        <v>1.8740000000000001</v>
      </c>
      <c r="F69" s="174"/>
      <c r="G69" s="174"/>
      <c r="H69" s="174"/>
      <c r="I69" s="174"/>
      <c r="J69" s="174"/>
      <c r="K69" s="174"/>
      <c r="L69" s="174"/>
      <c r="M69" s="174"/>
      <c r="N69" s="161"/>
      <c r="O69" s="161"/>
      <c r="P69" s="161"/>
      <c r="Q69" s="161"/>
      <c r="R69" s="161"/>
      <c r="S69" s="161"/>
      <c r="T69" s="162"/>
      <c r="U69" s="161"/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125</v>
      </c>
      <c r="AF69" s="151">
        <v>0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>
      <c r="A70" s="152"/>
      <c r="B70" s="159"/>
      <c r="C70" s="195" t="s">
        <v>196</v>
      </c>
      <c r="D70" s="163"/>
      <c r="E70" s="169">
        <v>1.01</v>
      </c>
      <c r="F70" s="174"/>
      <c r="G70" s="174"/>
      <c r="H70" s="174"/>
      <c r="I70" s="174"/>
      <c r="J70" s="174"/>
      <c r="K70" s="174"/>
      <c r="L70" s="174"/>
      <c r="M70" s="174"/>
      <c r="N70" s="161"/>
      <c r="O70" s="161"/>
      <c r="P70" s="161"/>
      <c r="Q70" s="161"/>
      <c r="R70" s="161"/>
      <c r="S70" s="161"/>
      <c r="T70" s="162"/>
      <c r="U70" s="161"/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125</v>
      </c>
      <c r="AF70" s="151">
        <v>0</v>
      </c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>
      <c r="A71" s="152"/>
      <c r="B71" s="159"/>
      <c r="C71" s="195" t="s">
        <v>197</v>
      </c>
      <c r="D71" s="163"/>
      <c r="E71" s="169">
        <v>2.294</v>
      </c>
      <c r="F71" s="174"/>
      <c r="G71" s="174"/>
      <c r="H71" s="174"/>
      <c r="I71" s="174"/>
      <c r="J71" s="174"/>
      <c r="K71" s="174"/>
      <c r="L71" s="174"/>
      <c r="M71" s="174"/>
      <c r="N71" s="161"/>
      <c r="O71" s="161"/>
      <c r="P71" s="161"/>
      <c r="Q71" s="161"/>
      <c r="R71" s="161"/>
      <c r="S71" s="161"/>
      <c r="T71" s="162"/>
      <c r="U71" s="161"/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125</v>
      </c>
      <c r="AF71" s="151">
        <v>0</v>
      </c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>
      <c r="A72" s="152"/>
      <c r="B72" s="159"/>
      <c r="C72" s="195" t="s">
        <v>198</v>
      </c>
      <c r="D72" s="163"/>
      <c r="E72" s="169">
        <v>5.4249999999999998</v>
      </c>
      <c r="F72" s="174"/>
      <c r="G72" s="174"/>
      <c r="H72" s="174"/>
      <c r="I72" s="174"/>
      <c r="J72" s="174"/>
      <c r="K72" s="174"/>
      <c r="L72" s="174"/>
      <c r="M72" s="174"/>
      <c r="N72" s="161"/>
      <c r="O72" s="161"/>
      <c r="P72" s="161"/>
      <c r="Q72" s="161"/>
      <c r="R72" s="161"/>
      <c r="S72" s="161"/>
      <c r="T72" s="162"/>
      <c r="U72" s="161"/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125</v>
      </c>
      <c r="AF72" s="151">
        <v>0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>
      <c r="A73" s="152"/>
      <c r="B73" s="159"/>
      <c r="C73" s="195" t="s">
        <v>199</v>
      </c>
      <c r="D73" s="163"/>
      <c r="E73" s="169">
        <v>7.4969999999999999</v>
      </c>
      <c r="F73" s="174"/>
      <c r="G73" s="174"/>
      <c r="H73" s="174"/>
      <c r="I73" s="174"/>
      <c r="J73" s="174"/>
      <c r="K73" s="174"/>
      <c r="L73" s="174"/>
      <c r="M73" s="174"/>
      <c r="N73" s="161"/>
      <c r="O73" s="161"/>
      <c r="P73" s="161"/>
      <c r="Q73" s="161"/>
      <c r="R73" s="161"/>
      <c r="S73" s="161"/>
      <c r="T73" s="162"/>
      <c r="U73" s="161"/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125</v>
      </c>
      <c r="AF73" s="151">
        <v>0</v>
      </c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>
      <c r="A74" s="152"/>
      <c r="B74" s="159"/>
      <c r="C74" s="195" t="s">
        <v>200</v>
      </c>
      <c r="D74" s="163"/>
      <c r="E74" s="169">
        <v>4.8404999999999996</v>
      </c>
      <c r="F74" s="174"/>
      <c r="G74" s="174"/>
      <c r="H74" s="174"/>
      <c r="I74" s="174"/>
      <c r="J74" s="174"/>
      <c r="K74" s="174"/>
      <c r="L74" s="174"/>
      <c r="M74" s="174"/>
      <c r="N74" s="161"/>
      <c r="O74" s="161"/>
      <c r="P74" s="161"/>
      <c r="Q74" s="161"/>
      <c r="R74" s="161"/>
      <c r="S74" s="161"/>
      <c r="T74" s="162"/>
      <c r="U74" s="16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125</v>
      </c>
      <c r="AF74" s="151">
        <v>0</v>
      </c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>
      <c r="A75" s="152"/>
      <c r="B75" s="159"/>
      <c r="C75" s="195" t="s">
        <v>201</v>
      </c>
      <c r="D75" s="163"/>
      <c r="E75" s="169">
        <v>3.22</v>
      </c>
      <c r="F75" s="174"/>
      <c r="G75" s="174"/>
      <c r="H75" s="174"/>
      <c r="I75" s="174"/>
      <c r="J75" s="174"/>
      <c r="K75" s="174"/>
      <c r="L75" s="174"/>
      <c r="M75" s="174"/>
      <c r="N75" s="161"/>
      <c r="O75" s="161"/>
      <c r="P75" s="161"/>
      <c r="Q75" s="161"/>
      <c r="R75" s="161"/>
      <c r="S75" s="161"/>
      <c r="T75" s="162"/>
      <c r="U75" s="16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125</v>
      </c>
      <c r="AF75" s="151">
        <v>0</v>
      </c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>
      <c r="A76" s="152"/>
      <c r="B76" s="159"/>
      <c r="C76" s="195" t="s">
        <v>202</v>
      </c>
      <c r="D76" s="163"/>
      <c r="E76" s="169">
        <v>6.8285</v>
      </c>
      <c r="F76" s="174"/>
      <c r="G76" s="174"/>
      <c r="H76" s="174"/>
      <c r="I76" s="174"/>
      <c r="J76" s="174"/>
      <c r="K76" s="174"/>
      <c r="L76" s="174"/>
      <c r="M76" s="174"/>
      <c r="N76" s="161"/>
      <c r="O76" s="161"/>
      <c r="P76" s="161"/>
      <c r="Q76" s="161"/>
      <c r="R76" s="161"/>
      <c r="S76" s="161"/>
      <c r="T76" s="162"/>
      <c r="U76" s="161"/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125</v>
      </c>
      <c r="AF76" s="151">
        <v>0</v>
      </c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>
      <c r="A77" s="152"/>
      <c r="B77" s="159"/>
      <c r="C77" s="195" t="s">
        <v>203</v>
      </c>
      <c r="D77" s="163"/>
      <c r="E77" s="169">
        <v>4.8579999999999997</v>
      </c>
      <c r="F77" s="174"/>
      <c r="G77" s="174"/>
      <c r="H77" s="174"/>
      <c r="I77" s="174"/>
      <c r="J77" s="174"/>
      <c r="K77" s="174"/>
      <c r="L77" s="174"/>
      <c r="M77" s="174"/>
      <c r="N77" s="161"/>
      <c r="O77" s="161"/>
      <c r="P77" s="161"/>
      <c r="Q77" s="161"/>
      <c r="R77" s="161"/>
      <c r="S77" s="161"/>
      <c r="T77" s="162"/>
      <c r="U77" s="161"/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125</v>
      </c>
      <c r="AF77" s="151">
        <v>0</v>
      </c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>
      <c r="A78" s="152"/>
      <c r="B78" s="159"/>
      <c r="C78" s="195" t="s">
        <v>204</v>
      </c>
      <c r="D78" s="163"/>
      <c r="E78" s="169">
        <v>16.332000000000001</v>
      </c>
      <c r="F78" s="174"/>
      <c r="G78" s="174"/>
      <c r="H78" s="174"/>
      <c r="I78" s="174"/>
      <c r="J78" s="174"/>
      <c r="K78" s="174"/>
      <c r="L78" s="174"/>
      <c r="M78" s="174"/>
      <c r="N78" s="161"/>
      <c r="O78" s="161"/>
      <c r="P78" s="161"/>
      <c r="Q78" s="161"/>
      <c r="R78" s="161"/>
      <c r="S78" s="161"/>
      <c r="T78" s="162"/>
      <c r="U78" s="161"/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125</v>
      </c>
      <c r="AF78" s="151">
        <v>0</v>
      </c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>
      <c r="A79" s="152"/>
      <c r="B79" s="159"/>
      <c r="C79" s="195" t="s">
        <v>205</v>
      </c>
      <c r="D79" s="163"/>
      <c r="E79" s="169">
        <v>4.6585000000000001</v>
      </c>
      <c r="F79" s="174"/>
      <c r="G79" s="174"/>
      <c r="H79" s="174"/>
      <c r="I79" s="174"/>
      <c r="J79" s="174"/>
      <c r="K79" s="174"/>
      <c r="L79" s="174"/>
      <c r="M79" s="174"/>
      <c r="N79" s="161"/>
      <c r="O79" s="161"/>
      <c r="P79" s="161"/>
      <c r="Q79" s="161"/>
      <c r="R79" s="161"/>
      <c r="S79" s="161"/>
      <c r="T79" s="162"/>
      <c r="U79" s="161"/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125</v>
      </c>
      <c r="AF79" s="151">
        <v>0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>
      <c r="A80" s="152"/>
      <c r="B80" s="159"/>
      <c r="C80" s="195" t="s">
        <v>206</v>
      </c>
      <c r="D80" s="163"/>
      <c r="E80" s="169">
        <v>2.6320000000000001</v>
      </c>
      <c r="F80" s="174"/>
      <c r="G80" s="174"/>
      <c r="H80" s="174"/>
      <c r="I80" s="174"/>
      <c r="J80" s="174"/>
      <c r="K80" s="174"/>
      <c r="L80" s="174"/>
      <c r="M80" s="174"/>
      <c r="N80" s="161"/>
      <c r="O80" s="161"/>
      <c r="P80" s="161"/>
      <c r="Q80" s="161"/>
      <c r="R80" s="161"/>
      <c r="S80" s="161"/>
      <c r="T80" s="162"/>
      <c r="U80" s="161"/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125</v>
      </c>
      <c r="AF80" s="151">
        <v>0</v>
      </c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>
      <c r="A81" s="152"/>
      <c r="B81" s="159"/>
      <c r="C81" s="195" t="s">
        <v>207</v>
      </c>
      <c r="D81" s="163"/>
      <c r="E81" s="169">
        <v>4.585</v>
      </c>
      <c r="F81" s="174"/>
      <c r="G81" s="174"/>
      <c r="H81" s="174"/>
      <c r="I81" s="174"/>
      <c r="J81" s="174"/>
      <c r="K81" s="174"/>
      <c r="L81" s="174"/>
      <c r="M81" s="174"/>
      <c r="N81" s="161"/>
      <c r="O81" s="161"/>
      <c r="P81" s="161"/>
      <c r="Q81" s="161"/>
      <c r="R81" s="161"/>
      <c r="S81" s="161"/>
      <c r="T81" s="162"/>
      <c r="U81" s="161"/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125</v>
      </c>
      <c r="AF81" s="151">
        <v>0</v>
      </c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>
      <c r="A82" s="152"/>
      <c r="B82" s="159"/>
      <c r="C82" s="195" t="s">
        <v>208</v>
      </c>
      <c r="D82" s="163"/>
      <c r="E82" s="169">
        <v>-21.111999999999998</v>
      </c>
      <c r="F82" s="174"/>
      <c r="G82" s="174"/>
      <c r="H82" s="174"/>
      <c r="I82" s="174"/>
      <c r="J82" s="174"/>
      <c r="K82" s="174"/>
      <c r="L82" s="174"/>
      <c r="M82" s="174"/>
      <c r="N82" s="161"/>
      <c r="O82" s="161"/>
      <c r="P82" s="161"/>
      <c r="Q82" s="161"/>
      <c r="R82" s="161"/>
      <c r="S82" s="161"/>
      <c r="T82" s="162"/>
      <c r="U82" s="161"/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125</v>
      </c>
      <c r="AF82" s="151">
        <v>0</v>
      </c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>
      <c r="A83" s="152"/>
      <c r="B83" s="159"/>
      <c r="C83" s="195" t="s">
        <v>209</v>
      </c>
      <c r="D83" s="163"/>
      <c r="E83" s="169">
        <v>-14.1615</v>
      </c>
      <c r="F83" s="174"/>
      <c r="G83" s="174"/>
      <c r="H83" s="174"/>
      <c r="I83" s="174"/>
      <c r="J83" s="174"/>
      <c r="K83" s="174"/>
      <c r="L83" s="174"/>
      <c r="M83" s="174"/>
      <c r="N83" s="161"/>
      <c r="O83" s="161"/>
      <c r="P83" s="161"/>
      <c r="Q83" s="161"/>
      <c r="R83" s="161"/>
      <c r="S83" s="161"/>
      <c r="T83" s="162"/>
      <c r="U83" s="161"/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125</v>
      </c>
      <c r="AF83" s="151">
        <v>0</v>
      </c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>
      <c r="A84" s="152"/>
      <c r="B84" s="159"/>
      <c r="C84" s="195" t="s">
        <v>210</v>
      </c>
      <c r="D84" s="163"/>
      <c r="E84" s="169">
        <v>-1.6128</v>
      </c>
      <c r="F84" s="174"/>
      <c r="G84" s="174"/>
      <c r="H84" s="174"/>
      <c r="I84" s="174"/>
      <c r="J84" s="174"/>
      <c r="K84" s="174"/>
      <c r="L84" s="174"/>
      <c r="M84" s="174"/>
      <c r="N84" s="161"/>
      <c r="O84" s="161"/>
      <c r="P84" s="161"/>
      <c r="Q84" s="161"/>
      <c r="R84" s="161"/>
      <c r="S84" s="161"/>
      <c r="T84" s="162"/>
      <c r="U84" s="161"/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125</v>
      </c>
      <c r="AF84" s="151">
        <v>0</v>
      </c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>
      <c r="A85" s="152"/>
      <c r="B85" s="159"/>
      <c r="C85" s="195" t="s">
        <v>211</v>
      </c>
      <c r="D85" s="163"/>
      <c r="E85" s="169">
        <v>-14.349</v>
      </c>
      <c r="F85" s="174"/>
      <c r="G85" s="174"/>
      <c r="H85" s="174"/>
      <c r="I85" s="174"/>
      <c r="J85" s="174"/>
      <c r="K85" s="174"/>
      <c r="L85" s="174"/>
      <c r="M85" s="174"/>
      <c r="N85" s="161"/>
      <c r="O85" s="161"/>
      <c r="P85" s="161"/>
      <c r="Q85" s="161"/>
      <c r="R85" s="161"/>
      <c r="S85" s="161"/>
      <c r="T85" s="162"/>
      <c r="U85" s="161"/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125</v>
      </c>
      <c r="AF85" s="151">
        <v>0</v>
      </c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>
      <c r="A86" s="152"/>
      <c r="B86" s="159"/>
      <c r="C86" s="195" t="s">
        <v>212</v>
      </c>
      <c r="D86" s="163"/>
      <c r="E86" s="169">
        <v>-27.082000000000001</v>
      </c>
      <c r="F86" s="174"/>
      <c r="G86" s="174"/>
      <c r="H86" s="174"/>
      <c r="I86" s="174"/>
      <c r="J86" s="174"/>
      <c r="K86" s="174"/>
      <c r="L86" s="174"/>
      <c r="M86" s="174"/>
      <c r="N86" s="161"/>
      <c r="O86" s="161"/>
      <c r="P86" s="161"/>
      <c r="Q86" s="161"/>
      <c r="R86" s="161"/>
      <c r="S86" s="161"/>
      <c r="T86" s="162"/>
      <c r="U86" s="161"/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125</v>
      </c>
      <c r="AF86" s="151">
        <v>0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>
      <c r="A87" s="152"/>
      <c r="B87" s="159"/>
      <c r="C87" s="195" t="s">
        <v>213</v>
      </c>
      <c r="D87" s="163"/>
      <c r="E87" s="169">
        <v>-10.617000000000001</v>
      </c>
      <c r="F87" s="174"/>
      <c r="G87" s="174"/>
      <c r="H87" s="174"/>
      <c r="I87" s="174"/>
      <c r="J87" s="174"/>
      <c r="K87" s="174"/>
      <c r="L87" s="174"/>
      <c r="M87" s="174"/>
      <c r="N87" s="161"/>
      <c r="O87" s="161"/>
      <c r="P87" s="161"/>
      <c r="Q87" s="161"/>
      <c r="R87" s="161"/>
      <c r="S87" s="161"/>
      <c r="T87" s="162"/>
      <c r="U87" s="161"/>
      <c r="V87" s="151"/>
      <c r="W87" s="151"/>
      <c r="X87" s="151"/>
      <c r="Y87" s="151"/>
      <c r="Z87" s="151"/>
      <c r="AA87" s="151"/>
      <c r="AB87" s="151"/>
      <c r="AC87" s="151"/>
      <c r="AD87" s="151"/>
      <c r="AE87" s="151" t="s">
        <v>125</v>
      </c>
      <c r="AF87" s="151">
        <v>0</v>
      </c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>
      <c r="A88" s="152"/>
      <c r="B88" s="159"/>
      <c r="C88" s="195" t="s">
        <v>214</v>
      </c>
      <c r="D88" s="163"/>
      <c r="E88" s="169">
        <v>-6.3179999999999996</v>
      </c>
      <c r="F88" s="174"/>
      <c r="G88" s="174"/>
      <c r="H88" s="174"/>
      <c r="I88" s="174"/>
      <c r="J88" s="174"/>
      <c r="K88" s="174"/>
      <c r="L88" s="174"/>
      <c r="M88" s="174"/>
      <c r="N88" s="161"/>
      <c r="O88" s="161"/>
      <c r="P88" s="161"/>
      <c r="Q88" s="161"/>
      <c r="R88" s="161"/>
      <c r="S88" s="161"/>
      <c r="T88" s="162"/>
      <c r="U88" s="161"/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125</v>
      </c>
      <c r="AF88" s="151">
        <v>0</v>
      </c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>
      <c r="A89" s="152"/>
      <c r="B89" s="159"/>
      <c r="C89" s="195" t="s">
        <v>215</v>
      </c>
      <c r="D89" s="163"/>
      <c r="E89" s="169">
        <v>-14.958</v>
      </c>
      <c r="F89" s="174"/>
      <c r="G89" s="174"/>
      <c r="H89" s="174"/>
      <c r="I89" s="174"/>
      <c r="J89" s="174"/>
      <c r="K89" s="174"/>
      <c r="L89" s="174"/>
      <c r="M89" s="174"/>
      <c r="N89" s="161"/>
      <c r="O89" s="161"/>
      <c r="P89" s="161"/>
      <c r="Q89" s="161"/>
      <c r="R89" s="161"/>
      <c r="S89" s="161"/>
      <c r="T89" s="162"/>
      <c r="U89" s="161"/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125</v>
      </c>
      <c r="AF89" s="151">
        <v>0</v>
      </c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>
      <c r="A90" s="152">
        <v>18</v>
      </c>
      <c r="B90" s="159" t="s">
        <v>216</v>
      </c>
      <c r="C90" s="194" t="s">
        <v>217</v>
      </c>
      <c r="D90" s="161" t="s">
        <v>141</v>
      </c>
      <c r="E90" s="168">
        <v>43.368200000000002</v>
      </c>
      <c r="F90" s="173"/>
      <c r="G90" s="174">
        <f>ROUND(E90*F90,2)</f>
        <v>0</v>
      </c>
      <c r="H90" s="173"/>
      <c r="I90" s="174">
        <f>ROUND(E90*H90,2)</f>
        <v>0</v>
      </c>
      <c r="J90" s="173"/>
      <c r="K90" s="174">
        <f>ROUND(E90*J90,2)</f>
        <v>0</v>
      </c>
      <c r="L90" s="174">
        <v>21</v>
      </c>
      <c r="M90" s="174">
        <f>G90*(1+L90/100)</f>
        <v>0</v>
      </c>
      <c r="N90" s="161">
        <v>0</v>
      </c>
      <c r="O90" s="161">
        <f>ROUND(E90*N90,5)</f>
        <v>0</v>
      </c>
      <c r="P90" s="161">
        <v>0</v>
      </c>
      <c r="Q90" s="161">
        <f>ROUND(E90*P90,5)</f>
        <v>0</v>
      </c>
      <c r="R90" s="161"/>
      <c r="S90" s="161"/>
      <c r="T90" s="162">
        <v>0.64680000000000004</v>
      </c>
      <c r="U90" s="161">
        <f>ROUND(E90*T90,2)</f>
        <v>28.05</v>
      </c>
      <c r="V90" s="151"/>
      <c r="W90" s="151"/>
      <c r="X90" s="151"/>
      <c r="Y90" s="151"/>
      <c r="Z90" s="151"/>
      <c r="AA90" s="151"/>
      <c r="AB90" s="151"/>
      <c r="AC90" s="151"/>
      <c r="AD90" s="151"/>
      <c r="AE90" s="151" t="s">
        <v>123</v>
      </c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>
      <c r="A91" s="152"/>
      <c r="B91" s="159"/>
      <c r="C91" s="195" t="s">
        <v>218</v>
      </c>
      <c r="D91" s="163"/>
      <c r="E91" s="169">
        <v>43.368200000000002</v>
      </c>
      <c r="F91" s="174"/>
      <c r="G91" s="174"/>
      <c r="H91" s="174"/>
      <c r="I91" s="174"/>
      <c r="J91" s="174"/>
      <c r="K91" s="174"/>
      <c r="L91" s="174"/>
      <c r="M91" s="174"/>
      <c r="N91" s="161"/>
      <c r="O91" s="161"/>
      <c r="P91" s="161"/>
      <c r="Q91" s="161"/>
      <c r="R91" s="161"/>
      <c r="S91" s="161"/>
      <c r="T91" s="162"/>
      <c r="U91" s="161"/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125</v>
      </c>
      <c r="AF91" s="151">
        <v>0</v>
      </c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>
      <c r="A92" s="152">
        <v>19</v>
      </c>
      <c r="B92" s="159" t="s">
        <v>219</v>
      </c>
      <c r="C92" s="194" t="s">
        <v>220</v>
      </c>
      <c r="D92" s="161" t="s">
        <v>141</v>
      </c>
      <c r="E92" s="168">
        <v>27.05</v>
      </c>
      <c r="F92" s="173"/>
      <c r="G92" s="174">
        <f>ROUND(E92*F92,2)</f>
        <v>0</v>
      </c>
      <c r="H92" s="173"/>
      <c r="I92" s="174">
        <f>ROUND(E92*H92,2)</f>
        <v>0</v>
      </c>
      <c r="J92" s="173"/>
      <c r="K92" s="174">
        <f>ROUND(E92*J92,2)</f>
        <v>0</v>
      </c>
      <c r="L92" s="174">
        <v>21</v>
      </c>
      <c r="M92" s="174">
        <f>G92*(1+L92/100)</f>
        <v>0</v>
      </c>
      <c r="N92" s="161">
        <v>0</v>
      </c>
      <c r="O92" s="161">
        <f>ROUND(E92*N92,5)</f>
        <v>0</v>
      </c>
      <c r="P92" s="161">
        <v>0</v>
      </c>
      <c r="Q92" s="161">
        <f>ROUND(E92*P92,5)</f>
        <v>0</v>
      </c>
      <c r="R92" s="161"/>
      <c r="S92" s="161"/>
      <c r="T92" s="162">
        <v>1.7629999999999999</v>
      </c>
      <c r="U92" s="161">
        <f>ROUND(E92*T92,2)</f>
        <v>47.69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123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>
      <c r="A93" s="152"/>
      <c r="B93" s="159"/>
      <c r="C93" s="195" t="s">
        <v>221</v>
      </c>
      <c r="D93" s="163"/>
      <c r="E93" s="169">
        <v>0.76</v>
      </c>
      <c r="F93" s="174"/>
      <c r="G93" s="174"/>
      <c r="H93" s="174"/>
      <c r="I93" s="174"/>
      <c r="J93" s="174"/>
      <c r="K93" s="174"/>
      <c r="L93" s="174"/>
      <c r="M93" s="174"/>
      <c r="N93" s="161"/>
      <c r="O93" s="161"/>
      <c r="P93" s="161"/>
      <c r="Q93" s="161"/>
      <c r="R93" s="161"/>
      <c r="S93" s="161"/>
      <c r="T93" s="162"/>
      <c r="U93" s="161"/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125</v>
      </c>
      <c r="AF93" s="151">
        <v>0</v>
      </c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>
      <c r="A94" s="152"/>
      <c r="B94" s="159"/>
      <c r="C94" s="195" t="s">
        <v>222</v>
      </c>
      <c r="D94" s="163"/>
      <c r="E94" s="169">
        <v>4.37</v>
      </c>
      <c r="F94" s="174"/>
      <c r="G94" s="174"/>
      <c r="H94" s="174"/>
      <c r="I94" s="174"/>
      <c r="J94" s="174"/>
      <c r="K94" s="174"/>
      <c r="L94" s="174"/>
      <c r="M94" s="174"/>
      <c r="N94" s="161"/>
      <c r="O94" s="161"/>
      <c r="P94" s="161"/>
      <c r="Q94" s="161"/>
      <c r="R94" s="161"/>
      <c r="S94" s="161"/>
      <c r="T94" s="162"/>
      <c r="U94" s="161"/>
      <c r="V94" s="151"/>
      <c r="W94" s="151"/>
      <c r="X94" s="151"/>
      <c r="Y94" s="151"/>
      <c r="Z94" s="151"/>
      <c r="AA94" s="151"/>
      <c r="AB94" s="151"/>
      <c r="AC94" s="151"/>
      <c r="AD94" s="151"/>
      <c r="AE94" s="151" t="s">
        <v>125</v>
      </c>
      <c r="AF94" s="151">
        <v>0</v>
      </c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>
      <c r="A95" s="152"/>
      <c r="B95" s="159"/>
      <c r="C95" s="195" t="s">
        <v>223</v>
      </c>
      <c r="D95" s="163"/>
      <c r="E95" s="169">
        <v>19.38</v>
      </c>
      <c r="F95" s="174"/>
      <c r="G95" s="174"/>
      <c r="H95" s="174"/>
      <c r="I95" s="174"/>
      <c r="J95" s="174"/>
      <c r="K95" s="174"/>
      <c r="L95" s="174"/>
      <c r="M95" s="174"/>
      <c r="N95" s="161"/>
      <c r="O95" s="161"/>
      <c r="P95" s="161"/>
      <c r="Q95" s="161"/>
      <c r="R95" s="161"/>
      <c r="S95" s="161"/>
      <c r="T95" s="162"/>
      <c r="U95" s="161"/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125</v>
      </c>
      <c r="AF95" s="151">
        <v>0</v>
      </c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>
      <c r="A96" s="152"/>
      <c r="B96" s="159"/>
      <c r="C96" s="195" t="s">
        <v>224</v>
      </c>
      <c r="D96" s="163"/>
      <c r="E96" s="169">
        <v>1.26</v>
      </c>
      <c r="F96" s="174"/>
      <c r="G96" s="174"/>
      <c r="H96" s="174"/>
      <c r="I96" s="174"/>
      <c r="J96" s="174"/>
      <c r="K96" s="174"/>
      <c r="L96" s="174"/>
      <c r="M96" s="174"/>
      <c r="N96" s="161"/>
      <c r="O96" s="161"/>
      <c r="P96" s="161"/>
      <c r="Q96" s="161"/>
      <c r="R96" s="161"/>
      <c r="S96" s="161"/>
      <c r="T96" s="162"/>
      <c r="U96" s="161"/>
      <c r="V96" s="151"/>
      <c r="W96" s="151"/>
      <c r="X96" s="151"/>
      <c r="Y96" s="151"/>
      <c r="Z96" s="151"/>
      <c r="AA96" s="151"/>
      <c r="AB96" s="151"/>
      <c r="AC96" s="151"/>
      <c r="AD96" s="151"/>
      <c r="AE96" s="151" t="s">
        <v>125</v>
      </c>
      <c r="AF96" s="151">
        <v>0</v>
      </c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>
      <c r="A97" s="152"/>
      <c r="B97" s="159"/>
      <c r="C97" s="195" t="s">
        <v>225</v>
      </c>
      <c r="D97" s="163"/>
      <c r="E97" s="169">
        <v>0.72</v>
      </c>
      <c r="F97" s="174"/>
      <c r="G97" s="174"/>
      <c r="H97" s="174"/>
      <c r="I97" s="174"/>
      <c r="J97" s="174"/>
      <c r="K97" s="174"/>
      <c r="L97" s="174"/>
      <c r="M97" s="174"/>
      <c r="N97" s="161"/>
      <c r="O97" s="161"/>
      <c r="P97" s="161"/>
      <c r="Q97" s="161"/>
      <c r="R97" s="161"/>
      <c r="S97" s="161"/>
      <c r="T97" s="162"/>
      <c r="U97" s="161"/>
      <c r="V97" s="151"/>
      <c r="W97" s="151"/>
      <c r="X97" s="151"/>
      <c r="Y97" s="151"/>
      <c r="Z97" s="151"/>
      <c r="AA97" s="151"/>
      <c r="AB97" s="151"/>
      <c r="AC97" s="151"/>
      <c r="AD97" s="151"/>
      <c r="AE97" s="151" t="s">
        <v>125</v>
      </c>
      <c r="AF97" s="151">
        <v>0</v>
      </c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>
      <c r="A98" s="152"/>
      <c r="B98" s="159"/>
      <c r="C98" s="195" t="s">
        <v>226</v>
      </c>
      <c r="D98" s="163"/>
      <c r="E98" s="169">
        <v>0.56000000000000005</v>
      </c>
      <c r="F98" s="174"/>
      <c r="G98" s="174"/>
      <c r="H98" s="174"/>
      <c r="I98" s="174"/>
      <c r="J98" s="174"/>
      <c r="K98" s="174"/>
      <c r="L98" s="174"/>
      <c r="M98" s="174"/>
      <c r="N98" s="161"/>
      <c r="O98" s="161"/>
      <c r="P98" s="161"/>
      <c r="Q98" s="161"/>
      <c r="R98" s="161"/>
      <c r="S98" s="161"/>
      <c r="T98" s="162"/>
      <c r="U98" s="161"/>
      <c r="V98" s="151"/>
      <c r="W98" s="151"/>
      <c r="X98" s="151"/>
      <c r="Y98" s="151"/>
      <c r="Z98" s="151"/>
      <c r="AA98" s="151"/>
      <c r="AB98" s="151"/>
      <c r="AC98" s="151"/>
      <c r="AD98" s="151"/>
      <c r="AE98" s="151" t="s">
        <v>125</v>
      </c>
      <c r="AF98" s="151">
        <v>0</v>
      </c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>
      <c r="A99" s="152">
        <v>20</v>
      </c>
      <c r="B99" s="159" t="s">
        <v>227</v>
      </c>
      <c r="C99" s="194" t="s">
        <v>228</v>
      </c>
      <c r="D99" s="161" t="s">
        <v>229</v>
      </c>
      <c r="E99" s="168">
        <v>27.5</v>
      </c>
      <c r="F99" s="173"/>
      <c r="G99" s="174">
        <f>ROUND(E99*F99,2)</f>
        <v>0</v>
      </c>
      <c r="H99" s="173"/>
      <c r="I99" s="174">
        <f>ROUND(E99*H99,2)</f>
        <v>0</v>
      </c>
      <c r="J99" s="173"/>
      <c r="K99" s="174">
        <f>ROUND(E99*J99,2)</f>
        <v>0</v>
      </c>
      <c r="L99" s="174">
        <v>21</v>
      </c>
      <c r="M99" s="174">
        <f>G99*(1+L99/100)</f>
        <v>0</v>
      </c>
      <c r="N99" s="161">
        <v>8.6899999999999998E-3</v>
      </c>
      <c r="O99" s="161">
        <f>ROUND(E99*N99,5)</f>
        <v>0.23898</v>
      </c>
      <c r="P99" s="161">
        <v>0</v>
      </c>
      <c r="Q99" s="161">
        <f>ROUND(E99*P99,5)</f>
        <v>0</v>
      </c>
      <c r="R99" s="161"/>
      <c r="S99" s="161"/>
      <c r="T99" s="162">
        <v>3.7989999999999999</v>
      </c>
      <c r="U99" s="161">
        <f>ROUND(E99*T99,2)</f>
        <v>104.47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 t="s">
        <v>230</v>
      </c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>
      <c r="A100" s="152"/>
      <c r="B100" s="159"/>
      <c r="C100" s="195" t="s">
        <v>231</v>
      </c>
      <c r="D100" s="163"/>
      <c r="E100" s="169">
        <v>26</v>
      </c>
      <c r="F100" s="174"/>
      <c r="G100" s="174"/>
      <c r="H100" s="174"/>
      <c r="I100" s="174"/>
      <c r="J100" s="174"/>
      <c r="K100" s="174"/>
      <c r="L100" s="174"/>
      <c r="M100" s="174"/>
      <c r="N100" s="161"/>
      <c r="O100" s="161"/>
      <c r="P100" s="161"/>
      <c r="Q100" s="161"/>
      <c r="R100" s="161"/>
      <c r="S100" s="161"/>
      <c r="T100" s="162"/>
      <c r="U100" s="16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 t="s">
        <v>125</v>
      </c>
      <c r="AF100" s="151">
        <v>0</v>
      </c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>
      <c r="A101" s="152"/>
      <c r="B101" s="159"/>
      <c r="C101" s="195" t="s">
        <v>232</v>
      </c>
      <c r="D101" s="163"/>
      <c r="E101" s="169">
        <v>1.5</v>
      </c>
      <c r="F101" s="174"/>
      <c r="G101" s="174"/>
      <c r="H101" s="174"/>
      <c r="I101" s="174"/>
      <c r="J101" s="174"/>
      <c r="K101" s="174"/>
      <c r="L101" s="174"/>
      <c r="M101" s="174"/>
      <c r="N101" s="161"/>
      <c r="O101" s="161"/>
      <c r="P101" s="161"/>
      <c r="Q101" s="161"/>
      <c r="R101" s="161"/>
      <c r="S101" s="161"/>
      <c r="T101" s="162"/>
      <c r="U101" s="16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 t="s">
        <v>125</v>
      </c>
      <c r="AF101" s="151">
        <v>0</v>
      </c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>
      <c r="A102" s="152">
        <v>21</v>
      </c>
      <c r="B102" s="159" t="s">
        <v>233</v>
      </c>
      <c r="C102" s="194" t="s">
        <v>234</v>
      </c>
      <c r="D102" s="161" t="s">
        <v>229</v>
      </c>
      <c r="E102" s="168">
        <v>14.5</v>
      </c>
      <c r="F102" s="173"/>
      <c r="G102" s="174">
        <f>ROUND(E102*F102,2)</f>
        <v>0</v>
      </c>
      <c r="H102" s="173"/>
      <c r="I102" s="174">
        <f>ROUND(E102*H102,2)</f>
        <v>0</v>
      </c>
      <c r="J102" s="173"/>
      <c r="K102" s="174">
        <f>ROUND(E102*J102,2)</f>
        <v>0</v>
      </c>
      <c r="L102" s="174">
        <v>21</v>
      </c>
      <c r="M102" s="174">
        <f>G102*(1+L102/100)</f>
        <v>0</v>
      </c>
      <c r="N102" s="161">
        <v>2.478E-2</v>
      </c>
      <c r="O102" s="161">
        <f>ROUND(E102*N102,5)</f>
        <v>0.35931000000000002</v>
      </c>
      <c r="P102" s="161">
        <v>0</v>
      </c>
      <c r="Q102" s="161">
        <f>ROUND(E102*P102,5)</f>
        <v>0</v>
      </c>
      <c r="R102" s="161"/>
      <c r="S102" s="161"/>
      <c r="T102" s="162">
        <v>3.6429999999999998</v>
      </c>
      <c r="U102" s="161">
        <f>ROUND(E102*T102,2)</f>
        <v>52.82</v>
      </c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 t="s">
        <v>230</v>
      </c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>
      <c r="A103" s="152"/>
      <c r="B103" s="159"/>
      <c r="C103" s="195" t="s">
        <v>235</v>
      </c>
      <c r="D103" s="163"/>
      <c r="E103" s="169">
        <v>10</v>
      </c>
      <c r="F103" s="174"/>
      <c r="G103" s="174"/>
      <c r="H103" s="174"/>
      <c r="I103" s="174"/>
      <c r="J103" s="174"/>
      <c r="K103" s="174"/>
      <c r="L103" s="174"/>
      <c r="M103" s="174"/>
      <c r="N103" s="161"/>
      <c r="O103" s="161"/>
      <c r="P103" s="161"/>
      <c r="Q103" s="161"/>
      <c r="R103" s="161"/>
      <c r="S103" s="161"/>
      <c r="T103" s="162"/>
      <c r="U103" s="16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 t="s">
        <v>125</v>
      </c>
      <c r="AF103" s="151">
        <v>0</v>
      </c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>
      <c r="A104" s="152"/>
      <c r="B104" s="159"/>
      <c r="C104" s="195" t="s">
        <v>236</v>
      </c>
      <c r="D104" s="163"/>
      <c r="E104" s="169">
        <v>3</v>
      </c>
      <c r="F104" s="174"/>
      <c r="G104" s="174"/>
      <c r="H104" s="174"/>
      <c r="I104" s="174"/>
      <c r="J104" s="174"/>
      <c r="K104" s="174"/>
      <c r="L104" s="174"/>
      <c r="M104" s="174"/>
      <c r="N104" s="161"/>
      <c r="O104" s="161"/>
      <c r="P104" s="161"/>
      <c r="Q104" s="161"/>
      <c r="R104" s="161"/>
      <c r="S104" s="161"/>
      <c r="T104" s="162"/>
      <c r="U104" s="16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 t="s">
        <v>125</v>
      </c>
      <c r="AF104" s="151">
        <v>0</v>
      </c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>
      <c r="A105" s="152"/>
      <c r="B105" s="159"/>
      <c r="C105" s="195" t="s">
        <v>237</v>
      </c>
      <c r="D105" s="163"/>
      <c r="E105" s="169">
        <v>1.5</v>
      </c>
      <c r="F105" s="174"/>
      <c r="G105" s="174"/>
      <c r="H105" s="174"/>
      <c r="I105" s="174"/>
      <c r="J105" s="174"/>
      <c r="K105" s="174"/>
      <c r="L105" s="174"/>
      <c r="M105" s="174"/>
      <c r="N105" s="161"/>
      <c r="O105" s="161"/>
      <c r="P105" s="161"/>
      <c r="Q105" s="161"/>
      <c r="R105" s="161"/>
      <c r="S105" s="161"/>
      <c r="T105" s="162"/>
      <c r="U105" s="16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 t="s">
        <v>125</v>
      </c>
      <c r="AF105" s="151">
        <v>0</v>
      </c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>
      <c r="A106" s="152">
        <v>22</v>
      </c>
      <c r="B106" s="159" t="s">
        <v>238</v>
      </c>
      <c r="C106" s="194" t="s">
        <v>239</v>
      </c>
      <c r="D106" s="161" t="s">
        <v>141</v>
      </c>
      <c r="E106" s="168">
        <v>46.988700000000001</v>
      </c>
      <c r="F106" s="173"/>
      <c r="G106" s="174">
        <f>ROUND(E106*F106,2)</f>
        <v>0</v>
      </c>
      <c r="H106" s="173"/>
      <c r="I106" s="174">
        <f>ROUND(E106*H106,2)</f>
        <v>0</v>
      </c>
      <c r="J106" s="173"/>
      <c r="K106" s="174">
        <f>ROUND(E106*J106,2)</f>
        <v>0</v>
      </c>
      <c r="L106" s="174">
        <v>21</v>
      </c>
      <c r="M106" s="174">
        <f>G106*(1+L106/100)</f>
        <v>0</v>
      </c>
      <c r="N106" s="161">
        <v>0</v>
      </c>
      <c r="O106" s="161">
        <f>ROUND(E106*N106,5)</f>
        <v>0</v>
      </c>
      <c r="P106" s="161">
        <v>0</v>
      </c>
      <c r="Q106" s="161">
        <f>ROUND(E106*P106,5)</f>
        <v>0</v>
      </c>
      <c r="R106" s="161"/>
      <c r="S106" s="161"/>
      <c r="T106" s="162">
        <v>1.0999999999999999E-2</v>
      </c>
      <c r="U106" s="161">
        <f>ROUND(E106*T106,2)</f>
        <v>0.52</v>
      </c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 t="s">
        <v>123</v>
      </c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>
      <c r="A107" s="152"/>
      <c r="B107" s="159"/>
      <c r="C107" s="195" t="s">
        <v>240</v>
      </c>
      <c r="D107" s="163"/>
      <c r="E107" s="169">
        <v>3.6204999999999998</v>
      </c>
      <c r="F107" s="174"/>
      <c r="G107" s="174"/>
      <c r="H107" s="174"/>
      <c r="I107" s="174"/>
      <c r="J107" s="174"/>
      <c r="K107" s="174"/>
      <c r="L107" s="174"/>
      <c r="M107" s="174"/>
      <c r="N107" s="161"/>
      <c r="O107" s="161"/>
      <c r="P107" s="161"/>
      <c r="Q107" s="161"/>
      <c r="R107" s="161"/>
      <c r="S107" s="161"/>
      <c r="T107" s="162"/>
      <c r="U107" s="16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 t="s">
        <v>125</v>
      </c>
      <c r="AF107" s="151">
        <v>0</v>
      </c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>
      <c r="A108" s="152"/>
      <c r="B108" s="159"/>
      <c r="C108" s="195" t="s">
        <v>241</v>
      </c>
      <c r="D108" s="163"/>
      <c r="E108" s="169">
        <v>43.368200000000002</v>
      </c>
      <c r="F108" s="174"/>
      <c r="G108" s="174"/>
      <c r="H108" s="174"/>
      <c r="I108" s="174"/>
      <c r="J108" s="174"/>
      <c r="K108" s="174"/>
      <c r="L108" s="174"/>
      <c r="M108" s="174"/>
      <c r="N108" s="161"/>
      <c r="O108" s="161"/>
      <c r="P108" s="161"/>
      <c r="Q108" s="161"/>
      <c r="R108" s="161"/>
      <c r="S108" s="161"/>
      <c r="T108" s="162"/>
      <c r="U108" s="16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 t="s">
        <v>125</v>
      </c>
      <c r="AF108" s="151">
        <v>0</v>
      </c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>
      <c r="A109" s="152">
        <v>23</v>
      </c>
      <c r="B109" s="159" t="s">
        <v>242</v>
      </c>
      <c r="C109" s="194" t="s">
        <v>243</v>
      </c>
      <c r="D109" s="161" t="s">
        <v>141</v>
      </c>
      <c r="E109" s="168">
        <v>469.887</v>
      </c>
      <c r="F109" s="173"/>
      <c r="G109" s="174">
        <f>ROUND(E109*F109,2)</f>
        <v>0</v>
      </c>
      <c r="H109" s="173"/>
      <c r="I109" s="174">
        <f>ROUND(E109*H109,2)</f>
        <v>0</v>
      </c>
      <c r="J109" s="173"/>
      <c r="K109" s="174">
        <f>ROUND(E109*J109,2)</f>
        <v>0</v>
      </c>
      <c r="L109" s="174">
        <v>21</v>
      </c>
      <c r="M109" s="174">
        <f>G109*(1+L109/100)</f>
        <v>0</v>
      </c>
      <c r="N109" s="161">
        <v>0</v>
      </c>
      <c r="O109" s="161">
        <f>ROUND(E109*N109,5)</f>
        <v>0</v>
      </c>
      <c r="P109" s="161">
        <v>0</v>
      </c>
      <c r="Q109" s="161">
        <f>ROUND(E109*P109,5)</f>
        <v>0</v>
      </c>
      <c r="R109" s="161"/>
      <c r="S109" s="161"/>
      <c r="T109" s="162">
        <v>0</v>
      </c>
      <c r="U109" s="161">
        <f>ROUND(E109*T109,2)</f>
        <v>0</v>
      </c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 t="s">
        <v>123</v>
      </c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>
      <c r="A110" s="152"/>
      <c r="B110" s="159"/>
      <c r="C110" s="196" t="s">
        <v>142</v>
      </c>
      <c r="D110" s="164"/>
      <c r="E110" s="170"/>
      <c r="F110" s="174"/>
      <c r="G110" s="174"/>
      <c r="H110" s="174"/>
      <c r="I110" s="174"/>
      <c r="J110" s="174"/>
      <c r="K110" s="174"/>
      <c r="L110" s="174"/>
      <c r="M110" s="174"/>
      <c r="N110" s="161"/>
      <c r="O110" s="161"/>
      <c r="P110" s="161"/>
      <c r="Q110" s="161"/>
      <c r="R110" s="161"/>
      <c r="S110" s="161"/>
      <c r="T110" s="162"/>
      <c r="U110" s="16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 t="s">
        <v>125</v>
      </c>
      <c r="AF110" s="151">
        <v>2</v>
      </c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>
      <c r="A111" s="152"/>
      <c r="B111" s="159"/>
      <c r="C111" s="197" t="s">
        <v>244</v>
      </c>
      <c r="D111" s="164"/>
      <c r="E111" s="170"/>
      <c r="F111" s="174"/>
      <c r="G111" s="174"/>
      <c r="H111" s="174"/>
      <c r="I111" s="174"/>
      <c r="J111" s="174"/>
      <c r="K111" s="174"/>
      <c r="L111" s="174"/>
      <c r="M111" s="174"/>
      <c r="N111" s="161"/>
      <c r="O111" s="161"/>
      <c r="P111" s="161"/>
      <c r="Q111" s="161"/>
      <c r="R111" s="161"/>
      <c r="S111" s="161"/>
      <c r="T111" s="162"/>
      <c r="U111" s="16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 t="s">
        <v>125</v>
      </c>
      <c r="AF111" s="151">
        <v>2</v>
      </c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>
      <c r="A112" s="152"/>
      <c r="B112" s="159"/>
      <c r="C112" s="197" t="s">
        <v>245</v>
      </c>
      <c r="D112" s="164"/>
      <c r="E112" s="170">
        <v>3.6204999999999998</v>
      </c>
      <c r="F112" s="174"/>
      <c r="G112" s="174"/>
      <c r="H112" s="174"/>
      <c r="I112" s="174"/>
      <c r="J112" s="174"/>
      <c r="K112" s="174"/>
      <c r="L112" s="174"/>
      <c r="M112" s="174"/>
      <c r="N112" s="161"/>
      <c r="O112" s="161"/>
      <c r="P112" s="161"/>
      <c r="Q112" s="161"/>
      <c r="R112" s="161"/>
      <c r="S112" s="161"/>
      <c r="T112" s="162"/>
      <c r="U112" s="16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 t="s">
        <v>125</v>
      </c>
      <c r="AF112" s="151">
        <v>2</v>
      </c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>
      <c r="A113" s="152"/>
      <c r="B113" s="159"/>
      <c r="C113" s="197" t="s">
        <v>246</v>
      </c>
      <c r="D113" s="164"/>
      <c r="E113" s="170">
        <v>43.368200000000002</v>
      </c>
      <c r="F113" s="174"/>
      <c r="G113" s="174"/>
      <c r="H113" s="174"/>
      <c r="I113" s="174"/>
      <c r="J113" s="174"/>
      <c r="K113" s="174"/>
      <c r="L113" s="174"/>
      <c r="M113" s="174"/>
      <c r="N113" s="161"/>
      <c r="O113" s="161"/>
      <c r="P113" s="161"/>
      <c r="Q113" s="161"/>
      <c r="R113" s="161"/>
      <c r="S113" s="161"/>
      <c r="T113" s="162"/>
      <c r="U113" s="16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 t="s">
        <v>125</v>
      </c>
      <c r="AF113" s="151">
        <v>2</v>
      </c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>
      <c r="A114" s="152"/>
      <c r="B114" s="159"/>
      <c r="C114" s="198" t="s">
        <v>152</v>
      </c>
      <c r="D114" s="165"/>
      <c r="E114" s="171">
        <v>46.988700000000001</v>
      </c>
      <c r="F114" s="174"/>
      <c r="G114" s="174"/>
      <c r="H114" s="174"/>
      <c r="I114" s="174"/>
      <c r="J114" s="174"/>
      <c r="K114" s="174"/>
      <c r="L114" s="174"/>
      <c r="M114" s="174"/>
      <c r="N114" s="161"/>
      <c r="O114" s="161"/>
      <c r="P114" s="161"/>
      <c r="Q114" s="161"/>
      <c r="R114" s="161"/>
      <c r="S114" s="161"/>
      <c r="T114" s="162"/>
      <c r="U114" s="16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 t="s">
        <v>125</v>
      </c>
      <c r="AF114" s="151">
        <v>3</v>
      </c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>
      <c r="A115" s="152"/>
      <c r="B115" s="159"/>
      <c r="C115" s="197" t="s">
        <v>247</v>
      </c>
      <c r="D115" s="164"/>
      <c r="E115" s="170"/>
      <c r="F115" s="174"/>
      <c r="G115" s="174"/>
      <c r="H115" s="174"/>
      <c r="I115" s="174"/>
      <c r="J115" s="174"/>
      <c r="K115" s="174"/>
      <c r="L115" s="174"/>
      <c r="M115" s="174"/>
      <c r="N115" s="161"/>
      <c r="O115" s="161"/>
      <c r="P115" s="161"/>
      <c r="Q115" s="161"/>
      <c r="R115" s="161"/>
      <c r="S115" s="161"/>
      <c r="T115" s="162"/>
      <c r="U115" s="16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 t="s">
        <v>125</v>
      </c>
      <c r="AF115" s="151">
        <v>2</v>
      </c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>
      <c r="A116" s="152"/>
      <c r="B116" s="159"/>
      <c r="C116" s="196" t="s">
        <v>154</v>
      </c>
      <c r="D116" s="164"/>
      <c r="E116" s="170"/>
      <c r="F116" s="174"/>
      <c r="G116" s="174"/>
      <c r="H116" s="174"/>
      <c r="I116" s="174"/>
      <c r="J116" s="174"/>
      <c r="K116" s="174"/>
      <c r="L116" s="174"/>
      <c r="M116" s="174"/>
      <c r="N116" s="161"/>
      <c r="O116" s="161"/>
      <c r="P116" s="161"/>
      <c r="Q116" s="161"/>
      <c r="R116" s="161"/>
      <c r="S116" s="161"/>
      <c r="T116" s="162"/>
      <c r="U116" s="16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 t="s">
        <v>125</v>
      </c>
      <c r="AF116" s="151">
        <v>0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>
      <c r="A117" s="152"/>
      <c r="B117" s="159"/>
      <c r="C117" s="195" t="s">
        <v>248</v>
      </c>
      <c r="D117" s="163"/>
      <c r="E117" s="169">
        <v>469.887</v>
      </c>
      <c r="F117" s="174"/>
      <c r="G117" s="174"/>
      <c r="H117" s="174"/>
      <c r="I117" s="174"/>
      <c r="J117" s="174"/>
      <c r="K117" s="174"/>
      <c r="L117" s="174"/>
      <c r="M117" s="174"/>
      <c r="N117" s="161"/>
      <c r="O117" s="161"/>
      <c r="P117" s="161"/>
      <c r="Q117" s="161"/>
      <c r="R117" s="161"/>
      <c r="S117" s="161"/>
      <c r="T117" s="162"/>
      <c r="U117" s="16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 t="s">
        <v>125</v>
      </c>
      <c r="AF117" s="151">
        <v>0</v>
      </c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>
      <c r="A118" s="152">
        <v>24</v>
      </c>
      <c r="B118" s="159" t="s">
        <v>249</v>
      </c>
      <c r="C118" s="194" t="s">
        <v>250</v>
      </c>
      <c r="D118" s="161" t="s">
        <v>141</v>
      </c>
      <c r="E118" s="168">
        <v>46.988700000000001</v>
      </c>
      <c r="F118" s="173"/>
      <c r="G118" s="174">
        <f>ROUND(E118*F118,2)</f>
        <v>0</v>
      </c>
      <c r="H118" s="173"/>
      <c r="I118" s="174">
        <f>ROUND(E118*H118,2)</f>
        <v>0</v>
      </c>
      <c r="J118" s="173"/>
      <c r="K118" s="174">
        <f>ROUND(E118*J118,2)</f>
        <v>0</v>
      </c>
      <c r="L118" s="174">
        <v>21</v>
      </c>
      <c r="M118" s="174">
        <f>G118*(1+L118/100)</f>
        <v>0</v>
      </c>
      <c r="N118" s="161">
        <v>0</v>
      </c>
      <c r="O118" s="161">
        <f>ROUND(E118*N118,5)</f>
        <v>0</v>
      </c>
      <c r="P118" s="161">
        <v>0</v>
      </c>
      <c r="Q118" s="161">
        <f>ROUND(E118*P118,5)</f>
        <v>0</v>
      </c>
      <c r="R118" s="161"/>
      <c r="S118" s="161"/>
      <c r="T118" s="162">
        <v>0.65200000000000002</v>
      </c>
      <c r="U118" s="161">
        <f>ROUND(E118*T118,2)</f>
        <v>30.64</v>
      </c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 t="s">
        <v>123</v>
      </c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>
      <c r="A119" s="152"/>
      <c r="B119" s="159"/>
      <c r="C119" s="195" t="s">
        <v>240</v>
      </c>
      <c r="D119" s="163"/>
      <c r="E119" s="169">
        <v>3.6204999999999998</v>
      </c>
      <c r="F119" s="174"/>
      <c r="G119" s="174"/>
      <c r="H119" s="174"/>
      <c r="I119" s="174"/>
      <c r="J119" s="174"/>
      <c r="K119" s="174"/>
      <c r="L119" s="174"/>
      <c r="M119" s="174"/>
      <c r="N119" s="161"/>
      <c r="O119" s="161"/>
      <c r="P119" s="161"/>
      <c r="Q119" s="161"/>
      <c r="R119" s="161"/>
      <c r="S119" s="161"/>
      <c r="T119" s="162"/>
      <c r="U119" s="16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 t="s">
        <v>125</v>
      </c>
      <c r="AF119" s="151">
        <v>0</v>
      </c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>
      <c r="A120" s="152"/>
      <c r="B120" s="159"/>
      <c r="C120" s="195" t="s">
        <v>241</v>
      </c>
      <c r="D120" s="163"/>
      <c r="E120" s="169">
        <v>43.368200000000002</v>
      </c>
      <c r="F120" s="174"/>
      <c r="G120" s="174"/>
      <c r="H120" s="174"/>
      <c r="I120" s="174"/>
      <c r="J120" s="174"/>
      <c r="K120" s="174"/>
      <c r="L120" s="174"/>
      <c r="M120" s="174"/>
      <c r="N120" s="161"/>
      <c r="O120" s="161"/>
      <c r="P120" s="161"/>
      <c r="Q120" s="161"/>
      <c r="R120" s="161"/>
      <c r="S120" s="161"/>
      <c r="T120" s="162"/>
      <c r="U120" s="16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 t="s">
        <v>125</v>
      </c>
      <c r="AF120" s="151">
        <v>0</v>
      </c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>
      <c r="A121" s="152">
        <v>25</v>
      </c>
      <c r="B121" s="159" t="s">
        <v>251</v>
      </c>
      <c r="C121" s="194" t="s">
        <v>252</v>
      </c>
      <c r="D121" s="161" t="s">
        <v>141</v>
      </c>
      <c r="E121" s="168">
        <v>46.988700000000001</v>
      </c>
      <c r="F121" s="173"/>
      <c r="G121" s="174">
        <f>ROUND(E121*F121,2)</f>
        <v>0</v>
      </c>
      <c r="H121" s="173"/>
      <c r="I121" s="174">
        <f>ROUND(E121*H121,2)</f>
        <v>0</v>
      </c>
      <c r="J121" s="173"/>
      <c r="K121" s="174">
        <f>ROUND(E121*J121,2)</f>
        <v>0</v>
      </c>
      <c r="L121" s="174">
        <v>21</v>
      </c>
      <c r="M121" s="174">
        <f>G121*(1+L121/100)</f>
        <v>0</v>
      </c>
      <c r="N121" s="161">
        <v>0</v>
      </c>
      <c r="O121" s="161">
        <f>ROUND(E121*N121,5)</f>
        <v>0</v>
      </c>
      <c r="P121" s="161">
        <v>0</v>
      </c>
      <c r="Q121" s="161">
        <f>ROUND(E121*P121,5)</f>
        <v>0</v>
      </c>
      <c r="R121" s="161"/>
      <c r="S121" s="161"/>
      <c r="T121" s="162">
        <v>8.9999999999999993E-3</v>
      </c>
      <c r="U121" s="161">
        <f>ROUND(E121*T121,2)</f>
        <v>0.42</v>
      </c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 t="s">
        <v>123</v>
      </c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>
      <c r="A122" s="152"/>
      <c r="B122" s="159"/>
      <c r="C122" s="195" t="s">
        <v>240</v>
      </c>
      <c r="D122" s="163"/>
      <c r="E122" s="169">
        <v>3.6204999999999998</v>
      </c>
      <c r="F122" s="174"/>
      <c r="G122" s="174"/>
      <c r="H122" s="174"/>
      <c r="I122" s="174"/>
      <c r="J122" s="174"/>
      <c r="K122" s="174"/>
      <c r="L122" s="174"/>
      <c r="M122" s="174"/>
      <c r="N122" s="161"/>
      <c r="O122" s="161"/>
      <c r="P122" s="161"/>
      <c r="Q122" s="161"/>
      <c r="R122" s="161"/>
      <c r="S122" s="161"/>
      <c r="T122" s="162"/>
      <c r="U122" s="16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 t="s">
        <v>125</v>
      </c>
      <c r="AF122" s="151">
        <v>0</v>
      </c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>
      <c r="A123" s="152"/>
      <c r="B123" s="159"/>
      <c r="C123" s="195" t="s">
        <v>241</v>
      </c>
      <c r="D123" s="163"/>
      <c r="E123" s="169">
        <v>43.368200000000002</v>
      </c>
      <c r="F123" s="174"/>
      <c r="G123" s="174"/>
      <c r="H123" s="174"/>
      <c r="I123" s="174"/>
      <c r="J123" s="174"/>
      <c r="K123" s="174"/>
      <c r="L123" s="174"/>
      <c r="M123" s="174"/>
      <c r="N123" s="161"/>
      <c r="O123" s="161"/>
      <c r="P123" s="161"/>
      <c r="Q123" s="161"/>
      <c r="R123" s="161"/>
      <c r="S123" s="161"/>
      <c r="T123" s="162"/>
      <c r="U123" s="16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 t="s">
        <v>125</v>
      </c>
      <c r="AF123" s="151">
        <v>0</v>
      </c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>
      <c r="A124" s="152">
        <v>26</v>
      </c>
      <c r="B124" s="159" t="s">
        <v>253</v>
      </c>
      <c r="C124" s="194" t="s">
        <v>254</v>
      </c>
      <c r="D124" s="161" t="s">
        <v>141</v>
      </c>
      <c r="E124" s="168">
        <v>46.988700000000001</v>
      </c>
      <c r="F124" s="173"/>
      <c r="G124" s="174">
        <f>ROUND(E124*F124,2)</f>
        <v>0</v>
      </c>
      <c r="H124" s="173"/>
      <c r="I124" s="174">
        <f>ROUND(E124*H124,2)</f>
        <v>0</v>
      </c>
      <c r="J124" s="173"/>
      <c r="K124" s="174">
        <f>ROUND(E124*J124,2)</f>
        <v>0</v>
      </c>
      <c r="L124" s="174">
        <v>21</v>
      </c>
      <c r="M124" s="174">
        <f>G124*(1+L124/100)</f>
        <v>0</v>
      </c>
      <c r="N124" s="161">
        <v>0</v>
      </c>
      <c r="O124" s="161">
        <f>ROUND(E124*N124,5)</f>
        <v>0</v>
      </c>
      <c r="P124" s="161">
        <v>0</v>
      </c>
      <c r="Q124" s="161">
        <f>ROUND(E124*P124,5)</f>
        <v>0</v>
      </c>
      <c r="R124" s="161"/>
      <c r="S124" s="161"/>
      <c r="T124" s="162">
        <v>0</v>
      </c>
      <c r="U124" s="161">
        <f>ROUND(E124*T124,2)</f>
        <v>0</v>
      </c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 t="s">
        <v>123</v>
      </c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>
      <c r="A125" s="152"/>
      <c r="B125" s="159"/>
      <c r="C125" s="195" t="s">
        <v>240</v>
      </c>
      <c r="D125" s="163"/>
      <c r="E125" s="169">
        <v>3.6204999999999998</v>
      </c>
      <c r="F125" s="174"/>
      <c r="G125" s="174"/>
      <c r="H125" s="174"/>
      <c r="I125" s="174"/>
      <c r="J125" s="174"/>
      <c r="K125" s="174"/>
      <c r="L125" s="174"/>
      <c r="M125" s="174"/>
      <c r="N125" s="161"/>
      <c r="O125" s="161"/>
      <c r="P125" s="161"/>
      <c r="Q125" s="161"/>
      <c r="R125" s="161"/>
      <c r="S125" s="161"/>
      <c r="T125" s="162"/>
      <c r="U125" s="16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 t="s">
        <v>125</v>
      </c>
      <c r="AF125" s="151">
        <v>0</v>
      </c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>
      <c r="A126" s="152"/>
      <c r="B126" s="159"/>
      <c r="C126" s="195" t="s">
        <v>241</v>
      </c>
      <c r="D126" s="163"/>
      <c r="E126" s="169">
        <v>43.368200000000002</v>
      </c>
      <c r="F126" s="174"/>
      <c r="G126" s="174"/>
      <c r="H126" s="174"/>
      <c r="I126" s="174"/>
      <c r="J126" s="174"/>
      <c r="K126" s="174"/>
      <c r="L126" s="174"/>
      <c r="M126" s="174"/>
      <c r="N126" s="161"/>
      <c r="O126" s="161"/>
      <c r="P126" s="161"/>
      <c r="Q126" s="161"/>
      <c r="R126" s="161"/>
      <c r="S126" s="161"/>
      <c r="T126" s="162"/>
      <c r="U126" s="16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 t="s">
        <v>125</v>
      </c>
      <c r="AF126" s="151">
        <v>0</v>
      </c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>
      <c r="A127" s="152">
        <v>27</v>
      </c>
      <c r="B127" s="159" t="s">
        <v>255</v>
      </c>
      <c r="C127" s="194" t="s">
        <v>256</v>
      </c>
      <c r="D127" s="161" t="s">
        <v>229</v>
      </c>
      <c r="E127" s="168">
        <v>9</v>
      </c>
      <c r="F127" s="173"/>
      <c r="G127" s="174">
        <f>ROUND(E127*F127,2)</f>
        <v>0</v>
      </c>
      <c r="H127" s="173"/>
      <c r="I127" s="174">
        <f>ROUND(E127*H127,2)</f>
        <v>0</v>
      </c>
      <c r="J127" s="173"/>
      <c r="K127" s="174">
        <f>ROUND(E127*J127,2)</f>
        <v>0</v>
      </c>
      <c r="L127" s="174">
        <v>21</v>
      </c>
      <c r="M127" s="174">
        <f>G127*(1+L127/100)</f>
        <v>0</v>
      </c>
      <c r="N127" s="161">
        <v>0</v>
      </c>
      <c r="O127" s="161">
        <f>ROUND(E127*N127,5)</f>
        <v>0</v>
      </c>
      <c r="P127" s="161">
        <v>0.27</v>
      </c>
      <c r="Q127" s="161">
        <f>ROUND(E127*P127,5)</f>
        <v>2.4300000000000002</v>
      </c>
      <c r="R127" s="161"/>
      <c r="S127" s="161"/>
      <c r="T127" s="162">
        <v>0.123</v>
      </c>
      <c r="U127" s="161">
        <f>ROUND(E127*T127,2)</f>
        <v>1.1100000000000001</v>
      </c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 t="s">
        <v>123</v>
      </c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>
      <c r="A128" s="152"/>
      <c r="B128" s="159"/>
      <c r="C128" s="195" t="s">
        <v>257</v>
      </c>
      <c r="D128" s="163"/>
      <c r="E128" s="169">
        <v>9</v>
      </c>
      <c r="F128" s="174"/>
      <c r="G128" s="174"/>
      <c r="H128" s="174"/>
      <c r="I128" s="174"/>
      <c r="J128" s="174"/>
      <c r="K128" s="174"/>
      <c r="L128" s="174"/>
      <c r="M128" s="174"/>
      <c r="N128" s="161"/>
      <c r="O128" s="161"/>
      <c r="P128" s="161"/>
      <c r="Q128" s="161"/>
      <c r="R128" s="161"/>
      <c r="S128" s="161"/>
      <c r="T128" s="162"/>
      <c r="U128" s="16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 t="s">
        <v>125</v>
      </c>
      <c r="AF128" s="151">
        <v>0</v>
      </c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>
      <c r="A129" s="152">
        <v>28</v>
      </c>
      <c r="B129" s="159" t="s">
        <v>258</v>
      </c>
      <c r="C129" s="194" t="s">
        <v>259</v>
      </c>
      <c r="D129" s="161" t="s">
        <v>141</v>
      </c>
      <c r="E129" s="168">
        <v>20.499700000000001</v>
      </c>
      <c r="F129" s="173"/>
      <c r="G129" s="174">
        <f>ROUND(E129*F129,2)</f>
        <v>0</v>
      </c>
      <c r="H129" s="173"/>
      <c r="I129" s="174">
        <f>ROUND(E129*H129,2)</f>
        <v>0</v>
      </c>
      <c r="J129" s="173"/>
      <c r="K129" s="174">
        <f>ROUND(E129*J129,2)</f>
        <v>0</v>
      </c>
      <c r="L129" s="174">
        <v>21</v>
      </c>
      <c r="M129" s="174">
        <f>G129*(1+L129/100)</f>
        <v>0</v>
      </c>
      <c r="N129" s="161">
        <v>0</v>
      </c>
      <c r="O129" s="161">
        <f>ROUND(E129*N129,5)</f>
        <v>0</v>
      </c>
      <c r="P129" s="161">
        <v>0</v>
      </c>
      <c r="Q129" s="161">
        <f>ROUND(E129*P129,5)</f>
        <v>0</v>
      </c>
      <c r="R129" s="161"/>
      <c r="S129" s="161"/>
      <c r="T129" s="162">
        <v>0.20200000000000001</v>
      </c>
      <c r="U129" s="161">
        <f>ROUND(E129*T129,2)</f>
        <v>4.1399999999999997</v>
      </c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 t="s">
        <v>123</v>
      </c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>
      <c r="A130" s="152"/>
      <c r="B130" s="159"/>
      <c r="C130" s="195" t="s">
        <v>198</v>
      </c>
      <c r="D130" s="163"/>
      <c r="E130" s="169">
        <v>5.4249999999999998</v>
      </c>
      <c r="F130" s="174"/>
      <c r="G130" s="174"/>
      <c r="H130" s="174"/>
      <c r="I130" s="174"/>
      <c r="J130" s="174"/>
      <c r="K130" s="174"/>
      <c r="L130" s="174"/>
      <c r="M130" s="174"/>
      <c r="N130" s="161"/>
      <c r="O130" s="161"/>
      <c r="P130" s="161"/>
      <c r="Q130" s="161"/>
      <c r="R130" s="161"/>
      <c r="S130" s="161"/>
      <c r="T130" s="162"/>
      <c r="U130" s="16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 t="s">
        <v>125</v>
      </c>
      <c r="AF130" s="151">
        <v>0</v>
      </c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>
      <c r="A131" s="152"/>
      <c r="B131" s="159"/>
      <c r="C131" s="195" t="s">
        <v>199</v>
      </c>
      <c r="D131" s="163"/>
      <c r="E131" s="169">
        <v>7.4969999999999999</v>
      </c>
      <c r="F131" s="174"/>
      <c r="G131" s="174"/>
      <c r="H131" s="174"/>
      <c r="I131" s="174"/>
      <c r="J131" s="174"/>
      <c r="K131" s="174"/>
      <c r="L131" s="174"/>
      <c r="M131" s="174"/>
      <c r="N131" s="161"/>
      <c r="O131" s="161"/>
      <c r="P131" s="161"/>
      <c r="Q131" s="161"/>
      <c r="R131" s="161"/>
      <c r="S131" s="161"/>
      <c r="T131" s="162"/>
      <c r="U131" s="16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 t="s">
        <v>125</v>
      </c>
      <c r="AF131" s="151">
        <v>0</v>
      </c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>
      <c r="A132" s="152"/>
      <c r="B132" s="159"/>
      <c r="C132" s="195" t="s">
        <v>200</v>
      </c>
      <c r="D132" s="163"/>
      <c r="E132" s="169">
        <v>4.8404999999999996</v>
      </c>
      <c r="F132" s="174"/>
      <c r="G132" s="174"/>
      <c r="H132" s="174"/>
      <c r="I132" s="174"/>
      <c r="J132" s="174"/>
      <c r="K132" s="174"/>
      <c r="L132" s="174"/>
      <c r="M132" s="174"/>
      <c r="N132" s="161"/>
      <c r="O132" s="161"/>
      <c r="P132" s="161"/>
      <c r="Q132" s="161"/>
      <c r="R132" s="161"/>
      <c r="S132" s="161"/>
      <c r="T132" s="162"/>
      <c r="U132" s="16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 t="s">
        <v>125</v>
      </c>
      <c r="AF132" s="151">
        <v>0</v>
      </c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>
      <c r="A133" s="152"/>
      <c r="B133" s="159"/>
      <c r="C133" s="195" t="s">
        <v>201</v>
      </c>
      <c r="D133" s="163"/>
      <c r="E133" s="169">
        <v>3.22</v>
      </c>
      <c r="F133" s="174"/>
      <c r="G133" s="174"/>
      <c r="H133" s="174"/>
      <c r="I133" s="174"/>
      <c r="J133" s="174"/>
      <c r="K133" s="174"/>
      <c r="L133" s="174"/>
      <c r="M133" s="174"/>
      <c r="N133" s="161"/>
      <c r="O133" s="161"/>
      <c r="P133" s="161"/>
      <c r="Q133" s="161"/>
      <c r="R133" s="161"/>
      <c r="S133" s="161"/>
      <c r="T133" s="162"/>
      <c r="U133" s="16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 t="s">
        <v>125</v>
      </c>
      <c r="AF133" s="151">
        <v>0</v>
      </c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>
      <c r="A134" s="152"/>
      <c r="B134" s="159"/>
      <c r="C134" s="195" t="s">
        <v>202</v>
      </c>
      <c r="D134" s="163"/>
      <c r="E134" s="169">
        <v>6.8285</v>
      </c>
      <c r="F134" s="174"/>
      <c r="G134" s="174"/>
      <c r="H134" s="174"/>
      <c r="I134" s="174"/>
      <c r="J134" s="174"/>
      <c r="K134" s="174"/>
      <c r="L134" s="174"/>
      <c r="M134" s="174"/>
      <c r="N134" s="161"/>
      <c r="O134" s="161"/>
      <c r="P134" s="161"/>
      <c r="Q134" s="161"/>
      <c r="R134" s="161"/>
      <c r="S134" s="161"/>
      <c r="T134" s="162"/>
      <c r="U134" s="16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 t="s">
        <v>125</v>
      </c>
      <c r="AF134" s="151">
        <v>0</v>
      </c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>
      <c r="A135" s="152"/>
      <c r="B135" s="159"/>
      <c r="C135" s="195" t="s">
        <v>203</v>
      </c>
      <c r="D135" s="163"/>
      <c r="E135" s="169">
        <v>4.8579999999999997</v>
      </c>
      <c r="F135" s="174"/>
      <c r="G135" s="174"/>
      <c r="H135" s="174"/>
      <c r="I135" s="174"/>
      <c r="J135" s="174"/>
      <c r="K135" s="174"/>
      <c r="L135" s="174"/>
      <c r="M135" s="174"/>
      <c r="N135" s="161"/>
      <c r="O135" s="161"/>
      <c r="P135" s="161"/>
      <c r="Q135" s="161"/>
      <c r="R135" s="161"/>
      <c r="S135" s="161"/>
      <c r="T135" s="162"/>
      <c r="U135" s="16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 t="s">
        <v>125</v>
      </c>
      <c r="AF135" s="151">
        <v>0</v>
      </c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>
      <c r="A136" s="152"/>
      <c r="B136" s="159"/>
      <c r="C136" s="195" t="s">
        <v>204</v>
      </c>
      <c r="D136" s="163"/>
      <c r="E136" s="169">
        <v>16.332000000000001</v>
      </c>
      <c r="F136" s="174"/>
      <c r="G136" s="174"/>
      <c r="H136" s="174"/>
      <c r="I136" s="174"/>
      <c r="J136" s="174"/>
      <c r="K136" s="174"/>
      <c r="L136" s="174"/>
      <c r="M136" s="174"/>
      <c r="N136" s="161"/>
      <c r="O136" s="161"/>
      <c r="P136" s="161"/>
      <c r="Q136" s="161"/>
      <c r="R136" s="161"/>
      <c r="S136" s="161"/>
      <c r="T136" s="162"/>
      <c r="U136" s="16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 t="s">
        <v>125</v>
      </c>
      <c r="AF136" s="151">
        <v>0</v>
      </c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>
      <c r="A137" s="152"/>
      <c r="B137" s="159"/>
      <c r="C137" s="195" t="s">
        <v>205</v>
      </c>
      <c r="D137" s="163"/>
      <c r="E137" s="169">
        <v>4.6585000000000001</v>
      </c>
      <c r="F137" s="174"/>
      <c r="G137" s="174"/>
      <c r="H137" s="174"/>
      <c r="I137" s="174"/>
      <c r="J137" s="174"/>
      <c r="K137" s="174"/>
      <c r="L137" s="174"/>
      <c r="M137" s="174"/>
      <c r="N137" s="161"/>
      <c r="O137" s="161"/>
      <c r="P137" s="161"/>
      <c r="Q137" s="161"/>
      <c r="R137" s="161"/>
      <c r="S137" s="161"/>
      <c r="T137" s="162"/>
      <c r="U137" s="16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 t="s">
        <v>125</v>
      </c>
      <c r="AF137" s="151">
        <v>0</v>
      </c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>
      <c r="A138" s="152"/>
      <c r="B138" s="159"/>
      <c r="C138" s="195" t="s">
        <v>206</v>
      </c>
      <c r="D138" s="163"/>
      <c r="E138" s="169">
        <v>2.6320000000000001</v>
      </c>
      <c r="F138" s="174"/>
      <c r="G138" s="174"/>
      <c r="H138" s="174"/>
      <c r="I138" s="174"/>
      <c r="J138" s="174"/>
      <c r="K138" s="174"/>
      <c r="L138" s="174"/>
      <c r="M138" s="174"/>
      <c r="N138" s="161"/>
      <c r="O138" s="161"/>
      <c r="P138" s="161"/>
      <c r="Q138" s="161"/>
      <c r="R138" s="161"/>
      <c r="S138" s="161"/>
      <c r="T138" s="162"/>
      <c r="U138" s="16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 t="s">
        <v>125</v>
      </c>
      <c r="AF138" s="151">
        <v>0</v>
      </c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>
      <c r="A139" s="152"/>
      <c r="B139" s="159"/>
      <c r="C139" s="195" t="s">
        <v>207</v>
      </c>
      <c r="D139" s="163"/>
      <c r="E139" s="169">
        <v>4.585</v>
      </c>
      <c r="F139" s="174"/>
      <c r="G139" s="174"/>
      <c r="H139" s="174"/>
      <c r="I139" s="174"/>
      <c r="J139" s="174"/>
      <c r="K139" s="174"/>
      <c r="L139" s="174"/>
      <c r="M139" s="174"/>
      <c r="N139" s="161"/>
      <c r="O139" s="161"/>
      <c r="P139" s="161"/>
      <c r="Q139" s="161"/>
      <c r="R139" s="161"/>
      <c r="S139" s="161"/>
      <c r="T139" s="162"/>
      <c r="U139" s="16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 t="s">
        <v>125</v>
      </c>
      <c r="AF139" s="151">
        <v>0</v>
      </c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>
      <c r="A140" s="152"/>
      <c r="B140" s="159"/>
      <c r="C140" s="195" t="s">
        <v>208</v>
      </c>
      <c r="D140" s="163"/>
      <c r="E140" s="169">
        <v>-21.111999999999998</v>
      </c>
      <c r="F140" s="174"/>
      <c r="G140" s="174"/>
      <c r="H140" s="174"/>
      <c r="I140" s="174"/>
      <c r="J140" s="174"/>
      <c r="K140" s="174"/>
      <c r="L140" s="174"/>
      <c r="M140" s="174"/>
      <c r="N140" s="161"/>
      <c r="O140" s="161"/>
      <c r="P140" s="161"/>
      <c r="Q140" s="161"/>
      <c r="R140" s="161"/>
      <c r="S140" s="161"/>
      <c r="T140" s="162"/>
      <c r="U140" s="16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 t="s">
        <v>125</v>
      </c>
      <c r="AF140" s="151">
        <v>0</v>
      </c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>
      <c r="A141" s="152"/>
      <c r="B141" s="159"/>
      <c r="C141" s="195" t="s">
        <v>209</v>
      </c>
      <c r="D141" s="163"/>
      <c r="E141" s="169">
        <v>-14.1615</v>
      </c>
      <c r="F141" s="174"/>
      <c r="G141" s="174"/>
      <c r="H141" s="174"/>
      <c r="I141" s="174"/>
      <c r="J141" s="174"/>
      <c r="K141" s="174"/>
      <c r="L141" s="174"/>
      <c r="M141" s="174"/>
      <c r="N141" s="161"/>
      <c r="O141" s="161"/>
      <c r="P141" s="161"/>
      <c r="Q141" s="161"/>
      <c r="R141" s="161"/>
      <c r="S141" s="161"/>
      <c r="T141" s="162"/>
      <c r="U141" s="16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 t="s">
        <v>125</v>
      </c>
      <c r="AF141" s="151">
        <v>0</v>
      </c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>
      <c r="A142" s="152"/>
      <c r="B142" s="159"/>
      <c r="C142" s="195" t="s">
        <v>210</v>
      </c>
      <c r="D142" s="163"/>
      <c r="E142" s="169">
        <v>-1.6128</v>
      </c>
      <c r="F142" s="174"/>
      <c r="G142" s="174"/>
      <c r="H142" s="174"/>
      <c r="I142" s="174"/>
      <c r="J142" s="174"/>
      <c r="K142" s="174"/>
      <c r="L142" s="174"/>
      <c r="M142" s="174"/>
      <c r="N142" s="161"/>
      <c r="O142" s="161"/>
      <c r="P142" s="161"/>
      <c r="Q142" s="161"/>
      <c r="R142" s="161"/>
      <c r="S142" s="161"/>
      <c r="T142" s="162"/>
      <c r="U142" s="16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 t="s">
        <v>125</v>
      </c>
      <c r="AF142" s="151">
        <v>0</v>
      </c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>
      <c r="A143" s="152"/>
      <c r="B143" s="159"/>
      <c r="C143" s="195" t="s">
        <v>260</v>
      </c>
      <c r="D143" s="163"/>
      <c r="E143" s="169">
        <v>-1.7324999999999999</v>
      </c>
      <c r="F143" s="174"/>
      <c r="G143" s="174"/>
      <c r="H143" s="174"/>
      <c r="I143" s="174"/>
      <c r="J143" s="174"/>
      <c r="K143" s="174"/>
      <c r="L143" s="174"/>
      <c r="M143" s="174"/>
      <c r="N143" s="161"/>
      <c r="O143" s="161"/>
      <c r="P143" s="161"/>
      <c r="Q143" s="161"/>
      <c r="R143" s="161"/>
      <c r="S143" s="161"/>
      <c r="T143" s="162"/>
      <c r="U143" s="16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 t="s">
        <v>125</v>
      </c>
      <c r="AF143" s="151">
        <v>0</v>
      </c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>
      <c r="A144" s="152"/>
      <c r="B144" s="159"/>
      <c r="C144" s="195" t="s">
        <v>261</v>
      </c>
      <c r="D144" s="163"/>
      <c r="E144" s="169">
        <v>-1.758</v>
      </c>
      <c r="F144" s="174"/>
      <c r="G144" s="174"/>
      <c r="H144" s="174"/>
      <c r="I144" s="174"/>
      <c r="J144" s="174"/>
      <c r="K144" s="174"/>
      <c r="L144" s="174"/>
      <c r="M144" s="174"/>
      <c r="N144" s="161"/>
      <c r="O144" s="161"/>
      <c r="P144" s="161"/>
      <c r="Q144" s="161"/>
      <c r="R144" s="161"/>
      <c r="S144" s="161"/>
      <c r="T144" s="162"/>
      <c r="U144" s="16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 t="s">
        <v>125</v>
      </c>
      <c r="AF144" s="151">
        <v>0</v>
      </c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>
      <c r="A145" s="152">
        <v>29</v>
      </c>
      <c r="B145" s="159" t="s">
        <v>262</v>
      </c>
      <c r="C145" s="194" t="s">
        <v>263</v>
      </c>
      <c r="D145" s="161" t="s">
        <v>264</v>
      </c>
      <c r="E145" s="168">
        <v>36.591964500000003</v>
      </c>
      <c r="F145" s="173"/>
      <c r="G145" s="174">
        <f>ROUND(E145*F145,2)</f>
        <v>0</v>
      </c>
      <c r="H145" s="173"/>
      <c r="I145" s="174">
        <f>ROUND(E145*H145,2)</f>
        <v>0</v>
      </c>
      <c r="J145" s="173"/>
      <c r="K145" s="174">
        <f>ROUND(E145*J145,2)</f>
        <v>0</v>
      </c>
      <c r="L145" s="174">
        <v>21</v>
      </c>
      <c r="M145" s="174">
        <f>G145*(1+L145/100)</f>
        <v>0</v>
      </c>
      <c r="N145" s="161">
        <v>1</v>
      </c>
      <c r="O145" s="161">
        <f>ROUND(E145*N145,5)</f>
        <v>36.59196</v>
      </c>
      <c r="P145" s="161">
        <v>0</v>
      </c>
      <c r="Q145" s="161">
        <f>ROUND(E145*P145,5)</f>
        <v>0</v>
      </c>
      <c r="R145" s="161"/>
      <c r="S145" s="161"/>
      <c r="T145" s="162">
        <v>0</v>
      </c>
      <c r="U145" s="161">
        <f>ROUND(E145*T145,2)</f>
        <v>0</v>
      </c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 t="s">
        <v>169</v>
      </c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>
      <c r="A146" s="152"/>
      <c r="B146" s="159"/>
      <c r="C146" s="195" t="s">
        <v>265</v>
      </c>
      <c r="D146" s="163"/>
      <c r="E146" s="169">
        <v>36.591964500000003</v>
      </c>
      <c r="F146" s="174"/>
      <c r="G146" s="174"/>
      <c r="H146" s="174"/>
      <c r="I146" s="174"/>
      <c r="J146" s="174"/>
      <c r="K146" s="174"/>
      <c r="L146" s="174"/>
      <c r="M146" s="174"/>
      <c r="N146" s="161"/>
      <c r="O146" s="161"/>
      <c r="P146" s="161"/>
      <c r="Q146" s="161"/>
      <c r="R146" s="161"/>
      <c r="S146" s="161"/>
      <c r="T146" s="162"/>
      <c r="U146" s="16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 t="s">
        <v>125</v>
      </c>
      <c r="AF146" s="151">
        <v>0</v>
      </c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>
      <c r="A147" s="153" t="s">
        <v>118</v>
      </c>
      <c r="B147" s="160" t="s">
        <v>61</v>
      </c>
      <c r="C147" s="199" t="s">
        <v>62</v>
      </c>
      <c r="D147" s="166"/>
      <c r="E147" s="172"/>
      <c r="F147" s="175"/>
      <c r="G147" s="175">
        <f>SUMIF(AE148:AE177,"&lt;&gt;NOR",G148:G177)</f>
        <v>0</v>
      </c>
      <c r="H147" s="175"/>
      <c r="I147" s="175">
        <f>SUM(I148:I177)</f>
        <v>0</v>
      </c>
      <c r="J147" s="175"/>
      <c r="K147" s="175">
        <f>SUM(K148:K177)</f>
        <v>0</v>
      </c>
      <c r="L147" s="175"/>
      <c r="M147" s="175">
        <f>SUM(M148:M177)</f>
        <v>0</v>
      </c>
      <c r="N147" s="166"/>
      <c r="O147" s="166">
        <f>SUM(O148:O177)</f>
        <v>228.60111999999998</v>
      </c>
      <c r="P147" s="166"/>
      <c r="Q147" s="166">
        <f>SUM(Q148:Q177)</f>
        <v>0</v>
      </c>
      <c r="R147" s="166"/>
      <c r="S147" s="166"/>
      <c r="T147" s="167"/>
      <c r="U147" s="166">
        <f>SUM(U148:U177)</f>
        <v>239.69000000000003</v>
      </c>
      <c r="AE147" t="s">
        <v>119</v>
      </c>
    </row>
    <row r="148" spans="1:60" outlineLevel="1">
      <c r="A148" s="152">
        <v>30</v>
      </c>
      <c r="B148" s="159" t="s">
        <v>266</v>
      </c>
      <c r="C148" s="194" t="s">
        <v>267</v>
      </c>
      <c r="D148" s="161" t="s">
        <v>141</v>
      </c>
      <c r="E148" s="168">
        <v>81.971999999999994</v>
      </c>
      <c r="F148" s="173"/>
      <c r="G148" s="174">
        <f>ROUND(E148*F148,2)</f>
        <v>0</v>
      </c>
      <c r="H148" s="173"/>
      <c r="I148" s="174">
        <f>ROUND(E148*H148,2)</f>
        <v>0</v>
      </c>
      <c r="J148" s="173"/>
      <c r="K148" s="174">
        <f>ROUND(E148*J148,2)</f>
        <v>0</v>
      </c>
      <c r="L148" s="174">
        <v>21</v>
      </c>
      <c r="M148" s="174">
        <f>G148*(1+L148/100)</f>
        <v>0</v>
      </c>
      <c r="N148" s="161">
        <v>2.5249999999999999</v>
      </c>
      <c r="O148" s="161">
        <f>ROUND(E148*N148,5)</f>
        <v>206.97929999999999</v>
      </c>
      <c r="P148" s="161">
        <v>0</v>
      </c>
      <c r="Q148" s="161">
        <f>ROUND(E148*P148,5)</f>
        <v>0</v>
      </c>
      <c r="R148" s="161"/>
      <c r="S148" s="161"/>
      <c r="T148" s="162">
        <v>0.47699999999999998</v>
      </c>
      <c r="U148" s="161">
        <f>ROUND(E148*T148,2)</f>
        <v>39.1</v>
      </c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 t="s">
        <v>123</v>
      </c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>
      <c r="A149" s="152"/>
      <c r="B149" s="159"/>
      <c r="C149" s="195" t="s">
        <v>188</v>
      </c>
      <c r="D149" s="163"/>
      <c r="E149" s="169">
        <v>17.335999999999999</v>
      </c>
      <c r="F149" s="174"/>
      <c r="G149" s="174"/>
      <c r="H149" s="174"/>
      <c r="I149" s="174"/>
      <c r="J149" s="174"/>
      <c r="K149" s="174"/>
      <c r="L149" s="174"/>
      <c r="M149" s="174"/>
      <c r="N149" s="161"/>
      <c r="O149" s="161"/>
      <c r="P149" s="161"/>
      <c r="Q149" s="161"/>
      <c r="R149" s="161"/>
      <c r="S149" s="161"/>
      <c r="T149" s="162"/>
      <c r="U149" s="16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 t="s">
        <v>125</v>
      </c>
      <c r="AF149" s="151">
        <v>0</v>
      </c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22.5" outlineLevel="1">
      <c r="A150" s="152"/>
      <c r="B150" s="159"/>
      <c r="C150" s="195" t="s">
        <v>189</v>
      </c>
      <c r="D150" s="163"/>
      <c r="E150" s="169">
        <v>26.751999999999999</v>
      </c>
      <c r="F150" s="174"/>
      <c r="G150" s="174"/>
      <c r="H150" s="174"/>
      <c r="I150" s="174"/>
      <c r="J150" s="174"/>
      <c r="K150" s="174"/>
      <c r="L150" s="174"/>
      <c r="M150" s="174"/>
      <c r="N150" s="161"/>
      <c r="O150" s="161"/>
      <c r="P150" s="161"/>
      <c r="Q150" s="161"/>
      <c r="R150" s="161"/>
      <c r="S150" s="161"/>
      <c r="T150" s="162"/>
      <c r="U150" s="16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 t="s">
        <v>125</v>
      </c>
      <c r="AF150" s="151">
        <v>0</v>
      </c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>
      <c r="A151" s="152"/>
      <c r="B151" s="159"/>
      <c r="C151" s="195" t="s">
        <v>190</v>
      </c>
      <c r="D151" s="163"/>
      <c r="E151" s="169">
        <v>13.676</v>
      </c>
      <c r="F151" s="174"/>
      <c r="G151" s="174"/>
      <c r="H151" s="174"/>
      <c r="I151" s="174"/>
      <c r="J151" s="174"/>
      <c r="K151" s="174"/>
      <c r="L151" s="174"/>
      <c r="M151" s="174"/>
      <c r="N151" s="161"/>
      <c r="O151" s="161"/>
      <c r="P151" s="161"/>
      <c r="Q151" s="161"/>
      <c r="R151" s="161"/>
      <c r="S151" s="161"/>
      <c r="T151" s="162"/>
      <c r="U151" s="16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 t="s">
        <v>125</v>
      </c>
      <c r="AF151" s="151">
        <v>0</v>
      </c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>
      <c r="A152" s="152"/>
      <c r="B152" s="159"/>
      <c r="C152" s="195" t="s">
        <v>191</v>
      </c>
      <c r="D152" s="163"/>
      <c r="E152" s="169">
        <v>7.48</v>
      </c>
      <c r="F152" s="174"/>
      <c r="G152" s="174"/>
      <c r="H152" s="174"/>
      <c r="I152" s="174"/>
      <c r="J152" s="174"/>
      <c r="K152" s="174"/>
      <c r="L152" s="174"/>
      <c r="M152" s="174"/>
      <c r="N152" s="161"/>
      <c r="O152" s="161"/>
      <c r="P152" s="161"/>
      <c r="Q152" s="161"/>
      <c r="R152" s="161"/>
      <c r="S152" s="161"/>
      <c r="T152" s="162"/>
      <c r="U152" s="16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 t="s">
        <v>125</v>
      </c>
      <c r="AF152" s="151">
        <v>0</v>
      </c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>
      <c r="A153" s="152"/>
      <c r="B153" s="159"/>
      <c r="C153" s="195" t="s">
        <v>192</v>
      </c>
      <c r="D153" s="163"/>
      <c r="E153" s="169">
        <v>16.728000000000002</v>
      </c>
      <c r="F153" s="174"/>
      <c r="G153" s="174"/>
      <c r="H153" s="174"/>
      <c r="I153" s="174"/>
      <c r="J153" s="174"/>
      <c r="K153" s="174"/>
      <c r="L153" s="174"/>
      <c r="M153" s="174"/>
      <c r="N153" s="161"/>
      <c r="O153" s="161"/>
      <c r="P153" s="161"/>
      <c r="Q153" s="161"/>
      <c r="R153" s="161"/>
      <c r="S153" s="161"/>
      <c r="T153" s="162"/>
      <c r="U153" s="16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 t="s">
        <v>125</v>
      </c>
      <c r="AF153" s="151">
        <v>0</v>
      </c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>
      <c r="A154" s="152">
        <v>31</v>
      </c>
      <c r="B154" s="159" t="s">
        <v>268</v>
      </c>
      <c r="C154" s="194" t="s">
        <v>269</v>
      </c>
      <c r="D154" s="161" t="s">
        <v>122</v>
      </c>
      <c r="E154" s="168">
        <v>129.69499999999999</v>
      </c>
      <c r="F154" s="173"/>
      <c r="G154" s="174">
        <f>ROUND(E154*F154,2)</f>
        <v>0</v>
      </c>
      <c r="H154" s="173"/>
      <c r="I154" s="174">
        <f>ROUND(E154*H154,2)</f>
        <v>0</v>
      </c>
      <c r="J154" s="173"/>
      <c r="K154" s="174">
        <f>ROUND(E154*J154,2)</f>
        <v>0</v>
      </c>
      <c r="L154" s="174">
        <v>21</v>
      </c>
      <c r="M154" s="174">
        <f>G154*(1+L154/100)</f>
        <v>0</v>
      </c>
      <c r="N154" s="161">
        <v>3.916E-2</v>
      </c>
      <c r="O154" s="161">
        <f>ROUND(E154*N154,5)</f>
        <v>5.0788599999999997</v>
      </c>
      <c r="P154" s="161">
        <v>0</v>
      </c>
      <c r="Q154" s="161">
        <f>ROUND(E154*P154,5)</f>
        <v>0</v>
      </c>
      <c r="R154" s="161"/>
      <c r="S154" s="161"/>
      <c r="T154" s="162">
        <v>1.05</v>
      </c>
      <c r="U154" s="161">
        <f>ROUND(E154*T154,2)</f>
        <v>136.18</v>
      </c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 t="s">
        <v>123</v>
      </c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>
      <c r="A155" s="152"/>
      <c r="B155" s="159"/>
      <c r="C155" s="195" t="s">
        <v>270</v>
      </c>
      <c r="D155" s="163"/>
      <c r="E155" s="169">
        <v>28.87</v>
      </c>
      <c r="F155" s="174"/>
      <c r="G155" s="174"/>
      <c r="H155" s="174"/>
      <c r="I155" s="174"/>
      <c r="J155" s="174"/>
      <c r="K155" s="174"/>
      <c r="L155" s="174"/>
      <c r="M155" s="174"/>
      <c r="N155" s="161"/>
      <c r="O155" s="161"/>
      <c r="P155" s="161"/>
      <c r="Q155" s="161"/>
      <c r="R155" s="161"/>
      <c r="S155" s="161"/>
      <c r="T155" s="162"/>
      <c r="U155" s="16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 t="s">
        <v>125</v>
      </c>
      <c r="AF155" s="151">
        <v>0</v>
      </c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33.75" outlineLevel="1">
      <c r="A156" s="152"/>
      <c r="B156" s="159"/>
      <c r="C156" s="195" t="s">
        <v>271</v>
      </c>
      <c r="D156" s="163"/>
      <c r="E156" s="169">
        <v>39.174999999999997</v>
      </c>
      <c r="F156" s="174"/>
      <c r="G156" s="174"/>
      <c r="H156" s="174"/>
      <c r="I156" s="174"/>
      <c r="J156" s="174"/>
      <c r="K156" s="174"/>
      <c r="L156" s="174"/>
      <c r="M156" s="174"/>
      <c r="N156" s="161"/>
      <c r="O156" s="161"/>
      <c r="P156" s="161"/>
      <c r="Q156" s="161"/>
      <c r="R156" s="161"/>
      <c r="S156" s="161"/>
      <c r="T156" s="162"/>
      <c r="U156" s="16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 t="s">
        <v>125</v>
      </c>
      <c r="AF156" s="151">
        <v>0</v>
      </c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>
      <c r="A157" s="152"/>
      <c r="B157" s="159"/>
      <c r="C157" s="195" t="s">
        <v>272</v>
      </c>
      <c r="D157" s="163"/>
      <c r="E157" s="169">
        <v>22.074999999999999</v>
      </c>
      <c r="F157" s="174"/>
      <c r="G157" s="174"/>
      <c r="H157" s="174"/>
      <c r="I157" s="174"/>
      <c r="J157" s="174"/>
      <c r="K157" s="174"/>
      <c r="L157" s="174"/>
      <c r="M157" s="174"/>
      <c r="N157" s="161"/>
      <c r="O157" s="161"/>
      <c r="P157" s="161"/>
      <c r="Q157" s="161"/>
      <c r="R157" s="161"/>
      <c r="S157" s="161"/>
      <c r="T157" s="162"/>
      <c r="U157" s="16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 t="s">
        <v>125</v>
      </c>
      <c r="AF157" s="151">
        <v>0</v>
      </c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>
      <c r="A158" s="152"/>
      <c r="B158" s="159"/>
      <c r="C158" s="195" t="s">
        <v>273</v>
      </c>
      <c r="D158" s="163"/>
      <c r="E158" s="169">
        <v>12.2</v>
      </c>
      <c r="F158" s="174"/>
      <c r="G158" s="174"/>
      <c r="H158" s="174"/>
      <c r="I158" s="174"/>
      <c r="J158" s="174"/>
      <c r="K158" s="174"/>
      <c r="L158" s="174"/>
      <c r="M158" s="174"/>
      <c r="N158" s="161"/>
      <c r="O158" s="161"/>
      <c r="P158" s="161"/>
      <c r="Q158" s="161"/>
      <c r="R158" s="161"/>
      <c r="S158" s="161"/>
      <c r="T158" s="162"/>
      <c r="U158" s="16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 t="s">
        <v>125</v>
      </c>
      <c r="AF158" s="151">
        <v>0</v>
      </c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>
      <c r="A159" s="152"/>
      <c r="B159" s="159"/>
      <c r="C159" s="195" t="s">
        <v>274</v>
      </c>
      <c r="D159" s="163"/>
      <c r="E159" s="169">
        <v>27.375</v>
      </c>
      <c r="F159" s="174"/>
      <c r="G159" s="174"/>
      <c r="H159" s="174"/>
      <c r="I159" s="174"/>
      <c r="J159" s="174"/>
      <c r="K159" s="174"/>
      <c r="L159" s="174"/>
      <c r="M159" s="174"/>
      <c r="N159" s="161"/>
      <c r="O159" s="161"/>
      <c r="P159" s="161"/>
      <c r="Q159" s="161"/>
      <c r="R159" s="161"/>
      <c r="S159" s="161"/>
      <c r="T159" s="162"/>
      <c r="U159" s="16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 t="s">
        <v>125</v>
      </c>
      <c r="AF159" s="151">
        <v>0</v>
      </c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>
      <c r="A160" s="152">
        <v>32</v>
      </c>
      <c r="B160" s="159" t="s">
        <v>275</v>
      </c>
      <c r="C160" s="194" t="s">
        <v>276</v>
      </c>
      <c r="D160" s="161" t="s">
        <v>122</v>
      </c>
      <c r="E160" s="168">
        <v>129.69499999999999</v>
      </c>
      <c r="F160" s="173"/>
      <c r="G160" s="174">
        <f>ROUND(E160*F160,2)</f>
        <v>0</v>
      </c>
      <c r="H160" s="173"/>
      <c r="I160" s="174">
        <f>ROUND(E160*H160,2)</f>
        <v>0</v>
      </c>
      <c r="J160" s="173"/>
      <c r="K160" s="174">
        <f>ROUND(E160*J160,2)</f>
        <v>0</v>
      </c>
      <c r="L160" s="174">
        <v>21</v>
      </c>
      <c r="M160" s="174">
        <f>G160*(1+L160/100)</f>
        <v>0</v>
      </c>
      <c r="N160" s="161">
        <v>0</v>
      </c>
      <c r="O160" s="161">
        <f>ROUND(E160*N160,5)</f>
        <v>0</v>
      </c>
      <c r="P160" s="161">
        <v>0</v>
      </c>
      <c r="Q160" s="161">
        <f>ROUND(E160*P160,5)</f>
        <v>0</v>
      </c>
      <c r="R160" s="161"/>
      <c r="S160" s="161"/>
      <c r="T160" s="162">
        <v>0.32</v>
      </c>
      <c r="U160" s="161">
        <f>ROUND(E160*T160,2)</f>
        <v>41.5</v>
      </c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 t="s">
        <v>123</v>
      </c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>
      <c r="A161" s="152"/>
      <c r="B161" s="159"/>
      <c r="C161" s="195" t="s">
        <v>277</v>
      </c>
      <c r="D161" s="163"/>
      <c r="E161" s="169">
        <v>129.69499999999999</v>
      </c>
      <c r="F161" s="174"/>
      <c r="G161" s="174"/>
      <c r="H161" s="174"/>
      <c r="I161" s="174"/>
      <c r="J161" s="174"/>
      <c r="K161" s="174"/>
      <c r="L161" s="174"/>
      <c r="M161" s="174"/>
      <c r="N161" s="161"/>
      <c r="O161" s="161"/>
      <c r="P161" s="161"/>
      <c r="Q161" s="161"/>
      <c r="R161" s="161"/>
      <c r="S161" s="161"/>
      <c r="T161" s="162"/>
      <c r="U161" s="16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 t="s">
        <v>125</v>
      </c>
      <c r="AF161" s="151">
        <v>0</v>
      </c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>
      <c r="A162" s="152">
        <v>33</v>
      </c>
      <c r="B162" s="159" t="s">
        <v>278</v>
      </c>
      <c r="C162" s="194" t="s">
        <v>279</v>
      </c>
      <c r="D162" s="161" t="s">
        <v>141</v>
      </c>
      <c r="E162" s="168">
        <v>3.6204999999999998</v>
      </c>
      <c r="F162" s="173"/>
      <c r="G162" s="174">
        <f>ROUND(E162*F162,2)</f>
        <v>0</v>
      </c>
      <c r="H162" s="173"/>
      <c r="I162" s="174">
        <f>ROUND(E162*H162,2)</f>
        <v>0</v>
      </c>
      <c r="J162" s="173"/>
      <c r="K162" s="174">
        <f>ROUND(E162*J162,2)</f>
        <v>0</v>
      </c>
      <c r="L162" s="174">
        <v>21</v>
      </c>
      <c r="M162" s="174">
        <f>G162*(1+L162/100)</f>
        <v>0</v>
      </c>
      <c r="N162" s="161">
        <v>2.5249999999999999</v>
      </c>
      <c r="O162" s="161">
        <f>ROUND(E162*N162,5)</f>
        <v>9.1417599999999997</v>
      </c>
      <c r="P162" s="161">
        <v>0</v>
      </c>
      <c r="Q162" s="161">
        <f>ROUND(E162*P162,5)</f>
        <v>0</v>
      </c>
      <c r="R162" s="161"/>
      <c r="S162" s="161"/>
      <c r="T162" s="162">
        <v>0.47699999999999998</v>
      </c>
      <c r="U162" s="161">
        <f>ROUND(E162*T162,2)</f>
        <v>1.73</v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 t="s">
        <v>123</v>
      </c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22.5" outlineLevel="1">
      <c r="A163" s="152"/>
      <c r="B163" s="159"/>
      <c r="C163" s="195" t="s">
        <v>182</v>
      </c>
      <c r="D163" s="163"/>
      <c r="E163" s="169">
        <v>3.1455000000000002</v>
      </c>
      <c r="F163" s="174"/>
      <c r="G163" s="174"/>
      <c r="H163" s="174"/>
      <c r="I163" s="174"/>
      <c r="J163" s="174"/>
      <c r="K163" s="174"/>
      <c r="L163" s="174"/>
      <c r="M163" s="174"/>
      <c r="N163" s="161"/>
      <c r="O163" s="161"/>
      <c r="P163" s="161"/>
      <c r="Q163" s="161"/>
      <c r="R163" s="161"/>
      <c r="S163" s="161"/>
      <c r="T163" s="162"/>
      <c r="U163" s="16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 t="s">
        <v>125</v>
      </c>
      <c r="AF163" s="151">
        <v>0</v>
      </c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>
      <c r="A164" s="152"/>
      <c r="B164" s="159"/>
      <c r="C164" s="195" t="s">
        <v>183</v>
      </c>
      <c r="D164" s="163"/>
      <c r="E164" s="169">
        <v>0.47499999999999998</v>
      </c>
      <c r="F164" s="174"/>
      <c r="G164" s="174"/>
      <c r="H164" s="174"/>
      <c r="I164" s="174"/>
      <c r="J164" s="174"/>
      <c r="K164" s="174"/>
      <c r="L164" s="174"/>
      <c r="M164" s="174"/>
      <c r="N164" s="161"/>
      <c r="O164" s="161"/>
      <c r="P164" s="161"/>
      <c r="Q164" s="161"/>
      <c r="R164" s="161"/>
      <c r="S164" s="161"/>
      <c r="T164" s="162"/>
      <c r="U164" s="16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 t="s">
        <v>125</v>
      </c>
      <c r="AF164" s="151">
        <v>0</v>
      </c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>
      <c r="A165" s="152">
        <v>34</v>
      </c>
      <c r="B165" s="159" t="s">
        <v>280</v>
      </c>
      <c r="C165" s="194" t="s">
        <v>281</v>
      </c>
      <c r="D165" s="161" t="s">
        <v>122</v>
      </c>
      <c r="E165" s="168">
        <v>4.8499999999999996</v>
      </c>
      <c r="F165" s="173"/>
      <c r="G165" s="174">
        <f>ROUND(E165*F165,2)</f>
        <v>0</v>
      </c>
      <c r="H165" s="173"/>
      <c r="I165" s="174">
        <f>ROUND(E165*H165,2)</f>
        <v>0</v>
      </c>
      <c r="J165" s="173"/>
      <c r="K165" s="174">
        <f>ROUND(E165*J165,2)</f>
        <v>0</v>
      </c>
      <c r="L165" s="174">
        <v>21</v>
      </c>
      <c r="M165" s="174">
        <f>G165*(1+L165/100)</f>
        <v>0</v>
      </c>
      <c r="N165" s="161">
        <v>3.9199999999999999E-2</v>
      </c>
      <c r="O165" s="161">
        <f>ROUND(E165*N165,5)</f>
        <v>0.19012000000000001</v>
      </c>
      <c r="P165" s="161">
        <v>0</v>
      </c>
      <c r="Q165" s="161">
        <f>ROUND(E165*P165,5)</f>
        <v>0</v>
      </c>
      <c r="R165" s="161"/>
      <c r="S165" s="161"/>
      <c r="T165" s="162">
        <v>1.05</v>
      </c>
      <c r="U165" s="161">
        <f>ROUND(E165*T165,2)</f>
        <v>5.09</v>
      </c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 t="s">
        <v>123</v>
      </c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>
      <c r="A166" s="152"/>
      <c r="B166" s="159"/>
      <c r="C166" s="195" t="s">
        <v>282</v>
      </c>
      <c r="D166" s="163"/>
      <c r="E166" s="169">
        <v>4.8499999999999996</v>
      </c>
      <c r="F166" s="174"/>
      <c r="G166" s="174"/>
      <c r="H166" s="174"/>
      <c r="I166" s="174"/>
      <c r="J166" s="174"/>
      <c r="K166" s="174"/>
      <c r="L166" s="174"/>
      <c r="M166" s="174"/>
      <c r="N166" s="161"/>
      <c r="O166" s="161"/>
      <c r="P166" s="161"/>
      <c r="Q166" s="161"/>
      <c r="R166" s="161"/>
      <c r="S166" s="161"/>
      <c r="T166" s="162"/>
      <c r="U166" s="16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 t="s">
        <v>125</v>
      </c>
      <c r="AF166" s="151">
        <v>0</v>
      </c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>
      <c r="A167" s="152">
        <v>35</v>
      </c>
      <c r="B167" s="159" t="s">
        <v>283</v>
      </c>
      <c r="C167" s="194" t="s">
        <v>284</v>
      </c>
      <c r="D167" s="161" t="s">
        <v>122</v>
      </c>
      <c r="E167" s="168">
        <v>4.8499999999999996</v>
      </c>
      <c r="F167" s="173"/>
      <c r="G167" s="174">
        <f>ROUND(E167*F167,2)</f>
        <v>0</v>
      </c>
      <c r="H167" s="173"/>
      <c r="I167" s="174">
        <f>ROUND(E167*H167,2)</f>
        <v>0</v>
      </c>
      <c r="J167" s="173"/>
      <c r="K167" s="174">
        <f>ROUND(E167*J167,2)</f>
        <v>0</v>
      </c>
      <c r="L167" s="174">
        <v>21</v>
      </c>
      <c r="M167" s="174">
        <f>G167*(1+L167/100)</f>
        <v>0</v>
      </c>
      <c r="N167" s="161">
        <v>0</v>
      </c>
      <c r="O167" s="161">
        <f>ROUND(E167*N167,5)</f>
        <v>0</v>
      </c>
      <c r="P167" s="161">
        <v>0</v>
      </c>
      <c r="Q167" s="161">
        <f>ROUND(E167*P167,5)</f>
        <v>0</v>
      </c>
      <c r="R167" s="161"/>
      <c r="S167" s="161"/>
      <c r="T167" s="162">
        <v>0.32</v>
      </c>
      <c r="U167" s="161">
        <f>ROUND(E167*T167,2)</f>
        <v>1.55</v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 t="s">
        <v>123</v>
      </c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>
      <c r="A168" s="152"/>
      <c r="B168" s="159"/>
      <c r="C168" s="195" t="s">
        <v>285</v>
      </c>
      <c r="D168" s="163"/>
      <c r="E168" s="169">
        <v>4.8499999999999996</v>
      </c>
      <c r="F168" s="174"/>
      <c r="G168" s="174"/>
      <c r="H168" s="174"/>
      <c r="I168" s="174"/>
      <c r="J168" s="174"/>
      <c r="K168" s="174"/>
      <c r="L168" s="174"/>
      <c r="M168" s="174"/>
      <c r="N168" s="161"/>
      <c r="O168" s="161"/>
      <c r="P168" s="161"/>
      <c r="Q168" s="161"/>
      <c r="R168" s="161"/>
      <c r="S168" s="161"/>
      <c r="T168" s="162"/>
      <c r="U168" s="16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 t="s">
        <v>125</v>
      </c>
      <c r="AF168" s="151">
        <v>0</v>
      </c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22.5" outlineLevel="1">
      <c r="A169" s="152">
        <v>36</v>
      </c>
      <c r="B169" s="159" t="s">
        <v>286</v>
      </c>
      <c r="C169" s="194" t="s">
        <v>287</v>
      </c>
      <c r="D169" s="161" t="s">
        <v>229</v>
      </c>
      <c r="E169" s="168">
        <v>16.5</v>
      </c>
      <c r="F169" s="173"/>
      <c r="G169" s="174">
        <f>ROUND(E169*F169,2)</f>
        <v>0</v>
      </c>
      <c r="H169" s="173"/>
      <c r="I169" s="174">
        <f>ROUND(E169*H169,2)</f>
        <v>0</v>
      </c>
      <c r="J169" s="173"/>
      <c r="K169" s="174">
        <f>ROUND(E169*J169,2)</f>
        <v>0</v>
      </c>
      <c r="L169" s="174">
        <v>21</v>
      </c>
      <c r="M169" s="174">
        <f>G169*(1+L169/100)</f>
        <v>0</v>
      </c>
      <c r="N169" s="161">
        <v>0.43625000000000003</v>
      </c>
      <c r="O169" s="161">
        <f>ROUND(E169*N169,5)</f>
        <v>7.1981299999999999</v>
      </c>
      <c r="P169" s="161">
        <v>0</v>
      </c>
      <c r="Q169" s="161">
        <f>ROUND(E169*P169,5)</f>
        <v>0</v>
      </c>
      <c r="R169" s="161"/>
      <c r="S169" s="161"/>
      <c r="T169" s="162">
        <v>0.78363000000000005</v>
      </c>
      <c r="U169" s="161">
        <f>ROUND(E169*T169,2)</f>
        <v>12.93</v>
      </c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 t="s">
        <v>230</v>
      </c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>
      <c r="A170" s="152"/>
      <c r="B170" s="159"/>
      <c r="C170" s="256" t="s">
        <v>288</v>
      </c>
      <c r="D170" s="257"/>
      <c r="E170" s="258"/>
      <c r="F170" s="259"/>
      <c r="G170" s="260"/>
      <c r="H170" s="174"/>
      <c r="I170" s="174"/>
      <c r="J170" s="174"/>
      <c r="K170" s="174"/>
      <c r="L170" s="174"/>
      <c r="M170" s="174"/>
      <c r="N170" s="161"/>
      <c r="O170" s="161"/>
      <c r="P170" s="161"/>
      <c r="Q170" s="161"/>
      <c r="R170" s="161"/>
      <c r="S170" s="161"/>
      <c r="T170" s="162"/>
      <c r="U170" s="16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 t="s">
        <v>289</v>
      </c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4" t="str">
        <f>C170</f>
        <v>vč. vyčištění dna rýhy a urovnání povrchu lože</v>
      </c>
      <c r="BB170" s="151"/>
      <c r="BC170" s="151"/>
      <c r="BD170" s="151"/>
      <c r="BE170" s="151"/>
      <c r="BF170" s="151"/>
      <c r="BG170" s="151"/>
      <c r="BH170" s="151"/>
    </row>
    <row r="171" spans="1:60" outlineLevel="1">
      <c r="A171" s="152"/>
      <c r="B171" s="159"/>
      <c r="C171" s="195" t="s">
        <v>290</v>
      </c>
      <c r="D171" s="163"/>
      <c r="E171" s="169">
        <v>16.5</v>
      </c>
      <c r="F171" s="174"/>
      <c r="G171" s="174"/>
      <c r="H171" s="174"/>
      <c r="I171" s="174"/>
      <c r="J171" s="174"/>
      <c r="K171" s="174"/>
      <c r="L171" s="174"/>
      <c r="M171" s="174"/>
      <c r="N171" s="161"/>
      <c r="O171" s="161"/>
      <c r="P171" s="161"/>
      <c r="Q171" s="161"/>
      <c r="R171" s="161"/>
      <c r="S171" s="161"/>
      <c r="T171" s="162"/>
      <c r="U171" s="16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 t="s">
        <v>125</v>
      </c>
      <c r="AF171" s="151">
        <v>0</v>
      </c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>
      <c r="A172" s="152">
        <v>37</v>
      </c>
      <c r="B172" s="159" t="s">
        <v>291</v>
      </c>
      <c r="C172" s="194" t="s">
        <v>292</v>
      </c>
      <c r="D172" s="161" t="s">
        <v>122</v>
      </c>
      <c r="E172" s="168">
        <v>21.45</v>
      </c>
      <c r="F172" s="173"/>
      <c r="G172" s="174">
        <f>ROUND(E172*F172,2)</f>
        <v>0</v>
      </c>
      <c r="H172" s="173"/>
      <c r="I172" s="174">
        <f>ROUND(E172*H172,2)</f>
        <v>0</v>
      </c>
      <c r="J172" s="173"/>
      <c r="K172" s="174">
        <f>ROUND(E172*J172,2)</f>
        <v>0</v>
      </c>
      <c r="L172" s="174">
        <v>21</v>
      </c>
      <c r="M172" s="174">
        <f>G172*(1+L172/100)</f>
        <v>0</v>
      </c>
      <c r="N172" s="161">
        <v>1.8000000000000001E-4</v>
      </c>
      <c r="O172" s="161">
        <f>ROUND(E172*N172,5)</f>
        <v>3.8600000000000001E-3</v>
      </c>
      <c r="P172" s="161">
        <v>0</v>
      </c>
      <c r="Q172" s="161">
        <f>ROUND(E172*P172,5)</f>
        <v>0</v>
      </c>
      <c r="R172" s="161"/>
      <c r="S172" s="161"/>
      <c r="T172" s="162">
        <v>7.4999999999999997E-2</v>
      </c>
      <c r="U172" s="161">
        <f>ROUND(E172*T172,2)</f>
        <v>1.61</v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 t="s">
        <v>123</v>
      </c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>
      <c r="A173" s="152"/>
      <c r="B173" s="159"/>
      <c r="C173" s="195" t="s">
        <v>293</v>
      </c>
      <c r="D173" s="163"/>
      <c r="E173" s="169">
        <v>21.45</v>
      </c>
      <c r="F173" s="174"/>
      <c r="G173" s="174"/>
      <c r="H173" s="174"/>
      <c r="I173" s="174"/>
      <c r="J173" s="174"/>
      <c r="K173" s="174"/>
      <c r="L173" s="174"/>
      <c r="M173" s="174"/>
      <c r="N173" s="161"/>
      <c r="O173" s="161"/>
      <c r="P173" s="161"/>
      <c r="Q173" s="161"/>
      <c r="R173" s="161"/>
      <c r="S173" s="161"/>
      <c r="T173" s="162"/>
      <c r="U173" s="16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 t="s">
        <v>125</v>
      </c>
      <c r="AF173" s="151">
        <v>0</v>
      </c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>
      <c r="A174" s="152">
        <v>38</v>
      </c>
      <c r="B174" s="159" t="s">
        <v>294</v>
      </c>
      <c r="C174" s="194" t="s">
        <v>295</v>
      </c>
      <c r="D174" s="161" t="s">
        <v>122</v>
      </c>
      <c r="E174" s="168">
        <v>30.294</v>
      </c>
      <c r="F174" s="173"/>
      <c r="G174" s="174">
        <f>ROUND(E174*F174,2)</f>
        <v>0</v>
      </c>
      <c r="H174" s="173"/>
      <c r="I174" s="174">
        <f>ROUND(E174*H174,2)</f>
        <v>0</v>
      </c>
      <c r="J174" s="173"/>
      <c r="K174" s="174">
        <f>ROUND(E174*J174,2)</f>
        <v>0</v>
      </c>
      <c r="L174" s="174">
        <v>21</v>
      </c>
      <c r="M174" s="174">
        <f>G174*(1+L174/100)</f>
        <v>0</v>
      </c>
      <c r="N174" s="161">
        <v>2.9999999999999997E-4</v>
      </c>
      <c r="O174" s="161">
        <f>ROUND(E174*N174,5)</f>
        <v>9.0900000000000009E-3</v>
      </c>
      <c r="P174" s="161">
        <v>0</v>
      </c>
      <c r="Q174" s="161">
        <f>ROUND(E174*P174,5)</f>
        <v>0</v>
      </c>
      <c r="R174" s="161"/>
      <c r="S174" s="161"/>
      <c r="T174" s="162">
        <v>0</v>
      </c>
      <c r="U174" s="161">
        <f>ROUND(E174*T174,2)</f>
        <v>0</v>
      </c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 t="s">
        <v>169</v>
      </c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>
      <c r="A175" s="152"/>
      <c r="B175" s="159"/>
      <c r="C175" s="195" t="s">
        <v>296</v>
      </c>
      <c r="D175" s="163"/>
      <c r="E175" s="169">
        <v>21.45</v>
      </c>
      <c r="F175" s="174"/>
      <c r="G175" s="174"/>
      <c r="H175" s="174"/>
      <c r="I175" s="174"/>
      <c r="J175" s="174"/>
      <c r="K175" s="174"/>
      <c r="L175" s="174"/>
      <c r="M175" s="174"/>
      <c r="N175" s="161"/>
      <c r="O175" s="161"/>
      <c r="P175" s="161"/>
      <c r="Q175" s="161"/>
      <c r="R175" s="161"/>
      <c r="S175" s="161"/>
      <c r="T175" s="162"/>
      <c r="U175" s="16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 t="s">
        <v>125</v>
      </c>
      <c r="AF175" s="151">
        <v>0</v>
      </c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>
      <c r="A176" s="152"/>
      <c r="B176" s="159"/>
      <c r="C176" s="195" t="s">
        <v>297</v>
      </c>
      <c r="D176" s="163"/>
      <c r="E176" s="169">
        <v>8.25</v>
      </c>
      <c r="F176" s="174"/>
      <c r="G176" s="174"/>
      <c r="H176" s="174"/>
      <c r="I176" s="174"/>
      <c r="J176" s="174"/>
      <c r="K176" s="174"/>
      <c r="L176" s="174"/>
      <c r="M176" s="174"/>
      <c r="N176" s="161"/>
      <c r="O176" s="161"/>
      <c r="P176" s="161"/>
      <c r="Q176" s="161"/>
      <c r="R176" s="161"/>
      <c r="S176" s="161"/>
      <c r="T176" s="162"/>
      <c r="U176" s="16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 t="s">
        <v>125</v>
      </c>
      <c r="AF176" s="151">
        <v>0</v>
      </c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>
      <c r="A177" s="152"/>
      <c r="B177" s="159"/>
      <c r="C177" s="195" t="s">
        <v>298</v>
      </c>
      <c r="D177" s="163"/>
      <c r="E177" s="169">
        <v>0.59399999999999997</v>
      </c>
      <c r="F177" s="174"/>
      <c r="G177" s="174"/>
      <c r="H177" s="174"/>
      <c r="I177" s="174"/>
      <c r="J177" s="174"/>
      <c r="K177" s="174"/>
      <c r="L177" s="174"/>
      <c r="M177" s="174"/>
      <c r="N177" s="161"/>
      <c r="O177" s="161"/>
      <c r="P177" s="161"/>
      <c r="Q177" s="161"/>
      <c r="R177" s="161"/>
      <c r="S177" s="161"/>
      <c r="T177" s="162"/>
      <c r="U177" s="16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 t="s">
        <v>125</v>
      </c>
      <c r="AF177" s="151">
        <v>0</v>
      </c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>
      <c r="A178" s="153" t="s">
        <v>118</v>
      </c>
      <c r="B178" s="160" t="s">
        <v>63</v>
      </c>
      <c r="C178" s="199" t="s">
        <v>64</v>
      </c>
      <c r="D178" s="166"/>
      <c r="E178" s="172"/>
      <c r="F178" s="175"/>
      <c r="G178" s="175">
        <f>SUMIF(AE179:AE263,"&lt;&gt;NOR",G179:G263)</f>
        <v>0</v>
      </c>
      <c r="H178" s="175"/>
      <c r="I178" s="175">
        <f>SUM(I179:I263)</f>
        <v>0</v>
      </c>
      <c r="J178" s="175"/>
      <c r="K178" s="175">
        <f>SUM(K179:K263)</f>
        <v>0</v>
      </c>
      <c r="L178" s="175"/>
      <c r="M178" s="175">
        <f>SUM(M179:M263)</f>
        <v>0</v>
      </c>
      <c r="N178" s="166"/>
      <c r="O178" s="166">
        <f>SUM(O179:O263)</f>
        <v>128.12860000000001</v>
      </c>
      <c r="P178" s="166"/>
      <c r="Q178" s="166">
        <f>SUM(Q179:Q263)</f>
        <v>0</v>
      </c>
      <c r="R178" s="166"/>
      <c r="S178" s="166"/>
      <c r="T178" s="167"/>
      <c r="U178" s="166">
        <f>SUM(U179:U263)</f>
        <v>275.88</v>
      </c>
      <c r="AE178" t="s">
        <v>119</v>
      </c>
    </row>
    <row r="179" spans="1:60" ht="22.5" outlineLevel="1">
      <c r="A179" s="152">
        <v>39</v>
      </c>
      <c r="B179" s="159" t="s">
        <v>299</v>
      </c>
      <c r="C179" s="194" t="s">
        <v>300</v>
      </c>
      <c r="D179" s="161" t="s">
        <v>122</v>
      </c>
      <c r="E179" s="168">
        <v>53.65</v>
      </c>
      <c r="F179" s="173"/>
      <c r="G179" s="174">
        <f>ROUND(E179*F179,2)</f>
        <v>0</v>
      </c>
      <c r="H179" s="173"/>
      <c r="I179" s="174">
        <f>ROUND(E179*H179,2)</f>
        <v>0</v>
      </c>
      <c r="J179" s="173"/>
      <c r="K179" s="174">
        <f>ROUND(E179*J179,2)</f>
        <v>0</v>
      </c>
      <c r="L179" s="174">
        <v>21</v>
      </c>
      <c r="M179" s="174">
        <f>G179*(1+L179/100)</f>
        <v>0</v>
      </c>
      <c r="N179" s="161">
        <v>0.48470000000000002</v>
      </c>
      <c r="O179" s="161">
        <f>ROUND(E179*N179,5)</f>
        <v>26.004159999999999</v>
      </c>
      <c r="P179" s="161">
        <v>0</v>
      </c>
      <c r="Q179" s="161">
        <f>ROUND(E179*P179,5)</f>
        <v>0</v>
      </c>
      <c r="R179" s="161"/>
      <c r="S179" s="161"/>
      <c r="T179" s="162">
        <v>0.69799999999999995</v>
      </c>
      <c r="U179" s="161">
        <f>ROUND(E179*T179,2)</f>
        <v>37.450000000000003</v>
      </c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 t="s">
        <v>123</v>
      </c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>
      <c r="A180" s="152"/>
      <c r="B180" s="159"/>
      <c r="C180" s="195" t="s">
        <v>301</v>
      </c>
      <c r="D180" s="163"/>
      <c r="E180" s="169"/>
      <c r="F180" s="174"/>
      <c r="G180" s="174"/>
      <c r="H180" s="174"/>
      <c r="I180" s="174"/>
      <c r="J180" s="174"/>
      <c r="K180" s="174"/>
      <c r="L180" s="174"/>
      <c r="M180" s="174"/>
      <c r="N180" s="161"/>
      <c r="O180" s="161"/>
      <c r="P180" s="161"/>
      <c r="Q180" s="161"/>
      <c r="R180" s="161"/>
      <c r="S180" s="161"/>
      <c r="T180" s="162"/>
      <c r="U180" s="16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 t="s">
        <v>125</v>
      </c>
      <c r="AF180" s="151">
        <v>0</v>
      </c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>
      <c r="A181" s="152"/>
      <c r="B181" s="159"/>
      <c r="C181" s="195" t="s">
        <v>302</v>
      </c>
      <c r="D181" s="163"/>
      <c r="E181" s="169">
        <v>11.86</v>
      </c>
      <c r="F181" s="174"/>
      <c r="G181" s="174"/>
      <c r="H181" s="174"/>
      <c r="I181" s="174"/>
      <c r="J181" s="174"/>
      <c r="K181" s="174"/>
      <c r="L181" s="174"/>
      <c r="M181" s="174"/>
      <c r="N181" s="161"/>
      <c r="O181" s="161"/>
      <c r="P181" s="161"/>
      <c r="Q181" s="161"/>
      <c r="R181" s="161"/>
      <c r="S181" s="161"/>
      <c r="T181" s="162"/>
      <c r="U181" s="16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 t="s">
        <v>125</v>
      </c>
      <c r="AF181" s="151">
        <v>0</v>
      </c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>
      <c r="A182" s="152"/>
      <c r="B182" s="159"/>
      <c r="C182" s="195" t="s">
        <v>303</v>
      </c>
      <c r="D182" s="163"/>
      <c r="E182" s="169">
        <v>15.9</v>
      </c>
      <c r="F182" s="174"/>
      <c r="G182" s="174"/>
      <c r="H182" s="174"/>
      <c r="I182" s="174"/>
      <c r="J182" s="174"/>
      <c r="K182" s="174"/>
      <c r="L182" s="174"/>
      <c r="M182" s="174"/>
      <c r="N182" s="161"/>
      <c r="O182" s="161"/>
      <c r="P182" s="161"/>
      <c r="Q182" s="161"/>
      <c r="R182" s="161"/>
      <c r="S182" s="161"/>
      <c r="T182" s="162"/>
      <c r="U182" s="16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 t="s">
        <v>125</v>
      </c>
      <c r="AF182" s="151">
        <v>0</v>
      </c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>
      <c r="A183" s="152"/>
      <c r="B183" s="159"/>
      <c r="C183" s="195" t="s">
        <v>304</v>
      </c>
      <c r="D183" s="163"/>
      <c r="E183" s="169">
        <v>9.3699999999999992</v>
      </c>
      <c r="F183" s="174"/>
      <c r="G183" s="174"/>
      <c r="H183" s="174"/>
      <c r="I183" s="174"/>
      <c r="J183" s="174"/>
      <c r="K183" s="174"/>
      <c r="L183" s="174"/>
      <c r="M183" s="174"/>
      <c r="N183" s="161"/>
      <c r="O183" s="161"/>
      <c r="P183" s="161"/>
      <c r="Q183" s="161"/>
      <c r="R183" s="161"/>
      <c r="S183" s="161"/>
      <c r="T183" s="162"/>
      <c r="U183" s="16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 t="s">
        <v>125</v>
      </c>
      <c r="AF183" s="151">
        <v>0</v>
      </c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>
      <c r="A184" s="152"/>
      <c r="B184" s="159"/>
      <c r="C184" s="195" t="s">
        <v>305</v>
      </c>
      <c r="D184" s="163"/>
      <c r="E184" s="169">
        <v>5.05</v>
      </c>
      <c r="F184" s="174"/>
      <c r="G184" s="174"/>
      <c r="H184" s="174"/>
      <c r="I184" s="174"/>
      <c r="J184" s="174"/>
      <c r="K184" s="174"/>
      <c r="L184" s="174"/>
      <c r="M184" s="174"/>
      <c r="N184" s="161"/>
      <c r="O184" s="161"/>
      <c r="P184" s="161"/>
      <c r="Q184" s="161"/>
      <c r="R184" s="161"/>
      <c r="S184" s="161"/>
      <c r="T184" s="162"/>
      <c r="U184" s="16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 t="s">
        <v>125</v>
      </c>
      <c r="AF184" s="151">
        <v>0</v>
      </c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>
      <c r="A185" s="152"/>
      <c r="B185" s="159"/>
      <c r="C185" s="195" t="s">
        <v>306</v>
      </c>
      <c r="D185" s="163"/>
      <c r="E185" s="169">
        <v>11.47</v>
      </c>
      <c r="F185" s="174"/>
      <c r="G185" s="174"/>
      <c r="H185" s="174"/>
      <c r="I185" s="174"/>
      <c r="J185" s="174"/>
      <c r="K185" s="174"/>
      <c r="L185" s="174"/>
      <c r="M185" s="174"/>
      <c r="N185" s="161"/>
      <c r="O185" s="161"/>
      <c r="P185" s="161"/>
      <c r="Q185" s="161"/>
      <c r="R185" s="161"/>
      <c r="S185" s="161"/>
      <c r="T185" s="162"/>
      <c r="U185" s="16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 t="s">
        <v>125</v>
      </c>
      <c r="AF185" s="151">
        <v>0</v>
      </c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>
      <c r="A186" s="152">
        <v>40</v>
      </c>
      <c r="B186" s="159" t="s">
        <v>307</v>
      </c>
      <c r="C186" s="194" t="s">
        <v>308</v>
      </c>
      <c r="D186" s="161" t="s">
        <v>141</v>
      </c>
      <c r="E186" s="168">
        <v>26.797999999999998</v>
      </c>
      <c r="F186" s="173"/>
      <c r="G186" s="174">
        <f>ROUND(E186*F186,2)</f>
        <v>0</v>
      </c>
      <c r="H186" s="173"/>
      <c r="I186" s="174">
        <f>ROUND(E186*H186,2)</f>
        <v>0</v>
      </c>
      <c r="J186" s="173"/>
      <c r="K186" s="174">
        <f>ROUND(E186*J186,2)</f>
        <v>0</v>
      </c>
      <c r="L186" s="174">
        <v>21</v>
      </c>
      <c r="M186" s="174">
        <f>G186*(1+L186/100)</f>
        <v>0</v>
      </c>
      <c r="N186" s="161">
        <v>0.33176</v>
      </c>
      <c r="O186" s="161">
        <f>ROUND(E186*N186,5)</f>
        <v>8.8904999999999994</v>
      </c>
      <c r="P186" s="161">
        <v>0</v>
      </c>
      <c r="Q186" s="161">
        <f>ROUND(E186*P186,5)</f>
        <v>0</v>
      </c>
      <c r="R186" s="161"/>
      <c r="S186" s="161"/>
      <c r="T186" s="162">
        <v>2.8460000000000001</v>
      </c>
      <c r="U186" s="161">
        <f>ROUND(E186*T186,2)</f>
        <v>76.27</v>
      </c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 t="s">
        <v>123</v>
      </c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>
      <c r="A187" s="152"/>
      <c r="B187" s="159"/>
      <c r="C187" s="195" t="s">
        <v>309</v>
      </c>
      <c r="D187" s="163"/>
      <c r="E187" s="169"/>
      <c r="F187" s="174"/>
      <c r="G187" s="174"/>
      <c r="H187" s="174"/>
      <c r="I187" s="174"/>
      <c r="J187" s="174"/>
      <c r="K187" s="174"/>
      <c r="L187" s="174"/>
      <c r="M187" s="174"/>
      <c r="N187" s="161"/>
      <c r="O187" s="161"/>
      <c r="P187" s="161"/>
      <c r="Q187" s="161"/>
      <c r="R187" s="161"/>
      <c r="S187" s="161"/>
      <c r="T187" s="162"/>
      <c r="U187" s="16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 t="s">
        <v>125</v>
      </c>
      <c r="AF187" s="151">
        <v>0</v>
      </c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>
      <c r="A188" s="152"/>
      <c r="B188" s="159"/>
      <c r="C188" s="195" t="s">
        <v>310</v>
      </c>
      <c r="D188" s="163"/>
      <c r="E188" s="169">
        <v>5.46</v>
      </c>
      <c r="F188" s="174"/>
      <c r="G188" s="174"/>
      <c r="H188" s="174"/>
      <c r="I188" s="174"/>
      <c r="J188" s="174"/>
      <c r="K188" s="174"/>
      <c r="L188" s="174"/>
      <c r="M188" s="174"/>
      <c r="N188" s="161"/>
      <c r="O188" s="161"/>
      <c r="P188" s="161"/>
      <c r="Q188" s="161"/>
      <c r="R188" s="161"/>
      <c r="S188" s="161"/>
      <c r="T188" s="162"/>
      <c r="U188" s="16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 t="s">
        <v>125</v>
      </c>
      <c r="AF188" s="151">
        <v>0</v>
      </c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>
      <c r="A189" s="152"/>
      <c r="B189" s="159"/>
      <c r="C189" s="195" t="s">
        <v>311</v>
      </c>
      <c r="D189" s="163"/>
      <c r="E189" s="169">
        <v>10.507999999999999</v>
      </c>
      <c r="F189" s="174"/>
      <c r="G189" s="174"/>
      <c r="H189" s="174"/>
      <c r="I189" s="174"/>
      <c r="J189" s="174"/>
      <c r="K189" s="174"/>
      <c r="L189" s="174"/>
      <c r="M189" s="174"/>
      <c r="N189" s="161"/>
      <c r="O189" s="161"/>
      <c r="P189" s="161"/>
      <c r="Q189" s="161"/>
      <c r="R189" s="161"/>
      <c r="S189" s="161"/>
      <c r="T189" s="162"/>
      <c r="U189" s="16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 t="s">
        <v>125</v>
      </c>
      <c r="AF189" s="151">
        <v>0</v>
      </c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>
      <c r="A190" s="152"/>
      <c r="B190" s="159"/>
      <c r="C190" s="195" t="s">
        <v>312</v>
      </c>
      <c r="D190" s="163"/>
      <c r="E190" s="169">
        <v>3.76</v>
      </c>
      <c r="F190" s="174"/>
      <c r="G190" s="174"/>
      <c r="H190" s="174"/>
      <c r="I190" s="174"/>
      <c r="J190" s="174"/>
      <c r="K190" s="174"/>
      <c r="L190" s="174"/>
      <c r="M190" s="174"/>
      <c r="N190" s="161"/>
      <c r="O190" s="161"/>
      <c r="P190" s="161"/>
      <c r="Q190" s="161"/>
      <c r="R190" s="161"/>
      <c r="S190" s="161"/>
      <c r="T190" s="162"/>
      <c r="U190" s="16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 t="s">
        <v>125</v>
      </c>
      <c r="AF190" s="151">
        <v>0</v>
      </c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>
      <c r="A191" s="152"/>
      <c r="B191" s="159"/>
      <c r="C191" s="195" t="s">
        <v>313</v>
      </c>
      <c r="D191" s="163"/>
      <c r="E191" s="169">
        <v>2.02</v>
      </c>
      <c r="F191" s="174"/>
      <c r="G191" s="174"/>
      <c r="H191" s="174"/>
      <c r="I191" s="174"/>
      <c r="J191" s="174"/>
      <c r="K191" s="174"/>
      <c r="L191" s="174"/>
      <c r="M191" s="174"/>
      <c r="N191" s="161"/>
      <c r="O191" s="161"/>
      <c r="P191" s="161"/>
      <c r="Q191" s="161"/>
      <c r="R191" s="161"/>
      <c r="S191" s="161"/>
      <c r="T191" s="162"/>
      <c r="U191" s="16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 t="s">
        <v>125</v>
      </c>
      <c r="AF191" s="151">
        <v>0</v>
      </c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>
      <c r="A192" s="152"/>
      <c r="B192" s="159"/>
      <c r="C192" s="195" t="s">
        <v>314</v>
      </c>
      <c r="D192" s="163"/>
      <c r="E192" s="169">
        <v>5.05</v>
      </c>
      <c r="F192" s="174"/>
      <c r="G192" s="174"/>
      <c r="H192" s="174"/>
      <c r="I192" s="174"/>
      <c r="J192" s="174"/>
      <c r="K192" s="174"/>
      <c r="L192" s="174"/>
      <c r="M192" s="174"/>
      <c r="N192" s="161"/>
      <c r="O192" s="161"/>
      <c r="P192" s="161"/>
      <c r="Q192" s="161"/>
      <c r="R192" s="161"/>
      <c r="S192" s="161"/>
      <c r="T192" s="162"/>
      <c r="U192" s="16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 t="s">
        <v>125</v>
      </c>
      <c r="AF192" s="151">
        <v>0</v>
      </c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>
      <c r="A193" s="152">
        <v>41</v>
      </c>
      <c r="B193" s="159" t="s">
        <v>315</v>
      </c>
      <c r="C193" s="194" t="s">
        <v>316</v>
      </c>
      <c r="D193" s="161" t="s">
        <v>317</v>
      </c>
      <c r="E193" s="168">
        <v>1725.1212499999999</v>
      </c>
      <c r="F193" s="173"/>
      <c r="G193" s="174">
        <f>ROUND(E193*F193,2)</f>
        <v>0</v>
      </c>
      <c r="H193" s="173"/>
      <c r="I193" s="174">
        <f>ROUND(E193*H193,2)</f>
        <v>0</v>
      </c>
      <c r="J193" s="173"/>
      <c r="K193" s="174">
        <f>ROUND(E193*J193,2)</f>
        <v>0</v>
      </c>
      <c r="L193" s="174">
        <v>21</v>
      </c>
      <c r="M193" s="174">
        <f>G193*(1+L193/100)</f>
        <v>0</v>
      </c>
      <c r="N193" s="161">
        <v>2.1000000000000001E-2</v>
      </c>
      <c r="O193" s="161">
        <f>ROUND(E193*N193,5)</f>
        <v>36.227550000000001</v>
      </c>
      <c r="P193" s="161">
        <v>0</v>
      </c>
      <c r="Q193" s="161">
        <f>ROUND(E193*P193,5)</f>
        <v>0</v>
      </c>
      <c r="R193" s="161"/>
      <c r="S193" s="161"/>
      <c r="T193" s="162">
        <v>0</v>
      </c>
      <c r="U193" s="161">
        <f>ROUND(E193*T193,2)</f>
        <v>0</v>
      </c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 t="s">
        <v>169</v>
      </c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>
      <c r="A194" s="152"/>
      <c r="B194" s="159"/>
      <c r="C194" s="196" t="s">
        <v>142</v>
      </c>
      <c r="D194" s="164"/>
      <c r="E194" s="170"/>
      <c r="F194" s="174"/>
      <c r="G194" s="174"/>
      <c r="H194" s="174"/>
      <c r="I194" s="174"/>
      <c r="J194" s="174"/>
      <c r="K194" s="174"/>
      <c r="L194" s="174"/>
      <c r="M194" s="174"/>
      <c r="N194" s="161"/>
      <c r="O194" s="161"/>
      <c r="P194" s="161"/>
      <c r="Q194" s="161"/>
      <c r="R194" s="161"/>
      <c r="S194" s="161"/>
      <c r="T194" s="162"/>
      <c r="U194" s="16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 t="s">
        <v>125</v>
      </c>
      <c r="AF194" s="151">
        <v>2</v>
      </c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>
      <c r="A195" s="152"/>
      <c r="B195" s="159"/>
      <c r="C195" s="197" t="s">
        <v>143</v>
      </c>
      <c r="D195" s="164"/>
      <c r="E195" s="170"/>
      <c r="F195" s="174"/>
      <c r="G195" s="174"/>
      <c r="H195" s="174"/>
      <c r="I195" s="174"/>
      <c r="J195" s="174"/>
      <c r="K195" s="174"/>
      <c r="L195" s="174"/>
      <c r="M195" s="174"/>
      <c r="N195" s="161"/>
      <c r="O195" s="161"/>
      <c r="P195" s="161"/>
      <c r="Q195" s="161"/>
      <c r="R195" s="161"/>
      <c r="S195" s="161"/>
      <c r="T195" s="162"/>
      <c r="U195" s="16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 t="s">
        <v>125</v>
      </c>
      <c r="AF195" s="151">
        <v>2</v>
      </c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>
      <c r="A196" s="152"/>
      <c r="B196" s="159"/>
      <c r="C196" s="197" t="s">
        <v>318</v>
      </c>
      <c r="D196" s="164"/>
      <c r="E196" s="170">
        <v>27.3</v>
      </c>
      <c r="F196" s="174"/>
      <c r="G196" s="174"/>
      <c r="H196" s="174"/>
      <c r="I196" s="174"/>
      <c r="J196" s="174"/>
      <c r="K196" s="174"/>
      <c r="L196" s="174"/>
      <c r="M196" s="174"/>
      <c r="N196" s="161"/>
      <c r="O196" s="161"/>
      <c r="P196" s="161"/>
      <c r="Q196" s="161"/>
      <c r="R196" s="161"/>
      <c r="S196" s="161"/>
      <c r="T196" s="162"/>
      <c r="U196" s="16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 t="s">
        <v>125</v>
      </c>
      <c r="AF196" s="151">
        <v>2</v>
      </c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>
      <c r="A197" s="152"/>
      <c r="B197" s="159"/>
      <c r="C197" s="197" t="s">
        <v>319</v>
      </c>
      <c r="D197" s="164"/>
      <c r="E197" s="170">
        <v>52.54</v>
      </c>
      <c r="F197" s="174"/>
      <c r="G197" s="174"/>
      <c r="H197" s="174"/>
      <c r="I197" s="174"/>
      <c r="J197" s="174"/>
      <c r="K197" s="174"/>
      <c r="L197" s="174"/>
      <c r="M197" s="174"/>
      <c r="N197" s="161"/>
      <c r="O197" s="161"/>
      <c r="P197" s="161"/>
      <c r="Q197" s="161"/>
      <c r="R197" s="161"/>
      <c r="S197" s="161"/>
      <c r="T197" s="162"/>
      <c r="U197" s="16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 t="s">
        <v>125</v>
      </c>
      <c r="AF197" s="151">
        <v>2</v>
      </c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>
      <c r="A198" s="152"/>
      <c r="B198" s="159"/>
      <c r="C198" s="197" t="s">
        <v>320</v>
      </c>
      <c r="D198" s="164"/>
      <c r="E198" s="170">
        <v>18.8</v>
      </c>
      <c r="F198" s="174"/>
      <c r="G198" s="174"/>
      <c r="H198" s="174"/>
      <c r="I198" s="174"/>
      <c r="J198" s="174"/>
      <c r="K198" s="174"/>
      <c r="L198" s="174"/>
      <c r="M198" s="174"/>
      <c r="N198" s="161"/>
      <c r="O198" s="161"/>
      <c r="P198" s="161"/>
      <c r="Q198" s="161"/>
      <c r="R198" s="161"/>
      <c r="S198" s="161"/>
      <c r="T198" s="162"/>
      <c r="U198" s="16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 t="s">
        <v>125</v>
      </c>
      <c r="AF198" s="151">
        <v>2</v>
      </c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>
      <c r="A199" s="152"/>
      <c r="B199" s="159"/>
      <c r="C199" s="197" t="s">
        <v>321</v>
      </c>
      <c r="D199" s="164"/>
      <c r="E199" s="170">
        <v>10.1</v>
      </c>
      <c r="F199" s="174"/>
      <c r="G199" s="174"/>
      <c r="H199" s="174"/>
      <c r="I199" s="174"/>
      <c r="J199" s="174"/>
      <c r="K199" s="174"/>
      <c r="L199" s="174"/>
      <c r="M199" s="174"/>
      <c r="N199" s="161"/>
      <c r="O199" s="161"/>
      <c r="P199" s="161"/>
      <c r="Q199" s="161"/>
      <c r="R199" s="161"/>
      <c r="S199" s="161"/>
      <c r="T199" s="162"/>
      <c r="U199" s="16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 t="s">
        <v>125</v>
      </c>
      <c r="AF199" s="151">
        <v>2</v>
      </c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>
      <c r="A200" s="152"/>
      <c r="B200" s="159"/>
      <c r="C200" s="197" t="s">
        <v>322</v>
      </c>
      <c r="D200" s="164"/>
      <c r="E200" s="170">
        <v>25.25</v>
      </c>
      <c r="F200" s="174"/>
      <c r="G200" s="174"/>
      <c r="H200" s="174"/>
      <c r="I200" s="174"/>
      <c r="J200" s="174"/>
      <c r="K200" s="174"/>
      <c r="L200" s="174"/>
      <c r="M200" s="174"/>
      <c r="N200" s="161"/>
      <c r="O200" s="161"/>
      <c r="P200" s="161"/>
      <c r="Q200" s="161"/>
      <c r="R200" s="161"/>
      <c r="S200" s="161"/>
      <c r="T200" s="162"/>
      <c r="U200" s="16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 t="s">
        <v>125</v>
      </c>
      <c r="AF200" s="151">
        <v>2</v>
      </c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>
      <c r="A201" s="152"/>
      <c r="B201" s="159"/>
      <c r="C201" s="198" t="s">
        <v>152</v>
      </c>
      <c r="D201" s="165"/>
      <c r="E201" s="171">
        <v>133.99</v>
      </c>
      <c r="F201" s="174"/>
      <c r="G201" s="174"/>
      <c r="H201" s="174"/>
      <c r="I201" s="174"/>
      <c r="J201" s="174"/>
      <c r="K201" s="174"/>
      <c r="L201" s="174"/>
      <c r="M201" s="174"/>
      <c r="N201" s="161"/>
      <c r="O201" s="161"/>
      <c r="P201" s="161"/>
      <c r="Q201" s="161"/>
      <c r="R201" s="161"/>
      <c r="S201" s="161"/>
      <c r="T201" s="162"/>
      <c r="U201" s="16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 t="s">
        <v>125</v>
      </c>
      <c r="AF201" s="151">
        <v>3</v>
      </c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>
      <c r="A202" s="152"/>
      <c r="B202" s="159"/>
      <c r="C202" s="197" t="s">
        <v>153</v>
      </c>
      <c r="D202" s="164"/>
      <c r="E202" s="170"/>
      <c r="F202" s="174"/>
      <c r="G202" s="174"/>
      <c r="H202" s="174"/>
      <c r="I202" s="174"/>
      <c r="J202" s="174"/>
      <c r="K202" s="174"/>
      <c r="L202" s="174"/>
      <c r="M202" s="174"/>
      <c r="N202" s="161"/>
      <c r="O202" s="161"/>
      <c r="P202" s="161"/>
      <c r="Q202" s="161"/>
      <c r="R202" s="161"/>
      <c r="S202" s="161"/>
      <c r="T202" s="162"/>
      <c r="U202" s="16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 t="s">
        <v>125</v>
      </c>
      <c r="AF202" s="151">
        <v>2</v>
      </c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>
      <c r="A203" s="152"/>
      <c r="B203" s="159"/>
      <c r="C203" s="196" t="s">
        <v>154</v>
      </c>
      <c r="D203" s="164"/>
      <c r="E203" s="170"/>
      <c r="F203" s="174"/>
      <c r="G203" s="174"/>
      <c r="H203" s="174"/>
      <c r="I203" s="174"/>
      <c r="J203" s="174"/>
      <c r="K203" s="174"/>
      <c r="L203" s="174"/>
      <c r="M203" s="174"/>
      <c r="N203" s="161"/>
      <c r="O203" s="161"/>
      <c r="P203" s="161"/>
      <c r="Q203" s="161"/>
      <c r="R203" s="161"/>
      <c r="S203" s="161"/>
      <c r="T203" s="162"/>
      <c r="U203" s="16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 t="s">
        <v>125</v>
      </c>
      <c r="AF203" s="151">
        <v>0</v>
      </c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>
      <c r="A204" s="152"/>
      <c r="B204" s="159"/>
      <c r="C204" s="195" t="s">
        <v>323</v>
      </c>
      <c r="D204" s="163"/>
      <c r="E204" s="169">
        <v>1674.875</v>
      </c>
      <c r="F204" s="174"/>
      <c r="G204" s="174"/>
      <c r="H204" s="174"/>
      <c r="I204" s="174"/>
      <c r="J204" s="174"/>
      <c r="K204" s="174"/>
      <c r="L204" s="174"/>
      <c r="M204" s="174"/>
      <c r="N204" s="161"/>
      <c r="O204" s="161"/>
      <c r="P204" s="161"/>
      <c r="Q204" s="161"/>
      <c r="R204" s="161"/>
      <c r="S204" s="161"/>
      <c r="T204" s="162"/>
      <c r="U204" s="16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 t="s">
        <v>125</v>
      </c>
      <c r="AF204" s="151">
        <v>0</v>
      </c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>
      <c r="A205" s="152"/>
      <c r="B205" s="159"/>
      <c r="C205" s="195" t="s">
        <v>324</v>
      </c>
      <c r="D205" s="163"/>
      <c r="E205" s="169">
        <v>50.246250000000003</v>
      </c>
      <c r="F205" s="174"/>
      <c r="G205" s="174"/>
      <c r="H205" s="174"/>
      <c r="I205" s="174"/>
      <c r="J205" s="174"/>
      <c r="K205" s="174"/>
      <c r="L205" s="174"/>
      <c r="M205" s="174"/>
      <c r="N205" s="161"/>
      <c r="O205" s="161"/>
      <c r="P205" s="161"/>
      <c r="Q205" s="161"/>
      <c r="R205" s="161"/>
      <c r="S205" s="161"/>
      <c r="T205" s="162"/>
      <c r="U205" s="16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 t="s">
        <v>125</v>
      </c>
      <c r="AF205" s="151">
        <v>0</v>
      </c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>
      <c r="A206" s="152">
        <v>42</v>
      </c>
      <c r="B206" s="159" t="s">
        <v>325</v>
      </c>
      <c r="C206" s="194" t="s">
        <v>326</v>
      </c>
      <c r="D206" s="161" t="s">
        <v>264</v>
      </c>
      <c r="E206" s="168">
        <v>1.2936099999999999</v>
      </c>
      <c r="F206" s="173"/>
      <c r="G206" s="174">
        <f>ROUND(E206*F206,2)</f>
        <v>0</v>
      </c>
      <c r="H206" s="173"/>
      <c r="I206" s="174">
        <f>ROUND(E206*H206,2)</f>
        <v>0</v>
      </c>
      <c r="J206" s="173"/>
      <c r="K206" s="174">
        <f>ROUND(E206*J206,2)</f>
        <v>0</v>
      </c>
      <c r="L206" s="174">
        <v>21</v>
      </c>
      <c r="M206" s="174">
        <f>G206*(1+L206/100)</f>
        <v>0</v>
      </c>
      <c r="N206" s="161">
        <v>1.0202899999999999</v>
      </c>
      <c r="O206" s="161">
        <f>ROUND(E206*N206,5)</f>
        <v>1.31986</v>
      </c>
      <c r="P206" s="161">
        <v>0</v>
      </c>
      <c r="Q206" s="161">
        <f>ROUND(E206*P206,5)</f>
        <v>0</v>
      </c>
      <c r="R206" s="161"/>
      <c r="S206" s="161"/>
      <c r="T206" s="162">
        <v>25.271000000000001</v>
      </c>
      <c r="U206" s="161">
        <f>ROUND(E206*T206,2)</f>
        <v>32.69</v>
      </c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 t="s">
        <v>123</v>
      </c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>
      <c r="A207" s="152"/>
      <c r="B207" s="159"/>
      <c r="C207" s="196" t="s">
        <v>142</v>
      </c>
      <c r="D207" s="164"/>
      <c r="E207" s="170"/>
      <c r="F207" s="174"/>
      <c r="G207" s="174"/>
      <c r="H207" s="174"/>
      <c r="I207" s="174"/>
      <c r="J207" s="174"/>
      <c r="K207" s="174"/>
      <c r="L207" s="174"/>
      <c r="M207" s="174"/>
      <c r="N207" s="161"/>
      <c r="O207" s="161"/>
      <c r="P207" s="161"/>
      <c r="Q207" s="161"/>
      <c r="R207" s="161"/>
      <c r="S207" s="161"/>
      <c r="T207" s="162"/>
      <c r="U207" s="16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 t="s">
        <v>125</v>
      </c>
      <c r="AF207" s="151">
        <v>2</v>
      </c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>
      <c r="A208" s="152"/>
      <c r="B208" s="159"/>
      <c r="C208" s="197" t="s">
        <v>143</v>
      </c>
      <c r="D208" s="164"/>
      <c r="E208" s="170"/>
      <c r="F208" s="174"/>
      <c r="G208" s="174"/>
      <c r="H208" s="174"/>
      <c r="I208" s="174"/>
      <c r="J208" s="174"/>
      <c r="K208" s="174"/>
      <c r="L208" s="174"/>
      <c r="M208" s="174"/>
      <c r="N208" s="161"/>
      <c r="O208" s="161"/>
      <c r="P208" s="161"/>
      <c r="Q208" s="161"/>
      <c r="R208" s="161"/>
      <c r="S208" s="161"/>
      <c r="T208" s="162"/>
      <c r="U208" s="16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 t="s">
        <v>125</v>
      </c>
      <c r="AF208" s="151">
        <v>2</v>
      </c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>
      <c r="A209" s="152"/>
      <c r="B209" s="159"/>
      <c r="C209" s="197" t="s">
        <v>327</v>
      </c>
      <c r="D209" s="164"/>
      <c r="E209" s="170">
        <v>6.1999999999999998E-3</v>
      </c>
      <c r="F209" s="174"/>
      <c r="G209" s="174"/>
      <c r="H209" s="174"/>
      <c r="I209" s="174"/>
      <c r="J209" s="174"/>
      <c r="K209" s="174"/>
      <c r="L209" s="174"/>
      <c r="M209" s="174"/>
      <c r="N209" s="161"/>
      <c r="O209" s="161"/>
      <c r="P209" s="161"/>
      <c r="Q209" s="161"/>
      <c r="R209" s="161"/>
      <c r="S209" s="161"/>
      <c r="T209" s="162"/>
      <c r="U209" s="16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 t="s">
        <v>125</v>
      </c>
      <c r="AF209" s="151">
        <v>2</v>
      </c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>
      <c r="A210" s="152"/>
      <c r="B210" s="159"/>
      <c r="C210" s="197" t="s">
        <v>328</v>
      </c>
      <c r="D210" s="164"/>
      <c r="E210" s="170">
        <v>0.96596000000000004</v>
      </c>
      <c r="F210" s="174"/>
      <c r="G210" s="174"/>
      <c r="H210" s="174"/>
      <c r="I210" s="174"/>
      <c r="J210" s="174"/>
      <c r="K210" s="174"/>
      <c r="L210" s="174"/>
      <c r="M210" s="174"/>
      <c r="N210" s="161"/>
      <c r="O210" s="161"/>
      <c r="P210" s="161"/>
      <c r="Q210" s="161"/>
      <c r="R210" s="161"/>
      <c r="S210" s="161"/>
      <c r="T210" s="162"/>
      <c r="U210" s="16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 t="s">
        <v>125</v>
      </c>
      <c r="AF210" s="151">
        <v>2</v>
      </c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>
      <c r="A211" s="152"/>
      <c r="B211" s="159"/>
      <c r="C211" s="197" t="s">
        <v>329</v>
      </c>
      <c r="D211" s="164"/>
      <c r="E211" s="170">
        <v>0.19406000000000001</v>
      </c>
      <c r="F211" s="174"/>
      <c r="G211" s="174"/>
      <c r="H211" s="174"/>
      <c r="I211" s="174"/>
      <c r="J211" s="174"/>
      <c r="K211" s="174"/>
      <c r="L211" s="174"/>
      <c r="M211" s="174"/>
      <c r="N211" s="161"/>
      <c r="O211" s="161"/>
      <c r="P211" s="161"/>
      <c r="Q211" s="161"/>
      <c r="R211" s="161"/>
      <c r="S211" s="161"/>
      <c r="T211" s="162"/>
      <c r="U211" s="16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 t="s">
        <v>125</v>
      </c>
      <c r="AF211" s="151">
        <v>2</v>
      </c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>
      <c r="A212" s="152"/>
      <c r="B212" s="159"/>
      <c r="C212" s="197" t="s">
        <v>330</v>
      </c>
      <c r="D212" s="164"/>
      <c r="E212" s="170">
        <v>9.7900000000000001E-3</v>
      </c>
      <c r="F212" s="174"/>
      <c r="G212" s="174"/>
      <c r="H212" s="174"/>
      <c r="I212" s="174"/>
      <c r="J212" s="174"/>
      <c r="K212" s="174"/>
      <c r="L212" s="174"/>
      <c r="M212" s="174"/>
      <c r="N212" s="161"/>
      <c r="O212" s="161"/>
      <c r="P212" s="161"/>
      <c r="Q212" s="161"/>
      <c r="R212" s="161"/>
      <c r="S212" s="161"/>
      <c r="T212" s="162"/>
      <c r="U212" s="16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 t="s">
        <v>125</v>
      </c>
      <c r="AF212" s="151">
        <v>2</v>
      </c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>
      <c r="A213" s="152"/>
      <c r="B213" s="159"/>
      <c r="C213" s="198" t="s">
        <v>152</v>
      </c>
      <c r="D213" s="165"/>
      <c r="E213" s="171">
        <v>1.17601</v>
      </c>
      <c r="F213" s="174"/>
      <c r="G213" s="174"/>
      <c r="H213" s="174"/>
      <c r="I213" s="174"/>
      <c r="J213" s="174"/>
      <c r="K213" s="174"/>
      <c r="L213" s="174"/>
      <c r="M213" s="174"/>
      <c r="N213" s="161"/>
      <c r="O213" s="161"/>
      <c r="P213" s="161"/>
      <c r="Q213" s="161"/>
      <c r="R213" s="161"/>
      <c r="S213" s="161"/>
      <c r="T213" s="162"/>
      <c r="U213" s="16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 t="s">
        <v>125</v>
      </c>
      <c r="AF213" s="151">
        <v>3</v>
      </c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>
      <c r="A214" s="152"/>
      <c r="B214" s="159"/>
      <c r="C214" s="197" t="s">
        <v>153</v>
      </c>
      <c r="D214" s="164"/>
      <c r="E214" s="170"/>
      <c r="F214" s="174"/>
      <c r="G214" s="174"/>
      <c r="H214" s="174"/>
      <c r="I214" s="174"/>
      <c r="J214" s="174"/>
      <c r="K214" s="174"/>
      <c r="L214" s="174"/>
      <c r="M214" s="174"/>
      <c r="N214" s="161"/>
      <c r="O214" s="161"/>
      <c r="P214" s="161"/>
      <c r="Q214" s="161"/>
      <c r="R214" s="161"/>
      <c r="S214" s="161"/>
      <c r="T214" s="162"/>
      <c r="U214" s="16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 t="s">
        <v>125</v>
      </c>
      <c r="AF214" s="151">
        <v>2</v>
      </c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>
      <c r="A215" s="152"/>
      <c r="B215" s="159"/>
      <c r="C215" s="197" t="s">
        <v>331</v>
      </c>
      <c r="D215" s="164"/>
      <c r="E215" s="170">
        <v>0.117601</v>
      </c>
      <c r="F215" s="174"/>
      <c r="G215" s="174"/>
      <c r="H215" s="174"/>
      <c r="I215" s="174"/>
      <c r="J215" s="174"/>
      <c r="K215" s="174"/>
      <c r="L215" s="174"/>
      <c r="M215" s="174"/>
      <c r="N215" s="161"/>
      <c r="O215" s="161"/>
      <c r="P215" s="161"/>
      <c r="Q215" s="161"/>
      <c r="R215" s="161"/>
      <c r="S215" s="161"/>
      <c r="T215" s="162"/>
      <c r="U215" s="16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 t="s">
        <v>125</v>
      </c>
      <c r="AF215" s="151">
        <v>2</v>
      </c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>
      <c r="A216" s="152"/>
      <c r="B216" s="159"/>
      <c r="C216" s="196" t="s">
        <v>154</v>
      </c>
      <c r="D216" s="164"/>
      <c r="E216" s="170"/>
      <c r="F216" s="174"/>
      <c r="G216" s="174"/>
      <c r="H216" s="174"/>
      <c r="I216" s="174"/>
      <c r="J216" s="174"/>
      <c r="K216" s="174"/>
      <c r="L216" s="174"/>
      <c r="M216" s="174"/>
      <c r="N216" s="161"/>
      <c r="O216" s="161"/>
      <c r="P216" s="161"/>
      <c r="Q216" s="161"/>
      <c r="R216" s="161"/>
      <c r="S216" s="161"/>
      <c r="T216" s="162"/>
      <c r="U216" s="16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 t="s">
        <v>125</v>
      </c>
      <c r="AF216" s="151">
        <v>0</v>
      </c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>
      <c r="A217" s="152"/>
      <c r="B217" s="159"/>
      <c r="C217" s="195" t="s">
        <v>332</v>
      </c>
      <c r="D217" s="163"/>
      <c r="E217" s="169">
        <v>1.2936099999999999</v>
      </c>
      <c r="F217" s="174"/>
      <c r="G217" s="174"/>
      <c r="H217" s="174"/>
      <c r="I217" s="174"/>
      <c r="J217" s="174"/>
      <c r="K217" s="174"/>
      <c r="L217" s="174"/>
      <c r="M217" s="174"/>
      <c r="N217" s="161"/>
      <c r="O217" s="161"/>
      <c r="P217" s="161"/>
      <c r="Q217" s="161"/>
      <c r="R217" s="161"/>
      <c r="S217" s="161"/>
      <c r="T217" s="162"/>
      <c r="U217" s="16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 t="s">
        <v>125</v>
      </c>
      <c r="AF217" s="151">
        <v>0</v>
      </c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>
      <c r="A218" s="152">
        <v>43</v>
      </c>
      <c r="B218" s="159" t="s">
        <v>333</v>
      </c>
      <c r="C218" s="194" t="s">
        <v>334</v>
      </c>
      <c r="D218" s="161" t="s">
        <v>141</v>
      </c>
      <c r="E218" s="168">
        <v>10.719200000000001</v>
      </c>
      <c r="F218" s="173"/>
      <c r="G218" s="174">
        <f>ROUND(E218*F218,2)</f>
        <v>0</v>
      </c>
      <c r="H218" s="173"/>
      <c r="I218" s="174">
        <f>ROUND(E218*H218,2)</f>
        <v>0</v>
      </c>
      <c r="J218" s="173"/>
      <c r="K218" s="174">
        <f>ROUND(E218*J218,2)</f>
        <v>0</v>
      </c>
      <c r="L218" s="174">
        <v>21</v>
      </c>
      <c r="M218" s="174">
        <f>G218*(1+L218/100)</f>
        <v>0</v>
      </c>
      <c r="N218" s="161">
        <v>2.5276700000000001</v>
      </c>
      <c r="O218" s="161">
        <f>ROUND(E218*N218,5)</f>
        <v>27.0946</v>
      </c>
      <c r="P218" s="161">
        <v>0</v>
      </c>
      <c r="Q218" s="161">
        <f>ROUND(E218*P218,5)</f>
        <v>0</v>
      </c>
      <c r="R218" s="161"/>
      <c r="S218" s="161"/>
      <c r="T218" s="162">
        <v>1.093</v>
      </c>
      <c r="U218" s="161">
        <f>ROUND(E218*T218,2)</f>
        <v>11.72</v>
      </c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 t="s">
        <v>123</v>
      </c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22.5" outlineLevel="1">
      <c r="A219" s="152"/>
      <c r="B219" s="159"/>
      <c r="C219" s="195" t="s">
        <v>335</v>
      </c>
      <c r="D219" s="163"/>
      <c r="E219" s="169"/>
      <c r="F219" s="174"/>
      <c r="G219" s="174"/>
      <c r="H219" s="174"/>
      <c r="I219" s="174"/>
      <c r="J219" s="174"/>
      <c r="K219" s="174"/>
      <c r="L219" s="174"/>
      <c r="M219" s="174"/>
      <c r="N219" s="161"/>
      <c r="O219" s="161"/>
      <c r="P219" s="161"/>
      <c r="Q219" s="161"/>
      <c r="R219" s="161"/>
      <c r="S219" s="161"/>
      <c r="T219" s="162"/>
      <c r="U219" s="16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 t="s">
        <v>125</v>
      </c>
      <c r="AF219" s="151">
        <v>0</v>
      </c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>
      <c r="A220" s="152"/>
      <c r="B220" s="159"/>
      <c r="C220" s="195" t="s">
        <v>336</v>
      </c>
      <c r="D220" s="163"/>
      <c r="E220" s="169"/>
      <c r="F220" s="174"/>
      <c r="G220" s="174"/>
      <c r="H220" s="174"/>
      <c r="I220" s="174"/>
      <c r="J220" s="174"/>
      <c r="K220" s="174"/>
      <c r="L220" s="174"/>
      <c r="M220" s="174"/>
      <c r="N220" s="161"/>
      <c r="O220" s="161"/>
      <c r="P220" s="161"/>
      <c r="Q220" s="161"/>
      <c r="R220" s="161"/>
      <c r="S220" s="161"/>
      <c r="T220" s="162"/>
      <c r="U220" s="16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 t="s">
        <v>125</v>
      </c>
      <c r="AF220" s="151">
        <v>0</v>
      </c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>
      <c r="A221" s="152"/>
      <c r="B221" s="159"/>
      <c r="C221" s="196" t="s">
        <v>142</v>
      </c>
      <c r="D221" s="164"/>
      <c r="E221" s="170"/>
      <c r="F221" s="174"/>
      <c r="G221" s="174"/>
      <c r="H221" s="174"/>
      <c r="I221" s="174"/>
      <c r="J221" s="174"/>
      <c r="K221" s="174"/>
      <c r="L221" s="174"/>
      <c r="M221" s="174"/>
      <c r="N221" s="161"/>
      <c r="O221" s="161"/>
      <c r="P221" s="161"/>
      <c r="Q221" s="161"/>
      <c r="R221" s="161"/>
      <c r="S221" s="161"/>
      <c r="T221" s="162"/>
      <c r="U221" s="16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 t="s">
        <v>125</v>
      </c>
      <c r="AF221" s="151">
        <v>2</v>
      </c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1">
      <c r="A222" s="152"/>
      <c r="B222" s="159"/>
      <c r="C222" s="197" t="s">
        <v>143</v>
      </c>
      <c r="D222" s="164"/>
      <c r="E222" s="170"/>
      <c r="F222" s="174"/>
      <c r="G222" s="174"/>
      <c r="H222" s="174"/>
      <c r="I222" s="174"/>
      <c r="J222" s="174"/>
      <c r="K222" s="174"/>
      <c r="L222" s="174"/>
      <c r="M222" s="174"/>
      <c r="N222" s="161"/>
      <c r="O222" s="161"/>
      <c r="P222" s="161"/>
      <c r="Q222" s="161"/>
      <c r="R222" s="161"/>
      <c r="S222" s="161"/>
      <c r="T222" s="162"/>
      <c r="U222" s="16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 t="s">
        <v>125</v>
      </c>
      <c r="AF222" s="151">
        <v>2</v>
      </c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>
      <c r="A223" s="152"/>
      <c r="B223" s="159"/>
      <c r="C223" s="197" t="s">
        <v>318</v>
      </c>
      <c r="D223" s="164"/>
      <c r="E223" s="170">
        <v>27.3</v>
      </c>
      <c r="F223" s="174"/>
      <c r="G223" s="174"/>
      <c r="H223" s="174"/>
      <c r="I223" s="174"/>
      <c r="J223" s="174"/>
      <c r="K223" s="174"/>
      <c r="L223" s="174"/>
      <c r="M223" s="174"/>
      <c r="N223" s="161"/>
      <c r="O223" s="161"/>
      <c r="P223" s="161"/>
      <c r="Q223" s="161"/>
      <c r="R223" s="161"/>
      <c r="S223" s="161"/>
      <c r="T223" s="162"/>
      <c r="U223" s="16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 t="s">
        <v>125</v>
      </c>
      <c r="AF223" s="151">
        <v>2</v>
      </c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>
      <c r="A224" s="152"/>
      <c r="B224" s="159"/>
      <c r="C224" s="197" t="s">
        <v>319</v>
      </c>
      <c r="D224" s="164"/>
      <c r="E224" s="170">
        <v>52.54</v>
      </c>
      <c r="F224" s="174"/>
      <c r="G224" s="174"/>
      <c r="H224" s="174"/>
      <c r="I224" s="174"/>
      <c r="J224" s="174"/>
      <c r="K224" s="174"/>
      <c r="L224" s="174"/>
      <c r="M224" s="174"/>
      <c r="N224" s="161"/>
      <c r="O224" s="161"/>
      <c r="P224" s="161"/>
      <c r="Q224" s="161"/>
      <c r="R224" s="161"/>
      <c r="S224" s="161"/>
      <c r="T224" s="162"/>
      <c r="U224" s="16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 t="s">
        <v>125</v>
      </c>
      <c r="AF224" s="151">
        <v>2</v>
      </c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>
      <c r="A225" s="152"/>
      <c r="B225" s="159"/>
      <c r="C225" s="197" t="s">
        <v>320</v>
      </c>
      <c r="D225" s="164"/>
      <c r="E225" s="170">
        <v>18.8</v>
      </c>
      <c r="F225" s="174"/>
      <c r="G225" s="174"/>
      <c r="H225" s="174"/>
      <c r="I225" s="174"/>
      <c r="J225" s="174"/>
      <c r="K225" s="174"/>
      <c r="L225" s="174"/>
      <c r="M225" s="174"/>
      <c r="N225" s="161"/>
      <c r="O225" s="161"/>
      <c r="P225" s="161"/>
      <c r="Q225" s="161"/>
      <c r="R225" s="161"/>
      <c r="S225" s="161"/>
      <c r="T225" s="162"/>
      <c r="U225" s="16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 t="s">
        <v>125</v>
      </c>
      <c r="AF225" s="151">
        <v>2</v>
      </c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outlineLevel="1">
      <c r="A226" s="152"/>
      <c r="B226" s="159"/>
      <c r="C226" s="197" t="s">
        <v>321</v>
      </c>
      <c r="D226" s="164"/>
      <c r="E226" s="170">
        <v>10.1</v>
      </c>
      <c r="F226" s="174"/>
      <c r="G226" s="174"/>
      <c r="H226" s="174"/>
      <c r="I226" s="174"/>
      <c r="J226" s="174"/>
      <c r="K226" s="174"/>
      <c r="L226" s="174"/>
      <c r="M226" s="174"/>
      <c r="N226" s="161"/>
      <c r="O226" s="161"/>
      <c r="P226" s="161"/>
      <c r="Q226" s="161"/>
      <c r="R226" s="161"/>
      <c r="S226" s="161"/>
      <c r="T226" s="162"/>
      <c r="U226" s="16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 t="s">
        <v>125</v>
      </c>
      <c r="AF226" s="151">
        <v>2</v>
      </c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>
      <c r="A227" s="152"/>
      <c r="B227" s="159"/>
      <c r="C227" s="197" t="s">
        <v>322</v>
      </c>
      <c r="D227" s="164"/>
      <c r="E227" s="170">
        <v>25.25</v>
      </c>
      <c r="F227" s="174"/>
      <c r="G227" s="174"/>
      <c r="H227" s="174"/>
      <c r="I227" s="174"/>
      <c r="J227" s="174"/>
      <c r="K227" s="174"/>
      <c r="L227" s="174"/>
      <c r="M227" s="174"/>
      <c r="N227" s="161"/>
      <c r="O227" s="161"/>
      <c r="P227" s="161"/>
      <c r="Q227" s="161"/>
      <c r="R227" s="161"/>
      <c r="S227" s="161"/>
      <c r="T227" s="162"/>
      <c r="U227" s="16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 t="s">
        <v>125</v>
      </c>
      <c r="AF227" s="151">
        <v>2</v>
      </c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>
      <c r="A228" s="152"/>
      <c r="B228" s="159"/>
      <c r="C228" s="198" t="s">
        <v>152</v>
      </c>
      <c r="D228" s="165"/>
      <c r="E228" s="171">
        <v>133.99</v>
      </c>
      <c r="F228" s="174"/>
      <c r="G228" s="174"/>
      <c r="H228" s="174"/>
      <c r="I228" s="174"/>
      <c r="J228" s="174"/>
      <c r="K228" s="174"/>
      <c r="L228" s="174"/>
      <c r="M228" s="174"/>
      <c r="N228" s="161"/>
      <c r="O228" s="161"/>
      <c r="P228" s="161"/>
      <c r="Q228" s="161"/>
      <c r="R228" s="161"/>
      <c r="S228" s="161"/>
      <c r="T228" s="162"/>
      <c r="U228" s="16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 t="s">
        <v>125</v>
      </c>
      <c r="AF228" s="151">
        <v>3</v>
      </c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>
      <c r="A229" s="152"/>
      <c r="B229" s="159"/>
      <c r="C229" s="197" t="s">
        <v>153</v>
      </c>
      <c r="D229" s="164"/>
      <c r="E229" s="170"/>
      <c r="F229" s="174"/>
      <c r="G229" s="174"/>
      <c r="H229" s="174"/>
      <c r="I229" s="174"/>
      <c r="J229" s="174"/>
      <c r="K229" s="174"/>
      <c r="L229" s="174"/>
      <c r="M229" s="174"/>
      <c r="N229" s="161"/>
      <c r="O229" s="161"/>
      <c r="P229" s="161"/>
      <c r="Q229" s="161"/>
      <c r="R229" s="161"/>
      <c r="S229" s="161"/>
      <c r="T229" s="162"/>
      <c r="U229" s="16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 t="s">
        <v>125</v>
      </c>
      <c r="AF229" s="151">
        <v>2</v>
      </c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>
      <c r="A230" s="152"/>
      <c r="B230" s="159"/>
      <c r="C230" s="196" t="s">
        <v>154</v>
      </c>
      <c r="D230" s="164"/>
      <c r="E230" s="170"/>
      <c r="F230" s="174"/>
      <c r="G230" s="174"/>
      <c r="H230" s="174"/>
      <c r="I230" s="174"/>
      <c r="J230" s="174"/>
      <c r="K230" s="174"/>
      <c r="L230" s="174"/>
      <c r="M230" s="174"/>
      <c r="N230" s="161"/>
      <c r="O230" s="161"/>
      <c r="P230" s="161"/>
      <c r="Q230" s="161"/>
      <c r="R230" s="161"/>
      <c r="S230" s="161"/>
      <c r="T230" s="162"/>
      <c r="U230" s="16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 t="s">
        <v>125</v>
      </c>
      <c r="AF230" s="151">
        <v>0</v>
      </c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>
      <c r="A231" s="152"/>
      <c r="B231" s="159"/>
      <c r="C231" s="195" t="s">
        <v>337</v>
      </c>
      <c r="D231" s="163"/>
      <c r="E231" s="169">
        <v>10.719200000000001</v>
      </c>
      <c r="F231" s="174"/>
      <c r="G231" s="174"/>
      <c r="H231" s="174"/>
      <c r="I231" s="174"/>
      <c r="J231" s="174"/>
      <c r="K231" s="174"/>
      <c r="L231" s="174"/>
      <c r="M231" s="174"/>
      <c r="N231" s="161"/>
      <c r="O231" s="161"/>
      <c r="P231" s="161"/>
      <c r="Q231" s="161"/>
      <c r="R231" s="161"/>
      <c r="S231" s="161"/>
      <c r="T231" s="162"/>
      <c r="U231" s="16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 t="s">
        <v>125</v>
      </c>
      <c r="AF231" s="151">
        <v>0</v>
      </c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>
      <c r="A232" s="152">
        <v>44</v>
      </c>
      <c r="B232" s="159" t="s">
        <v>338</v>
      </c>
      <c r="C232" s="194" t="s">
        <v>339</v>
      </c>
      <c r="D232" s="161" t="s">
        <v>229</v>
      </c>
      <c r="E232" s="168">
        <v>266.86270000000002</v>
      </c>
      <c r="F232" s="173"/>
      <c r="G232" s="174">
        <f>ROUND(E232*F232,2)</f>
        <v>0</v>
      </c>
      <c r="H232" s="173"/>
      <c r="I232" s="174">
        <f>ROUND(E232*H232,2)</f>
        <v>0</v>
      </c>
      <c r="J232" s="173"/>
      <c r="K232" s="174">
        <f>ROUND(E232*J232,2)</f>
        <v>0</v>
      </c>
      <c r="L232" s="174">
        <v>21</v>
      </c>
      <c r="M232" s="174">
        <f>G232*(1+L232/100)</f>
        <v>0</v>
      </c>
      <c r="N232" s="161">
        <v>5.3670000000000002E-2</v>
      </c>
      <c r="O232" s="161">
        <f>ROUND(E232*N232,5)</f>
        <v>14.322520000000001</v>
      </c>
      <c r="P232" s="161">
        <v>0</v>
      </c>
      <c r="Q232" s="161">
        <f>ROUND(E232*P232,5)</f>
        <v>0</v>
      </c>
      <c r="R232" s="161"/>
      <c r="S232" s="161"/>
      <c r="T232" s="162">
        <v>0.23899999999999999</v>
      </c>
      <c r="U232" s="161">
        <f>ROUND(E232*T232,2)</f>
        <v>63.78</v>
      </c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 t="s">
        <v>123</v>
      </c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ht="22.5" outlineLevel="1">
      <c r="A233" s="152"/>
      <c r="B233" s="159"/>
      <c r="C233" s="195" t="s">
        <v>340</v>
      </c>
      <c r="D233" s="163"/>
      <c r="E233" s="169"/>
      <c r="F233" s="174"/>
      <c r="G233" s="174"/>
      <c r="H233" s="174"/>
      <c r="I233" s="174"/>
      <c r="J233" s="174"/>
      <c r="K233" s="174"/>
      <c r="L233" s="174"/>
      <c r="M233" s="174"/>
      <c r="N233" s="161"/>
      <c r="O233" s="161"/>
      <c r="P233" s="161"/>
      <c r="Q233" s="161"/>
      <c r="R233" s="161"/>
      <c r="S233" s="161"/>
      <c r="T233" s="162"/>
      <c r="U233" s="16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 t="s">
        <v>125</v>
      </c>
      <c r="AF233" s="151">
        <v>0</v>
      </c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>
      <c r="A234" s="152"/>
      <c r="B234" s="159"/>
      <c r="C234" s="196" t="s">
        <v>142</v>
      </c>
      <c r="D234" s="164"/>
      <c r="E234" s="170"/>
      <c r="F234" s="174"/>
      <c r="G234" s="174"/>
      <c r="H234" s="174"/>
      <c r="I234" s="174"/>
      <c r="J234" s="174"/>
      <c r="K234" s="174"/>
      <c r="L234" s="174"/>
      <c r="M234" s="174"/>
      <c r="N234" s="161"/>
      <c r="O234" s="161"/>
      <c r="P234" s="161"/>
      <c r="Q234" s="161"/>
      <c r="R234" s="161"/>
      <c r="S234" s="161"/>
      <c r="T234" s="162"/>
      <c r="U234" s="16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 t="s">
        <v>125</v>
      </c>
      <c r="AF234" s="151">
        <v>2</v>
      </c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>
      <c r="A235" s="152"/>
      <c r="B235" s="159"/>
      <c r="C235" s="197" t="s">
        <v>143</v>
      </c>
      <c r="D235" s="164"/>
      <c r="E235" s="170"/>
      <c r="F235" s="174"/>
      <c r="G235" s="174"/>
      <c r="H235" s="174"/>
      <c r="I235" s="174"/>
      <c r="J235" s="174"/>
      <c r="K235" s="174"/>
      <c r="L235" s="174"/>
      <c r="M235" s="174"/>
      <c r="N235" s="161"/>
      <c r="O235" s="161"/>
      <c r="P235" s="161"/>
      <c r="Q235" s="161"/>
      <c r="R235" s="161"/>
      <c r="S235" s="161"/>
      <c r="T235" s="162"/>
      <c r="U235" s="16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 t="s">
        <v>125</v>
      </c>
      <c r="AF235" s="151">
        <v>2</v>
      </c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>
      <c r="A236" s="152"/>
      <c r="B236" s="159"/>
      <c r="C236" s="197" t="s">
        <v>341</v>
      </c>
      <c r="D236" s="164"/>
      <c r="E236" s="170">
        <v>52.991999999999997</v>
      </c>
      <c r="F236" s="174"/>
      <c r="G236" s="174"/>
      <c r="H236" s="174"/>
      <c r="I236" s="174"/>
      <c r="J236" s="174"/>
      <c r="K236" s="174"/>
      <c r="L236" s="174"/>
      <c r="M236" s="174"/>
      <c r="N236" s="161"/>
      <c r="O236" s="161"/>
      <c r="P236" s="161"/>
      <c r="Q236" s="161"/>
      <c r="R236" s="161"/>
      <c r="S236" s="161"/>
      <c r="T236" s="162"/>
      <c r="U236" s="16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 t="s">
        <v>125</v>
      </c>
      <c r="AF236" s="151">
        <v>2</v>
      </c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>
      <c r="A237" s="152"/>
      <c r="B237" s="159"/>
      <c r="C237" s="197" t="s">
        <v>342</v>
      </c>
      <c r="D237" s="164"/>
      <c r="E237" s="170">
        <v>23.766999999999999</v>
      </c>
      <c r="F237" s="174"/>
      <c r="G237" s="174"/>
      <c r="H237" s="174"/>
      <c r="I237" s="174"/>
      <c r="J237" s="174"/>
      <c r="K237" s="174"/>
      <c r="L237" s="174"/>
      <c r="M237" s="174"/>
      <c r="N237" s="161"/>
      <c r="O237" s="161"/>
      <c r="P237" s="161"/>
      <c r="Q237" s="161"/>
      <c r="R237" s="161"/>
      <c r="S237" s="161"/>
      <c r="T237" s="162"/>
      <c r="U237" s="16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 t="s">
        <v>125</v>
      </c>
      <c r="AF237" s="151">
        <v>2</v>
      </c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>
      <c r="A238" s="152"/>
      <c r="B238" s="159"/>
      <c r="C238" s="197" t="s">
        <v>343</v>
      </c>
      <c r="D238" s="164"/>
      <c r="E238" s="170">
        <v>44.94</v>
      </c>
      <c r="F238" s="174"/>
      <c r="G238" s="174"/>
      <c r="H238" s="174"/>
      <c r="I238" s="174"/>
      <c r="J238" s="174"/>
      <c r="K238" s="174"/>
      <c r="L238" s="174"/>
      <c r="M238" s="174"/>
      <c r="N238" s="161"/>
      <c r="O238" s="161"/>
      <c r="P238" s="161"/>
      <c r="Q238" s="161"/>
      <c r="R238" s="161"/>
      <c r="S238" s="161"/>
      <c r="T238" s="162"/>
      <c r="U238" s="16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 t="s">
        <v>125</v>
      </c>
      <c r="AF238" s="151">
        <v>2</v>
      </c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>
      <c r="A239" s="152"/>
      <c r="B239" s="159"/>
      <c r="C239" s="197" t="s">
        <v>344</v>
      </c>
      <c r="D239" s="164"/>
      <c r="E239" s="170">
        <v>24.25</v>
      </c>
      <c r="F239" s="174"/>
      <c r="G239" s="174"/>
      <c r="H239" s="174"/>
      <c r="I239" s="174"/>
      <c r="J239" s="174"/>
      <c r="K239" s="174"/>
      <c r="L239" s="174"/>
      <c r="M239" s="174"/>
      <c r="N239" s="161"/>
      <c r="O239" s="161"/>
      <c r="P239" s="161"/>
      <c r="Q239" s="161"/>
      <c r="R239" s="161"/>
      <c r="S239" s="161"/>
      <c r="T239" s="162"/>
      <c r="U239" s="16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 t="s">
        <v>125</v>
      </c>
      <c r="AF239" s="151">
        <v>2</v>
      </c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>
      <c r="A240" s="152"/>
      <c r="B240" s="159"/>
      <c r="C240" s="197" t="s">
        <v>345</v>
      </c>
      <c r="D240" s="164"/>
      <c r="E240" s="170">
        <v>21.821999999999999</v>
      </c>
      <c r="F240" s="174"/>
      <c r="G240" s="174"/>
      <c r="H240" s="174"/>
      <c r="I240" s="174"/>
      <c r="J240" s="174"/>
      <c r="K240" s="174"/>
      <c r="L240" s="174"/>
      <c r="M240" s="174"/>
      <c r="N240" s="161"/>
      <c r="O240" s="161"/>
      <c r="P240" s="161"/>
      <c r="Q240" s="161"/>
      <c r="R240" s="161"/>
      <c r="S240" s="161"/>
      <c r="T240" s="162"/>
      <c r="U240" s="16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 t="s">
        <v>125</v>
      </c>
      <c r="AF240" s="151">
        <v>2</v>
      </c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>
      <c r="A241" s="152"/>
      <c r="B241" s="159"/>
      <c r="C241" s="197" t="s">
        <v>346</v>
      </c>
      <c r="D241" s="164"/>
      <c r="E241" s="170">
        <v>1.323</v>
      </c>
      <c r="F241" s="174"/>
      <c r="G241" s="174"/>
      <c r="H241" s="174"/>
      <c r="I241" s="174"/>
      <c r="J241" s="174"/>
      <c r="K241" s="174"/>
      <c r="L241" s="174"/>
      <c r="M241" s="174"/>
      <c r="N241" s="161"/>
      <c r="O241" s="161"/>
      <c r="P241" s="161"/>
      <c r="Q241" s="161"/>
      <c r="R241" s="161"/>
      <c r="S241" s="161"/>
      <c r="T241" s="162"/>
      <c r="U241" s="16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 t="s">
        <v>125</v>
      </c>
      <c r="AF241" s="151">
        <v>2</v>
      </c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1">
      <c r="A242" s="152"/>
      <c r="B242" s="159"/>
      <c r="C242" s="197" t="s">
        <v>347</v>
      </c>
      <c r="D242" s="164"/>
      <c r="E242" s="170">
        <v>31.7</v>
      </c>
      <c r="F242" s="174"/>
      <c r="G242" s="174"/>
      <c r="H242" s="174"/>
      <c r="I242" s="174"/>
      <c r="J242" s="174"/>
      <c r="K242" s="174"/>
      <c r="L242" s="174"/>
      <c r="M242" s="174"/>
      <c r="N242" s="161"/>
      <c r="O242" s="161"/>
      <c r="P242" s="161"/>
      <c r="Q242" s="161"/>
      <c r="R242" s="161"/>
      <c r="S242" s="161"/>
      <c r="T242" s="162"/>
      <c r="U242" s="16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 t="s">
        <v>125</v>
      </c>
      <c r="AF242" s="151">
        <v>2</v>
      </c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>
      <c r="A243" s="152"/>
      <c r="B243" s="159"/>
      <c r="C243" s="197" t="s">
        <v>348</v>
      </c>
      <c r="D243" s="164"/>
      <c r="E243" s="170">
        <v>58.295999999999999</v>
      </c>
      <c r="F243" s="174"/>
      <c r="G243" s="174"/>
      <c r="H243" s="174"/>
      <c r="I243" s="174"/>
      <c r="J243" s="174"/>
      <c r="K243" s="174"/>
      <c r="L243" s="174"/>
      <c r="M243" s="174"/>
      <c r="N243" s="161"/>
      <c r="O243" s="161"/>
      <c r="P243" s="161"/>
      <c r="Q243" s="161"/>
      <c r="R243" s="161"/>
      <c r="S243" s="161"/>
      <c r="T243" s="162"/>
      <c r="U243" s="16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 t="s">
        <v>125</v>
      </c>
      <c r="AF243" s="151">
        <v>2</v>
      </c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outlineLevel="1">
      <c r="A244" s="152"/>
      <c r="B244" s="159"/>
      <c r="C244" s="198" t="s">
        <v>152</v>
      </c>
      <c r="D244" s="165"/>
      <c r="E244" s="171">
        <v>259.08999999999997</v>
      </c>
      <c r="F244" s="174"/>
      <c r="G244" s="174"/>
      <c r="H244" s="174"/>
      <c r="I244" s="174"/>
      <c r="J244" s="174"/>
      <c r="K244" s="174"/>
      <c r="L244" s="174"/>
      <c r="M244" s="174"/>
      <c r="N244" s="161"/>
      <c r="O244" s="161"/>
      <c r="P244" s="161"/>
      <c r="Q244" s="161"/>
      <c r="R244" s="161"/>
      <c r="S244" s="161"/>
      <c r="T244" s="162"/>
      <c r="U244" s="16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 t="s">
        <v>125</v>
      </c>
      <c r="AF244" s="151">
        <v>3</v>
      </c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>
      <c r="A245" s="152"/>
      <c r="B245" s="159"/>
      <c r="C245" s="197" t="s">
        <v>153</v>
      </c>
      <c r="D245" s="164"/>
      <c r="E245" s="170"/>
      <c r="F245" s="174"/>
      <c r="G245" s="174"/>
      <c r="H245" s="174"/>
      <c r="I245" s="174"/>
      <c r="J245" s="174"/>
      <c r="K245" s="174"/>
      <c r="L245" s="174"/>
      <c r="M245" s="174"/>
      <c r="N245" s="161"/>
      <c r="O245" s="161"/>
      <c r="P245" s="161"/>
      <c r="Q245" s="161"/>
      <c r="R245" s="161"/>
      <c r="S245" s="161"/>
      <c r="T245" s="162"/>
      <c r="U245" s="16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 t="s">
        <v>125</v>
      </c>
      <c r="AF245" s="151">
        <v>2</v>
      </c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>
      <c r="A246" s="152"/>
      <c r="B246" s="159"/>
      <c r="C246" s="196" t="s">
        <v>154</v>
      </c>
      <c r="D246" s="164"/>
      <c r="E246" s="170"/>
      <c r="F246" s="174"/>
      <c r="G246" s="174"/>
      <c r="H246" s="174"/>
      <c r="I246" s="174"/>
      <c r="J246" s="174"/>
      <c r="K246" s="174"/>
      <c r="L246" s="174"/>
      <c r="M246" s="174"/>
      <c r="N246" s="161"/>
      <c r="O246" s="161"/>
      <c r="P246" s="161"/>
      <c r="Q246" s="161"/>
      <c r="R246" s="161"/>
      <c r="S246" s="161"/>
      <c r="T246" s="162"/>
      <c r="U246" s="16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 t="s">
        <v>125</v>
      </c>
      <c r="AF246" s="151">
        <v>0</v>
      </c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>
      <c r="A247" s="152"/>
      <c r="B247" s="159"/>
      <c r="C247" s="195" t="s">
        <v>349</v>
      </c>
      <c r="D247" s="163"/>
      <c r="E247" s="169">
        <v>259.08999999999997</v>
      </c>
      <c r="F247" s="174"/>
      <c r="G247" s="174"/>
      <c r="H247" s="174"/>
      <c r="I247" s="174"/>
      <c r="J247" s="174"/>
      <c r="K247" s="174"/>
      <c r="L247" s="174"/>
      <c r="M247" s="174"/>
      <c r="N247" s="161"/>
      <c r="O247" s="161"/>
      <c r="P247" s="161"/>
      <c r="Q247" s="161"/>
      <c r="R247" s="161"/>
      <c r="S247" s="161"/>
      <c r="T247" s="162"/>
      <c r="U247" s="16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 t="s">
        <v>125</v>
      </c>
      <c r="AF247" s="151">
        <v>0</v>
      </c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>
      <c r="A248" s="152"/>
      <c r="B248" s="159"/>
      <c r="C248" s="195" t="s">
        <v>350</v>
      </c>
      <c r="D248" s="163"/>
      <c r="E248" s="169">
        <v>7.7727000000000004</v>
      </c>
      <c r="F248" s="174"/>
      <c r="G248" s="174"/>
      <c r="H248" s="174"/>
      <c r="I248" s="174"/>
      <c r="J248" s="174"/>
      <c r="K248" s="174"/>
      <c r="L248" s="174"/>
      <c r="M248" s="174"/>
      <c r="N248" s="161"/>
      <c r="O248" s="161"/>
      <c r="P248" s="161"/>
      <c r="Q248" s="161"/>
      <c r="R248" s="161"/>
      <c r="S248" s="161"/>
      <c r="T248" s="162"/>
      <c r="U248" s="16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 t="s">
        <v>125</v>
      </c>
      <c r="AF248" s="151">
        <v>0</v>
      </c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>
      <c r="A249" s="152">
        <v>45</v>
      </c>
      <c r="B249" s="159" t="s">
        <v>351</v>
      </c>
      <c r="C249" s="194" t="s">
        <v>352</v>
      </c>
      <c r="D249" s="161" t="s">
        <v>141</v>
      </c>
      <c r="E249" s="168">
        <v>1.758</v>
      </c>
      <c r="F249" s="173"/>
      <c r="G249" s="174">
        <f>ROUND(E249*F249,2)</f>
        <v>0</v>
      </c>
      <c r="H249" s="173"/>
      <c r="I249" s="174">
        <f>ROUND(E249*H249,2)</f>
        <v>0</v>
      </c>
      <c r="J249" s="173"/>
      <c r="K249" s="174">
        <f>ROUND(E249*J249,2)</f>
        <v>0</v>
      </c>
      <c r="L249" s="174">
        <v>21</v>
      </c>
      <c r="M249" s="174">
        <f>G249*(1+L249/100)</f>
        <v>0</v>
      </c>
      <c r="N249" s="161">
        <v>0</v>
      </c>
      <c r="O249" s="161">
        <f>ROUND(E249*N249,5)</f>
        <v>0</v>
      </c>
      <c r="P249" s="161">
        <v>0</v>
      </c>
      <c r="Q249" s="161">
        <f>ROUND(E249*P249,5)</f>
        <v>0</v>
      </c>
      <c r="R249" s="161"/>
      <c r="S249" s="161"/>
      <c r="T249" s="162">
        <v>1.1459999999999999</v>
      </c>
      <c r="U249" s="161">
        <f>ROUND(E249*T249,2)</f>
        <v>2.0099999999999998</v>
      </c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 t="s">
        <v>123</v>
      </c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outlineLevel="1">
      <c r="A250" s="152"/>
      <c r="B250" s="159"/>
      <c r="C250" s="195" t="s">
        <v>353</v>
      </c>
      <c r="D250" s="163"/>
      <c r="E250" s="169">
        <v>1.758</v>
      </c>
      <c r="F250" s="174"/>
      <c r="G250" s="174"/>
      <c r="H250" s="174"/>
      <c r="I250" s="174"/>
      <c r="J250" s="174"/>
      <c r="K250" s="174"/>
      <c r="L250" s="174"/>
      <c r="M250" s="174"/>
      <c r="N250" s="161"/>
      <c r="O250" s="161"/>
      <c r="P250" s="161"/>
      <c r="Q250" s="161"/>
      <c r="R250" s="161"/>
      <c r="S250" s="161"/>
      <c r="T250" s="162"/>
      <c r="U250" s="16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 t="s">
        <v>125</v>
      </c>
      <c r="AF250" s="151">
        <v>0</v>
      </c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outlineLevel="1">
      <c r="A251" s="152">
        <v>46</v>
      </c>
      <c r="B251" s="159" t="s">
        <v>354</v>
      </c>
      <c r="C251" s="194" t="s">
        <v>355</v>
      </c>
      <c r="D251" s="161" t="s">
        <v>264</v>
      </c>
      <c r="E251" s="168">
        <v>1.7931600000000001</v>
      </c>
      <c r="F251" s="173"/>
      <c r="G251" s="174">
        <f>ROUND(E251*F251,2)</f>
        <v>0</v>
      </c>
      <c r="H251" s="173"/>
      <c r="I251" s="174">
        <f>ROUND(E251*H251,2)</f>
        <v>0</v>
      </c>
      <c r="J251" s="173"/>
      <c r="K251" s="174">
        <f>ROUND(E251*J251,2)</f>
        <v>0</v>
      </c>
      <c r="L251" s="174">
        <v>21</v>
      </c>
      <c r="M251" s="174">
        <f>G251*(1+L251/100)</f>
        <v>0</v>
      </c>
      <c r="N251" s="161">
        <v>1</v>
      </c>
      <c r="O251" s="161">
        <f>ROUND(E251*N251,5)</f>
        <v>1.7931600000000001</v>
      </c>
      <c r="P251" s="161">
        <v>0</v>
      </c>
      <c r="Q251" s="161">
        <f>ROUND(E251*P251,5)</f>
        <v>0</v>
      </c>
      <c r="R251" s="161"/>
      <c r="S251" s="161"/>
      <c r="T251" s="162">
        <v>0</v>
      </c>
      <c r="U251" s="161">
        <f>ROUND(E251*T251,2)</f>
        <v>0</v>
      </c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 t="s">
        <v>169</v>
      </c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>
      <c r="A252" s="152"/>
      <c r="B252" s="159"/>
      <c r="C252" s="195" t="s">
        <v>356</v>
      </c>
      <c r="D252" s="163"/>
      <c r="E252" s="169">
        <v>1.758</v>
      </c>
      <c r="F252" s="174"/>
      <c r="G252" s="174"/>
      <c r="H252" s="174"/>
      <c r="I252" s="174"/>
      <c r="J252" s="174"/>
      <c r="K252" s="174"/>
      <c r="L252" s="174"/>
      <c r="M252" s="174"/>
      <c r="N252" s="161"/>
      <c r="O252" s="161"/>
      <c r="P252" s="161"/>
      <c r="Q252" s="161"/>
      <c r="R252" s="161"/>
      <c r="S252" s="161"/>
      <c r="T252" s="162"/>
      <c r="U252" s="16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 t="s">
        <v>125</v>
      </c>
      <c r="AF252" s="151">
        <v>0</v>
      </c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1">
      <c r="A253" s="152"/>
      <c r="B253" s="159"/>
      <c r="C253" s="195" t="s">
        <v>357</v>
      </c>
      <c r="D253" s="163"/>
      <c r="E253" s="169">
        <v>3.5159999999999997E-2</v>
      </c>
      <c r="F253" s="174"/>
      <c r="G253" s="174"/>
      <c r="H253" s="174"/>
      <c r="I253" s="174"/>
      <c r="J253" s="174"/>
      <c r="K253" s="174"/>
      <c r="L253" s="174"/>
      <c r="M253" s="174"/>
      <c r="N253" s="161"/>
      <c r="O253" s="161"/>
      <c r="P253" s="161"/>
      <c r="Q253" s="161"/>
      <c r="R253" s="161"/>
      <c r="S253" s="161"/>
      <c r="T253" s="162"/>
      <c r="U253" s="16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 t="s">
        <v>125</v>
      </c>
      <c r="AF253" s="151">
        <v>0</v>
      </c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22.5" outlineLevel="1">
      <c r="A254" s="152">
        <v>47</v>
      </c>
      <c r="B254" s="159" t="s">
        <v>358</v>
      </c>
      <c r="C254" s="194" t="s">
        <v>359</v>
      </c>
      <c r="D254" s="161" t="s">
        <v>317</v>
      </c>
      <c r="E254" s="168">
        <v>111</v>
      </c>
      <c r="F254" s="173"/>
      <c r="G254" s="174">
        <f>ROUND(E254*F254,2)</f>
        <v>0</v>
      </c>
      <c r="H254" s="173"/>
      <c r="I254" s="174">
        <f>ROUND(E254*H254,2)</f>
        <v>0</v>
      </c>
      <c r="J254" s="173"/>
      <c r="K254" s="174">
        <f>ROUND(E254*J254,2)</f>
        <v>0</v>
      </c>
      <c r="L254" s="174">
        <v>21</v>
      </c>
      <c r="M254" s="174">
        <f>G254*(1+L254/100)</f>
        <v>0</v>
      </c>
      <c r="N254" s="161">
        <v>0.1</v>
      </c>
      <c r="O254" s="161">
        <f>ROUND(E254*N254,5)</f>
        <v>11.1</v>
      </c>
      <c r="P254" s="161">
        <v>0</v>
      </c>
      <c r="Q254" s="161">
        <f>ROUND(E254*P254,5)</f>
        <v>0</v>
      </c>
      <c r="R254" s="161"/>
      <c r="S254" s="161"/>
      <c r="T254" s="162">
        <v>0.44</v>
      </c>
      <c r="U254" s="161">
        <f>ROUND(E254*T254,2)</f>
        <v>48.84</v>
      </c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 t="s">
        <v>123</v>
      </c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1">
      <c r="A255" s="152"/>
      <c r="B255" s="159"/>
      <c r="C255" s="195" t="s">
        <v>360</v>
      </c>
      <c r="D255" s="163"/>
      <c r="E255" s="169"/>
      <c r="F255" s="174"/>
      <c r="G255" s="174"/>
      <c r="H255" s="174"/>
      <c r="I255" s="174"/>
      <c r="J255" s="174"/>
      <c r="K255" s="174"/>
      <c r="L255" s="174"/>
      <c r="M255" s="174"/>
      <c r="N255" s="161"/>
      <c r="O255" s="161"/>
      <c r="P255" s="161"/>
      <c r="Q255" s="161"/>
      <c r="R255" s="161"/>
      <c r="S255" s="161"/>
      <c r="T255" s="162"/>
      <c r="U255" s="16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 t="s">
        <v>125</v>
      </c>
      <c r="AF255" s="151">
        <v>0</v>
      </c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>
      <c r="A256" s="152"/>
      <c r="B256" s="159"/>
      <c r="C256" s="195" t="s">
        <v>361</v>
      </c>
      <c r="D256" s="163"/>
      <c r="E256" s="169">
        <v>53</v>
      </c>
      <c r="F256" s="174"/>
      <c r="G256" s="174"/>
      <c r="H256" s="174"/>
      <c r="I256" s="174"/>
      <c r="J256" s="174"/>
      <c r="K256" s="174"/>
      <c r="L256" s="174"/>
      <c r="M256" s="174"/>
      <c r="N256" s="161"/>
      <c r="O256" s="161"/>
      <c r="P256" s="161"/>
      <c r="Q256" s="161"/>
      <c r="R256" s="161"/>
      <c r="S256" s="161"/>
      <c r="T256" s="162"/>
      <c r="U256" s="16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 t="s">
        <v>125</v>
      </c>
      <c r="AF256" s="151">
        <v>0</v>
      </c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1">
      <c r="A257" s="152"/>
      <c r="B257" s="159"/>
      <c r="C257" s="195" t="s">
        <v>362</v>
      </c>
      <c r="D257" s="163"/>
      <c r="E257" s="169">
        <v>58</v>
      </c>
      <c r="F257" s="174"/>
      <c r="G257" s="174"/>
      <c r="H257" s="174"/>
      <c r="I257" s="174"/>
      <c r="J257" s="174"/>
      <c r="K257" s="174"/>
      <c r="L257" s="174"/>
      <c r="M257" s="174"/>
      <c r="N257" s="161"/>
      <c r="O257" s="161"/>
      <c r="P257" s="161"/>
      <c r="Q257" s="161"/>
      <c r="R257" s="161"/>
      <c r="S257" s="161"/>
      <c r="T257" s="162"/>
      <c r="U257" s="16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 t="s">
        <v>125</v>
      </c>
      <c r="AF257" s="151">
        <v>0</v>
      </c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22.5" outlineLevel="1">
      <c r="A258" s="152">
        <v>48</v>
      </c>
      <c r="B258" s="159" t="s">
        <v>363</v>
      </c>
      <c r="C258" s="194" t="s">
        <v>364</v>
      </c>
      <c r="D258" s="161" t="s">
        <v>317</v>
      </c>
      <c r="E258" s="168">
        <v>53</v>
      </c>
      <c r="F258" s="173"/>
      <c r="G258" s="174">
        <f>ROUND(E258*F258,2)</f>
        <v>0</v>
      </c>
      <c r="H258" s="173"/>
      <c r="I258" s="174">
        <f>ROUND(E258*H258,2)</f>
        <v>0</v>
      </c>
      <c r="J258" s="173"/>
      <c r="K258" s="174">
        <f>ROUND(E258*J258,2)</f>
        <v>0</v>
      </c>
      <c r="L258" s="174">
        <v>21</v>
      </c>
      <c r="M258" s="174">
        <f>G258*(1+L258/100)</f>
        <v>0</v>
      </c>
      <c r="N258" s="161">
        <v>5.2500000000000003E-3</v>
      </c>
      <c r="O258" s="161">
        <f>ROUND(E258*N258,5)</f>
        <v>0.27825</v>
      </c>
      <c r="P258" s="161">
        <v>0</v>
      </c>
      <c r="Q258" s="161">
        <f>ROUND(E258*P258,5)</f>
        <v>0</v>
      </c>
      <c r="R258" s="161"/>
      <c r="S258" s="161"/>
      <c r="T258" s="162">
        <v>0</v>
      </c>
      <c r="U258" s="161">
        <f>ROUND(E258*T258,2)</f>
        <v>0</v>
      </c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 t="s">
        <v>169</v>
      </c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1">
      <c r="A259" s="152"/>
      <c r="B259" s="159"/>
      <c r="C259" s="195" t="s">
        <v>365</v>
      </c>
      <c r="D259" s="163"/>
      <c r="E259" s="169">
        <v>53</v>
      </c>
      <c r="F259" s="174"/>
      <c r="G259" s="174"/>
      <c r="H259" s="174"/>
      <c r="I259" s="174"/>
      <c r="J259" s="174"/>
      <c r="K259" s="174"/>
      <c r="L259" s="174"/>
      <c r="M259" s="174"/>
      <c r="N259" s="161"/>
      <c r="O259" s="161"/>
      <c r="P259" s="161"/>
      <c r="Q259" s="161"/>
      <c r="R259" s="161"/>
      <c r="S259" s="161"/>
      <c r="T259" s="162"/>
      <c r="U259" s="16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 t="s">
        <v>125</v>
      </c>
      <c r="AF259" s="151">
        <v>0</v>
      </c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22.5" outlineLevel="1">
      <c r="A260" s="152">
        <v>49</v>
      </c>
      <c r="B260" s="159" t="s">
        <v>366</v>
      </c>
      <c r="C260" s="194" t="s">
        <v>367</v>
      </c>
      <c r="D260" s="161" t="s">
        <v>317</v>
      </c>
      <c r="E260" s="168">
        <v>58</v>
      </c>
      <c r="F260" s="173"/>
      <c r="G260" s="174">
        <f>ROUND(E260*F260,2)</f>
        <v>0</v>
      </c>
      <c r="H260" s="173"/>
      <c r="I260" s="174">
        <f>ROUND(E260*H260,2)</f>
        <v>0</v>
      </c>
      <c r="J260" s="173"/>
      <c r="K260" s="174">
        <f>ROUND(E260*J260,2)</f>
        <v>0</v>
      </c>
      <c r="L260" s="174">
        <v>21</v>
      </c>
      <c r="M260" s="174">
        <f>G260*(1+L260/100)</f>
        <v>0</v>
      </c>
      <c r="N260" s="161">
        <v>6.0000000000000001E-3</v>
      </c>
      <c r="O260" s="161">
        <f>ROUND(E260*N260,5)</f>
        <v>0.34799999999999998</v>
      </c>
      <c r="P260" s="161">
        <v>0</v>
      </c>
      <c r="Q260" s="161">
        <f>ROUND(E260*P260,5)</f>
        <v>0</v>
      </c>
      <c r="R260" s="161"/>
      <c r="S260" s="161"/>
      <c r="T260" s="162">
        <v>0</v>
      </c>
      <c r="U260" s="161">
        <f>ROUND(E260*T260,2)</f>
        <v>0</v>
      </c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 t="s">
        <v>169</v>
      </c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>
      <c r="A261" s="152"/>
      <c r="B261" s="159"/>
      <c r="C261" s="195" t="s">
        <v>368</v>
      </c>
      <c r="D261" s="163"/>
      <c r="E261" s="169">
        <v>58</v>
      </c>
      <c r="F261" s="174"/>
      <c r="G261" s="174"/>
      <c r="H261" s="174"/>
      <c r="I261" s="174"/>
      <c r="J261" s="174"/>
      <c r="K261" s="174"/>
      <c r="L261" s="174"/>
      <c r="M261" s="174"/>
      <c r="N261" s="161"/>
      <c r="O261" s="161"/>
      <c r="P261" s="161"/>
      <c r="Q261" s="161"/>
      <c r="R261" s="161"/>
      <c r="S261" s="161"/>
      <c r="T261" s="162"/>
      <c r="U261" s="16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 t="s">
        <v>125</v>
      </c>
      <c r="AF261" s="151">
        <v>0</v>
      </c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>
      <c r="A262" s="152">
        <v>50</v>
      </c>
      <c r="B262" s="159" t="s">
        <v>369</v>
      </c>
      <c r="C262" s="194" t="s">
        <v>370</v>
      </c>
      <c r="D262" s="161" t="s">
        <v>317</v>
      </c>
      <c r="E262" s="168">
        <v>6</v>
      </c>
      <c r="F262" s="173"/>
      <c r="G262" s="174">
        <f>ROUND(E262*F262,2)</f>
        <v>0</v>
      </c>
      <c r="H262" s="173"/>
      <c r="I262" s="174">
        <f>ROUND(E262*H262,2)</f>
        <v>0</v>
      </c>
      <c r="J262" s="173"/>
      <c r="K262" s="174">
        <f>ROUND(E262*J262,2)</f>
        <v>0</v>
      </c>
      <c r="L262" s="174">
        <v>21</v>
      </c>
      <c r="M262" s="174">
        <f>G262*(1+L262/100)</f>
        <v>0</v>
      </c>
      <c r="N262" s="161">
        <v>0.125</v>
      </c>
      <c r="O262" s="161">
        <f>ROUND(E262*N262,5)</f>
        <v>0.75</v>
      </c>
      <c r="P262" s="161">
        <v>0</v>
      </c>
      <c r="Q262" s="161">
        <f>ROUND(E262*P262,5)</f>
        <v>0</v>
      </c>
      <c r="R262" s="161"/>
      <c r="S262" s="161"/>
      <c r="T262" s="162">
        <v>0.52</v>
      </c>
      <c r="U262" s="161">
        <f>ROUND(E262*T262,2)</f>
        <v>3.12</v>
      </c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 t="s">
        <v>123</v>
      </c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22.5" outlineLevel="1">
      <c r="A263" s="152"/>
      <c r="B263" s="159"/>
      <c r="C263" s="195" t="s">
        <v>371</v>
      </c>
      <c r="D263" s="163"/>
      <c r="E263" s="169">
        <v>6</v>
      </c>
      <c r="F263" s="174"/>
      <c r="G263" s="174"/>
      <c r="H263" s="174"/>
      <c r="I263" s="174"/>
      <c r="J263" s="174"/>
      <c r="K263" s="174"/>
      <c r="L263" s="174"/>
      <c r="M263" s="174"/>
      <c r="N263" s="161"/>
      <c r="O263" s="161"/>
      <c r="P263" s="161"/>
      <c r="Q263" s="161"/>
      <c r="R263" s="161"/>
      <c r="S263" s="161"/>
      <c r="T263" s="162"/>
      <c r="U263" s="16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 t="s">
        <v>125</v>
      </c>
      <c r="AF263" s="151">
        <v>0</v>
      </c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>
      <c r="A264" s="153" t="s">
        <v>118</v>
      </c>
      <c r="B264" s="160" t="s">
        <v>65</v>
      </c>
      <c r="C264" s="199" t="s">
        <v>66</v>
      </c>
      <c r="D264" s="166"/>
      <c r="E264" s="172"/>
      <c r="F264" s="175"/>
      <c r="G264" s="175">
        <f>SUMIF(AE265:AE268,"&lt;&gt;NOR",G265:G268)</f>
        <v>0</v>
      </c>
      <c r="H264" s="175"/>
      <c r="I264" s="175">
        <f>SUM(I265:I268)</f>
        <v>0</v>
      </c>
      <c r="J264" s="175"/>
      <c r="K264" s="175">
        <f>SUM(K265:K268)</f>
        <v>0</v>
      </c>
      <c r="L264" s="175"/>
      <c r="M264" s="175">
        <f>SUM(M265:M268)</f>
        <v>0</v>
      </c>
      <c r="N264" s="166"/>
      <c r="O264" s="166">
        <f>SUM(O265:O268)</f>
        <v>1.91923</v>
      </c>
      <c r="P264" s="166"/>
      <c r="Q264" s="166">
        <f>SUM(Q265:Q268)</f>
        <v>0</v>
      </c>
      <c r="R264" s="166"/>
      <c r="S264" s="166"/>
      <c r="T264" s="167"/>
      <c r="U264" s="166">
        <f>SUM(U265:U268)</f>
        <v>0.8</v>
      </c>
      <c r="AE264" t="s">
        <v>119</v>
      </c>
    </row>
    <row r="265" spans="1:60" outlineLevel="1">
      <c r="A265" s="152">
        <v>51</v>
      </c>
      <c r="B265" s="159" t="s">
        <v>372</v>
      </c>
      <c r="C265" s="194" t="s">
        <v>373</v>
      </c>
      <c r="D265" s="161" t="s">
        <v>122</v>
      </c>
      <c r="E265" s="168">
        <v>6.72</v>
      </c>
      <c r="F265" s="173"/>
      <c r="G265" s="174">
        <f>ROUND(E265*F265,2)</f>
        <v>0</v>
      </c>
      <c r="H265" s="173"/>
      <c r="I265" s="174">
        <f>ROUND(E265*H265,2)</f>
        <v>0</v>
      </c>
      <c r="J265" s="173"/>
      <c r="K265" s="174">
        <f>ROUND(E265*J265,2)</f>
        <v>0</v>
      </c>
      <c r="L265" s="174">
        <v>21</v>
      </c>
      <c r="M265" s="174">
        <f>G265*(1+L265/100)</f>
        <v>0</v>
      </c>
      <c r="N265" s="161">
        <v>0.18360000000000001</v>
      </c>
      <c r="O265" s="161">
        <f>ROUND(E265*N265,5)</f>
        <v>1.2337899999999999</v>
      </c>
      <c r="P265" s="161">
        <v>0</v>
      </c>
      <c r="Q265" s="161">
        <f>ROUND(E265*P265,5)</f>
        <v>0</v>
      </c>
      <c r="R265" s="161"/>
      <c r="S265" s="161"/>
      <c r="T265" s="162">
        <v>0.09</v>
      </c>
      <c r="U265" s="161">
        <f>ROUND(E265*T265,2)</f>
        <v>0.6</v>
      </c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 t="s">
        <v>123</v>
      </c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>
      <c r="A266" s="152"/>
      <c r="B266" s="159"/>
      <c r="C266" s="195" t="s">
        <v>374</v>
      </c>
      <c r="D266" s="163"/>
      <c r="E266" s="169">
        <v>6.72</v>
      </c>
      <c r="F266" s="174"/>
      <c r="G266" s="174"/>
      <c r="H266" s="174"/>
      <c r="I266" s="174"/>
      <c r="J266" s="174"/>
      <c r="K266" s="174"/>
      <c r="L266" s="174"/>
      <c r="M266" s="174"/>
      <c r="N266" s="161"/>
      <c r="O266" s="161"/>
      <c r="P266" s="161"/>
      <c r="Q266" s="161"/>
      <c r="R266" s="161"/>
      <c r="S266" s="161"/>
      <c r="T266" s="162"/>
      <c r="U266" s="16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 t="s">
        <v>125</v>
      </c>
      <c r="AF266" s="151">
        <v>0</v>
      </c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>
      <c r="A267" s="152">
        <v>52</v>
      </c>
      <c r="B267" s="159" t="s">
        <v>375</v>
      </c>
      <c r="C267" s="194" t="s">
        <v>376</v>
      </c>
      <c r="D267" s="161" t="s">
        <v>122</v>
      </c>
      <c r="E267" s="168">
        <v>33.6</v>
      </c>
      <c r="F267" s="173"/>
      <c r="G267" s="174">
        <f>ROUND(E267*F267,2)</f>
        <v>0</v>
      </c>
      <c r="H267" s="173"/>
      <c r="I267" s="174">
        <f>ROUND(E267*H267,2)</f>
        <v>0</v>
      </c>
      <c r="J267" s="173"/>
      <c r="K267" s="174">
        <f>ROUND(E267*J267,2)</f>
        <v>0</v>
      </c>
      <c r="L267" s="174">
        <v>21</v>
      </c>
      <c r="M267" s="174">
        <f>G267*(1+L267/100)</f>
        <v>0</v>
      </c>
      <c r="N267" s="161">
        <v>2.0400000000000001E-2</v>
      </c>
      <c r="O267" s="161">
        <f>ROUND(E267*N267,5)</f>
        <v>0.68544000000000005</v>
      </c>
      <c r="P267" s="161">
        <v>0</v>
      </c>
      <c r="Q267" s="161">
        <f>ROUND(E267*P267,5)</f>
        <v>0</v>
      </c>
      <c r="R267" s="161"/>
      <c r="S267" s="161"/>
      <c r="T267" s="162">
        <v>6.0000000000000001E-3</v>
      </c>
      <c r="U267" s="161">
        <f>ROUND(E267*T267,2)</f>
        <v>0.2</v>
      </c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 t="s">
        <v>123</v>
      </c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>
      <c r="A268" s="152"/>
      <c r="B268" s="159"/>
      <c r="C268" s="195" t="s">
        <v>377</v>
      </c>
      <c r="D268" s="163"/>
      <c r="E268" s="169">
        <v>33.6</v>
      </c>
      <c r="F268" s="174"/>
      <c r="G268" s="174"/>
      <c r="H268" s="174"/>
      <c r="I268" s="174"/>
      <c r="J268" s="174"/>
      <c r="K268" s="174"/>
      <c r="L268" s="174"/>
      <c r="M268" s="174"/>
      <c r="N268" s="161"/>
      <c r="O268" s="161"/>
      <c r="P268" s="161"/>
      <c r="Q268" s="161"/>
      <c r="R268" s="161"/>
      <c r="S268" s="161"/>
      <c r="T268" s="162"/>
      <c r="U268" s="16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 t="s">
        <v>125</v>
      </c>
      <c r="AF268" s="151">
        <v>0</v>
      </c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>
      <c r="A269" s="153" t="s">
        <v>118</v>
      </c>
      <c r="B269" s="160" t="s">
        <v>67</v>
      </c>
      <c r="C269" s="199" t="s">
        <v>68</v>
      </c>
      <c r="D269" s="166"/>
      <c r="E269" s="172"/>
      <c r="F269" s="175"/>
      <c r="G269" s="175">
        <f>SUMIF(AE270:AE290,"&lt;&gt;NOR",G270:G290)</f>
        <v>0</v>
      </c>
      <c r="H269" s="175"/>
      <c r="I269" s="175">
        <f>SUM(I270:I290)</f>
        <v>0</v>
      </c>
      <c r="J269" s="175"/>
      <c r="K269" s="175">
        <f>SUM(K270:K290)</f>
        <v>0</v>
      </c>
      <c r="L269" s="175"/>
      <c r="M269" s="175">
        <f>SUM(M270:M290)</f>
        <v>0</v>
      </c>
      <c r="N269" s="166"/>
      <c r="O269" s="166">
        <f>SUM(O270:O290)</f>
        <v>34.727939999999997</v>
      </c>
      <c r="P269" s="166"/>
      <c r="Q269" s="166">
        <f>SUM(Q270:Q290)</f>
        <v>0</v>
      </c>
      <c r="R269" s="166"/>
      <c r="S269" s="166"/>
      <c r="T269" s="167"/>
      <c r="U269" s="166">
        <f>SUM(U270:U290)</f>
        <v>18.97</v>
      </c>
      <c r="AE269" t="s">
        <v>119</v>
      </c>
    </row>
    <row r="270" spans="1:60" outlineLevel="1">
      <c r="A270" s="152">
        <v>53</v>
      </c>
      <c r="B270" s="159" t="s">
        <v>378</v>
      </c>
      <c r="C270" s="194" t="s">
        <v>379</v>
      </c>
      <c r="D270" s="161" t="s">
        <v>122</v>
      </c>
      <c r="E270" s="168">
        <v>56.646000000000001</v>
      </c>
      <c r="F270" s="173"/>
      <c r="G270" s="174">
        <f>ROUND(E270*F270,2)</f>
        <v>0</v>
      </c>
      <c r="H270" s="173"/>
      <c r="I270" s="174">
        <f>ROUND(E270*H270,2)</f>
        <v>0</v>
      </c>
      <c r="J270" s="173"/>
      <c r="K270" s="174">
        <f>ROUND(E270*J270,2)</f>
        <v>0</v>
      </c>
      <c r="L270" s="174">
        <v>21</v>
      </c>
      <c r="M270" s="174">
        <f>G270*(1+L270/100)</f>
        <v>0</v>
      </c>
      <c r="N270" s="161">
        <v>0.12659999999999999</v>
      </c>
      <c r="O270" s="161">
        <f>ROUND(E270*N270,5)</f>
        <v>7.1713800000000001</v>
      </c>
      <c r="P270" s="161">
        <v>0</v>
      </c>
      <c r="Q270" s="161">
        <f>ROUND(E270*P270,5)</f>
        <v>0</v>
      </c>
      <c r="R270" s="161"/>
      <c r="S270" s="161"/>
      <c r="T270" s="162">
        <v>9.1999999999999998E-2</v>
      </c>
      <c r="U270" s="161">
        <f>ROUND(E270*T270,2)</f>
        <v>5.21</v>
      </c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 t="s">
        <v>123</v>
      </c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1">
      <c r="A271" s="152"/>
      <c r="B271" s="159"/>
      <c r="C271" s="195" t="s">
        <v>134</v>
      </c>
      <c r="D271" s="163"/>
      <c r="E271" s="169">
        <v>11.97</v>
      </c>
      <c r="F271" s="174"/>
      <c r="G271" s="174"/>
      <c r="H271" s="174"/>
      <c r="I271" s="174"/>
      <c r="J271" s="174"/>
      <c r="K271" s="174"/>
      <c r="L271" s="174"/>
      <c r="M271" s="174"/>
      <c r="N271" s="161"/>
      <c r="O271" s="161"/>
      <c r="P271" s="161"/>
      <c r="Q271" s="161"/>
      <c r="R271" s="161"/>
      <c r="S271" s="161"/>
      <c r="T271" s="162"/>
      <c r="U271" s="16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 t="s">
        <v>125</v>
      </c>
      <c r="AF271" s="151">
        <v>0</v>
      </c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1">
      <c r="A272" s="152"/>
      <c r="B272" s="159"/>
      <c r="C272" s="195" t="s">
        <v>135</v>
      </c>
      <c r="D272" s="163"/>
      <c r="E272" s="169">
        <v>29.765999999999998</v>
      </c>
      <c r="F272" s="174"/>
      <c r="G272" s="174"/>
      <c r="H272" s="174"/>
      <c r="I272" s="174"/>
      <c r="J272" s="174"/>
      <c r="K272" s="174"/>
      <c r="L272" s="174"/>
      <c r="M272" s="174"/>
      <c r="N272" s="161"/>
      <c r="O272" s="161"/>
      <c r="P272" s="161"/>
      <c r="Q272" s="161"/>
      <c r="R272" s="161"/>
      <c r="S272" s="161"/>
      <c r="T272" s="162"/>
      <c r="U272" s="16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 t="s">
        <v>125</v>
      </c>
      <c r="AF272" s="151">
        <v>0</v>
      </c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>
      <c r="A273" s="152"/>
      <c r="B273" s="159"/>
      <c r="C273" s="195" t="s">
        <v>136</v>
      </c>
      <c r="D273" s="163"/>
      <c r="E273" s="169">
        <v>14.91</v>
      </c>
      <c r="F273" s="174"/>
      <c r="G273" s="174"/>
      <c r="H273" s="174"/>
      <c r="I273" s="174"/>
      <c r="J273" s="174"/>
      <c r="K273" s="174"/>
      <c r="L273" s="174"/>
      <c r="M273" s="174"/>
      <c r="N273" s="161"/>
      <c r="O273" s="161"/>
      <c r="P273" s="161"/>
      <c r="Q273" s="161"/>
      <c r="R273" s="161"/>
      <c r="S273" s="161"/>
      <c r="T273" s="162"/>
      <c r="U273" s="16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 t="s">
        <v>125</v>
      </c>
      <c r="AF273" s="151">
        <v>0</v>
      </c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>
      <c r="A274" s="152">
        <v>54</v>
      </c>
      <c r="B274" s="159" t="s">
        <v>380</v>
      </c>
      <c r="C274" s="194" t="s">
        <v>381</v>
      </c>
      <c r="D274" s="161" t="s">
        <v>122</v>
      </c>
      <c r="E274" s="168">
        <v>56.646000000000001</v>
      </c>
      <c r="F274" s="173"/>
      <c r="G274" s="174">
        <f>ROUND(E274*F274,2)</f>
        <v>0</v>
      </c>
      <c r="H274" s="173"/>
      <c r="I274" s="174">
        <f>ROUND(E274*H274,2)</f>
        <v>0</v>
      </c>
      <c r="J274" s="173"/>
      <c r="K274" s="174">
        <f>ROUND(E274*J274,2)</f>
        <v>0</v>
      </c>
      <c r="L274" s="174">
        <v>21</v>
      </c>
      <c r="M274" s="174">
        <f>G274*(1+L274/100)</f>
        <v>0</v>
      </c>
      <c r="N274" s="161">
        <v>5.0000000000000001E-3</v>
      </c>
      <c r="O274" s="161">
        <f>ROUND(E274*N274,5)</f>
        <v>0.28322999999999998</v>
      </c>
      <c r="P274" s="161">
        <v>0</v>
      </c>
      <c r="Q274" s="161">
        <f>ROUND(E274*P274,5)</f>
        <v>0</v>
      </c>
      <c r="R274" s="161"/>
      <c r="S274" s="161"/>
      <c r="T274" s="162">
        <v>8.9999999999999993E-3</v>
      </c>
      <c r="U274" s="161">
        <f>ROUND(E274*T274,2)</f>
        <v>0.51</v>
      </c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 t="s">
        <v>123</v>
      </c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1">
      <c r="A275" s="152"/>
      <c r="B275" s="159"/>
      <c r="C275" s="195" t="s">
        <v>134</v>
      </c>
      <c r="D275" s="163"/>
      <c r="E275" s="169">
        <v>11.97</v>
      </c>
      <c r="F275" s="174"/>
      <c r="G275" s="174"/>
      <c r="H275" s="174"/>
      <c r="I275" s="174"/>
      <c r="J275" s="174"/>
      <c r="K275" s="174"/>
      <c r="L275" s="174"/>
      <c r="M275" s="174"/>
      <c r="N275" s="161"/>
      <c r="O275" s="161"/>
      <c r="P275" s="161"/>
      <c r="Q275" s="161"/>
      <c r="R275" s="161"/>
      <c r="S275" s="161"/>
      <c r="T275" s="162"/>
      <c r="U275" s="16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 t="s">
        <v>125</v>
      </c>
      <c r="AF275" s="151">
        <v>0</v>
      </c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>
      <c r="A276" s="152"/>
      <c r="B276" s="159"/>
      <c r="C276" s="195" t="s">
        <v>135</v>
      </c>
      <c r="D276" s="163"/>
      <c r="E276" s="169">
        <v>29.765999999999998</v>
      </c>
      <c r="F276" s="174"/>
      <c r="G276" s="174"/>
      <c r="H276" s="174"/>
      <c r="I276" s="174"/>
      <c r="J276" s="174"/>
      <c r="K276" s="174"/>
      <c r="L276" s="174"/>
      <c r="M276" s="174"/>
      <c r="N276" s="161"/>
      <c r="O276" s="161"/>
      <c r="P276" s="161"/>
      <c r="Q276" s="161"/>
      <c r="R276" s="161"/>
      <c r="S276" s="161"/>
      <c r="T276" s="162"/>
      <c r="U276" s="16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 t="s">
        <v>125</v>
      </c>
      <c r="AF276" s="151">
        <v>0</v>
      </c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outlineLevel="1">
      <c r="A277" s="152"/>
      <c r="B277" s="159"/>
      <c r="C277" s="195" t="s">
        <v>136</v>
      </c>
      <c r="D277" s="163"/>
      <c r="E277" s="169">
        <v>14.91</v>
      </c>
      <c r="F277" s="174"/>
      <c r="G277" s="174"/>
      <c r="H277" s="174"/>
      <c r="I277" s="174"/>
      <c r="J277" s="174"/>
      <c r="K277" s="174"/>
      <c r="L277" s="174"/>
      <c r="M277" s="174"/>
      <c r="N277" s="161"/>
      <c r="O277" s="161"/>
      <c r="P277" s="161"/>
      <c r="Q277" s="161"/>
      <c r="R277" s="161"/>
      <c r="S277" s="161"/>
      <c r="T277" s="162"/>
      <c r="U277" s="16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 t="s">
        <v>125</v>
      </c>
      <c r="AF277" s="151">
        <v>0</v>
      </c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22.5" outlineLevel="1">
      <c r="A278" s="152">
        <v>55</v>
      </c>
      <c r="B278" s="159" t="s">
        <v>382</v>
      </c>
      <c r="C278" s="194" t="s">
        <v>383</v>
      </c>
      <c r="D278" s="161" t="s">
        <v>141</v>
      </c>
      <c r="E278" s="168">
        <v>10.7616</v>
      </c>
      <c r="F278" s="173"/>
      <c r="G278" s="174">
        <f>ROUND(E278*F278,2)</f>
        <v>0</v>
      </c>
      <c r="H278" s="173"/>
      <c r="I278" s="174">
        <f>ROUND(E278*H278,2)</f>
        <v>0</v>
      </c>
      <c r="J278" s="173"/>
      <c r="K278" s="174">
        <f>ROUND(E278*J278,2)</f>
        <v>0</v>
      </c>
      <c r="L278" s="174">
        <v>21</v>
      </c>
      <c r="M278" s="174">
        <f>G278*(1+L278/100)</f>
        <v>0</v>
      </c>
      <c r="N278" s="161">
        <v>2.5</v>
      </c>
      <c r="O278" s="161">
        <f>ROUND(E278*N278,5)</f>
        <v>26.904</v>
      </c>
      <c r="P278" s="161">
        <v>0</v>
      </c>
      <c r="Q278" s="161">
        <f>ROUND(E278*P278,5)</f>
        <v>0</v>
      </c>
      <c r="R278" s="161"/>
      <c r="S278" s="161"/>
      <c r="T278" s="162">
        <v>1.21</v>
      </c>
      <c r="U278" s="161">
        <f>ROUND(E278*T278,2)</f>
        <v>13.02</v>
      </c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 t="s">
        <v>123</v>
      </c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>
      <c r="A279" s="152"/>
      <c r="B279" s="159"/>
      <c r="C279" s="196" t="s">
        <v>142</v>
      </c>
      <c r="D279" s="164"/>
      <c r="E279" s="170"/>
      <c r="F279" s="174"/>
      <c r="G279" s="174"/>
      <c r="H279" s="174"/>
      <c r="I279" s="174"/>
      <c r="J279" s="174"/>
      <c r="K279" s="174"/>
      <c r="L279" s="174"/>
      <c r="M279" s="174"/>
      <c r="N279" s="161"/>
      <c r="O279" s="161"/>
      <c r="P279" s="161"/>
      <c r="Q279" s="161"/>
      <c r="R279" s="161"/>
      <c r="S279" s="161"/>
      <c r="T279" s="162"/>
      <c r="U279" s="16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 t="s">
        <v>125</v>
      </c>
      <c r="AF279" s="151">
        <v>2</v>
      </c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>
      <c r="A280" s="152"/>
      <c r="B280" s="159"/>
      <c r="C280" s="197" t="s">
        <v>143</v>
      </c>
      <c r="D280" s="164"/>
      <c r="E280" s="170"/>
      <c r="F280" s="174"/>
      <c r="G280" s="174"/>
      <c r="H280" s="174"/>
      <c r="I280" s="174"/>
      <c r="J280" s="174"/>
      <c r="K280" s="174"/>
      <c r="L280" s="174"/>
      <c r="M280" s="174"/>
      <c r="N280" s="161"/>
      <c r="O280" s="161"/>
      <c r="P280" s="161"/>
      <c r="Q280" s="161"/>
      <c r="R280" s="161"/>
      <c r="S280" s="161"/>
      <c r="T280" s="162"/>
      <c r="U280" s="16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 t="s">
        <v>125</v>
      </c>
      <c r="AF280" s="151">
        <v>2</v>
      </c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>
      <c r="A281" s="152"/>
      <c r="B281" s="159"/>
      <c r="C281" s="197" t="s">
        <v>384</v>
      </c>
      <c r="D281" s="164"/>
      <c r="E281" s="170">
        <v>11.97</v>
      </c>
      <c r="F281" s="174"/>
      <c r="G281" s="174"/>
      <c r="H281" s="174"/>
      <c r="I281" s="174"/>
      <c r="J281" s="174"/>
      <c r="K281" s="174"/>
      <c r="L281" s="174"/>
      <c r="M281" s="174"/>
      <c r="N281" s="161"/>
      <c r="O281" s="161"/>
      <c r="P281" s="161"/>
      <c r="Q281" s="161"/>
      <c r="R281" s="161"/>
      <c r="S281" s="161"/>
      <c r="T281" s="162"/>
      <c r="U281" s="16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 t="s">
        <v>125</v>
      </c>
      <c r="AF281" s="151">
        <v>2</v>
      </c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>
      <c r="A282" s="152"/>
      <c r="B282" s="159"/>
      <c r="C282" s="197" t="s">
        <v>385</v>
      </c>
      <c r="D282" s="164"/>
      <c r="E282" s="170">
        <v>29.765999999999998</v>
      </c>
      <c r="F282" s="174"/>
      <c r="G282" s="174"/>
      <c r="H282" s="174"/>
      <c r="I282" s="174"/>
      <c r="J282" s="174"/>
      <c r="K282" s="174"/>
      <c r="L282" s="174"/>
      <c r="M282" s="174"/>
      <c r="N282" s="161"/>
      <c r="O282" s="161"/>
      <c r="P282" s="161"/>
      <c r="Q282" s="161"/>
      <c r="R282" s="161"/>
      <c r="S282" s="161"/>
      <c r="T282" s="162"/>
      <c r="U282" s="16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 t="s">
        <v>125</v>
      </c>
      <c r="AF282" s="151">
        <v>2</v>
      </c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1">
      <c r="A283" s="152"/>
      <c r="B283" s="159"/>
      <c r="C283" s="197" t="s">
        <v>386</v>
      </c>
      <c r="D283" s="164"/>
      <c r="E283" s="170">
        <v>14.91</v>
      </c>
      <c r="F283" s="174"/>
      <c r="G283" s="174"/>
      <c r="H283" s="174"/>
      <c r="I283" s="174"/>
      <c r="J283" s="174"/>
      <c r="K283" s="174"/>
      <c r="L283" s="174"/>
      <c r="M283" s="174"/>
      <c r="N283" s="161"/>
      <c r="O283" s="161"/>
      <c r="P283" s="161"/>
      <c r="Q283" s="161"/>
      <c r="R283" s="161"/>
      <c r="S283" s="161"/>
      <c r="T283" s="162"/>
      <c r="U283" s="16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 t="s">
        <v>125</v>
      </c>
      <c r="AF283" s="151">
        <v>2</v>
      </c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>
      <c r="A284" s="152"/>
      <c r="B284" s="159"/>
      <c r="C284" s="198" t="s">
        <v>152</v>
      </c>
      <c r="D284" s="165"/>
      <c r="E284" s="171">
        <v>56.646000000000001</v>
      </c>
      <c r="F284" s="174"/>
      <c r="G284" s="174"/>
      <c r="H284" s="174"/>
      <c r="I284" s="174"/>
      <c r="J284" s="174"/>
      <c r="K284" s="174"/>
      <c r="L284" s="174"/>
      <c r="M284" s="174"/>
      <c r="N284" s="161"/>
      <c r="O284" s="161"/>
      <c r="P284" s="161"/>
      <c r="Q284" s="161"/>
      <c r="R284" s="161"/>
      <c r="S284" s="161"/>
      <c r="T284" s="162"/>
      <c r="U284" s="16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 t="s">
        <v>125</v>
      </c>
      <c r="AF284" s="151">
        <v>3</v>
      </c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>
      <c r="A285" s="152"/>
      <c r="B285" s="159"/>
      <c r="C285" s="196" t="s">
        <v>154</v>
      </c>
      <c r="D285" s="164"/>
      <c r="E285" s="170"/>
      <c r="F285" s="174"/>
      <c r="G285" s="174"/>
      <c r="H285" s="174"/>
      <c r="I285" s="174"/>
      <c r="J285" s="174"/>
      <c r="K285" s="174"/>
      <c r="L285" s="174"/>
      <c r="M285" s="174"/>
      <c r="N285" s="161"/>
      <c r="O285" s="161"/>
      <c r="P285" s="161"/>
      <c r="Q285" s="161"/>
      <c r="R285" s="161"/>
      <c r="S285" s="161"/>
      <c r="T285" s="162"/>
      <c r="U285" s="16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 t="s">
        <v>125</v>
      </c>
      <c r="AF285" s="151">
        <v>0</v>
      </c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>
      <c r="A286" s="152"/>
      <c r="B286" s="159"/>
      <c r="C286" s="195" t="s">
        <v>387</v>
      </c>
      <c r="D286" s="163"/>
      <c r="E286" s="169">
        <v>10.7616</v>
      </c>
      <c r="F286" s="174"/>
      <c r="G286" s="174"/>
      <c r="H286" s="174"/>
      <c r="I286" s="174"/>
      <c r="J286" s="174"/>
      <c r="K286" s="174"/>
      <c r="L286" s="174"/>
      <c r="M286" s="174"/>
      <c r="N286" s="161"/>
      <c r="O286" s="161"/>
      <c r="P286" s="161"/>
      <c r="Q286" s="161"/>
      <c r="R286" s="161"/>
      <c r="S286" s="161"/>
      <c r="T286" s="162"/>
      <c r="U286" s="16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 t="s">
        <v>125</v>
      </c>
      <c r="AF286" s="151">
        <v>0</v>
      </c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1">
      <c r="A287" s="152">
        <v>56</v>
      </c>
      <c r="B287" s="159" t="s">
        <v>388</v>
      </c>
      <c r="C287" s="194" t="s">
        <v>389</v>
      </c>
      <c r="D287" s="161" t="s">
        <v>122</v>
      </c>
      <c r="E287" s="168">
        <v>56.646000000000001</v>
      </c>
      <c r="F287" s="173"/>
      <c r="G287" s="174">
        <f>ROUND(E287*F287,2)</f>
        <v>0</v>
      </c>
      <c r="H287" s="173"/>
      <c r="I287" s="174">
        <f>ROUND(E287*H287,2)</f>
        <v>0</v>
      </c>
      <c r="J287" s="173"/>
      <c r="K287" s="174">
        <f>ROUND(E287*J287,2)</f>
        <v>0</v>
      </c>
      <c r="L287" s="174">
        <v>21</v>
      </c>
      <c r="M287" s="174">
        <f>G287*(1+L287/100)</f>
        <v>0</v>
      </c>
      <c r="N287" s="161">
        <v>6.5199999999999998E-3</v>
      </c>
      <c r="O287" s="161">
        <f>ROUND(E287*N287,5)</f>
        <v>0.36932999999999999</v>
      </c>
      <c r="P287" s="161">
        <v>0</v>
      </c>
      <c r="Q287" s="161">
        <f>ROUND(E287*P287,5)</f>
        <v>0</v>
      </c>
      <c r="R287" s="161"/>
      <c r="S287" s="161"/>
      <c r="T287" s="162">
        <v>4.0000000000000001E-3</v>
      </c>
      <c r="U287" s="161">
        <f>ROUND(E287*T287,2)</f>
        <v>0.23</v>
      </c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 t="s">
        <v>123</v>
      </c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outlineLevel="1">
      <c r="A288" s="152"/>
      <c r="B288" s="159"/>
      <c r="C288" s="195" t="s">
        <v>134</v>
      </c>
      <c r="D288" s="163"/>
      <c r="E288" s="169">
        <v>11.97</v>
      </c>
      <c r="F288" s="174"/>
      <c r="G288" s="174"/>
      <c r="H288" s="174"/>
      <c r="I288" s="174"/>
      <c r="J288" s="174"/>
      <c r="K288" s="174"/>
      <c r="L288" s="174"/>
      <c r="M288" s="174"/>
      <c r="N288" s="161"/>
      <c r="O288" s="161"/>
      <c r="P288" s="161"/>
      <c r="Q288" s="161"/>
      <c r="R288" s="161"/>
      <c r="S288" s="161"/>
      <c r="T288" s="162"/>
      <c r="U288" s="16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 t="s">
        <v>125</v>
      </c>
      <c r="AF288" s="151">
        <v>0</v>
      </c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>
      <c r="A289" s="152"/>
      <c r="B289" s="159"/>
      <c r="C289" s="195" t="s">
        <v>135</v>
      </c>
      <c r="D289" s="163"/>
      <c r="E289" s="169">
        <v>29.765999999999998</v>
      </c>
      <c r="F289" s="174"/>
      <c r="G289" s="174"/>
      <c r="H289" s="174"/>
      <c r="I289" s="174"/>
      <c r="J289" s="174"/>
      <c r="K289" s="174"/>
      <c r="L289" s="174"/>
      <c r="M289" s="174"/>
      <c r="N289" s="161"/>
      <c r="O289" s="161"/>
      <c r="P289" s="161"/>
      <c r="Q289" s="161"/>
      <c r="R289" s="161"/>
      <c r="S289" s="161"/>
      <c r="T289" s="162"/>
      <c r="U289" s="16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 t="s">
        <v>125</v>
      </c>
      <c r="AF289" s="151">
        <v>0</v>
      </c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1">
      <c r="A290" s="152"/>
      <c r="B290" s="159"/>
      <c r="C290" s="195" t="s">
        <v>136</v>
      </c>
      <c r="D290" s="163"/>
      <c r="E290" s="169">
        <v>14.91</v>
      </c>
      <c r="F290" s="174"/>
      <c r="G290" s="174"/>
      <c r="H290" s="174"/>
      <c r="I290" s="174"/>
      <c r="J290" s="174"/>
      <c r="K290" s="174"/>
      <c r="L290" s="174"/>
      <c r="M290" s="174"/>
      <c r="N290" s="161"/>
      <c r="O290" s="161"/>
      <c r="P290" s="161"/>
      <c r="Q290" s="161"/>
      <c r="R290" s="161"/>
      <c r="S290" s="161"/>
      <c r="T290" s="162"/>
      <c r="U290" s="16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 t="s">
        <v>125</v>
      </c>
      <c r="AF290" s="151">
        <v>0</v>
      </c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>
      <c r="A291" s="153" t="s">
        <v>118</v>
      </c>
      <c r="B291" s="160" t="s">
        <v>69</v>
      </c>
      <c r="C291" s="199" t="s">
        <v>70</v>
      </c>
      <c r="D291" s="166"/>
      <c r="E291" s="172"/>
      <c r="F291" s="175"/>
      <c r="G291" s="175">
        <f>SUMIF(AE292:AE311,"&lt;&gt;NOR",G292:G311)</f>
        <v>0</v>
      </c>
      <c r="H291" s="175"/>
      <c r="I291" s="175">
        <f>SUM(I292:I311)</f>
        <v>0</v>
      </c>
      <c r="J291" s="175"/>
      <c r="K291" s="175">
        <f>SUM(K292:K311)</f>
        <v>0</v>
      </c>
      <c r="L291" s="175"/>
      <c r="M291" s="175">
        <f>SUM(M292:M311)</f>
        <v>0</v>
      </c>
      <c r="N291" s="166"/>
      <c r="O291" s="166">
        <f>SUM(O292:O311)</f>
        <v>0.10478999999999999</v>
      </c>
      <c r="P291" s="166"/>
      <c r="Q291" s="166">
        <f>SUM(Q292:Q311)</f>
        <v>0</v>
      </c>
      <c r="R291" s="166"/>
      <c r="S291" s="166"/>
      <c r="T291" s="167"/>
      <c r="U291" s="166">
        <f>SUM(U292:U311)</f>
        <v>5.59</v>
      </c>
      <c r="AE291" t="s">
        <v>119</v>
      </c>
    </row>
    <row r="292" spans="1:60" ht="22.5" outlineLevel="1">
      <c r="A292" s="152">
        <v>57</v>
      </c>
      <c r="B292" s="159" t="s">
        <v>390</v>
      </c>
      <c r="C292" s="194" t="s">
        <v>391</v>
      </c>
      <c r="D292" s="161" t="s">
        <v>122</v>
      </c>
      <c r="E292" s="168">
        <v>17.523</v>
      </c>
      <c r="F292" s="173"/>
      <c r="G292" s="174">
        <f>ROUND(E292*F292,2)</f>
        <v>0</v>
      </c>
      <c r="H292" s="173"/>
      <c r="I292" s="174">
        <f>ROUND(E292*H292,2)</f>
        <v>0</v>
      </c>
      <c r="J292" s="173"/>
      <c r="K292" s="174">
        <f>ROUND(E292*J292,2)</f>
        <v>0</v>
      </c>
      <c r="L292" s="174">
        <v>21</v>
      </c>
      <c r="M292" s="174">
        <f>G292*(1+L292/100)</f>
        <v>0</v>
      </c>
      <c r="N292" s="161">
        <v>5.9800000000000001E-3</v>
      </c>
      <c r="O292" s="161">
        <f>ROUND(E292*N292,5)</f>
        <v>0.10478999999999999</v>
      </c>
      <c r="P292" s="161">
        <v>0</v>
      </c>
      <c r="Q292" s="161">
        <f>ROUND(E292*P292,5)</f>
        <v>0</v>
      </c>
      <c r="R292" s="161"/>
      <c r="S292" s="161"/>
      <c r="T292" s="162">
        <v>0.31900000000000001</v>
      </c>
      <c r="U292" s="161">
        <f>ROUND(E292*T292,2)</f>
        <v>5.59</v>
      </c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 t="s">
        <v>123</v>
      </c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>
      <c r="A293" s="152"/>
      <c r="B293" s="159"/>
      <c r="C293" s="256" t="s">
        <v>392</v>
      </c>
      <c r="D293" s="257"/>
      <c r="E293" s="258"/>
      <c r="F293" s="259"/>
      <c r="G293" s="260"/>
      <c r="H293" s="174"/>
      <c r="I293" s="174"/>
      <c r="J293" s="174"/>
      <c r="K293" s="174"/>
      <c r="L293" s="174"/>
      <c r="M293" s="174"/>
      <c r="N293" s="161"/>
      <c r="O293" s="161"/>
      <c r="P293" s="161"/>
      <c r="Q293" s="161"/>
      <c r="R293" s="161"/>
      <c r="S293" s="161"/>
      <c r="T293" s="162"/>
      <c r="U293" s="16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 t="s">
        <v>289</v>
      </c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4" t="str">
        <f>C293</f>
        <v>Stabilní rychletuhnoucí stěrková hmota, min. tech. standard Solocret 15</v>
      </c>
      <c r="BB293" s="151"/>
      <c r="BC293" s="151"/>
      <c r="BD293" s="151"/>
      <c r="BE293" s="151"/>
      <c r="BF293" s="151"/>
      <c r="BG293" s="151"/>
      <c r="BH293" s="151"/>
    </row>
    <row r="294" spans="1:60" outlineLevel="1">
      <c r="A294" s="152"/>
      <c r="B294" s="159"/>
      <c r="C294" s="195" t="s">
        <v>393</v>
      </c>
      <c r="D294" s="163"/>
      <c r="E294" s="169"/>
      <c r="F294" s="174"/>
      <c r="G294" s="174"/>
      <c r="H294" s="174"/>
      <c r="I294" s="174"/>
      <c r="J294" s="174"/>
      <c r="K294" s="174"/>
      <c r="L294" s="174"/>
      <c r="M294" s="174"/>
      <c r="N294" s="161"/>
      <c r="O294" s="161"/>
      <c r="P294" s="161"/>
      <c r="Q294" s="161"/>
      <c r="R294" s="161"/>
      <c r="S294" s="161"/>
      <c r="T294" s="162"/>
      <c r="U294" s="16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 t="s">
        <v>125</v>
      </c>
      <c r="AF294" s="151">
        <v>0</v>
      </c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outlineLevel="1">
      <c r="A295" s="152"/>
      <c r="B295" s="159"/>
      <c r="C295" s="196" t="s">
        <v>142</v>
      </c>
      <c r="D295" s="164"/>
      <c r="E295" s="170"/>
      <c r="F295" s="174"/>
      <c r="G295" s="174"/>
      <c r="H295" s="174"/>
      <c r="I295" s="174"/>
      <c r="J295" s="174"/>
      <c r="K295" s="174"/>
      <c r="L295" s="174"/>
      <c r="M295" s="174"/>
      <c r="N295" s="161"/>
      <c r="O295" s="161"/>
      <c r="P295" s="161"/>
      <c r="Q295" s="161"/>
      <c r="R295" s="161"/>
      <c r="S295" s="161"/>
      <c r="T295" s="162"/>
      <c r="U295" s="16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 t="s">
        <v>125</v>
      </c>
      <c r="AF295" s="151">
        <v>2</v>
      </c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outlineLevel="1">
      <c r="A296" s="152"/>
      <c r="B296" s="159"/>
      <c r="C296" s="197" t="s">
        <v>143</v>
      </c>
      <c r="D296" s="164"/>
      <c r="E296" s="170"/>
      <c r="F296" s="174"/>
      <c r="G296" s="174"/>
      <c r="H296" s="174"/>
      <c r="I296" s="174"/>
      <c r="J296" s="174"/>
      <c r="K296" s="174"/>
      <c r="L296" s="174"/>
      <c r="M296" s="174"/>
      <c r="N296" s="161"/>
      <c r="O296" s="161"/>
      <c r="P296" s="161"/>
      <c r="Q296" s="161"/>
      <c r="R296" s="161"/>
      <c r="S296" s="161"/>
      <c r="T296" s="162"/>
      <c r="U296" s="16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 t="s">
        <v>125</v>
      </c>
      <c r="AF296" s="151">
        <v>2</v>
      </c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>
      <c r="A297" s="152"/>
      <c r="B297" s="159"/>
      <c r="C297" s="197" t="s">
        <v>394</v>
      </c>
      <c r="D297" s="164"/>
      <c r="E297" s="170">
        <v>15.5</v>
      </c>
      <c r="F297" s="174"/>
      <c r="G297" s="174"/>
      <c r="H297" s="174"/>
      <c r="I297" s="174"/>
      <c r="J297" s="174"/>
      <c r="K297" s="174"/>
      <c r="L297" s="174"/>
      <c r="M297" s="174"/>
      <c r="N297" s="161"/>
      <c r="O297" s="161"/>
      <c r="P297" s="161"/>
      <c r="Q297" s="161"/>
      <c r="R297" s="161"/>
      <c r="S297" s="161"/>
      <c r="T297" s="162"/>
      <c r="U297" s="16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 t="s">
        <v>125</v>
      </c>
      <c r="AF297" s="151">
        <v>2</v>
      </c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1">
      <c r="A298" s="152"/>
      <c r="B298" s="159"/>
      <c r="C298" s="197" t="s">
        <v>395</v>
      </c>
      <c r="D298" s="164"/>
      <c r="E298" s="170">
        <v>24.5</v>
      </c>
      <c r="F298" s="174"/>
      <c r="G298" s="174"/>
      <c r="H298" s="174"/>
      <c r="I298" s="174"/>
      <c r="J298" s="174"/>
      <c r="K298" s="174"/>
      <c r="L298" s="174"/>
      <c r="M298" s="174"/>
      <c r="N298" s="161"/>
      <c r="O298" s="161"/>
      <c r="P298" s="161"/>
      <c r="Q298" s="161"/>
      <c r="R298" s="161"/>
      <c r="S298" s="161"/>
      <c r="T298" s="162"/>
      <c r="U298" s="16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 t="s">
        <v>125</v>
      </c>
      <c r="AF298" s="151">
        <v>2</v>
      </c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1">
      <c r="A299" s="152"/>
      <c r="B299" s="159"/>
      <c r="C299" s="197" t="s">
        <v>396</v>
      </c>
      <c r="D299" s="164"/>
      <c r="E299" s="170">
        <v>13.83</v>
      </c>
      <c r="F299" s="174"/>
      <c r="G299" s="174"/>
      <c r="H299" s="174"/>
      <c r="I299" s="174"/>
      <c r="J299" s="174"/>
      <c r="K299" s="174"/>
      <c r="L299" s="174"/>
      <c r="M299" s="174"/>
      <c r="N299" s="161"/>
      <c r="O299" s="161"/>
      <c r="P299" s="161"/>
      <c r="Q299" s="161"/>
      <c r="R299" s="161"/>
      <c r="S299" s="161"/>
      <c r="T299" s="162"/>
      <c r="U299" s="16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 t="s">
        <v>125</v>
      </c>
      <c r="AF299" s="151">
        <v>2</v>
      </c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>
      <c r="A300" s="152"/>
      <c r="B300" s="159"/>
      <c r="C300" s="197" t="s">
        <v>397</v>
      </c>
      <c r="D300" s="164"/>
      <c r="E300" s="170">
        <v>9.1999999999999993</v>
      </c>
      <c r="F300" s="174"/>
      <c r="G300" s="174"/>
      <c r="H300" s="174"/>
      <c r="I300" s="174"/>
      <c r="J300" s="174"/>
      <c r="K300" s="174"/>
      <c r="L300" s="174"/>
      <c r="M300" s="174"/>
      <c r="N300" s="161"/>
      <c r="O300" s="161"/>
      <c r="P300" s="161"/>
      <c r="Q300" s="161"/>
      <c r="R300" s="161"/>
      <c r="S300" s="161"/>
      <c r="T300" s="162"/>
      <c r="U300" s="16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 t="s">
        <v>125</v>
      </c>
      <c r="AF300" s="151">
        <v>2</v>
      </c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>
      <c r="A301" s="152"/>
      <c r="B301" s="159"/>
      <c r="C301" s="197" t="s">
        <v>398</v>
      </c>
      <c r="D301" s="164"/>
      <c r="E301" s="170">
        <v>19.510000000000002</v>
      </c>
      <c r="F301" s="174"/>
      <c r="G301" s="174"/>
      <c r="H301" s="174"/>
      <c r="I301" s="174"/>
      <c r="J301" s="174"/>
      <c r="K301" s="174"/>
      <c r="L301" s="174"/>
      <c r="M301" s="174"/>
      <c r="N301" s="161"/>
      <c r="O301" s="161"/>
      <c r="P301" s="161"/>
      <c r="Q301" s="161"/>
      <c r="R301" s="161"/>
      <c r="S301" s="161"/>
      <c r="T301" s="162"/>
      <c r="U301" s="16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 t="s">
        <v>125</v>
      </c>
      <c r="AF301" s="151">
        <v>2</v>
      </c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>
      <c r="A302" s="152"/>
      <c r="B302" s="159"/>
      <c r="C302" s="197" t="s">
        <v>399</v>
      </c>
      <c r="D302" s="164"/>
      <c r="E302" s="170">
        <v>13.88</v>
      </c>
      <c r="F302" s="174"/>
      <c r="G302" s="174"/>
      <c r="H302" s="174"/>
      <c r="I302" s="174"/>
      <c r="J302" s="174"/>
      <c r="K302" s="174"/>
      <c r="L302" s="174"/>
      <c r="M302" s="174"/>
      <c r="N302" s="161"/>
      <c r="O302" s="161"/>
      <c r="P302" s="161"/>
      <c r="Q302" s="161"/>
      <c r="R302" s="161"/>
      <c r="S302" s="161"/>
      <c r="T302" s="162"/>
      <c r="U302" s="16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 t="s">
        <v>125</v>
      </c>
      <c r="AF302" s="151">
        <v>2</v>
      </c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1">
      <c r="A303" s="152"/>
      <c r="B303" s="159"/>
      <c r="C303" s="197" t="s">
        <v>400</v>
      </c>
      <c r="D303" s="164"/>
      <c r="E303" s="170">
        <v>40.83</v>
      </c>
      <c r="F303" s="174"/>
      <c r="G303" s="174"/>
      <c r="H303" s="174"/>
      <c r="I303" s="174"/>
      <c r="J303" s="174"/>
      <c r="K303" s="174"/>
      <c r="L303" s="174"/>
      <c r="M303" s="174"/>
      <c r="N303" s="161"/>
      <c r="O303" s="161"/>
      <c r="P303" s="161"/>
      <c r="Q303" s="161"/>
      <c r="R303" s="161"/>
      <c r="S303" s="161"/>
      <c r="T303" s="162"/>
      <c r="U303" s="16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 t="s">
        <v>125</v>
      </c>
      <c r="AF303" s="151">
        <v>2</v>
      </c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>
      <c r="A304" s="152"/>
      <c r="B304" s="159"/>
      <c r="C304" s="197" t="s">
        <v>401</v>
      </c>
      <c r="D304" s="164"/>
      <c r="E304" s="170">
        <v>13.31</v>
      </c>
      <c r="F304" s="174"/>
      <c r="G304" s="174"/>
      <c r="H304" s="174"/>
      <c r="I304" s="174"/>
      <c r="J304" s="174"/>
      <c r="K304" s="174"/>
      <c r="L304" s="174"/>
      <c r="M304" s="174"/>
      <c r="N304" s="161"/>
      <c r="O304" s="161"/>
      <c r="P304" s="161"/>
      <c r="Q304" s="161"/>
      <c r="R304" s="161"/>
      <c r="S304" s="161"/>
      <c r="T304" s="162"/>
      <c r="U304" s="16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 t="s">
        <v>125</v>
      </c>
      <c r="AF304" s="151">
        <v>2</v>
      </c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>
      <c r="A305" s="152"/>
      <c r="B305" s="159"/>
      <c r="C305" s="197" t="s">
        <v>402</v>
      </c>
      <c r="D305" s="164"/>
      <c r="E305" s="170">
        <v>7.52</v>
      </c>
      <c r="F305" s="174"/>
      <c r="G305" s="174"/>
      <c r="H305" s="174"/>
      <c r="I305" s="174"/>
      <c r="J305" s="174"/>
      <c r="K305" s="174"/>
      <c r="L305" s="174"/>
      <c r="M305" s="174"/>
      <c r="N305" s="161"/>
      <c r="O305" s="161"/>
      <c r="P305" s="161"/>
      <c r="Q305" s="161"/>
      <c r="R305" s="161"/>
      <c r="S305" s="161"/>
      <c r="T305" s="162"/>
      <c r="U305" s="16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 t="s">
        <v>125</v>
      </c>
      <c r="AF305" s="151">
        <v>2</v>
      </c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1">
      <c r="A306" s="152"/>
      <c r="B306" s="159"/>
      <c r="C306" s="197" t="s">
        <v>403</v>
      </c>
      <c r="D306" s="164"/>
      <c r="E306" s="170">
        <v>13.1</v>
      </c>
      <c r="F306" s="174"/>
      <c r="G306" s="174"/>
      <c r="H306" s="174"/>
      <c r="I306" s="174"/>
      <c r="J306" s="174"/>
      <c r="K306" s="174"/>
      <c r="L306" s="174"/>
      <c r="M306" s="174"/>
      <c r="N306" s="161"/>
      <c r="O306" s="161"/>
      <c r="P306" s="161"/>
      <c r="Q306" s="161"/>
      <c r="R306" s="161"/>
      <c r="S306" s="161"/>
      <c r="T306" s="162"/>
      <c r="U306" s="16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 t="s">
        <v>125</v>
      </c>
      <c r="AF306" s="151">
        <v>2</v>
      </c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1">
      <c r="A307" s="152"/>
      <c r="B307" s="159"/>
      <c r="C307" s="198" t="s">
        <v>152</v>
      </c>
      <c r="D307" s="165"/>
      <c r="E307" s="171">
        <v>171.18</v>
      </c>
      <c r="F307" s="174"/>
      <c r="G307" s="174"/>
      <c r="H307" s="174"/>
      <c r="I307" s="174"/>
      <c r="J307" s="174"/>
      <c r="K307" s="174"/>
      <c r="L307" s="174"/>
      <c r="M307" s="174"/>
      <c r="N307" s="161"/>
      <c r="O307" s="161"/>
      <c r="P307" s="161"/>
      <c r="Q307" s="161"/>
      <c r="R307" s="161"/>
      <c r="S307" s="161"/>
      <c r="T307" s="162"/>
      <c r="U307" s="16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 t="s">
        <v>125</v>
      </c>
      <c r="AF307" s="151">
        <v>3</v>
      </c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>
      <c r="A308" s="152"/>
      <c r="B308" s="159"/>
      <c r="C308" s="197" t="s">
        <v>153</v>
      </c>
      <c r="D308" s="164"/>
      <c r="E308" s="170"/>
      <c r="F308" s="174"/>
      <c r="G308" s="174"/>
      <c r="H308" s="174"/>
      <c r="I308" s="174"/>
      <c r="J308" s="174"/>
      <c r="K308" s="174"/>
      <c r="L308" s="174"/>
      <c r="M308" s="174"/>
      <c r="N308" s="161"/>
      <c r="O308" s="161"/>
      <c r="P308" s="161"/>
      <c r="Q308" s="161"/>
      <c r="R308" s="161"/>
      <c r="S308" s="161"/>
      <c r="T308" s="162"/>
      <c r="U308" s="16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 t="s">
        <v>125</v>
      </c>
      <c r="AF308" s="151">
        <v>2</v>
      </c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>
      <c r="A309" s="152"/>
      <c r="B309" s="159"/>
      <c r="C309" s="196" t="s">
        <v>154</v>
      </c>
      <c r="D309" s="164"/>
      <c r="E309" s="170"/>
      <c r="F309" s="174"/>
      <c r="G309" s="174"/>
      <c r="H309" s="174"/>
      <c r="I309" s="174"/>
      <c r="J309" s="174"/>
      <c r="K309" s="174"/>
      <c r="L309" s="174"/>
      <c r="M309" s="174"/>
      <c r="N309" s="161"/>
      <c r="O309" s="161"/>
      <c r="P309" s="161"/>
      <c r="Q309" s="161"/>
      <c r="R309" s="161"/>
      <c r="S309" s="161"/>
      <c r="T309" s="162"/>
      <c r="U309" s="16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 t="s">
        <v>125</v>
      </c>
      <c r="AF309" s="151">
        <v>0</v>
      </c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>
      <c r="A310" s="152"/>
      <c r="B310" s="159"/>
      <c r="C310" s="195" t="s">
        <v>404</v>
      </c>
      <c r="D310" s="163"/>
      <c r="E310" s="169">
        <v>17.117999999999999</v>
      </c>
      <c r="F310" s="174"/>
      <c r="G310" s="174"/>
      <c r="H310" s="174"/>
      <c r="I310" s="174"/>
      <c r="J310" s="174"/>
      <c r="K310" s="174"/>
      <c r="L310" s="174"/>
      <c r="M310" s="174"/>
      <c r="N310" s="161"/>
      <c r="O310" s="161"/>
      <c r="P310" s="161"/>
      <c r="Q310" s="161"/>
      <c r="R310" s="161"/>
      <c r="S310" s="161"/>
      <c r="T310" s="162"/>
      <c r="U310" s="16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 t="s">
        <v>125</v>
      </c>
      <c r="AF310" s="151">
        <v>0</v>
      </c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ht="22.5" outlineLevel="1">
      <c r="A311" s="152"/>
      <c r="B311" s="159"/>
      <c r="C311" s="195" t="s">
        <v>405</v>
      </c>
      <c r="D311" s="163"/>
      <c r="E311" s="169">
        <v>0.40500000000000003</v>
      </c>
      <c r="F311" s="174"/>
      <c r="G311" s="174"/>
      <c r="H311" s="174"/>
      <c r="I311" s="174"/>
      <c r="J311" s="174"/>
      <c r="K311" s="174"/>
      <c r="L311" s="174"/>
      <c r="M311" s="174"/>
      <c r="N311" s="161"/>
      <c r="O311" s="161"/>
      <c r="P311" s="161"/>
      <c r="Q311" s="161"/>
      <c r="R311" s="161"/>
      <c r="S311" s="161"/>
      <c r="T311" s="162"/>
      <c r="U311" s="16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 t="s">
        <v>125</v>
      </c>
      <c r="AF311" s="151">
        <v>0</v>
      </c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>
      <c r="A312" s="153" t="s">
        <v>118</v>
      </c>
      <c r="B312" s="160" t="s">
        <v>71</v>
      </c>
      <c r="C312" s="199" t="s">
        <v>72</v>
      </c>
      <c r="D312" s="166"/>
      <c r="E312" s="172"/>
      <c r="F312" s="175"/>
      <c r="G312" s="175">
        <f>SUMIF(AE313:AE315,"&lt;&gt;NOR",G313:G315)</f>
        <v>0</v>
      </c>
      <c r="H312" s="175"/>
      <c r="I312" s="175">
        <f>SUM(I313:I315)</f>
        <v>0</v>
      </c>
      <c r="J312" s="175"/>
      <c r="K312" s="175">
        <f>SUM(K313:K315)</f>
        <v>0</v>
      </c>
      <c r="L312" s="175"/>
      <c r="M312" s="175">
        <f>SUM(M313:M315)</f>
        <v>0</v>
      </c>
      <c r="N312" s="166"/>
      <c r="O312" s="166">
        <f>SUM(O313:O315)</f>
        <v>2.8715899999999999</v>
      </c>
      <c r="P312" s="166"/>
      <c r="Q312" s="166">
        <f>SUM(Q313:Q315)</f>
        <v>0</v>
      </c>
      <c r="R312" s="166"/>
      <c r="S312" s="166"/>
      <c r="T312" s="167"/>
      <c r="U312" s="166">
        <f>SUM(U313:U315)</f>
        <v>6.21</v>
      </c>
      <c r="AE312" t="s">
        <v>119</v>
      </c>
    </row>
    <row r="313" spans="1:60" ht="22.5" outlineLevel="1">
      <c r="A313" s="152">
        <v>58</v>
      </c>
      <c r="B313" s="159" t="s">
        <v>406</v>
      </c>
      <c r="C313" s="194" t="s">
        <v>407</v>
      </c>
      <c r="D313" s="161" t="s">
        <v>122</v>
      </c>
      <c r="E313" s="168">
        <v>6.75</v>
      </c>
      <c r="F313" s="173"/>
      <c r="G313" s="174">
        <f>ROUND(E313*F313,2)</f>
        <v>0</v>
      </c>
      <c r="H313" s="173"/>
      <c r="I313" s="174">
        <f>ROUND(E313*H313,2)</f>
        <v>0</v>
      </c>
      <c r="J313" s="173"/>
      <c r="K313" s="174">
        <f>ROUND(E313*J313,2)</f>
        <v>0</v>
      </c>
      <c r="L313" s="174">
        <v>21</v>
      </c>
      <c r="M313" s="174">
        <f>G313*(1+L313/100)</f>
        <v>0</v>
      </c>
      <c r="N313" s="161">
        <v>0.42542000000000002</v>
      </c>
      <c r="O313" s="161">
        <f>ROUND(E313*N313,5)</f>
        <v>2.8715899999999999</v>
      </c>
      <c r="P313" s="161">
        <v>0</v>
      </c>
      <c r="Q313" s="161">
        <f>ROUND(E313*P313,5)</f>
        <v>0</v>
      </c>
      <c r="R313" s="161"/>
      <c r="S313" s="161"/>
      <c r="T313" s="162">
        <v>0.92</v>
      </c>
      <c r="U313" s="161">
        <f>ROUND(E313*T313,2)</f>
        <v>6.21</v>
      </c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 t="s">
        <v>123</v>
      </c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>
      <c r="A314" s="152"/>
      <c r="B314" s="159"/>
      <c r="C314" s="256" t="s">
        <v>408</v>
      </c>
      <c r="D314" s="257"/>
      <c r="E314" s="258"/>
      <c r="F314" s="259"/>
      <c r="G314" s="260"/>
      <c r="H314" s="174"/>
      <c r="I314" s="174"/>
      <c r="J314" s="174"/>
      <c r="K314" s="174"/>
      <c r="L314" s="174"/>
      <c r="M314" s="174"/>
      <c r="N314" s="161"/>
      <c r="O314" s="161"/>
      <c r="P314" s="161"/>
      <c r="Q314" s="161"/>
      <c r="R314" s="161"/>
      <c r="S314" s="161"/>
      <c r="T314" s="162"/>
      <c r="U314" s="16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 t="s">
        <v>289</v>
      </c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4" t="str">
        <f>C314</f>
        <v>vč. kladecí vrstvy a zaplnění spár, s dodáním hmot</v>
      </c>
      <c r="BB314" s="151"/>
      <c r="BC314" s="151"/>
      <c r="BD314" s="151"/>
      <c r="BE314" s="151"/>
      <c r="BF314" s="151"/>
      <c r="BG314" s="151"/>
      <c r="BH314" s="151"/>
    </row>
    <row r="315" spans="1:60" ht="22.5" outlineLevel="1">
      <c r="A315" s="152"/>
      <c r="B315" s="159"/>
      <c r="C315" s="195" t="s">
        <v>409</v>
      </c>
      <c r="D315" s="163"/>
      <c r="E315" s="169">
        <v>6.75</v>
      </c>
      <c r="F315" s="174"/>
      <c r="G315" s="174"/>
      <c r="H315" s="174"/>
      <c r="I315" s="174"/>
      <c r="J315" s="174"/>
      <c r="K315" s="174"/>
      <c r="L315" s="174"/>
      <c r="M315" s="174"/>
      <c r="N315" s="161"/>
      <c r="O315" s="161"/>
      <c r="P315" s="161"/>
      <c r="Q315" s="161"/>
      <c r="R315" s="161"/>
      <c r="S315" s="161"/>
      <c r="T315" s="162"/>
      <c r="U315" s="16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 t="s">
        <v>125</v>
      </c>
      <c r="AF315" s="151">
        <v>0</v>
      </c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>
      <c r="A316" s="153" t="s">
        <v>118</v>
      </c>
      <c r="B316" s="160" t="s">
        <v>73</v>
      </c>
      <c r="C316" s="199" t="s">
        <v>74</v>
      </c>
      <c r="D316" s="166"/>
      <c r="E316" s="172"/>
      <c r="F316" s="175"/>
      <c r="G316" s="175">
        <f>SUMIF(AE317:AE329,"&lt;&gt;NOR",G317:G329)</f>
        <v>0</v>
      </c>
      <c r="H316" s="175"/>
      <c r="I316" s="175">
        <f>SUM(I317:I329)</f>
        <v>0</v>
      </c>
      <c r="J316" s="175"/>
      <c r="K316" s="175">
        <f>SUM(K317:K329)</f>
        <v>0</v>
      </c>
      <c r="L316" s="175"/>
      <c r="M316" s="175">
        <f>SUM(M317:M329)</f>
        <v>0</v>
      </c>
      <c r="N316" s="166"/>
      <c r="O316" s="166">
        <f>SUM(O317:O329)</f>
        <v>1.665</v>
      </c>
      <c r="P316" s="166"/>
      <c r="Q316" s="166">
        <f>SUM(Q317:Q329)</f>
        <v>0</v>
      </c>
      <c r="R316" s="166"/>
      <c r="S316" s="166"/>
      <c r="T316" s="167"/>
      <c r="U316" s="166">
        <f>SUM(U317:U329)</f>
        <v>25.36</v>
      </c>
      <c r="AE316" t="s">
        <v>119</v>
      </c>
    </row>
    <row r="317" spans="1:60" outlineLevel="1">
      <c r="A317" s="152">
        <v>59</v>
      </c>
      <c r="B317" s="159" t="s">
        <v>410</v>
      </c>
      <c r="C317" s="194" t="s">
        <v>411</v>
      </c>
      <c r="D317" s="161" t="s">
        <v>229</v>
      </c>
      <c r="E317" s="168">
        <v>87.76</v>
      </c>
      <c r="F317" s="173"/>
      <c r="G317" s="174">
        <f>ROUND(E317*F317,2)</f>
        <v>0</v>
      </c>
      <c r="H317" s="173"/>
      <c r="I317" s="174">
        <f>ROUND(E317*H317,2)</f>
        <v>0</v>
      </c>
      <c r="J317" s="173"/>
      <c r="K317" s="174">
        <f>ROUND(E317*J317,2)</f>
        <v>0</v>
      </c>
      <c r="L317" s="174">
        <v>21</v>
      </c>
      <c r="M317" s="174">
        <f>G317*(1+L317/100)</f>
        <v>0</v>
      </c>
      <c r="N317" s="161">
        <v>0</v>
      </c>
      <c r="O317" s="161">
        <f>ROUND(E317*N317,5)</f>
        <v>0</v>
      </c>
      <c r="P317" s="161">
        <v>0</v>
      </c>
      <c r="Q317" s="161">
        <f>ROUND(E317*P317,5)</f>
        <v>0</v>
      </c>
      <c r="R317" s="161"/>
      <c r="S317" s="161"/>
      <c r="T317" s="162">
        <v>9.2999999999999999E-2</v>
      </c>
      <c r="U317" s="161">
        <f>ROUND(E317*T317,2)</f>
        <v>8.16</v>
      </c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 t="s">
        <v>123</v>
      </c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1">
      <c r="A318" s="152"/>
      <c r="B318" s="159"/>
      <c r="C318" s="195" t="s">
        <v>412</v>
      </c>
      <c r="D318" s="163"/>
      <c r="E318" s="169">
        <v>13.3</v>
      </c>
      <c r="F318" s="174"/>
      <c r="G318" s="174"/>
      <c r="H318" s="174"/>
      <c r="I318" s="174"/>
      <c r="J318" s="174"/>
      <c r="K318" s="174"/>
      <c r="L318" s="174"/>
      <c r="M318" s="174"/>
      <c r="N318" s="161"/>
      <c r="O318" s="161"/>
      <c r="P318" s="161"/>
      <c r="Q318" s="161"/>
      <c r="R318" s="161"/>
      <c r="S318" s="161"/>
      <c r="T318" s="162"/>
      <c r="U318" s="16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 t="s">
        <v>125</v>
      </c>
      <c r="AF318" s="151">
        <v>0</v>
      </c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outlineLevel="1">
      <c r="A319" s="152"/>
      <c r="B319" s="159"/>
      <c r="C319" s="195" t="s">
        <v>413</v>
      </c>
      <c r="D319" s="163"/>
      <c r="E319" s="169">
        <v>49.61</v>
      </c>
      <c r="F319" s="174"/>
      <c r="G319" s="174"/>
      <c r="H319" s="174"/>
      <c r="I319" s="174"/>
      <c r="J319" s="174"/>
      <c r="K319" s="174"/>
      <c r="L319" s="174"/>
      <c r="M319" s="174"/>
      <c r="N319" s="161"/>
      <c r="O319" s="161"/>
      <c r="P319" s="161"/>
      <c r="Q319" s="161"/>
      <c r="R319" s="161"/>
      <c r="S319" s="161"/>
      <c r="T319" s="162"/>
      <c r="U319" s="16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 t="s">
        <v>125</v>
      </c>
      <c r="AF319" s="151">
        <v>0</v>
      </c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outlineLevel="1">
      <c r="A320" s="152"/>
      <c r="B320" s="159"/>
      <c r="C320" s="195" t="s">
        <v>414</v>
      </c>
      <c r="D320" s="163"/>
      <c r="E320" s="169">
        <v>24.85</v>
      </c>
      <c r="F320" s="174"/>
      <c r="G320" s="174"/>
      <c r="H320" s="174"/>
      <c r="I320" s="174"/>
      <c r="J320" s="174"/>
      <c r="K320" s="174"/>
      <c r="L320" s="174"/>
      <c r="M320" s="174"/>
      <c r="N320" s="161"/>
      <c r="O320" s="161"/>
      <c r="P320" s="161"/>
      <c r="Q320" s="161"/>
      <c r="R320" s="161"/>
      <c r="S320" s="161"/>
      <c r="T320" s="162"/>
      <c r="U320" s="16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 t="s">
        <v>125</v>
      </c>
      <c r="AF320" s="151">
        <v>0</v>
      </c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>
      <c r="A321" s="152">
        <v>60</v>
      </c>
      <c r="B321" s="159" t="s">
        <v>415</v>
      </c>
      <c r="C321" s="194" t="s">
        <v>416</v>
      </c>
      <c r="D321" s="161" t="s">
        <v>229</v>
      </c>
      <c r="E321" s="168">
        <v>87.76</v>
      </c>
      <c r="F321" s="173"/>
      <c r="G321" s="174">
        <f>ROUND(E321*F321,2)</f>
        <v>0</v>
      </c>
      <c r="H321" s="173"/>
      <c r="I321" s="174">
        <f>ROUND(E321*H321,2)</f>
        <v>0</v>
      </c>
      <c r="J321" s="173"/>
      <c r="K321" s="174">
        <f>ROUND(E321*J321,2)</f>
        <v>0</v>
      </c>
      <c r="L321" s="174">
        <v>21</v>
      </c>
      <c r="M321" s="174">
        <f>G321*(1+L321/100)</f>
        <v>0</v>
      </c>
      <c r="N321" s="161">
        <v>0</v>
      </c>
      <c r="O321" s="161">
        <f>ROUND(E321*N321,5)</f>
        <v>0</v>
      </c>
      <c r="P321" s="161">
        <v>0</v>
      </c>
      <c r="Q321" s="161">
        <f>ROUND(E321*P321,5)</f>
        <v>0</v>
      </c>
      <c r="R321" s="161"/>
      <c r="S321" s="161"/>
      <c r="T321" s="162">
        <v>3.6999999999999998E-2</v>
      </c>
      <c r="U321" s="161">
        <f>ROUND(E321*T321,2)</f>
        <v>3.25</v>
      </c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 t="s">
        <v>123</v>
      </c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1">
      <c r="A322" s="152"/>
      <c r="B322" s="159"/>
      <c r="C322" s="195" t="s">
        <v>412</v>
      </c>
      <c r="D322" s="163"/>
      <c r="E322" s="169">
        <v>13.3</v>
      </c>
      <c r="F322" s="174"/>
      <c r="G322" s="174"/>
      <c r="H322" s="174"/>
      <c r="I322" s="174"/>
      <c r="J322" s="174"/>
      <c r="K322" s="174"/>
      <c r="L322" s="174"/>
      <c r="M322" s="174"/>
      <c r="N322" s="161"/>
      <c r="O322" s="161"/>
      <c r="P322" s="161"/>
      <c r="Q322" s="161"/>
      <c r="R322" s="161"/>
      <c r="S322" s="161"/>
      <c r="T322" s="162"/>
      <c r="U322" s="16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 t="s">
        <v>125</v>
      </c>
      <c r="AF322" s="151">
        <v>0</v>
      </c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>
      <c r="A323" s="152"/>
      <c r="B323" s="159"/>
      <c r="C323" s="195" t="s">
        <v>413</v>
      </c>
      <c r="D323" s="163"/>
      <c r="E323" s="169">
        <v>49.61</v>
      </c>
      <c r="F323" s="174"/>
      <c r="G323" s="174"/>
      <c r="H323" s="174"/>
      <c r="I323" s="174"/>
      <c r="J323" s="174"/>
      <c r="K323" s="174"/>
      <c r="L323" s="174"/>
      <c r="M323" s="174"/>
      <c r="N323" s="161"/>
      <c r="O323" s="161"/>
      <c r="P323" s="161"/>
      <c r="Q323" s="161"/>
      <c r="R323" s="161"/>
      <c r="S323" s="161"/>
      <c r="T323" s="162"/>
      <c r="U323" s="16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 t="s">
        <v>125</v>
      </c>
      <c r="AF323" s="151">
        <v>0</v>
      </c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>
      <c r="A324" s="152"/>
      <c r="B324" s="159"/>
      <c r="C324" s="195" t="s">
        <v>414</v>
      </c>
      <c r="D324" s="163"/>
      <c r="E324" s="169">
        <v>24.85</v>
      </c>
      <c r="F324" s="174"/>
      <c r="G324" s="174"/>
      <c r="H324" s="174"/>
      <c r="I324" s="174"/>
      <c r="J324" s="174"/>
      <c r="K324" s="174"/>
      <c r="L324" s="174"/>
      <c r="M324" s="174"/>
      <c r="N324" s="161"/>
      <c r="O324" s="161"/>
      <c r="P324" s="161"/>
      <c r="Q324" s="161"/>
      <c r="R324" s="161"/>
      <c r="S324" s="161"/>
      <c r="T324" s="162"/>
      <c r="U324" s="16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 t="s">
        <v>125</v>
      </c>
      <c r="AF324" s="151">
        <v>0</v>
      </c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outlineLevel="1">
      <c r="A325" s="152">
        <v>61</v>
      </c>
      <c r="B325" s="159" t="s">
        <v>417</v>
      </c>
      <c r="C325" s="194" t="s">
        <v>418</v>
      </c>
      <c r="D325" s="161" t="s">
        <v>229</v>
      </c>
      <c r="E325" s="168">
        <v>84.02</v>
      </c>
      <c r="F325" s="173"/>
      <c r="G325" s="174">
        <f>ROUND(E325*F325,2)</f>
        <v>0</v>
      </c>
      <c r="H325" s="173"/>
      <c r="I325" s="174">
        <f>ROUND(E325*H325,2)</f>
        <v>0</v>
      </c>
      <c r="J325" s="173"/>
      <c r="K325" s="174">
        <f>ROUND(E325*J325,2)</f>
        <v>0</v>
      </c>
      <c r="L325" s="174">
        <v>21</v>
      </c>
      <c r="M325" s="174">
        <f>G325*(1+L325/100)</f>
        <v>0</v>
      </c>
      <c r="N325" s="161">
        <v>0</v>
      </c>
      <c r="O325" s="161">
        <f>ROUND(E325*N325,5)</f>
        <v>0</v>
      </c>
      <c r="P325" s="161">
        <v>0</v>
      </c>
      <c r="Q325" s="161">
        <f>ROUND(E325*P325,5)</f>
        <v>0</v>
      </c>
      <c r="R325" s="161"/>
      <c r="S325" s="161"/>
      <c r="T325" s="162">
        <v>0.13</v>
      </c>
      <c r="U325" s="161">
        <f>ROUND(E325*T325,2)</f>
        <v>10.92</v>
      </c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 t="s">
        <v>123</v>
      </c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22.5" outlineLevel="1">
      <c r="A326" s="152"/>
      <c r="B326" s="159"/>
      <c r="C326" s="195" t="s">
        <v>419</v>
      </c>
      <c r="D326" s="163"/>
      <c r="E326" s="169">
        <v>79.59</v>
      </c>
      <c r="F326" s="174"/>
      <c r="G326" s="174"/>
      <c r="H326" s="174"/>
      <c r="I326" s="174"/>
      <c r="J326" s="174"/>
      <c r="K326" s="174"/>
      <c r="L326" s="174"/>
      <c r="M326" s="174"/>
      <c r="N326" s="161"/>
      <c r="O326" s="161"/>
      <c r="P326" s="161"/>
      <c r="Q326" s="161"/>
      <c r="R326" s="161"/>
      <c r="S326" s="161"/>
      <c r="T326" s="162"/>
      <c r="U326" s="16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 t="s">
        <v>125</v>
      </c>
      <c r="AF326" s="151">
        <v>0</v>
      </c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ht="22.5" outlineLevel="1">
      <c r="A327" s="152"/>
      <c r="B327" s="159"/>
      <c r="C327" s="195" t="s">
        <v>420</v>
      </c>
      <c r="D327" s="163"/>
      <c r="E327" s="169">
        <v>4.43</v>
      </c>
      <c r="F327" s="174"/>
      <c r="G327" s="174"/>
      <c r="H327" s="174"/>
      <c r="I327" s="174"/>
      <c r="J327" s="174"/>
      <c r="K327" s="174"/>
      <c r="L327" s="174"/>
      <c r="M327" s="174"/>
      <c r="N327" s="161"/>
      <c r="O327" s="161"/>
      <c r="P327" s="161"/>
      <c r="Q327" s="161"/>
      <c r="R327" s="161"/>
      <c r="S327" s="161"/>
      <c r="T327" s="162"/>
      <c r="U327" s="16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 t="s">
        <v>125</v>
      </c>
      <c r="AF327" s="151">
        <v>0</v>
      </c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>
      <c r="A328" s="152">
        <v>62</v>
      </c>
      <c r="B328" s="159" t="s">
        <v>421</v>
      </c>
      <c r="C328" s="194" t="s">
        <v>422</v>
      </c>
      <c r="D328" s="161" t="s">
        <v>229</v>
      </c>
      <c r="E328" s="168">
        <v>9</v>
      </c>
      <c r="F328" s="173"/>
      <c r="G328" s="174">
        <f>ROUND(E328*F328,2)</f>
        <v>0</v>
      </c>
      <c r="H328" s="173"/>
      <c r="I328" s="174">
        <f>ROUND(E328*H328,2)</f>
        <v>0</v>
      </c>
      <c r="J328" s="173"/>
      <c r="K328" s="174">
        <f>ROUND(E328*J328,2)</f>
        <v>0</v>
      </c>
      <c r="L328" s="174">
        <v>21</v>
      </c>
      <c r="M328" s="174">
        <f>G328*(1+L328/100)</f>
        <v>0</v>
      </c>
      <c r="N328" s="161">
        <v>0.185</v>
      </c>
      <c r="O328" s="161">
        <f>ROUND(E328*N328,5)</f>
        <v>1.665</v>
      </c>
      <c r="P328" s="161">
        <v>0</v>
      </c>
      <c r="Q328" s="161">
        <f>ROUND(E328*P328,5)</f>
        <v>0</v>
      </c>
      <c r="R328" s="161"/>
      <c r="S328" s="161"/>
      <c r="T328" s="162">
        <v>0.33704000000000001</v>
      </c>
      <c r="U328" s="161">
        <f>ROUND(E328*T328,2)</f>
        <v>3.03</v>
      </c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 t="s">
        <v>123</v>
      </c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outlineLevel="1">
      <c r="A329" s="152"/>
      <c r="B329" s="159"/>
      <c r="C329" s="195" t="s">
        <v>423</v>
      </c>
      <c r="D329" s="163"/>
      <c r="E329" s="169">
        <v>9</v>
      </c>
      <c r="F329" s="174"/>
      <c r="G329" s="174"/>
      <c r="H329" s="174"/>
      <c r="I329" s="174"/>
      <c r="J329" s="174"/>
      <c r="K329" s="174"/>
      <c r="L329" s="174"/>
      <c r="M329" s="174"/>
      <c r="N329" s="161"/>
      <c r="O329" s="161"/>
      <c r="P329" s="161"/>
      <c r="Q329" s="161"/>
      <c r="R329" s="161"/>
      <c r="S329" s="161"/>
      <c r="T329" s="162"/>
      <c r="U329" s="16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 t="s">
        <v>125</v>
      </c>
      <c r="AF329" s="151">
        <v>0</v>
      </c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>
      <c r="A330" s="153" t="s">
        <v>118</v>
      </c>
      <c r="B330" s="160" t="s">
        <v>75</v>
      </c>
      <c r="C330" s="199" t="s">
        <v>76</v>
      </c>
      <c r="D330" s="166"/>
      <c r="E330" s="172"/>
      <c r="F330" s="175"/>
      <c r="G330" s="175">
        <f>SUMIF(AE331:AE332,"&lt;&gt;NOR",G331:G332)</f>
        <v>0</v>
      </c>
      <c r="H330" s="175"/>
      <c r="I330" s="175">
        <f>SUM(I331:I332)</f>
        <v>0</v>
      </c>
      <c r="J330" s="175"/>
      <c r="K330" s="175">
        <f>SUM(K331:K332)</f>
        <v>0</v>
      </c>
      <c r="L330" s="175"/>
      <c r="M330" s="175">
        <f>SUM(M331:M332)</f>
        <v>0</v>
      </c>
      <c r="N330" s="166"/>
      <c r="O330" s="166">
        <f>SUM(O331:O332)</f>
        <v>2.0410000000000001E-2</v>
      </c>
      <c r="P330" s="166"/>
      <c r="Q330" s="166">
        <f>SUM(Q331:Q332)</f>
        <v>0</v>
      </c>
      <c r="R330" s="166"/>
      <c r="S330" s="166"/>
      <c r="T330" s="167"/>
      <c r="U330" s="166">
        <f>SUM(U331:U332)</f>
        <v>1.1299999999999999</v>
      </c>
      <c r="AE330" t="s">
        <v>119</v>
      </c>
    </row>
    <row r="331" spans="1:60" outlineLevel="1">
      <c r="A331" s="152">
        <v>63</v>
      </c>
      <c r="B331" s="159" t="s">
        <v>424</v>
      </c>
      <c r="C331" s="194" t="s">
        <v>425</v>
      </c>
      <c r="D331" s="161" t="s">
        <v>122</v>
      </c>
      <c r="E331" s="168">
        <v>5.4</v>
      </c>
      <c r="F331" s="173"/>
      <c r="G331" s="174">
        <f>ROUND(E331*F331,2)</f>
        <v>0</v>
      </c>
      <c r="H331" s="173"/>
      <c r="I331" s="174">
        <f>ROUND(E331*H331,2)</f>
        <v>0</v>
      </c>
      <c r="J331" s="173"/>
      <c r="K331" s="174">
        <f>ROUND(E331*J331,2)</f>
        <v>0</v>
      </c>
      <c r="L331" s="174">
        <v>21</v>
      </c>
      <c r="M331" s="174">
        <f>G331*(1+L331/100)</f>
        <v>0</v>
      </c>
      <c r="N331" s="161">
        <v>3.7799999999999999E-3</v>
      </c>
      <c r="O331" s="161">
        <f>ROUND(E331*N331,5)</f>
        <v>2.0410000000000001E-2</v>
      </c>
      <c r="P331" s="161">
        <v>0</v>
      </c>
      <c r="Q331" s="161">
        <f>ROUND(E331*P331,5)</f>
        <v>0</v>
      </c>
      <c r="R331" s="161"/>
      <c r="S331" s="161"/>
      <c r="T331" s="162">
        <v>0.21</v>
      </c>
      <c r="U331" s="161">
        <f>ROUND(E331*T331,2)</f>
        <v>1.1299999999999999</v>
      </c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 t="s">
        <v>123</v>
      </c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outlineLevel="1">
      <c r="A332" s="152"/>
      <c r="B332" s="159"/>
      <c r="C332" s="195" t="s">
        <v>426</v>
      </c>
      <c r="D332" s="163"/>
      <c r="E332" s="169">
        <v>5.4</v>
      </c>
      <c r="F332" s="174"/>
      <c r="G332" s="174"/>
      <c r="H332" s="174"/>
      <c r="I332" s="174"/>
      <c r="J332" s="174"/>
      <c r="K332" s="174"/>
      <c r="L332" s="174"/>
      <c r="M332" s="174"/>
      <c r="N332" s="161"/>
      <c r="O332" s="161"/>
      <c r="P332" s="161"/>
      <c r="Q332" s="161"/>
      <c r="R332" s="161"/>
      <c r="S332" s="161"/>
      <c r="T332" s="162"/>
      <c r="U332" s="16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 t="s">
        <v>125</v>
      </c>
      <c r="AF332" s="151">
        <v>0</v>
      </c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>
      <c r="A333" s="153" t="s">
        <v>118</v>
      </c>
      <c r="B333" s="160" t="s">
        <v>77</v>
      </c>
      <c r="C333" s="199" t="s">
        <v>78</v>
      </c>
      <c r="D333" s="166"/>
      <c r="E333" s="172"/>
      <c r="F333" s="175"/>
      <c r="G333" s="175">
        <f>SUMIF(AE334:AE342,"&lt;&gt;NOR",G334:G342)</f>
        <v>0</v>
      </c>
      <c r="H333" s="175"/>
      <c r="I333" s="175">
        <f>SUM(I334:I342)</f>
        <v>0</v>
      </c>
      <c r="J333" s="175"/>
      <c r="K333" s="175">
        <f>SUM(K334:K342)</f>
        <v>0</v>
      </c>
      <c r="L333" s="175"/>
      <c r="M333" s="175">
        <f>SUM(M334:M342)</f>
        <v>0</v>
      </c>
      <c r="N333" s="166"/>
      <c r="O333" s="166">
        <f>SUM(O334:O342)</f>
        <v>0</v>
      </c>
      <c r="P333" s="166"/>
      <c r="Q333" s="166">
        <f>SUM(Q334:Q342)</f>
        <v>190.29050000000001</v>
      </c>
      <c r="R333" s="166"/>
      <c r="S333" s="166"/>
      <c r="T333" s="167"/>
      <c r="U333" s="166">
        <f>SUM(U334:U342)</f>
        <v>612.35</v>
      </c>
      <c r="AE333" t="s">
        <v>119</v>
      </c>
    </row>
    <row r="334" spans="1:60" outlineLevel="1">
      <c r="A334" s="152">
        <v>64</v>
      </c>
      <c r="B334" s="159" t="s">
        <v>427</v>
      </c>
      <c r="C334" s="194" t="s">
        <v>428</v>
      </c>
      <c r="D334" s="161" t="s">
        <v>141</v>
      </c>
      <c r="E334" s="168">
        <v>95.145250000000004</v>
      </c>
      <c r="F334" s="173"/>
      <c r="G334" s="174">
        <f>ROUND(E334*F334,2)</f>
        <v>0</v>
      </c>
      <c r="H334" s="173"/>
      <c r="I334" s="174">
        <f>ROUND(E334*H334,2)</f>
        <v>0</v>
      </c>
      <c r="J334" s="173"/>
      <c r="K334" s="174">
        <f>ROUND(E334*J334,2)</f>
        <v>0</v>
      </c>
      <c r="L334" s="174">
        <v>21</v>
      </c>
      <c r="M334" s="174">
        <f>G334*(1+L334/100)</f>
        <v>0</v>
      </c>
      <c r="N334" s="161">
        <v>0</v>
      </c>
      <c r="O334" s="161">
        <f>ROUND(E334*N334,5)</f>
        <v>0</v>
      </c>
      <c r="P334" s="161">
        <v>2</v>
      </c>
      <c r="Q334" s="161">
        <f>ROUND(E334*P334,5)</f>
        <v>190.29050000000001</v>
      </c>
      <c r="R334" s="161"/>
      <c r="S334" s="161"/>
      <c r="T334" s="162">
        <v>6.4359999999999999</v>
      </c>
      <c r="U334" s="161">
        <f>ROUND(E334*T334,2)</f>
        <v>612.35</v>
      </c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 t="s">
        <v>123</v>
      </c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>
      <c r="A335" s="152"/>
      <c r="B335" s="159"/>
      <c r="C335" s="195" t="s">
        <v>429</v>
      </c>
      <c r="D335" s="163"/>
      <c r="E335" s="169">
        <v>18.126000000000001</v>
      </c>
      <c r="F335" s="174"/>
      <c r="G335" s="174"/>
      <c r="H335" s="174"/>
      <c r="I335" s="174"/>
      <c r="J335" s="174"/>
      <c r="K335" s="174"/>
      <c r="L335" s="174"/>
      <c r="M335" s="174"/>
      <c r="N335" s="161"/>
      <c r="O335" s="161"/>
      <c r="P335" s="161"/>
      <c r="Q335" s="161"/>
      <c r="R335" s="161"/>
      <c r="S335" s="161"/>
      <c r="T335" s="162"/>
      <c r="U335" s="16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 t="s">
        <v>125</v>
      </c>
      <c r="AF335" s="151">
        <v>0</v>
      </c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>
      <c r="A336" s="152"/>
      <c r="B336" s="159"/>
      <c r="C336" s="195" t="s">
        <v>430</v>
      </c>
      <c r="D336" s="163"/>
      <c r="E336" s="169">
        <v>34.003</v>
      </c>
      <c r="F336" s="174"/>
      <c r="G336" s="174"/>
      <c r="H336" s="174"/>
      <c r="I336" s="174"/>
      <c r="J336" s="174"/>
      <c r="K336" s="174"/>
      <c r="L336" s="174"/>
      <c r="M336" s="174"/>
      <c r="N336" s="161"/>
      <c r="O336" s="161"/>
      <c r="P336" s="161"/>
      <c r="Q336" s="161"/>
      <c r="R336" s="161"/>
      <c r="S336" s="161"/>
      <c r="T336" s="162"/>
      <c r="U336" s="16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 t="s">
        <v>125</v>
      </c>
      <c r="AF336" s="151">
        <v>0</v>
      </c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>
      <c r="A337" s="152"/>
      <c r="B337" s="159"/>
      <c r="C337" s="195" t="s">
        <v>431</v>
      </c>
      <c r="D337" s="163"/>
      <c r="E337" s="169">
        <v>13.803000000000001</v>
      </c>
      <c r="F337" s="174"/>
      <c r="G337" s="174"/>
      <c r="H337" s="174"/>
      <c r="I337" s="174"/>
      <c r="J337" s="174"/>
      <c r="K337" s="174"/>
      <c r="L337" s="174"/>
      <c r="M337" s="174"/>
      <c r="N337" s="161"/>
      <c r="O337" s="161"/>
      <c r="P337" s="161"/>
      <c r="Q337" s="161"/>
      <c r="R337" s="161"/>
      <c r="S337" s="161"/>
      <c r="T337" s="162"/>
      <c r="U337" s="16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 t="s">
        <v>125</v>
      </c>
      <c r="AF337" s="151">
        <v>0</v>
      </c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>
      <c r="A338" s="152"/>
      <c r="B338" s="159"/>
      <c r="C338" s="195" t="s">
        <v>432</v>
      </c>
      <c r="D338" s="163"/>
      <c r="E338" s="169">
        <v>7.6980000000000004</v>
      </c>
      <c r="F338" s="174"/>
      <c r="G338" s="174"/>
      <c r="H338" s="174"/>
      <c r="I338" s="174"/>
      <c r="J338" s="174"/>
      <c r="K338" s="174"/>
      <c r="L338" s="174"/>
      <c r="M338" s="174"/>
      <c r="N338" s="161"/>
      <c r="O338" s="161"/>
      <c r="P338" s="161"/>
      <c r="Q338" s="161"/>
      <c r="R338" s="161"/>
      <c r="S338" s="161"/>
      <c r="T338" s="162"/>
      <c r="U338" s="16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 t="s">
        <v>125</v>
      </c>
      <c r="AF338" s="151">
        <v>0</v>
      </c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>
      <c r="A339" s="152"/>
      <c r="B339" s="159"/>
      <c r="C339" s="195" t="s">
        <v>433</v>
      </c>
      <c r="D339" s="163"/>
      <c r="E339" s="169">
        <v>16.512</v>
      </c>
      <c r="F339" s="174"/>
      <c r="G339" s="174"/>
      <c r="H339" s="174"/>
      <c r="I339" s="174"/>
      <c r="J339" s="174"/>
      <c r="K339" s="174"/>
      <c r="L339" s="174"/>
      <c r="M339" s="174"/>
      <c r="N339" s="161"/>
      <c r="O339" s="161"/>
      <c r="P339" s="161"/>
      <c r="Q339" s="161"/>
      <c r="R339" s="161"/>
      <c r="S339" s="161"/>
      <c r="T339" s="162"/>
      <c r="U339" s="16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 t="s">
        <v>125</v>
      </c>
      <c r="AF339" s="151">
        <v>0</v>
      </c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22.5" outlineLevel="1">
      <c r="A340" s="152"/>
      <c r="B340" s="159"/>
      <c r="C340" s="195" t="s">
        <v>434</v>
      </c>
      <c r="D340" s="163"/>
      <c r="E340" s="169">
        <v>4.4115000000000002</v>
      </c>
      <c r="F340" s="174"/>
      <c r="G340" s="174"/>
      <c r="H340" s="174"/>
      <c r="I340" s="174"/>
      <c r="J340" s="174"/>
      <c r="K340" s="174"/>
      <c r="L340" s="174"/>
      <c r="M340" s="174"/>
      <c r="N340" s="161"/>
      <c r="O340" s="161"/>
      <c r="P340" s="161"/>
      <c r="Q340" s="161"/>
      <c r="R340" s="161"/>
      <c r="S340" s="161"/>
      <c r="T340" s="162"/>
      <c r="U340" s="16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 t="s">
        <v>125</v>
      </c>
      <c r="AF340" s="151">
        <v>0</v>
      </c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>
      <c r="A341" s="152"/>
      <c r="B341" s="159"/>
      <c r="C341" s="195" t="s">
        <v>435</v>
      </c>
      <c r="D341" s="163"/>
      <c r="E341" s="169">
        <v>0.45</v>
      </c>
      <c r="F341" s="174"/>
      <c r="G341" s="174"/>
      <c r="H341" s="174"/>
      <c r="I341" s="174"/>
      <c r="J341" s="174"/>
      <c r="K341" s="174"/>
      <c r="L341" s="174"/>
      <c r="M341" s="174"/>
      <c r="N341" s="161"/>
      <c r="O341" s="161"/>
      <c r="P341" s="161"/>
      <c r="Q341" s="161"/>
      <c r="R341" s="161"/>
      <c r="S341" s="161"/>
      <c r="T341" s="162"/>
      <c r="U341" s="16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 t="s">
        <v>125</v>
      </c>
      <c r="AF341" s="151">
        <v>0</v>
      </c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outlineLevel="1">
      <c r="A342" s="152"/>
      <c r="B342" s="159"/>
      <c r="C342" s="195" t="s">
        <v>436</v>
      </c>
      <c r="D342" s="163"/>
      <c r="E342" s="169">
        <v>0.14174999999999999</v>
      </c>
      <c r="F342" s="174"/>
      <c r="G342" s="174"/>
      <c r="H342" s="174"/>
      <c r="I342" s="174"/>
      <c r="J342" s="174"/>
      <c r="K342" s="174"/>
      <c r="L342" s="174"/>
      <c r="M342" s="174"/>
      <c r="N342" s="161"/>
      <c r="O342" s="161"/>
      <c r="P342" s="161"/>
      <c r="Q342" s="161"/>
      <c r="R342" s="161"/>
      <c r="S342" s="161"/>
      <c r="T342" s="162"/>
      <c r="U342" s="16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 t="s">
        <v>125</v>
      </c>
      <c r="AF342" s="151">
        <v>0</v>
      </c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>
      <c r="A343" s="153" t="s">
        <v>118</v>
      </c>
      <c r="B343" s="160" t="s">
        <v>79</v>
      </c>
      <c r="C343" s="199" t="s">
        <v>80</v>
      </c>
      <c r="D343" s="166"/>
      <c r="E343" s="172"/>
      <c r="F343" s="175"/>
      <c r="G343" s="175">
        <f>SUMIF(AE344:AE371,"&lt;&gt;NOR",G344:G371)</f>
        <v>0</v>
      </c>
      <c r="H343" s="175"/>
      <c r="I343" s="175">
        <f>SUM(I344:I371)</f>
        <v>0</v>
      </c>
      <c r="J343" s="175"/>
      <c r="K343" s="175">
        <f>SUM(K344:K371)</f>
        <v>0</v>
      </c>
      <c r="L343" s="175"/>
      <c r="M343" s="175">
        <f>SUM(M344:M371)</f>
        <v>0</v>
      </c>
      <c r="N343" s="166"/>
      <c r="O343" s="166">
        <f>SUM(O344:O371)</f>
        <v>4.0000000000000003E-5</v>
      </c>
      <c r="P343" s="166"/>
      <c r="Q343" s="166">
        <f>SUM(Q344:Q371)</f>
        <v>4.1820000000000003E-2</v>
      </c>
      <c r="R343" s="166"/>
      <c r="S343" s="166"/>
      <c r="T343" s="167"/>
      <c r="U343" s="166">
        <f>SUM(U344:U371)</f>
        <v>385.9</v>
      </c>
      <c r="AE343" t="s">
        <v>119</v>
      </c>
    </row>
    <row r="344" spans="1:60" outlineLevel="1">
      <c r="A344" s="152">
        <v>65</v>
      </c>
      <c r="B344" s="159" t="s">
        <v>437</v>
      </c>
      <c r="C344" s="194" t="s">
        <v>438</v>
      </c>
      <c r="D344" s="161" t="s">
        <v>122</v>
      </c>
      <c r="E344" s="168">
        <v>6.72</v>
      </c>
      <c r="F344" s="173"/>
      <c r="G344" s="174">
        <f>ROUND(E344*F344,2)</f>
        <v>0</v>
      </c>
      <c r="H344" s="173"/>
      <c r="I344" s="174">
        <f>ROUND(E344*H344,2)</f>
        <v>0</v>
      </c>
      <c r="J344" s="173"/>
      <c r="K344" s="174">
        <f>ROUND(E344*J344,2)</f>
        <v>0</v>
      </c>
      <c r="L344" s="174">
        <v>21</v>
      </c>
      <c r="M344" s="174">
        <f>G344*(1+L344/100)</f>
        <v>0</v>
      </c>
      <c r="N344" s="161">
        <v>0</v>
      </c>
      <c r="O344" s="161">
        <f>ROUND(E344*N344,5)</f>
        <v>0</v>
      </c>
      <c r="P344" s="161">
        <v>0</v>
      </c>
      <c r="Q344" s="161">
        <f>ROUND(E344*P344,5)</f>
        <v>0</v>
      </c>
      <c r="R344" s="161"/>
      <c r="S344" s="161"/>
      <c r="T344" s="162">
        <v>0.115</v>
      </c>
      <c r="U344" s="161">
        <f>ROUND(E344*T344,2)</f>
        <v>0.77</v>
      </c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 t="s">
        <v>123</v>
      </c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>
      <c r="A345" s="152"/>
      <c r="B345" s="159"/>
      <c r="C345" s="195" t="s">
        <v>124</v>
      </c>
      <c r="D345" s="163"/>
      <c r="E345" s="169"/>
      <c r="F345" s="174"/>
      <c r="G345" s="174"/>
      <c r="H345" s="174"/>
      <c r="I345" s="174"/>
      <c r="J345" s="174"/>
      <c r="K345" s="174"/>
      <c r="L345" s="174"/>
      <c r="M345" s="174"/>
      <c r="N345" s="161"/>
      <c r="O345" s="161"/>
      <c r="P345" s="161"/>
      <c r="Q345" s="161"/>
      <c r="R345" s="161"/>
      <c r="S345" s="161"/>
      <c r="T345" s="162"/>
      <c r="U345" s="16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 t="s">
        <v>125</v>
      </c>
      <c r="AF345" s="151">
        <v>0</v>
      </c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1">
      <c r="A346" s="152"/>
      <c r="B346" s="159"/>
      <c r="C346" s="195" t="s">
        <v>126</v>
      </c>
      <c r="D346" s="163"/>
      <c r="E346" s="169">
        <v>6.72</v>
      </c>
      <c r="F346" s="174"/>
      <c r="G346" s="174"/>
      <c r="H346" s="174"/>
      <c r="I346" s="174"/>
      <c r="J346" s="174"/>
      <c r="K346" s="174"/>
      <c r="L346" s="174"/>
      <c r="M346" s="174"/>
      <c r="N346" s="161"/>
      <c r="O346" s="161"/>
      <c r="P346" s="161"/>
      <c r="Q346" s="161"/>
      <c r="R346" s="161"/>
      <c r="S346" s="161"/>
      <c r="T346" s="162"/>
      <c r="U346" s="16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 t="s">
        <v>125</v>
      </c>
      <c r="AF346" s="151">
        <v>0</v>
      </c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</row>
    <row r="347" spans="1:60" outlineLevel="1">
      <c r="A347" s="152">
        <v>66</v>
      </c>
      <c r="B347" s="159" t="s">
        <v>439</v>
      </c>
      <c r="C347" s="194" t="s">
        <v>440</v>
      </c>
      <c r="D347" s="161" t="s">
        <v>229</v>
      </c>
      <c r="E347" s="168">
        <v>9</v>
      </c>
      <c r="F347" s="173"/>
      <c r="G347" s="174">
        <f>ROUND(E347*F347,2)</f>
        <v>0</v>
      </c>
      <c r="H347" s="173"/>
      <c r="I347" s="174">
        <f>ROUND(E347*H347,2)</f>
        <v>0</v>
      </c>
      <c r="J347" s="173"/>
      <c r="K347" s="174">
        <f>ROUND(E347*J347,2)</f>
        <v>0</v>
      </c>
      <c r="L347" s="174">
        <v>21</v>
      </c>
      <c r="M347" s="174">
        <f>G347*(1+L347/100)</f>
        <v>0</v>
      </c>
      <c r="N347" s="161">
        <v>0</v>
      </c>
      <c r="O347" s="161">
        <f>ROUND(E347*N347,5)</f>
        <v>0</v>
      </c>
      <c r="P347" s="161">
        <v>0</v>
      </c>
      <c r="Q347" s="161">
        <f>ROUND(E347*P347,5)</f>
        <v>0</v>
      </c>
      <c r="R347" s="161"/>
      <c r="S347" s="161"/>
      <c r="T347" s="162">
        <v>0.09</v>
      </c>
      <c r="U347" s="161">
        <f>ROUND(E347*T347,2)</f>
        <v>0.81</v>
      </c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 t="s">
        <v>123</v>
      </c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>
      <c r="A348" s="152"/>
      <c r="B348" s="159"/>
      <c r="C348" s="195" t="s">
        <v>441</v>
      </c>
      <c r="D348" s="163"/>
      <c r="E348" s="169">
        <v>9</v>
      </c>
      <c r="F348" s="174"/>
      <c r="G348" s="174"/>
      <c r="H348" s="174"/>
      <c r="I348" s="174"/>
      <c r="J348" s="174"/>
      <c r="K348" s="174"/>
      <c r="L348" s="174"/>
      <c r="M348" s="174"/>
      <c r="N348" s="161"/>
      <c r="O348" s="161"/>
      <c r="P348" s="161"/>
      <c r="Q348" s="161"/>
      <c r="R348" s="161"/>
      <c r="S348" s="161"/>
      <c r="T348" s="162"/>
      <c r="U348" s="16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 t="s">
        <v>125</v>
      </c>
      <c r="AF348" s="151">
        <v>0</v>
      </c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>
      <c r="A349" s="152">
        <v>67</v>
      </c>
      <c r="B349" s="159" t="s">
        <v>442</v>
      </c>
      <c r="C349" s="194" t="s">
        <v>443</v>
      </c>
      <c r="D349" s="161" t="s">
        <v>229</v>
      </c>
      <c r="E349" s="168">
        <v>11.1</v>
      </c>
      <c r="F349" s="173"/>
      <c r="G349" s="174">
        <f>ROUND(E349*F349,2)</f>
        <v>0</v>
      </c>
      <c r="H349" s="173"/>
      <c r="I349" s="174">
        <f>ROUND(E349*H349,2)</f>
        <v>0</v>
      </c>
      <c r="J349" s="173"/>
      <c r="K349" s="174">
        <f>ROUND(E349*J349,2)</f>
        <v>0</v>
      </c>
      <c r="L349" s="174">
        <v>21</v>
      </c>
      <c r="M349" s="174">
        <f>G349*(1+L349/100)</f>
        <v>0</v>
      </c>
      <c r="N349" s="161">
        <v>0</v>
      </c>
      <c r="O349" s="161">
        <f>ROUND(E349*N349,5)</f>
        <v>0</v>
      </c>
      <c r="P349" s="161">
        <v>2.63E-3</v>
      </c>
      <c r="Q349" s="161">
        <f>ROUND(E349*P349,5)</f>
        <v>2.9190000000000001E-2</v>
      </c>
      <c r="R349" s="161"/>
      <c r="S349" s="161"/>
      <c r="T349" s="162">
        <v>2.4500000000000002</v>
      </c>
      <c r="U349" s="161">
        <f>ROUND(E349*T349,2)</f>
        <v>27.2</v>
      </c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 t="s">
        <v>123</v>
      </c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ht="22.5" outlineLevel="1">
      <c r="A350" s="152"/>
      <c r="B350" s="159"/>
      <c r="C350" s="195" t="s">
        <v>444</v>
      </c>
      <c r="D350" s="163"/>
      <c r="E350" s="169">
        <v>11.1</v>
      </c>
      <c r="F350" s="174"/>
      <c r="G350" s="174"/>
      <c r="H350" s="174"/>
      <c r="I350" s="174"/>
      <c r="J350" s="174"/>
      <c r="K350" s="174"/>
      <c r="L350" s="174"/>
      <c r="M350" s="174"/>
      <c r="N350" s="161"/>
      <c r="O350" s="161"/>
      <c r="P350" s="161"/>
      <c r="Q350" s="161"/>
      <c r="R350" s="161"/>
      <c r="S350" s="161"/>
      <c r="T350" s="162"/>
      <c r="U350" s="16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 t="s">
        <v>125</v>
      </c>
      <c r="AF350" s="151">
        <v>0</v>
      </c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>
      <c r="A351" s="152">
        <v>68</v>
      </c>
      <c r="B351" s="159" t="s">
        <v>445</v>
      </c>
      <c r="C351" s="194" t="s">
        <v>446</v>
      </c>
      <c r="D351" s="161" t="s">
        <v>229</v>
      </c>
      <c r="E351" s="168">
        <v>11.1</v>
      </c>
      <c r="F351" s="173"/>
      <c r="G351" s="174">
        <f>ROUND(E351*F351,2)</f>
        <v>0</v>
      </c>
      <c r="H351" s="173"/>
      <c r="I351" s="174">
        <f>ROUND(E351*H351,2)</f>
        <v>0</v>
      </c>
      <c r="J351" s="173"/>
      <c r="K351" s="174">
        <f>ROUND(E351*J351,2)</f>
        <v>0</v>
      </c>
      <c r="L351" s="174">
        <v>21</v>
      </c>
      <c r="M351" s="174">
        <f>G351*(1+L351/100)</f>
        <v>0</v>
      </c>
      <c r="N351" s="161">
        <v>0</v>
      </c>
      <c r="O351" s="161">
        <f>ROUND(E351*N351,5)</f>
        <v>0</v>
      </c>
      <c r="P351" s="161">
        <v>0</v>
      </c>
      <c r="Q351" s="161">
        <f>ROUND(E351*P351,5)</f>
        <v>0</v>
      </c>
      <c r="R351" s="161"/>
      <c r="S351" s="161"/>
      <c r="T351" s="162">
        <v>0.55000000000000004</v>
      </c>
      <c r="U351" s="161">
        <f>ROUND(E351*T351,2)</f>
        <v>6.11</v>
      </c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 t="s">
        <v>123</v>
      </c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ht="22.5" outlineLevel="1">
      <c r="A352" s="152"/>
      <c r="B352" s="159"/>
      <c r="C352" s="195" t="s">
        <v>444</v>
      </c>
      <c r="D352" s="163"/>
      <c r="E352" s="169">
        <v>11.1</v>
      </c>
      <c r="F352" s="174"/>
      <c r="G352" s="174"/>
      <c r="H352" s="174"/>
      <c r="I352" s="174"/>
      <c r="J352" s="174"/>
      <c r="K352" s="174"/>
      <c r="L352" s="174"/>
      <c r="M352" s="174"/>
      <c r="N352" s="161"/>
      <c r="O352" s="161"/>
      <c r="P352" s="161"/>
      <c r="Q352" s="161"/>
      <c r="R352" s="161"/>
      <c r="S352" s="161"/>
      <c r="T352" s="162"/>
      <c r="U352" s="16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 t="s">
        <v>125</v>
      </c>
      <c r="AF352" s="151">
        <v>0</v>
      </c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outlineLevel="1">
      <c r="A353" s="152">
        <v>69</v>
      </c>
      <c r="B353" s="159" t="s">
        <v>447</v>
      </c>
      <c r="C353" s="194" t="s">
        <v>448</v>
      </c>
      <c r="D353" s="161" t="s">
        <v>229</v>
      </c>
      <c r="E353" s="168">
        <v>4.4000000000000004</v>
      </c>
      <c r="F353" s="173"/>
      <c r="G353" s="174">
        <f>ROUND(E353*F353,2)</f>
        <v>0</v>
      </c>
      <c r="H353" s="173"/>
      <c r="I353" s="174">
        <f>ROUND(E353*H353,2)</f>
        <v>0</v>
      </c>
      <c r="J353" s="173"/>
      <c r="K353" s="174">
        <f>ROUND(E353*J353,2)</f>
        <v>0</v>
      </c>
      <c r="L353" s="174">
        <v>21</v>
      </c>
      <c r="M353" s="174">
        <f>G353*(1+L353/100)</f>
        <v>0</v>
      </c>
      <c r="N353" s="161">
        <v>0</v>
      </c>
      <c r="O353" s="161">
        <f>ROUND(E353*N353,5)</f>
        <v>0</v>
      </c>
      <c r="P353" s="161">
        <v>2.8700000000000002E-3</v>
      </c>
      <c r="Q353" s="161">
        <f>ROUND(E353*P353,5)</f>
        <v>1.2630000000000001E-2</v>
      </c>
      <c r="R353" s="161"/>
      <c r="S353" s="161"/>
      <c r="T353" s="162">
        <v>2.5</v>
      </c>
      <c r="U353" s="161">
        <f>ROUND(E353*T353,2)</f>
        <v>11</v>
      </c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 t="s">
        <v>123</v>
      </c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>
      <c r="A354" s="152"/>
      <c r="B354" s="159"/>
      <c r="C354" s="195" t="s">
        <v>449</v>
      </c>
      <c r="D354" s="163"/>
      <c r="E354" s="169">
        <v>4.4000000000000004</v>
      </c>
      <c r="F354" s="174"/>
      <c r="G354" s="174"/>
      <c r="H354" s="174"/>
      <c r="I354" s="174"/>
      <c r="J354" s="174"/>
      <c r="K354" s="174"/>
      <c r="L354" s="174"/>
      <c r="M354" s="174"/>
      <c r="N354" s="161"/>
      <c r="O354" s="161"/>
      <c r="P354" s="161"/>
      <c r="Q354" s="161"/>
      <c r="R354" s="161"/>
      <c r="S354" s="161"/>
      <c r="T354" s="162"/>
      <c r="U354" s="16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 t="s">
        <v>125</v>
      </c>
      <c r="AF354" s="151">
        <v>0</v>
      </c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outlineLevel="1">
      <c r="A355" s="152">
        <v>70</v>
      </c>
      <c r="B355" s="159" t="s">
        <v>450</v>
      </c>
      <c r="C355" s="194" t="s">
        <v>451</v>
      </c>
      <c r="D355" s="161" t="s">
        <v>229</v>
      </c>
      <c r="E355" s="168">
        <v>4.4000000000000004</v>
      </c>
      <c r="F355" s="173"/>
      <c r="G355" s="174">
        <f>ROUND(E355*F355,2)</f>
        <v>0</v>
      </c>
      <c r="H355" s="173"/>
      <c r="I355" s="174">
        <f>ROUND(E355*H355,2)</f>
        <v>0</v>
      </c>
      <c r="J355" s="173"/>
      <c r="K355" s="174">
        <f>ROUND(E355*J355,2)</f>
        <v>0</v>
      </c>
      <c r="L355" s="174">
        <v>21</v>
      </c>
      <c r="M355" s="174">
        <f>G355*(1+L355/100)</f>
        <v>0</v>
      </c>
      <c r="N355" s="161">
        <v>1.0000000000000001E-5</v>
      </c>
      <c r="O355" s="161">
        <f>ROUND(E355*N355,5)</f>
        <v>4.0000000000000003E-5</v>
      </c>
      <c r="P355" s="161">
        <v>0</v>
      </c>
      <c r="Q355" s="161">
        <f>ROUND(E355*P355,5)</f>
        <v>0</v>
      </c>
      <c r="R355" s="161"/>
      <c r="S355" s="161"/>
      <c r="T355" s="162">
        <v>0.68899999999999995</v>
      </c>
      <c r="U355" s="161">
        <f>ROUND(E355*T355,2)</f>
        <v>3.03</v>
      </c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 t="s">
        <v>123</v>
      </c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>
      <c r="A356" s="152"/>
      <c r="B356" s="159"/>
      <c r="C356" s="195" t="s">
        <v>449</v>
      </c>
      <c r="D356" s="163"/>
      <c r="E356" s="169">
        <v>4.4000000000000004</v>
      </c>
      <c r="F356" s="174"/>
      <c r="G356" s="174"/>
      <c r="H356" s="174"/>
      <c r="I356" s="174"/>
      <c r="J356" s="174"/>
      <c r="K356" s="174"/>
      <c r="L356" s="174"/>
      <c r="M356" s="174"/>
      <c r="N356" s="161"/>
      <c r="O356" s="161"/>
      <c r="P356" s="161"/>
      <c r="Q356" s="161"/>
      <c r="R356" s="161"/>
      <c r="S356" s="161"/>
      <c r="T356" s="162"/>
      <c r="U356" s="16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 t="s">
        <v>125</v>
      </c>
      <c r="AF356" s="151">
        <v>0</v>
      </c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outlineLevel="1">
      <c r="A357" s="152">
        <v>71</v>
      </c>
      <c r="B357" s="159" t="s">
        <v>452</v>
      </c>
      <c r="C357" s="194" t="s">
        <v>453</v>
      </c>
      <c r="D357" s="161" t="s">
        <v>229</v>
      </c>
      <c r="E357" s="168">
        <v>4.4000000000000004</v>
      </c>
      <c r="F357" s="173"/>
      <c r="G357" s="174">
        <f>ROUND(E357*F357,2)</f>
        <v>0</v>
      </c>
      <c r="H357" s="173"/>
      <c r="I357" s="174">
        <f>ROUND(E357*H357,2)</f>
        <v>0</v>
      </c>
      <c r="J357" s="173"/>
      <c r="K357" s="174">
        <f>ROUND(E357*J357,2)</f>
        <v>0</v>
      </c>
      <c r="L357" s="174">
        <v>21</v>
      </c>
      <c r="M357" s="174">
        <f>G357*(1+L357/100)</f>
        <v>0</v>
      </c>
      <c r="N357" s="161">
        <v>0</v>
      </c>
      <c r="O357" s="161">
        <f>ROUND(E357*N357,5)</f>
        <v>0</v>
      </c>
      <c r="P357" s="161">
        <v>0</v>
      </c>
      <c r="Q357" s="161">
        <f>ROUND(E357*P357,5)</f>
        <v>0</v>
      </c>
      <c r="R357" s="161"/>
      <c r="S357" s="161"/>
      <c r="T357" s="162">
        <v>0.59</v>
      </c>
      <c r="U357" s="161">
        <f>ROUND(E357*T357,2)</f>
        <v>2.6</v>
      </c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 t="s">
        <v>123</v>
      </c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outlineLevel="1">
      <c r="A358" s="152"/>
      <c r="B358" s="159"/>
      <c r="C358" s="195" t="s">
        <v>449</v>
      </c>
      <c r="D358" s="163"/>
      <c r="E358" s="169">
        <v>4.4000000000000004</v>
      </c>
      <c r="F358" s="174"/>
      <c r="G358" s="174"/>
      <c r="H358" s="174"/>
      <c r="I358" s="174"/>
      <c r="J358" s="174"/>
      <c r="K358" s="174"/>
      <c r="L358" s="174"/>
      <c r="M358" s="174"/>
      <c r="N358" s="161"/>
      <c r="O358" s="161"/>
      <c r="P358" s="161"/>
      <c r="Q358" s="161"/>
      <c r="R358" s="161"/>
      <c r="S358" s="161"/>
      <c r="T358" s="162"/>
      <c r="U358" s="16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 t="s">
        <v>125</v>
      </c>
      <c r="AF358" s="151">
        <v>0</v>
      </c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>
      <c r="A359" s="152">
        <v>72</v>
      </c>
      <c r="B359" s="159" t="s">
        <v>454</v>
      </c>
      <c r="C359" s="194" t="s">
        <v>455</v>
      </c>
      <c r="D359" s="161" t="s">
        <v>264</v>
      </c>
      <c r="E359" s="168">
        <v>233.50608</v>
      </c>
      <c r="F359" s="173"/>
      <c r="G359" s="174">
        <f>ROUND(E359*F359,2)</f>
        <v>0</v>
      </c>
      <c r="H359" s="173"/>
      <c r="I359" s="174">
        <f>ROUND(E359*H359,2)</f>
        <v>0</v>
      </c>
      <c r="J359" s="173"/>
      <c r="K359" s="174">
        <f>ROUND(E359*J359,2)</f>
        <v>0</v>
      </c>
      <c r="L359" s="174">
        <v>21</v>
      </c>
      <c r="M359" s="174">
        <f>G359*(1+L359/100)</f>
        <v>0</v>
      </c>
      <c r="N359" s="161">
        <v>0</v>
      </c>
      <c r="O359" s="161">
        <f>ROUND(E359*N359,5)</f>
        <v>0</v>
      </c>
      <c r="P359" s="161">
        <v>0</v>
      </c>
      <c r="Q359" s="161">
        <f>ROUND(E359*P359,5)</f>
        <v>0</v>
      </c>
      <c r="R359" s="161"/>
      <c r="S359" s="161"/>
      <c r="T359" s="162">
        <v>0.49</v>
      </c>
      <c r="U359" s="161">
        <f>ROUND(E359*T359,2)</f>
        <v>114.42</v>
      </c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 t="s">
        <v>123</v>
      </c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outlineLevel="1">
      <c r="A360" s="152"/>
      <c r="B360" s="159"/>
      <c r="C360" s="195" t="s">
        <v>456</v>
      </c>
      <c r="D360" s="163"/>
      <c r="E360" s="169">
        <v>229.3466</v>
      </c>
      <c r="F360" s="174"/>
      <c r="G360" s="174"/>
      <c r="H360" s="174"/>
      <c r="I360" s="174"/>
      <c r="J360" s="174"/>
      <c r="K360" s="174"/>
      <c r="L360" s="174"/>
      <c r="M360" s="174"/>
      <c r="N360" s="161"/>
      <c r="O360" s="161"/>
      <c r="P360" s="161"/>
      <c r="Q360" s="161"/>
      <c r="R360" s="161"/>
      <c r="S360" s="161"/>
      <c r="T360" s="162"/>
      <c r="U360" s="16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 t="s">
        <v>125</v>
      </c>
      <c r="AF360" s="151">
        <v>0</v>
      </c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outlineLevel="1">
      <c r="A361" s="152"/>
      <c r="B361" s="159"/>
      <c r="C361" s="195" t="s">
        <v>457</v>
      </c>
      <c r="D361" s="163"/>
      <c r="E361" s="169">
        <v>4.1594800000000003</v>
      </c>
      <c r="F361" s="174"/>
      <c r="G361" s="174"/>
      <c r="H361" s="174"/>
      <c r="I361" s="174"/>
      <c r="J361" s="174"/>
      <c r="K361" s="174"/>
      <c r="L361" s="174"/>
      <c r="M361" s="174"/>
      <c r="N361" s="161"/>
      <c r="O361" s="161"/>
      <c r="P361" s="161"/>
      <c r="Q361" s="161"/>
      <c r="R361" s="161"/>
      <c r="S361" s="161"/>
      <c r="T361" s="162"/>
      <c r="U361" s="16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 t="s">
        <v>125</v>
      </c>
      <c r="AF361" s="151">
        <v>0</v>
      </c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outlineLevel="1">
      <c r="A362" s="152">
        <v>73</v>
      </c>
      <c r="B362" s="159" t="s">
        <v>458</v>
      </c>
      <c r="C362" s="194" t="s">
        <v>459</v>
      </c>
      <c r="D362" s="161" t="s">
        <v>264</v>
      </c>
      <c r="E362" s="168">
        <v>4395.0207200000004</v>
      </c>
      <c r="F362" s="173"/>
      <c r="G362" s="174">
        <f>ROUND(E362*F362,2)</f>
        <v>0</v>
      </c>
      <c r="H362" s="173"/>
      <c r="I362" s="174">
        <f>ROUND(E362*H362,2)</f>
        <v>0</v>
      </c>
      <c r="J362" s="173"/>
      <c r="K362" s="174">
        <f>ROUND(E362*J362,2)</f>
        <v>0</v>
      </c>
      <c r="L362" s="174">
        <v>21</v>
      </c>
      <c r="M362" s="174">
        <f>G362*(1+L362/100)</f>
        <v>0</v>
      </c>
      <c r="N362" s="161">
        <v>0</v>
      </c>
      <c r="O362" s="161">
        <f>ROUND(E362*N362,5)</f>
        <v>0</v>
      </c>
      <c r="P362" s="161">
        <v>0</v>
      </c>
      <c r="Q362" s="161">
        <f>ROUND(E362*P362,5)</f>
        <v>0</v>
      </c>
      <c r="R362" s="161"/>
      <c r="S362" s="161"/>
      <c r="T362" s="162">
        <v>0</v>
      </c>
      <c r="U362" s="161">
        <f>ROUND(E362*T362,2)</f>
        <v>0</v>
      </c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 t="s">
        <v>123</v>
      </c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outlineLevel="1">
      <c r="A363" s="152"/>
      <c r="B363" s="159"/>
      <c r="C363" s="195" t="s">
        <v>460</v>
      </c>
      <c r="D363" s="163"/>
      <c r="E363" s="169">
        <v>4357.5853999999999</v>
      </c>
      <c r="F363" s="174"/>
      <c r="G363" s="174"/>
      <c r="H363" s="174"/>
      <c r="I363" s="174"/>
      <c r="J363" s="174"/>
      <c r="K363" s="174"/>
      <c r="L363" s="174"/>
      <c r="M363" s="174"/>
      <c r="N363" s="161"/>
      <c r="O363" s="161"/>
      <c r="P363" s="161"/>
      <c r="Q363" s="161"/>
      <c r="R363" s="161"/>
      <c r="S363" s="161"/>
      <c r="T363" s="162"/>
      <c r="U363" s="16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 t="s">
        <v>125</v>
      </c>
      <c r="AF363" s="151">
        <v>0</v>
      </c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outlineLevel="1">
      <c r="A364" s="152"/>
      <c r="B364" s="159"/>
      <c r="C364" s="195" t="s">
        <v>461</v>
      </c>
      <c r="D364" s="163"/>
      <c r="E364" s="169">
        <v>37.435319999999997</v>
      </c>
      <c r="F364" s="174"/>
      <c r="G364" s="174"/>
      <c r="H364" s="174"/>
      <c r="I364" s="174"/>
      <c r="J364" s="174"/>
      <c r="K364" s="174"/>
      <c r="L364" s="174"/>
      <c r="M364" s="174"/>
      <c r="N364" s="161"/>
      <c r="O364" s="161"/>
      <c r="P364" s="161"/>
      <c r="Q364" s="161"/>
      <c r="R364" s="161"/>
      <c r="S364" s="161"/>
      <c r="T364" s="162"/>
      <c r="U364" s="16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 t="s">
        <v>125</v>
      </c>
      <c r="AF364" s="151">
        <v>0</v>
      </c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outlineLevel="1">
      <c r="A365" s="152">
        <v>74</v>
      </c>
      <c r="B365" s="159" t="s">
        <v>462</v>
      </c>
      <c r="C365" s="194" t="s">
        <v>463</v>
      </c>
      <c r="D365" s="161" t="s">
        <v>264</v>
      </c>
      <c r="E365" s="168">
        <v>233.50608</v>
      </c>
      <c r="F365" s="173"/>
      <c r="G365" s="174">
        <f>ROUND(E365*F365,2)</f>
        <v>0</v>
      </c>
      <c r="H365" s="173"/>
      <c r="I365" s="174">
        <f>ROUND(E365*H365,2)</f>
        <v>0</v>
      </c>
      <c r="J365" s="173"/>
      <c r="K365" s="174">
        <f>ROUND(E365*J365,2)</f>
        <v>0</v>
      </c>
      <c r="L365" s="174">
        <v>21</v>
      </c>
      <c r="M365" s="174">
        <f>G365*(1+L365/100)</f>
        <v>0</v>
      </c>
      <c r="N365" s="161">
        <v>0</v>
      </c>
      <c r="O365" s="161">
        <f>ROUND(E365*N365,5)</f>
        <v>0</v>
      </c>
      <c r="P365" s="161">
        <v>0</v>
      </c>
      <c r="Q365" s="161">
        <f>ROUND(E365*P365,5)</f>
        <v>0</v>
      </c>
      <c r="R365" s="161"/>
      <c r="S365" s="161"/>
      <c r="T365" s="162">
        <v>0.94199999999999995</v>
      </c>
      <c r="U365" s="161">
        <f>ROUND(E365*T365,2)</f>
        <v>219.96</v>
      </c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 t="s">
        <v>123</v>
      </c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outlineLevel="1">
      <c r="A366" s="152"/>
      <c r="B366" s="159"/>
      <c r="C366" s="195" t="s">
        <v>456</v>
      </c>
      <c r="D366" s="163"/>
      <c r="E366" s="169">
        <v>229.3466</v>
      </c>
      <c r="F366" s="174"/>
      <c r="G366" s="174"/>
      <c r="H366" s="174"/>
      <c r="I366" s="174"/>
      <c r="J366" s="174"/>
      <c r="K366" s="174"/>
      <c r="L366" s="174"/>
      <c r="M366" s="174"/>
      <c r="N366" s="161"/>
      <c r="O366" s="161"/>
      <c r="P366" s="161"/>
      <c r="Q366" s="161"/>
      <c r="R366" s="161"/>
      <c r="S366" s="161"/>
      <c r="T366" s="162"/>
      <c r="U366" s="16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 t="s">
        <v>125</v>
      </c>
      <c r="AF366" s="151">
        <v>0</v>
      </c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outlineLevel="1">
      <c r="A367" s="152"/>
      <c r="B367" s="159"/>
      <c r="C367" s="195" t="s">
        <v>457</v>
      </c>
      <c r="D367" s="163"/>
      <c r="E367" s="169">
        <v>4.1594800000000003</v>
      </c>
      <c r="F367" s="174"/>
      <c r="G367" s="174"/>
      <c r="H367" s="174"/>
      <c r="I367" s="174"/>
      <c r="J367" s="174"/>
      <c r="K367" s="174"/>
      <c r="L367" s="174"/>
      <c r="M367" s="174"/>
      <c r="N367" s="161"/>
      <c r="O367" s="161"/>
      <c r="P367" s="161"/>
      <c r="Q367" s="161"/>
      <c r="R367" s="161"/>
      <c r="S367" s="161"/>
      <c r="T367" s="162"/>
      <c r="U367" s="16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 t="s">
        <v>125</v>
      </c>
      <c r="AF367" s="151">
        <v>0</v>
      </c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outlineLevel="1">
      <c r="A368" s="152">
        <v>75</v>
      </c>
      <c r="B368" s="159" t="s">
        <v>464</v>
      </c>
      <c r="C368" s="194" t="s">
        <v>465</v>
      </c>
      <c r="D368" s="161" t="s">
        <v>264</v>
      </c>
      <c r="E368" s="168">
        <v>229.3466</v>
      </c>
      <c r="F368" s="173"/>
      <c r="G368" s="174">
        <f>ROUND(E368*F368,2)</f>
        <v>0</v>
      </c>
      <c r="H368" s="173"/>
      <c r="I368" s="174">
        <f>ROUND(E368*H368,2)</f>
        <v>0</v>
      </c>
      <c r="J368" s="173"/>
      <c r="K368" s="174">
        <f>ROUND(E368*J368,2)</f>
        <v>0</v>
      </c>
      <c r="L368" s="174">
        <v>21</v>
      </c>
      <c r="M368" s="174">
        <f>G368*(1+L368/100)</f>
        <v>0</v>
      </c>
      <c r="N368" s="161">
        <v>0</v>
      </c>
      <c r="O368" s="161">
        <f>ROUND(E368*N368,5)</f>
        <v>0</v>
      </c>
      <c r="P368" s="161">
        <v>0</v>
      </c>
      <c r="Q368" s="161">
        <f>ROUND(E368*P368,5)</f>
        <v>0</v>
      </c>
      <c r="R368" s="161"/>
      <c r="S368" s="161"/>
      <c r="T368" s="162">
        <v>0</v>
      </c>
      <c r="U368" s="161">
        <f>ROUND(E368*T368,2)</f>
        <v>0</v>
      </c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 t="s">
        <v>123</v>
      </c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outlineLevel="1">
      <c r="A369" s="152"/>
      <c r="B369" s="159"/>
      <c r="C369" s="195" t="s">
        <v>456</v>
      </c>
      <c r="D369" s="163"/>
      <c r="E369" s="169">
        <v>229.3466</v>
      </c>
      <c r="F369" s="174"/>
      <c r="G369" s="174"/>
      <c r="H369" s="174"/>
      <c r="I369" s="174"/>
      <c r="J369" s="174"/>
      <c r="K369" s="174"/>
      <c r="L369" s="174"/>
      <c r="M369" s="174"/>
      <c r="N369" s="161"/>
      <c r="O369" s="161"/>
      <c r="P369" s="161"/>
      <c r="Q369" s="161"/>
      <c r="R369" s="161"/>
      <c r="S369" s="161"/>
      <c r="T369" s="162"/>
      <c r="U369" s="16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 t="s">
        <v>125</v>
      </c>
      <c r="AF369" s="151">
        <v>0</v>
      </c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60" outlineLevel="1">
      <c r="A370" s="152">
        <v>76</v>
      </c>
      <c r="B370" s="159" t="s">
        <v>466</v>
      </c>
      <c r="C370" s="194" t="s">
        <v>467</v>
      </c>
      <c r="D370" s="161" t="s">
        <v>264</v>
      </c>
      <c r="E370" s="168">
        <v>4.1594800000000003</v>
      </c>
      <c r="F370" s="173"/>
      <c r="G370" s="174">
        <f>ROUND(E370*F370,2)</f>
        <v>0</v>
      </c>
      <c r="H370" s="173"/>
      <c r="I370" s="174">
        <f>ROUND(E370*H370,2)</f>
        <v>0</v>
      </c>
      <c r="J370" s="173"/>
      <c r="K370" s="174">
        <f>ROUND(E370*J370,2)</f>
        <v>0</v>
      </c>
      <c r="L370" s="174">
        <v>21</v>
      </c>
      <c r="M370" s="174">
        <f>G370*(1+L370/100)</f>
        <v>0</v>
      </c>
      <c r="N370" s="161">
        <v>0</v>
      </c>
      <c r="O370" s="161">
        <f>ROUND(E370*N370,5)</f>
        <v>0</v>
      </c>
      <c r="P370" s="161">
        <v>0</v>
      </c>
      <c r="Q370" s="161">
        <f>ROUND(E370*P370,5)</f>
        <v>0</v>
      </c>
      <c r="R370" s="161"/>
      <c r="S370" s="161"/>
      <c r="T370" s="162">
        <v>0</v>
      </c>
      <c r="U370" s="161">
        <f>ROUND(E370*T370,2)</f>
        <v>0</v>
      </c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 t="s">
        <v>123</v>
      </c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</row>
    <row r="371" spans="1:60" outlineLevel="1">
      <c r="A371" s="152"/>
      <c r="B371" s="159"/>
      <c r="C371" s="195" t="s">
        <v>457</v>
      </c>
      <c r="D371" s="163"/>
      <c r="E371" s="169">
        <v>4.1594800000000003</v>
      </c>
      <c r="F371" s="174"/>
      <c r="G371" s="174"/>
      <c r="H371" s="174"/>
      <c r="I371" s="174"/>
      <c r="J371" s="174"/>
      <c r="K371" s="174"/>
      <c r="L371" s="174"/>
      <c r="M371" s="174"/>
      <c r="N371" s="161"/>
      <c r="O371" s="161"/>
      <c r="P371" s="161"/>
      <c r="Q371" s="161"/>
      <c r="R371" s="161"/>
      <c r="S371" s="161"/>
      <c r="T371" s="162"/>
      <c r="U371" s="16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 t="s">
        <v>125</v>
      </c>
      <c r="AF371" s="151">
        <v>0</v>
      </c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>
      <c r="A372" s="153" t="s">
        <v>118</v>
      </c>
      <c r="B372" s="160" t="s">
        <v>81</v>
      </c>
      <c r="C372" s="199" t="s">
        <v>82</v>
      </c>
      <c r="D372" s="166"/>
      <c r="E372" s="172"/>
      <c r="F372" s="175"/>
      <c r="G372" s="175">
        <f>SUMIF(AE373:AE374,"&lt;&gt;NOR",G373:G374)</f>
        <v>0</v>
      </c>
      <c r="H372" s="175"/>
      <c r="I372" s="175">
        <f>SUM(I373:I374)</f>
        <v>0</v>
      </c>
      <c r="J372" s="175"/>
      <c r="K372" s="175">
        <f>SUM(K373:K374)</f>
        <v>0</v>
      </c>
      <c r="L372" s="175"/>
      <c r="M372" s="175">
        <f>SUM(M373:M374)</f>
        <v>0</v>
      </c>
      <c r="N372" s="166"/>
      <c r="O372" s="166">
        <f>SUM(O373:O374)</f>
        <v>0</v>
      </c>
      <c r="P372" s="166"/>
      <c r="Q372" s="166">
        <f>SUM(Q373:Q374)</f>
        <v>0</v>
      </c>
      <c r="R372" s="166"/>
      <c r="S372" s="166"/>
      <c r="T372" s="167"/>
      <c r="U372" s="166">
        <f>SUM(U373:U374)</f>
        <v>503.43</v>
      </c>
      <c r="AE372" t="s">
        <v>119</v>
      </c>
    </row>
    <row r="373" spans="1:60" outlineLevel="1">
      <c r="A373" s="152">
        <v>77</v>
      </c>
      <c r="B373" s="159" t="s">
        <v>468</v>
      </c>
      <c r="C373" s="194" t="s">
        <v>469</v>
      </c>
      <c r="D373" s="161" t="s">
        <v>264</v>
      </c>
      <c r="E373" s="168">
        <v>440.83460000000002</v>
      </c>
      <c r="F373" s="173"/>
      <c r="G373" s="174">
        <f>ROUND(E373*F373,2)</f>
        <v>0</v>
      </c>
      <c r="H373" s="173"/>
      <c r="I373" s="174">
        <f>ROUND(E373*H373,2)</f>
        <v>0</v>
      </c>
      <c r="J373" s="173"/>
      <c r="K373" s="174">
        <f>ROUND(E373*J373,2)</f>
        <v>0</v>
      </c>
      <c r="L373" s="174">
        <v>21</v>
      </c>
      <c r="M373" s="174">
        <f>G373*(1+L373/100)</f>
        <v>0</v>
      </c>
      <c r="N373" s="161">
        <v>0</v>
      </c>
      <c r="O373" s="161">
        <f>ROUND(E373*N373,5)</f>
        <v>0</v>
      </c>
      <c r="P373" s="161">
        <v>0</v>
      </c>
      <c r="Q373" s="161">
        <f>ROUND(E373*P373,5)</f>
        <v>0</v>
      </c>
      <c r="R373" s="161"/>
      <c r="S373" s="161"/>
      <c r="T373" s="162">
        <v>1.1419999999999999</v>
      </c>
      <c r="U373" s="161">
        <f>ROUND(E373*T373,2)</f>
        <v>503.43</v>
      </c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 t="s">
        <v>123</v>
      </c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outlineLevel="1">
      <c r="A374" s="152"/>
      <c r="B374" s="159"/>
      <c r="C374" s="195" t="s">
        <v>470</v>
      </c>
      <c r="D374" s="163"/>
      <c r="E374" s="169">
        <v>440.83460000000002</v>
      </c>
      <c r="F374" s="174"/>
      <c r="G374" s="174"/>
      <c r="H374" s="174"/>
      <c r="I374" s="174"/>
      <c r="J374" s="174"/>
      <c r="K374" s="174"/>
      <c r="L374" s="174"/>
      <c r="M374" s="174"/>
      <c r="N374" s="161"/>
      <c r="O374" s="161"/>
      <c r="P374" s="161"/>
      <c r="Q374" s="161"/>
      <c r="R374" s="161"/>
      <c r="S374" s="161"/>
      <c r="T374" s="162"/>
      <c r="U374" s="16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 t="s">
        <v>125</v>
      </c>
      <c r="AF374" s="151">
        <v>0</v>
      </c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>
      <c r="A375" s="153" t="s">
        <v>118</v>
      </c>
      <c r="B375" s="160" t="s">
        <v>83</v>
      </c>
      <c r="C375" s="199" t="s">
        <v>84</v>
      </c>
      <c r="D375" s="166"/>
      <c r="E375" s="172"/>
      <c r="F375" s="175"/>
      <c r="G375" s="175">
        <f>SUMIF(AE376:AE454,"&lt;&gt;NOR",G376:G454)</f>
        <v>0</v>
      </c>
      <c r="H375" s="175"/>
      <c r="I375" s="175">
        <f>SUM(I376:I454)</f>
        <v>0</v>
      </c>
      <c r="J375" s="175"/>
      <c r="K375" s="175">
        <f>SUM(K376:K454)</f>
        <v>0</v>
      </c>
      <c r="L375" s="175"/>
      <c r="M375" s="175">
        <f>SUM(M376:M454)</f>
        <v>0</v>
      </c>
      <c r="N375" s="166"/>
      <c r="O375" s="166">
        <f>SUM(O376:O454)</f>
        <v>1.4491299999999998</v>
      </c>
      <c r="P375" s="166"/>
      <c r="Q375" s="166">
        <f>SUM(Q376:Q454)</f>
        <v>0</v>
      </c>
      <c r="R375" s="166"/>
      <c r="S375" s="166"/>
      <c r="T375" s="167"/>
      <c r="U375" s="166">
        <f>SUM(U376:U454)</f>
        <v>197.57000000000002</v>
      </c>
      <c r="AE375" t="s">
        <v>119</v>
      </c>
    </row>
    <row r="376" spans="1:60" outlineLevel="1">
      <c r="A376" s="152">
        <v>78</v>
      </c>
      <c r="B376" s="159" t="s">
        <v>471</v>
      </c>
      <c r="C376" s="194" t="s">
        <v>472</v>
      </c>
      <c r="D376" s="161" t="s">
        <v>122</v>
      </c>
      <c r="E376" s="168">
        <v>225.798</v>
      </c>
      <c r="F376" s="173"/>
      <c r="G376" s="174">
        <f>ROUND(E376*F376,2)</f>
        <v>0</v>
      </c>
      <c r="H376" s="173"/>
      <c r="I376" s="174">
        <f>ROUND(E376*H376,2)</f>
        <v>0</v>
      </c>
      <c r="J376" s="173"/>
      <c r="K376" s="174">
        <f>ROUND(E376*J376,2)</f>
        <v>0</v>
      </c>
      <c r="L376" s="174">
        <v>21</v>
      </c>
      <c r="M376" s="174">
        <f>G376*(1+L376/100)</f>
        <v>0</v>
      </c>
      <c r="N376" s="161">
        <v>2.1000000000000001E-4</v>
      </c>
      <c r="O376" s="161">
        <f>ROUND(E376*N376,5)</f>
        <v>4.7419999999999997E-2</v>
      </c>
      <c r="P376" s="161">
        <v>0</v>
      </c>
      <c r="Q376" s="161">
        <f>ROUND(E376*P376,5)</f>
        <v>0</v>
      </c>
      <c r="R376" s="161"/>
      <c r="S376" s="161"/>
      <c r="T376" s="162">
        <v>9.5000000000000001E-2</v>
      </c>
      <c r="U376" s="161">
        <f>ROUND(E376*T376,2)</f>
        <v>21.45</v>
      </c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 t="s">
        <v>123</v>
      </c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outlineLevel="1">
      <c r="A377" s="152"/>
      <c r="B377" s="159"/>
      <c r="C377" s="195" t="s">
        <v>473</v>
      </c>
      <c r="D377" s="163"/>
      <c r="E377" s="169"/>
      <c r="F377" s="174"/>
      <c r="G377" s="174"/>
      <c r="H377" s="174"/>
      <c r="I377" s="174"/>
      <c r="J377" s="174"/>
      <c r="K377" s="174"/>
      <c r="L377" s="174"/>
      <c r="M377" s="174"/>
      <c r="N377" s="161"/>
      <c r="O377" s="161"/>
      <c r="P377" s="161"/>
      <c r="Q377" s="161"/>
      <c r="R377" s="161"/>
      <c r="S377" s="161"/>
      <c r="T377" s="162"/>
      <c r="U377" s="16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 t="s">
        <v>125</v>
      </c>
      <c r="AF377" s="151">
        <v>0</v>
      </c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outlineLevel="1">
      <c r="A378" s="152"/>
      <c r="B378" s="159"/>
      <c r="C378" s="195" t="s">
        <v>474</v>
      </c>
      <c r="D378" s="163"/>
      <c r="E378" s="169">
        <v>15.5</v>
      </c>
      <c r="F378" s="174"/>
      <c r="G378" s="174"/>
      <c r="H378" s="174"/>
      <c r="I378" s="174"/>
      <c r="J378" s="174"/>
      <c r="K378" s="174"/>
      <c r="L378" s="174"/>
      <c r="M378" s="174"/>
      <c r="N378" s="161"/>
      <c r="O378" s="161"/>
      <c r="P378" s="161"/>
      <c r="Q378" s="161"/>
      <c r="R378" s="161"/>
      <c r="S378" s="161"/>
      <c r="T378" s="162"/>
      <c r="U378" s="16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 t="s">
        <v>125</v>
      </c>
      <c r="AF378" s="151">
        <v>0</v>
      </c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outlineLevel="1">
      <c r="A379" s="152"/>
      <c r="B379" s="159"/>
      <c r="C379" s="195" t="s">
        <v>475</v>
      </c>
      <c r="D379" s="163"/>
      <c r="E379" s="169">
        <v>24.5</v>
      </c>
      <c r="F379" s="174"/>
      <c r="G379" s="174"/>
      <c r="H379" s="174"/>
      <c r="I379" s="174"/>
      <c r="J379" s="174"/>
      <c r="K379" s="174"/>
      <c r="L379" s="174"/>
      <c r="M379" s="174"/>
      <c r="N379" s="161"/>
      <c r="O379" s="161"/>
      <c r="P379" s="161"/>
      <c r="Q379" s="161"/>
      <c r="R379" s="161"/>
      <c r="S379" s="161"/>
      <c r="T379" s="162"/>
      <c r="U379" s="16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 t="s">
        <v>125</v>
      </c>
      <c r="AF379" s="151">
        <v>0</v>
      </c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outlineLevel="1">
      <c r="A380" s="152"/>
      <c r="B380" s="159"/>
      <c r="C380" s="195" t="s">
        <v>476</v>
      </c>
      <c r="D380" s="163"/>
      <c r="E380" s="169">
        <v>13.83</v>
      </c>
      <c r="F380" s="174"/>
      <c r="G380" s="174"/>
      <c r="H380" s="174"/>
      <c r="I380" s="174"/>
      <c r="J380" s="174"/>
      <c r="K380" s="174"/>
      <c r="L380" s="174"/>
      <c r="M380" s="174"/>
      <c r="N380" s="161"/>
      <c r="O380" s="161"/>
      <c r="P380" s="161"/>
      <c r="Q380" s="161"/>
      <c r="R380" s="161"/>
      <c r="S380" s="161"/>
      <c r="T380" s="162"/>
      <c r="U380" s="16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 t="s">
        <v>125</v>
      </c>
      <c r="AF380" s="151">
        <v>0</v>
      </c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outlineLevel="1">
      <c r="A381" s="152"/>
      <c r="B381" s="159"/>
      <c r="C381" s="195" t="s">
        <v>477</v>
      </c>
      <c r="D381" s="163"/>
      <c r="E381" s="169">
        <v>9.1999999999999993</v>
      </c>
      <c r="F381" s="174"/>
      <c r="G381" s="174"/>
      <c r="H381" s="174"/>
      <c r="I381" s="174"/>
      <c r="J381" s="174"/>
      <c r="K381" s="174"/>
      <c r="L381" s="174"/>
      <c r="M381" s="174"/>
      <c r="N381" s="161"/>
      <c r="O381" s="161"/>
      <c r="P381" s="161"/>
      <c r="Q381" s="161"/>
      <c r="R381" s="161"/>
      <c r="S381" s="161"/>
      <c r="T381" s="162"/>
      <c r="U381" s="16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 t="s">
        <v>125</v>
      </c>
      <c r="AF381" s="151">
        <v>0</v>
      </c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outlineLevel="1">
      <c r="A382" s="152"/>
      <c r="B382" s="159"/>
      <c r="C382" s="195" t="s">
        <v>478</v>
      </c>
      <c r="D382" s="163"/>
      <c r="E382" s="169">
        <v>19.510000000000002</v>
      </c>
      <c r="F382" s="174"/>
      <c r="G382" s="174"/>
      <c r="H382" s="174"/>
      <c r="I382" s="174"/>
      <c r="J382" s="174"/>
      <c r="K382" s="174"/>
      <c r="L382" s="174"/>
      <c r="M382" s="174"/>
      <c r="N382" s="161"/>
      <c r="O382" s="161"/>
      <c r="P382" s="161"/>
      <c r="Q382" s="161"/>
      <c r="R382" s="161"/>
      <c r="S382" s="161"/>
      <c r="T382" s="162"/>
      <c r="U382" s="16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 t="s">
        <v>125</v>
      </c>
      <c r="AF382" s="151">
        <v>0</v>
      </c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outlineLevel="1">
      <c r="A383" s="152"/>
      <c r="B383" s="159"/>
      <c r="C383" s="195" t="s">
        <v>479</v>
      </c>
      <c r="D383" s="163"/>
      <c r="E383" s="169">
        <v>13.88</v>
      </c>
      <c r="F383" s="174"/>
      <c r="G383" s="174"/>
      <c r="H383" s="174"/>
      <c r="I383" s="174"/>
      <c r="J383" s="174"/>
      <c r="K383" s="174"/>
      <c r="L383" s="174"/>
      <c r="M383" s="174"/>
      <c r="N383" s="161"/>
      <c r="O383" s="161"/>
      <c r="P383" s="161"/>
      <c r="Q383" s="161"/>
      <c r="R383" s="161"/>
      <c r="S383" s="161"/>
      <c r="T383" s="162"/>
      <c r="U383" s="16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 t="s">
        <v>125</v>
      </c>
      <c r="AF383" s="151">
        <v>0</v>
      </c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outlineLevel="1">
      <c r="A384" s="152"/>
      <c r="B384" s="159"/>
      <c r="C384" s="195" t="s">
        <v>480</v>
      </c>
      <c r="D384" s="163"/>
      <c r="E384" s="169">
        <v>40.83</v>
      </c>
      <c r="F384" s="174"/>
      <c r="G384" s="174"/>
      <c r="H384" s="174"/>
      <c r="I384" s="174"/>
      <c r="J384" s="174"/>
      <c r="K384" s="174"/>
      <c r="L384" s="174"/>
      <c r="M384" s="174"/>
      <c r="N384" s="161"/>
      <c r="O384" s="161"/>
      <c r="P384" s="161"/>
      <c r="Q384" s="161"/>
      <c r="R384" s="161"/>
      <c r="S384" s="161"/>
      <c r="T384" s="162"/>
      <c r="U384" s="16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 t="s">
        <v>125</v>
      </c>
      <c r="AF384" s="151">
        <v>0</v>
      </c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outlineLevel="1">
      <c r="A385" s="152"/>
      <c r="B385" s="159"/>
      <c r="C385" s="195" t="s">
        <v>481</v>
      </c>
      <c r="D385" s="163"/>
      <c r="E385" s="169">
        <v>13.31</v>
      </c>
      <c r="F385" s="174"/>
      <c r="G385" s="174"/>
      <c r="H385" s="174"/>
      <c r="I385" s="174"/>
      <c r="J385" s="174"/>
      <c r="K385" s="174"/>
      <c r="L385" s="174"/>
      <c r="M385" s="174"/>
      <c r="N385" s="161"/>
      <c r="O385" s="161"/>
      <c r="P385" s="161"/>
      <c r="Q385" s="161"/>
      <c r="R385" s="161"/>
      <c r="S385" s="161"/>
      <c r="T385" s="162"/>
      <c r="U385" s="16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 t="s">
        <v>125</v>
      </c>
      <c r="AF385" s="151">
        <v>0</v>
      </c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outlineLevel="1">
      <c r="A386" s="152"/>
      <c r="B386" s="159"/>
      <c r="C386" s="195" t="s">
        <v>482</v>
      </c>
      <c r="D386" s="163"/>
      <c r="E386" s="169">
        <v>7.52</v>
      </c>
      <c r="F386" s="174"/>
      <c r="G386" s="174"/>
      <c r="H386" s="174"/>
      <c r="I386" s="174"/>
      <c r="J386" s="174"/>
      <c r="K386" s="174"/>
      <c r="L386" s="174"/>
      <c r="M386" s="174"/>
      <c r="N386" s="161"/>
      <c r="O386" s="161"/>
      <c r="P386" s="161"/>
      <c r="Q386" s="161"/>
      <c r="R386" s="161"/>
      <c r="S386" s="161"/>
      <c r="T386" s="162"/>
      <c r="U386" s="16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 t="s">
        <v>125</v>
      </c>
      <c r="AF386" s="151">
        <v>0</v>
      </c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outlineLevel="1">
      <c r="A387" s="152"/>
      <c r="B387" s="159"/>
      <c r="C387" s="195" t="s">
        <v>483</v>
      </c>
      <c r="D387" s="163"/>
      <c r="E387" s="169">
        <v>13.1</v>
      </c>
      <c r="F387" s="174"/>
      <c r="G387" s="174"/>
      <c r="H387" s="174"/>
      <c r="I387" s="174"/>
      <c r="J387" s="174"/>
      <c r="K387" s="174"/>
      <c r="L387" s="174"/>
      <c r="M387" s="174"/>
      <c r="N387" s="161"/>
      <c r="O387" s="161"/>
      <c r="P387" s="161"/>
      <c r="Q387" s="161"/>
      <c r="R387" s="161"/>
      <c r="S387" s="161"/>
      <c r="T387" s="162"/>
      <c r="U387" s="16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 t="s">
        <v>125</v>
      </c>
      <c r="AF387" s="151">
        <v>0</v>
      </c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outlineLevel="1">
      <c r="A388" s="152"/>
      <c r="B388" s="159"/>
      <c r="C388" s="195" t="s">
        <v>484</v>
      </c>
      <c r="D388" s="163"/>
      <c r="E388" s="169">
        <v>2.8</v>
      </c>
      <c r="F388" s="174"/>
      <c r="G388" s="174"/>
      <c r="H388" s="174"/>
      <c r="I388" s="174"/>
      <c r="J388" s="174"/>
      <c r="K388" s="174"/>
      <c r="L388" s="174"/>
      <c r="M388" s="174"/>
      <c r="N388" s="161"/>
      <c r="O388" s="161"/>
      <c r="P388" s="161"/>
      <c r="Q388" s="161"/>
      <c r="R388" s="161"/>
      <c r="S388" s="161"/>
      <c r="T388" s="162"/>
      <c r="U388" s="16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 t="s">
        <v>125</v>
      </c>
      <c r="AF388" s="151">
        <v>0</v>
      </c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60" ht="22.5" outlineLevel="1">
      <c r="A389" s="152"/>
      <c r="B389" s="159"/>
      <c r="C389" s="195" t="s">
        <v>485</v>
      </c>
      <c r="D389" s="163"/>
      <c r="E389" s="169">
        <v>51.817999999999998</v>
      </c>
      <c r="F389" s="174"/>
      <c r="G389" s="174"/>
      <c r="H389" s="174"/>
      <c r="I389" s="174"/>
      <c r="J389" s="174"/>
      <c r="K389" s="174"/>
      <c r="L389" s="174"/>
      <c r="M389" s="174"/>
      <c r="N389" s="161"/>
      <c r="O389" s="161"/>
      <c r="P389" s="161"/>
      <c r="Q389" s="161"/>
      <c r="R389" s="161"/>
      <c r="S389" s="161"/>
      <c r="T389" s="162"/>
      <c r="U389" s="16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 t="s">
        <v>125</v>
      </c>
      <c r="AF389" s="151">
        <v>0</v>
      </c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</row>
    <row r="390" spans="1:60" ht="22.5" outlineLevel="1">
      <c r="A390" s="152">
        <v>79</v>
      </c>
      <c r="B390" s="159" t="s">
        <v>486</v>
      </c>
      <c r="C390" s="194" t="s">
        <v>487</v>
      </c>
      <c r="D390" s="161" t="s">
        <v>122</v>
      </c>
      <c r="E390" s="168">
        <v>225.798</v>
      </c>
      <c r="F390" s="173"/>
      <c r="G390" s="174">
        <f>ROUND(E390*F390,2)</f>
        <v>0</v>
      </c>
      <c r="H390" s="173"/>
      <c r="I390" s="174">
        <f>ROUND(E390*H390,2)</f>
        <v>0</v>
      </c>
      <c r="J390" s="173"/>
      <c r="K390" s="174">
        <f>ROUND(E390*J390,2)</f>
        <v>0</v>
      </c>
      <c r="L390" s="174">
        <v>21</v>
      </c>
      <c r="M390" s="174">
        <f>G390*(1+L390/100)</f>
        <v>0</v>
      </c>
      <c r="N390" s="161">
        <v>4.7299999999999998E-3</v>
      </c>
      <c r="O390" s="161">
        <f>ROUND(E390*N390,5)</f>
        <v>1.06802</v>
      </c>
      <c r="P390" s="161">
        <v>0</v>
      </c>
      <c r="Q390" s="161">
        <f>ROUND(E390*P390,5)</f>
        <v>0</v>
      </c>
      <c r="R390" s="161"/>
      <c r="S390" s="161"/>
      <c r="T390" s="162">
        <v>0.38500000000000001</v>
      </c>
      <c r="U390" s="161">
        <f>ROUND(E390*T390,2)</f>
        <v>86.93</v>
      </c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 t="s">
        <v>123</v>
      </c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outlineLevel="1">
      <c r="A391" s="152"/>
      <c r="B391" s="159"/>
      <c r="C391" s="195" t="s">
        <v>473</v>
      </c>
      <c r="D391" s="163"/>
      <c r="E391" s="169"/>
      <c r="F391" s="174"/>
      <c r="G391" s="174"/>
      <c r="H391" s="174"/>
      <c r="I391" s="174"/>
      <c r="J391" s="174"/>
      <c r="K391" s="174"/>
      <c r="L391" s="174"/>
      <c r="M391" s="174"/>
      <c r="N391" s="161"/>
      <c r="O391" s="161"/>
      <c r="P391" s="161"/>
      <c r="Q391" s="161"/>
      <c r="R391" s="161"/>
      <c r="S391" s="161"/>
      <c r="T391" s="162"/>
      <c r="U391" s="16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 t="s">
        <v>125</v>
      </c>
      <c r="AF391" s="151">
        <v>0</v>
      </c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outlineLevel="1">
      <c r="A392" s="152"/>
      <c r="B392" s="159"/>
      <c r="C392" s="195" t="s">
        <v>474</v>
      </c>
      <c r="D392" s="163"/>
      <c r="E392" s="169">
        <v>15.5</v>
      </c>
      <c r="F392" s="174"/>
      <c r="G392" s="174"/>
      <c r="H392" s="174"/>
      <c r="I392" s="174"/>
      <c r="J392" s="174"/>
      <c r="K392" s="174"/>
      <c r="L392" s="174"/>
      <c r="M392" s="174"/>
      <c r="N392" s="161"/>
      <c r="O392" s="161"/>
      <c r="P392" s="161"/>
      <c r="Q392" s="161"/>
      <c r="R392" s="161"/>
      <c r="S392" s="161"/>
      <c r="T392" s="162"/>
      <c r="U392" s="16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 t="s">
        <v>125</v>
      </c>
      <c r="AF392" s="151">
        <v>0</v>
      </c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outlineLevel="1">
      <c r="A393" s="152"/>
      <c r="B393" s="159"/>
      <c r="C393" s="195" t="s">
        <v>475</v>
      </c>
      <c r="D393" s="163"/>
      <c r="E393" s="169">
        <v>24.5</v>
      </c>
      <c r="F393" s="174"/>
      <c r="G393" s="174"/>
      <c r="H393" s="174"/>
      <c r="I393" s="174"/>
      <c r="J393" s="174"/>
      <c r="K393" s="174"/>
      <c r="L393" s="174"/>
      <c r="M393" s="174"/>
      <c r="N393" s="161"/>
      <c r="O393" s="161"/>
      <c r="P393" s="161"/>
      <c r="Q393" s="161"/>
      <c r="R393" s="161"/>
      <c r="S393" s="161"/>
      <c r="T393" s="162"/>
      <c r="U393" s="16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 t="s">
        <v>125</v>
      </c>
      <c r="AF393" s="151">
        <v>0</v>
      </c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outlineLevel="1">
      <c r="A394" s="152"/>
      <c r="B394" s="159"/>
      <c r="C394" s="195" t="s">
        <v>476</v>
      </c>
      <c r="D394" s="163"/>
      <c r="E394" s="169">
        <v>13.83</v>
      </c>
      <c r="F394" s="174"/>
      <c r="G394" s="174"/>
      <c r="H394" s="174"/>
      <c r="I394" s="174"/>
      <c r="J394" s="174"/>
      <c r="K394" s="174"/>
      <c r="L394" s="174"/>
      <c r="M394" s="174"/>
      <c r="N394" s="161"/>
      <c r="O394" s="161"/>
      <c r="P394" s="161"/>
      <c r="Q394" s="161"/>
      <c r="R394" s="161"/>
      <c r="S394" s="161"/>
      <c r="T394" s="162"/>
      <c r="U394" s="16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 t="s">
        <v>125</v>
      </c>
      <c r="AF394" s="151">
        <v>0</v>
      </c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outlineLevel="1">
      <c r="A395" s="152"/>
      <c r="B395" s="159"/>
      <c r="C395" s="195" t="s">
        <v>477</v>
      </c>
      <c r="D395" s="163"/>
      <c r="E395" s="169">
        <v>9.1999999999999993</v>
      </c>
      <c r="F395" s="174"/>
      <c r="G395" s="174"/>
      <c r="H395" s="174"/>
      <c r="I395" s="174"/>
      <c r="J395" s="174"/>
      <c r="K395" s="174"/>
      <c r="L395" s="174"/>
      <c r="M395" s="174"/>
      <c r="N395" s="161"/>
      <c r="O395" s="161"/>
      <c r="P395" s="161"/>
      <c r="Q395" s="161"/>
      <c r="R395" s="161"/>
      <c r="S395" s="161"/>
      <c r="T395" s="162"/>
      <c r="U395" s="16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 t="s">
        <v>125</v>
      </c>
      <c r="AF395" s="151">
        <v>0</v>
      </c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outlineLevel="1">
      <c r="A396" s="152"/>
      <c r="B396" s="159"/>
      <c r="C396" s="195" t="s">
        <v>478</v>
      </c>
      <c r="D396" s="163"/>
      <c r="E396" s="169">
        <v>19.510000000000002</v>
      </c>
      <c r="F396" s="174"/>
      <c r="G396" s="174"/>
      <c r="H396" s="174"/>
      <c r="I396" s="174"/>
      <c r="J396" s="174"/>
      <c r="K396" s="174"/>
      <c r="L396" s="174"/>
      <c r="M396" s="174"/>
      <c r="N396" s="161"/>
      <c r="O396" s="161"/>
      <c r="P396" s="161"/>
      <c r="Q396" s="161"/>
      <c r="R396" s="161"/>
      <c r="S396" s="161"/>
      <c r="T396" s="162"/>
      <c r="U396" s="16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 t="s">
        <v>125</v>
      </c>
      <c r="AF396" s="151">
        <v>0</v>
      </c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outlineLevel="1">
      <c r="A397" s="152"/>
      <c r="B397" s="159"/>
      <c r="C397" s="195" t="s">
        <v>479</v>
      </c>
      <c r="D397" s="163"/>
      <c r="E397" s="169">
        <v>13.88</v>
      </c>
      <c r="F397" s="174"/>
      <c r="G397" s="174"/>
      <c r="H397" s="174"/>
      <c r="I397" s="174"/>
      <c r="J397" s="174"/>
      <c r="K397" s="174"/>
      <c r="L397" s="174"/>
      <c r="M397" s="174"/>
      <c r="N397" s="161"/>
      <c r="O397" s="161"/>
      <c r="P397" s="161"/>
      <c r="Q397" s="161"/>
      <c r="R397" s="161"/>
      <c r="S397" s="161"/>
      <c r="T397" s="162"/>
      <c r="U397" s="16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 t="s">
        <v>125</v>
      </c>
      <c r="AF397" s="151">
        <v>0</v>
      </c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outlineLevel="1">
      <c r="A398" s="152"/>
      <c r="B398" s="159"/>
      <c r="C398" s="195" t="s">
        <v>480</v>
      </c>
      <c r="D398" s="163"/>
      <c r="E398" s="169">
        <v>40.83</v>
      </c>
      <c r="F398" s="174"/>
      <c r="G398" s="174"/>
      <c r="H398" s="174"/>
      <c r="I398" s="174"/>
      <c r="J398" s="174"/>
      <c r="K398" s="174"/>
      <c r="L398" s="174"/>
      <c r="M398" s="174"/>
      <c r="N398" s="161"/>
      <c r="O398" s="161"/>
      <c r="P398" s="161"/>
      <c r="Q398" s="161"/>
      <c r="R398" s="161"/>
      <c r="S398" s="161"/>
      <c r="T398" s="162"/>
      <c r="U398" s="16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 t="s">
        <v>125</v>
      </c>
      <c r="AF398" s="151">
        <v>0</v>
      </c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outlineLevel="1">
      <c r="A399" s="152"/>
      <c r="B399" s="159"/>
      <c r="C399" s="195" t="s">
        <v>481</v>
      </c>
      <c r="D399" s="163"/>
      <c r="E399" s="169">
        <v>13.31</v>
      </c>
      <c r="F399" s="174"/>
      <c r="G399" s="174"/>
      <c r="H399" s="174"/>
      <c r="I399" s="174"/>
      <c r="J399" s="174"/>
      <c r="K399" s="174"/>
      <c r="L399" s="174"/>
      <c r="M399" s="174"/>
      <c r="N399" s="161"/>
      <c r="O399" s="161"/>
      <c r="P399" s="161"/>
      <c r="Q399" s="161"/>
      <c r="R399" s="161"/>
      <c r="S399" s="161"/>
      <c r="T399" s="162"/>
      <c r="U399" s="16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 t="s">
        <v>125</v>
      </c>
      <c r="AF399" s="151">
        <v>0</v>
      </c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outlineLevel="1">
      <c r="A400" s="152"/>
      <c r="B400" s="159"/>
      <c r="C400" s="195" t="s">
        <v>482</v>
      </c>
      <c r="D400" s="163"/>
      <c r="E400" s="169">
        <v>7.52</v>
      </c>
      <c r="F400" s="174"/>
      <c r="G400" s="174"/>
      <c r="H400" s="174"/>
      <c r="I400" s="174"/>
      <c r="J400" s="174"/>
      <c r="K400" s="174"/>
      <c r="L400" s="174"/>
      <c r="M400" s="174"/>
      <c r="N400" s="161"/>
      <c r="O400" s="161"/>
      <c r="P400" s="161"/>
      <c r="Q400" s="161"/>
      <c r="R400" s="161"/>
      <c r="S400" s="161"/>
      <c r="T400" s="162"/>
      <c r="U400" s="16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 t="s">
        <v>125</v>
      </c>
      <c r="AF400" s="151">
        <v>0</v>
      </c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outlineLevel="1">
      <c r="A401" s="152"/>
      <c r="B401" s="159"/>
      <c r="C401" s="195" t="s">
        <v>483</v>
      </c>
      <c r="D401" s="163"/>
      <c r="E401" s="169">
        <v>13.1</v>
      </c>
      <c r="F401" s="174"/>
      <c r="G401" s="174"/>
      <c r="H401" s="174"/>
      <c r="I401" s="174"/>
      <c r="J401" s="174"/>
      <c r="K401" s="174"/>
      <c r="L401" s="174"/>
      <c r="M401" s="174"/>
      <c r="N401" s="161"/>
      <c r="O401" s="161"/>
      <c r="P401" s="161"/>
      <c r="Q401" s="161"/>
      <c r="R401" s="161"/>
      <c r="S401" s="161"/>
      <c r="T401" s="162"/>
      <c r="U401" s="16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 t="s">
        <v>125</v>
      </c>
      <c r="AF401" s="151">
        <v>0</v>
      </c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outlineLevel="1">
      <c r="A402" s="152"/>
      <c r="B402" s="159"/>
      <c r="C402" s="195" t="s">
        <v>484</v>
      </c>
      <c r="D402" s="163"/>
      <c r="E402" s="169">
        <v>2.8</v>
      </c>
      <c r="F402" s="174"/>
      <c r="G402" s="174"/>
      <c r="H402" s="174"/>
      <c r="I402" s="174"/>
      <c r="J402" s="174"/>
      <c r="K402" s="174"/>
      <c r="L402" s="174"/>
      <c r="M402" s="174"/>
      <c r="N402" s="161"/>
      <c r="O402" s="161"/>
      <c r="P402" s="161"/>
      <c r="Q402" s="161"/>
      <c r="R402" s="161"/>
      <c r="S402" s="161"/>
      <c r="T402" s="162"/>
      <c r="U402" s="16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 t="s">
        <v>125</v>
      </c>
      <c r="AF402" s="151">
        <v>0</v>
      </c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ht="22.5" outlineLevel="1">
      <c r="A403" s="152"/>
      <c r="B403" s="159"/>
      <c r="C403" s="195" t="s">
        <v>485</v>
      </c>
      <c r="D403" s="163"/>
      <c r="E403" s="169">
        <v>51.817999999999998</v>
      </c>
      <c r="F403" s="174"/>
      <c r="G403" s="174"/>
      <c r="H403" s="174"/>
      <c r="I403" s="174"/>
      <c r="J403" s="174"/>
      <c r="K403" s="174"/>
      <c r="L403" s="174"/>
      <c r="M403" s="174"/>
      <c r="N403" s="161"/>
      <c r="O403" s="161"/>
      <c r="P403" s="161"/>
      <c r="Q403" s="161"/>
      <c r="R403" s="161"/>
      <c r="S403" s="161"/>
      <c r="T403" s="162"/>
      <c r="U403" s="16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 t="s">
        <v>125</v>
      </c>
      <c r="AF403" s="151">
        <v>0</v>
      </c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ht="22.5" outlineLevel="1">
      <c r="A404" s="152">
        <v>80</v>
      </c>
      <c r="B404" s="159" t="s">
        <v>488</v>
      </c>
      <c r="C404" s="194" t="s">
        <v>489</v>
      </c>
      <c r="D404" s="161" t="s">
        <v>229</v>
      </c>
      <c r="E404" s="168">
        <v>29.84</v>
      </c>
      <c r="F404" s="173"/>
      <c r="G404" s="174">
        <f>ROUND(E404*F404,2)</f>
        <v>0</v>
      </c>
      <c r="H404" s="173"/>
      <c r="I404" s="174">
        <f>ROUND(E404*H404,2)</f>
        <v>0</v>
      </c>
      <c r="J404" s="173"/>
      <c r="K404" s="174">
        <f>ROUND(E404*J404,2)</f>
        <v>0</v>
      </c>
      <c r="L404" s="174">
        <v>21</v>
      </c>
      <c r="M404" s="174">
        <f>G404*(1+L404/100)</f>
        <v>0</v>
      </c>
      <c r="N404" s="161">
        <v>3.2000000000000003E-4</v>
      </c>
      <c r="O404" s="161">
        <f>ROUND(E404*N404,5)</f>
        <v>9.5499999999999995E-3</v>
      </c>
      <c r="P404" s="161">
        <v>0</v>
      </c>
      <c r="Q404" s="161">
        <f>ROUND(E404*P404,5)</f>
        <v>0</v>
      </c>
      <c r="R404" s="161"/>
      <c r="S404" s="161"/>
      <c r="T404" s="162">
        <v>0.11</v>
      </c>
      <c r="U404" s="161">
        <f>ROUND(E404*T404,2)</f>
        <v>3.28</v>
      </c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 t="s">
        <v>123</v>
      </c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outlineLevel="1">
      <c r="A405" s="152"/>
      <c r="B405" s="159"/>
      <c r="C405" s="195" t="s">
        <v>473</v>
      </c>
      <c r="D405" s="163"/>
      <c r="E405" s="169"/>
      <c r="F405" s="174"/>
      <c r="G405" s="174"/>
      <c r="H405" s="174"/>
      <c r="I405" s="174"/>
      <c r="J405" s="174"/>
      <c r="K405" s="174"/>
      <c r="L405" s="174"/>
      <c r="M405" s="174"/>
      <c r="N405" s="161"/>
      <c r="O405" s="161"/>
      <c r="P405" s="161"/>
      <c r="Q405" s="161"/>
      <c r="R405" s="161"/>
      <c r="S405" s="161"/>
      <c r="T405" s="162"/>
      <c r="U405" s="16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 t="s">
        <v>125</v>
      </c>
      <c r="AF405" s="151">
        <v>0</v>
      </c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outlineLevel="1">
      <c r="A406" s="152"/>
      <c r="B406" s="159"/>
      <c r="C406" s="195" t="s">
        <v>490</v>
      </c>
      <c r="D406" s="163"/>
      <c r="E406" s="169">
        <v>1.8</v>
      </c>
      <c r="F406" s="174"/>
      <c r="G406" s="174"/>
      <c r="H406" s="174"/>
      <c r="I406" s="174"/>
      <c r="J406" s="174"/>
      <c r="K406" s="174"/>
      <c r="L406" s="174"/>
      <c r="M406" s="174"/>
      <c r="N406" s="161"/>
      <c r="O406" s="161"/>
      <c r="P406" s="161"/>
      <c r="Q406" s="161"/>
      <c r="R406" s="161"/>
      <c r="S406" s="161"/>
      <c r="T406" s="162"/>
      <c r="U406" s="16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 t="s">
        <v>125</v>
      </c>
      <c r="AF406" s="151">
        <v>0</v>
      </c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outlineLevel="1">
      <c r="A407" s="152"/>
      <c r="B407" s="159"/>
      <c r="C407" s="195" t="s">
        <v>491</v>
      </c>
      <c r="D407" s="163"/>
      <c r="E407" s="169">
        <v>2.72</v>
      </c>
      <c r="F407" s="174"/>
      <c r="G407" s="174"/>
      <c r="H407" s="174"/>
      <c r="I407" s="174"/>
      <c r="J407" s="174"/>
      <c r="K407" s="174"/>
      <c r="L407" s="174"/>
      <c r="M407" s="174"/>
      <c r="N407" s="161"/>
      <c r="O407" s="161"/>
      <c r="P407" s="161"/>
      <c r="Q407" s="161"/>
      <c r="R407" s="161"/>
      <c r="S407" s="161"/>
      <c r="T407" s="162"/>
      <c r="U407" s="16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 t="s">
        <v>125</v>
      </c>
      <c r="AF407" s="151">
        <v>0</v>
      </c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outlineLevel="1">
      <c r="A408" s="152"/>
      <c r="B408" s="159"/>
      <c r="C408" s="195" t="s">
        <v>492</v>
      </c>
      <c r="D408" s="163"/>
      <c r="E408" s="169">
        <v>2.66</v>
      </c>
      <c r="F408" s="174"/>
      <c r="G408" s="174"/>
      <c r="H408" s="174"/>
      <c r="I408" s="174"/>
      <c r="J408" s="174"/>
      <c r="K408" s="174"/>
      <c r="L408" s="174"/>
      <c r="M408" s="174"/>
      <c r="N408" s="161"/>
      <c r="O408" s="161"/>
      <c r="P408" s="161"/>
      <c r="Q408" s="161"/>
      <c r="R408" s="161"/>
      <c r="S408" s="161"/>
      <c r="T408" s="162"/>
      <c r="U408" s="16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 t="s">
        <v>125</v>
      </c>
      <c r="AF408" s="151">
        <v>0</v>
      </c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outlineLevel="1">
      <c r="A409" s="152"/>
      <c r="B409" s="159"/>
      <c r="C409" s="195" t="s">
        <v>493</v>
      </c>
      <c r="D409" s="163"/>
      <c r="E409" s="169">
        <v>2.34</v>
      </c>
      <c r="F409" s="174"/>
      <c r="G409" s="174"/>
      <c r="H409" s="174"/>
      <c r="I409" s="174"/>
      <c r="J409" s="174"/>
      <c r="K409" s="174"/>
      <c r="L409" s="174"/>
      <c r="M409" s="174"/>
      <c r="N409" s="161"/>
      <c r="O409" s="161"/>
      <c r="P409" s="161"/>
      <c r="Q409" s="161"/>
      <c r="R409" s="161"/>
      <c r="S409" s="161"/>
      <c r="T409" s="162"/>
      <c r="U409" s="16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 t="s">
        <v>125</v>
      </c>
      <c r="AF409" s="151">
        <v>0</v>
      </c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outlineLevel="1">
      <c r="A410" s="152"/>
      <c r="B410" s="159"/>
      <c r="C410" s="195" t="s">
        <v>494</v>
      </c>
      <c r="D410" s="163"/>
      <c r="E410" s="169">
        <v>2.9</v>
      </c>
      <c r="F410" s="174"/>
      <c r="G410" s="174"/>
      <c r="H410" s="174"/>
      <c r="I410" s="174"/>
      <c r="J410" s="174"/>
      <c r="K410" s="174"/>
      <c r="L410" s="174"/>
      <c r="M410" s="174"/>
      <c r="N410" s="161"/>
      <c r="O410" s="161"/>
      <c r="P410" s="161"/>
      <c r="Q410" s="161"/>
      <c r="R410" s="161"/>
      <c r="S410" s="161"/>
      <c r="T410" s="162"/>
      <c r="U410" s="16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 t="s">
        <v>125</v>
      </c>
      <c r="AF410" s="151">
        <v>0</v>
      </c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outlineLevel="1">
      <c r="A411" s="152"/>
      <c r="B411" s="159"/>
      <c r="C411" s="195" t="s">
        <v>495</v>
      </c>
      <c r="D411" s="163"/>
      <c r="E411" s="169">
        <v>4.18</v>
      </c>
      <c r="F411" s="174"/>
      <c r="G411" s="174"/>
      <c r="H411" s="174"/>
      <c r="I411" s="174"/>
      <c r="J411" s="174"/>
      <c r="K411" s="174"/>
      <c r="L411" s="174"/>
      <c r="M411" s="174"/>
      <c r="N411" s="161"/>
      <c r="O411" s="161"/>
      <c r="P411" s="161"/>
      <c r="Q411" s="161"/>
      <c r="R411" s="161"/>
      <c r="S411" s="161"/>
      <c r="T411" s="162"/>
      <c r="U411" s="16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 t="s">
        <v>125</v>
      </c>
      <c r="AF411" s="151">
        <v>0</v>
      </c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outlineLevel="1">
      <c r="A412" s="152"/>
      <c r="B412" s="159"/>
      <c r="C412" s="195" t="s">
        <v>496</v>
      </c>
      <c r="D412" s="163"/>
      <c r="E412" s="169">
        <v>4.5599999999999996</v>
      </c>
      <c r="F412" s="174"/>
      <c r="G412" s="174"/>
      <c r="H412" s="174"/>
      <c r="I412" s="174"/>
      <c r="J412" s="174"/>
      <c r="K412" s="174"/>
      <c r="L412" s="174"/>
      <c r="M412" s="174"/>
      <c r="N412" s="161"/>
      <c r="O412" s="161"/>
      <c r="P412" s="161"/>
      <c r="Q412" s="161"/>
      <c r="R412" s="161"/>
      <c r="S412" s="161"/>
      <c r="T412" s="162"/>
      <c r="U412" s="16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 t="s">
        <v>125</v>
      </c>
      <c r="AF412" s="151">
        <v>0</v>
      </c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outlineLevel="1">
      <c r="A413" s="152"/>
      <c r="B413" s="159"/>
      <c r="C413" s="195" t="s">
        <v>497</v>
      </c>
      <c r="D413" s="163"/>
      <c r="E413" s="169">
        <v>3.98</v>
      </c>
      <c r="F413" s="174"/>
      <c r="G413" s="174"/>
      <c r="H413" s="174"/>
      <c r="I413" s="174"/>
      <c r="J413" s="174"/>
      <c r="K413" s="174"/>
      <c r="L413" s="174"/>
      <c r="M413" s="174"/>
      <c r="N413" s="161"/>
      <c r="O413" s="161"/>
      <c r="P413" s="161"/>
      <c r="Q413" s="161"/>
      <c r="R413" s="161"/>
      <c r="S413" s="161"/>
      <c r="T413" s="162"/>
      <c r="U413" s="16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 t="s">
        <v>125</v>
      </c>
      <c r="AF413" s="151">
        <v>0</v>
      </c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outlineLevel="1">
      <c r="A414" s="152"/>
      <c r="B414" s="159"/>
      <c r="C414" s="195" t="s">
        <v>498</v>
      </c>
      <c r="D414" s="163"/>
      <c r="E414" s="169">
        <v>4.7</v>
      </c>
      <c r="F414" s="174"/>
      <c r="G414" s="174"/>
      <c r="H414" s="174"/>
      <c r="I414" s="174"/>
      <c r="J414" s="174"/>
      <c r="K414" s="174"/>
      <c r="L414" s="174"/>
      <c r="M414" s="174"/>
      <c r="N414" s="161"/>
      <c r="O414" s="161"/>
      <c r="P414" s="161"/>
      <c r="Q414" s="161"/>
      <c r="R414" s="161"/>
      <c r="S414" s="161"/>
      <c r="T414" s="162"/>
      <c r="U414" s="16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 t="s">
        <v>125</v>
      </c>
      <c r="AF414" s="151">
        <v>0</v>
      </c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ht="22.5" outlineLevel="1">
      <c r="A415" s="152">
        <v>81</v>
      </c>
      <c r="B415" s="159" t="s">
        <v>499</v>
      </c>
      <c r="C415" s="194" t="s">
        <v>500</v>
      </c>
      <c r="D415" s="161" t="s">
        <v>229</v>
      </c>
      <c r="E415" s="168">
        <v>31.66</v>
      </c>
      <c r="F415" s="173"/>
      <c r="G415" s="174">
        <f>ROUND(E415*F415,2)</f>
        <v>0</v>
      </c>
      <c r="H415" s="173"/>
      <c r="I415" s="174">
        <f>ROUND(E415*H415,2)</f>
        <v>0</v>
      </c>
      <c r="J415" s="173"/>
      <c r="K415" s="174">
        <f>ROUND(E415*J415,2)</f>
        <v>0</v>
      </c>
      <c r="L415" s="174">
        <v>21</v>
      </c>
      <c r="M415" s="174">
        <f>G415*(1+L415/100)</f>
        <v>0</v>
      </c>
      <c r="N415" s="161">
        <v>3.2000000000000003E-4</v>
      </c>
      <c r="O415" s="161">
        <f>ROUND(E415*N415,5)</f>
        <v>1.013E-2</v>
      </c>
      <c r="P415" s="161">
        <v>0</v>
      </c>
      <c r="Q415" s="161">
        <f>ROUND(E415*P415,5)</f>
        <v>0</v>
      </c>
      <c r="R415" s="161"/>
      <c r="S415" s="161"/>
      <c r="T415" s="162">
        <v>0.14000000000000001</v>
      </c>
      <c r="U415" s="161">
        <f>ROUND(E415*T415,2)</f>
        <v>4.43</v>
      </c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 t="s">
        <v>123</v>
      </c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outlineLevel="1">
      <c r="A416" s="152"/>
      <c r="B416" s="159"/>
      <c r="C416" s="195" t="s">
        <v>473</v>
      </c>
      <c r="D416" s="163"/>
      <c r="E416" s="169"/>
      <c r="F416" s="174"/>
      <c r="G416" s="174"/>
      <c r="H416" s="174"/>
      <c r="I416" s="174"/>
      <c r="J416" s="174"/>
      <c r="K416" s="174"/>
      <c r="L416" s="174"/>
      <c r="M416" s="174"/>
      <c r="N416" s="161"/>
      <c r="O416" s="161"/>
      <c r="P416" s="161"/>
      <c r="Q416" s="161"/>
      <c r="R416" s="161"/>
      <c r="S416" s="161"/>
      <c r="T416" s="162"/>
      <c r="U416" s="16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 t="s">
        <v>125</v>
      </c>
      <c r="AF416" s="151">
        <v>0</v>
      </c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33.75" outlineLevel="1">
      <c r="A417" s="152"/>
      <c r="B417" s="159"/>
      <c r="C417" s="195" t="s">
        <v>501</v>
      </c>
      <c r="D417" s="163"/>
      <c r="E417" s="169">
        <v>3.88</v>
      </c>
      <c r="F417" s="174"/>
      <c r="G417" s="174"/>
      <c r="H417" s="174"/>
      <c r="I417" s="174"/>
      <c r="J417" s="174"/>
      <c r="K417" s="174"/>
      <c r="L417" s="174"/>
      <c r="M417" s="174"/>
      <c r="N417" s="161"/>
      <c r="O417" s="161"/>
      <c r="P417" s="161"/>
      <c r="Q417" s="161"/>
      <c r="R417" s="161"/>
      <c r="S417" s="161"/>
      <c r="T417" s="162"/>
      <c r="U417" s="16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 t="s">
        <v>125</v>
      </c>
      <c r="AF417" s="151">
        <v>0</v>
      </c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outlineLevel="1">
      <c r="A418" s="152"/>
      <c r="B418" s="159"/>
      <c r="C418" s="195" t="s">
        <v>502</v>
      </c>
      <c r="D418" s="163"/>
      <c r="E418" s="169">
        <v>2.56</v>
      </c>
      <c r="F418" s="174"/>
      <c r="G418" s="174"/>
      <c r="H418" s="174"/>
      <c r="I418" s="174"/>
      <c r="J418" s="174"/>
      <c r="K418" s="174"/>
      <c r="L418" s="174"/>
      <c r="M418" s="174"/>
      <c r="N418" s="161"/>
      <c r="O418" s="161"/>
      <c r="P418" s="161"/>
      <c r="Q418" s="161"/>
      <c r="R418" s="161"/>
      <c r="S418" s="161"/>
      <c r="T418" s="162"/>
      <c r="U418" s="16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 t="s">
        <v>125</v>
      </c>
      <c r="AF418" s="151">
        <v>0</v>
      </c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outlineLevel="1">
      <c r="A419" s="152"/>
      <c r="B419" s="159"/>
      <c r="C419" s="195" t="s">
        <v>503</v>
      </c>
      <c r="D419" s="163"/>
      <c r="E419" s="169">
        <v>2.2599999999999998</v>
      </c>
      <c r="F419" s="174"/>
      <c r="G419" s="174"/>
      <c r="H419" s="174"/>
      <c r="I419" s="174"/>
      <c r="J419" s="174"/>
      <c r="K419" s="174"/>
      <c r="L419" s="174"/>
      <c r="M419" s="174"/>
      <c r="N419" s="161"/>
      <c r="O419" s="161"/>
      <c r="P419" s="161"/>
      <c r="Q419" s="161"/>
      <c r="R419" s="161"/>
      <c r="S419" s="161"/>
      <c r="T419" s="162"/>
      <c r="U419" s="16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 t="s">
        <v>125</v>
      </c>
      <c r="AF419" s="151">
        <v>0</v>
      </c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outlineLevel="1">
      <c r="A420" s="152"/>
      <c r="B420" s="159"/>
      <c r="C420" s="195" t="s">
        <v>504</v>
      </c>
      <c r="D420" s="163"/>
      <c r="E420" s="169">
        <v>2.2000000000000002</v>
      </c>
      <c r="F420" s="174"/>
      <c r="G420" s="174"/>
      <c r="H420" s="174"/>
      <c r="I420" s="174"/>
      <c r="J420" s="174"/>
      <c r="K420" s="174"/>
      <c r="L420" s="174"/>
      <c r="M420" s="174"/>
      <c r="N420" s="161"/>
      <c r="O420" s="161"/>
      <c r="P420" s="161"/>
      <c r="Q420" s="161"/>
      <c r="R420" s="161"/>
      <c r="S420" s="161"/>
      <c r="T420" s="162"/>
      <c r="U420" s="16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 t="s">
        <v>125</v>
      </c>
      <c r="AF420" s="151">
        <v>0</v>
      </c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outlineLevel="1">
      <c r="A421" s="152"/>
      <c r="B421" s="159"/>
      <c r="C421" s="195" t="s">
        <v>505</v>
      </c>
      <c r="D421" s="163"/>
      <c r="E421" s="169">
        <v>2.46</v>
      </c>
      <c r="F421" s="174"/>
      <c r="G421" s="174"/>
      <c r="H421" s="174"/>
      <c r="I421" s="174"/>
      <c r="J421" s="174"/>
      <c r="K421" s="174"/>
      <c r="L421" s="174"/>
      <c r="M421" s="174"/>
      <c r="N421" s="161"/>
      <c r="O421" s="161"/>
      <c r="P421" s="161"/>
      <c r="Q421" s="161"/>
      <c r="R421" s="161"/>
      <c r="S421" s="161"/>
      <c r="T421" s="162"/>
      <c r="U421" s="16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 t="s">
        <v>125</v>
      </c>
      <c r="AF421" s="151">
        <v>0</v>
      </c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outlineLevel="1">
      <c r="A422" s="152"/>
      <c r="B422" s="159"/>
      <c r="C422" s="195" t="s">
        <v>506</v>
      </c>
      <c r="D422" s="163"/>
      <c r="E422" s="169">
        <v>3.48</v>
      </c>
      <c r="F422" s="174"/>
      <c r="G422" s="174"/>
      <c r="H422" s="174"/>
      <c r="I422" s="174"/>
      <c r="J422" s="174"/>
      <c r="K422" s="174"/>
      <c r="L422" s="174"/>
      <c r="M422" s="174"/>
      <c r="N422" s="161"/>
      <c r="O422" s="161"/>
      <c r="P422" s="161"/>
      <c r="Q422" s="161"/>
      <c r="R422" s="161"/>
      <c r="S422" s="161"/>
      <c r="T422" s="162"/>
      <c r="U422" s="16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 t="s">
        <v>125</v>
      </c>
      <c r="AF422" s="151">
        <v>0</v>
      </c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outlineLevel="1">
      <c r="A423" s="152"/>
      <c r="B423" s="159"/>
      <c r="C423" s="195" t="s">
        <v>507</v>
      </c>
      <c r="D423" s="163"/>
      <c r="E423" s="169">
        <v>3.32</v>
      </c>
      <c r="F423" s="174"/>
      <c r="G423" s="174"/>
      <c r="H423" s="174"/>
      <c r="I423" s="174"/>
      <c r="J423" s="174"/>
      <c r="K423" s="174"/>
      <c r="L423" s="174"/>
      <c r="M423" s="174"/>
      <c r="N423" s="161"/>
      <c r="O423" s="161"/>
      <c r="P423" s="161"/>
      <c r="Q423" s="161"/>
      <c r="R423" s="161"/>
      <c r="S423" s="161"/>
      <c r="T423" s="162"/>
      <c r="U423" s="16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 t="s">
        <v>125</v>
      </c>
      <c r="AF423" s="151">
        <v>0</v>
      </c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outlineLevel="1">
      <c r="A424" s="152"/>
      <c r="B424" s="159"/>
      <c r="C424" s="195" t="s">
        <v>508</v>
      </c>
      <c r="D424" s="163"/>
      <c r="E424" s="169">
        <v>3.18</v>
      </c>
      <c r="F424" s="174"/>
      <c r="G424" s="174"/>
      <c r="H424" s="174"/>
      <c r="I424" s="174"/>
      <c r="J424" s="174"/>
      <c r="K424" s="174"/>
      <c r="L424" s="174"/>
      <c r="M424" s="174"/>
      <c r="N424" s="161"/>
      <c r="O424" s="161"/>
      <c r="P424" s="161"/>
      <c r="Q424" s="161"/>
      <c r="R424" s="161"/>
      <c r="S424" s="161"/>
      <c r="T424" s="162"/>
      <c r="U424" s="16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 t="s">
        <v>125</v>
      </c>
      <c r="AF424" s="151">
        <v>0</v>
      </c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outlineLevel="1">
      <c r="A425" s="152"/>
      <c r="B425" s="159"/>
      <c r="C425" s="195" t="s">
        <v>509</v>
      </c>
      <c r="D425" s="163"/>
      <c r="E425" s="169">
        <v>0.72</v>
      </c>
      <c r="F425" s="174"/>
      <c r="G425" s="174"/>
      <c r="H425" s="174"/>
      <c r="I425" s="174"/>
      <c r="J425" s="174"/>
      <c r="K425" s="174"/>
      <c r="L425" s="174"/>
      <c r="M425" s="174"/>
      <c r="N425" s="161"/>
      <c r="O425" s="161"/>
      <c r="P425" s="161"/>
      <c r="Q425" s="161"/>
      <c r="R425" s="161"/>
      <c r="S425" s="161"/>
      <c r="T425" s="162"/>
      <c r="U425" s="16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 t="s">
        <v>125</v>
      </c>
      <c r="AF425" s="151">
        <v>0</v>
      </c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outlineLevel="1">
      <c r="A426" s="152"/>
      <c r="B426" s="159"/>
      <c r="C426" s="195" t="s">
        <v>510</v>
      </c>
      <c r="D426" s="163"/>
      <c r="E426" s="169">
        <v>7.6</v>
      </c>
      <c r="F426" s="174"/>
      <c r="G426" s="174"/>
      <c r="H426" s="174"/>
      <c r="I426" s="174"/>
      <c r="J426" s="174"/>
      <c r="K426" s="174"/>
      <c r="L426" s="174"/>
      <c r="M426" s="174"/>
      <c r="N426" s="161"/>
      <c r="O426" s="161"/>
      <c r="P426" s="161"/>
      <c r="Q426" s="161"/>
      <c r="R426" s="161"/>
      <c r="S426" s="161"/>
      <c r="T426" s="162"/>
      <c r="U426" s="16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 t="s">
        <v>125</v>
      </c>
      <c r="AF426" s="151">
        <v>0</v>
      </c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22.5" outlineLevel="1">
      <c r="A427" s="152">
        <v>82</v>
      </c>
      <c r="B427" s="159" t="s">
        <v>511</v>
      </c>
      <c r="C427" s="194" t="s">
        <v>512</v>
      </c>
      <c r="D427" s="161" t="s">
        <v>122</v>
      </c>
      <c r="E427" s="168">
        <v>171.18</v>
      </c>
      <c r="F427" s="173"/>
      <c r="G427" s="174">
        <f>ROUND(E427*F427,2)</f>
        <v>0</v>
      </c>
      <c r="H427" s="173"/>
      <c r="I427" s="174">
        <f>ROUND(E427*H427,2)</f>
        <v>0</v>
      </c>
      <c r="J427" s="173"/>
      <c r="K427" s="174">
        <f>ROUND(E427*J427,2)</f>
        <v>0</v>
      </c>
      <c r="L427" s="174">
        <v>21</v>
      </c>
      <c r="M427" s="174">
        <f>G427*(1+L427/100)</f>
        <v>0</v>
      </c>
      <c r="N427" s="161">
        <v>2.3000000000000001E-4</v>
      </c>
      <c r="O427" s="161">
        <f>ROUND(E427*N427,5)</f>
        <v>3.9370000000000002E-2</v>
      </c>
      <c r="P427" s="161">
        <v>0</v>
      </c>
      <c r="Q427" s="161">
        <f>ROUND(E427*P427,5)</f>
        <v>0</v>
      </c>
      <c r="R427" s="161"/>
      <c r="S427" s="161"/>
      <c r="T427" s="162">
        <v>0.16</v>
      </c>
      <c r="U427" s="161">
        <f>ROUND(E427*T427,2)</f>
        <v>27.39</v>
      </c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 t="s">
        <v>123</v>
      </c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outlineLevel="1">
      <c r="A428" s="152"/>
      <c r="B428" s="159"/>
      <c r="C428" s="195" t="s">
        <v>513</v>
      </c>
      <c r="D428" s="163"/>
      <c r="E428" s="169"/>
      <c r="F428" s="174"/>
      <c r="G428" s="174"/>
      <c r="H428" s="174"/>
      <c r="I428" s="174"/>
      <c r="J428" s="174"/>
      <c r="K428" s="174"/>
      <c r="L428" s="174"/>
      <c r="M428" s="174"/>
      <c r="N428" s="161"/>
      <c r="O428" s="161"/>
      <c r="P428" s="161"/>
      <c r="Q428" s="161"/>
      <c r="R428" s="161"/>
      <c r="S428" s="161"/>
      <c r="T428" s="162"/>
      <c r="U428" s="16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 t="s">
        <v>125</v>
      </c>
      <c r="AF428" s="151">
        <v>0</v>
      </c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outlineLevel="1">
      <c r="A429" s="152"/>
      <c r="B429" s="159"/>
      <c r="C429" s="195" t="s">
        <v>474</v>
      </c>
      <c r="D429" s="163"/>
      <c r="E429" s="169">
        <v>15.5</v>
      </c>
      <c r="F429" s="174"/>
      <c r="G429" s="174"/>
      <c r="H429" s="174"/>
      <c r="I429" s="174"/>
      <c r="J429" s="174"/>
      <c r="K429" s="174"/>
      <c r="L429" s="174"/>
      <c r="M429" s="174"/>
      <c r="N429" s="161"/>
      <c r="O429" s="161"/>
      <c r="P429" s="161"/>
      <c r="Q429" s="161"/>
      <c r="R429" s="161"/>
      <c r="S429" s="161"/>
      <c r="T429" s="162"/>
      <c r="U429" s="16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 t="s">
        <v>125</v>
      </c>
      <c r="AF429" s="151">
        <v>0</v>
      </c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outlineLevel="1">
      <c r="A430" s="152"/>
      <c r="B430" s="159"/>
      <c r="C430" s="195" t="s">
        <v>475</v>
      </c>
      <c r="D430" s="163"/>
      <c r="E430" s="169">
        <v>24.5</v>
      </c>
      <c r="F430" s="174"/>
      <c r="G430" s="174"/>
      <c r="H430" s="174"/>
      <c r="I430" s="174"/>
      <c r="J430" s="174"/>
      <c r="K430" s="174"/>
      <c r="L430" s="174"/>
      <c r="M430" s="174"/>
      <c r="N430" s="161"/>
      <c r="O430" s="161"/>
      <c r="P430" s="161"/>
      <c r="Q430" s="161"/>
      <c r="R430" s="161"/>
      <c r="S430" s="161"/>
      <c r="T430" s="162"/>
      <c r="U430" s="16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 t="s">
        <v>125</v>
      </c>
      <c r="AF430" s="151">
        <v>0</v>
      </c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outlineLevel="1">
      <c r="A431" s="152"/>
      <c r="B431" s="159"/>
      <c r="C431" s="195" t="s">
        <v>476</v>
      </c>
      <c r="D431" s="163"/>
      <c r="E431" s="169">
        <v>13.83</v>
      </c>
      <c r="F431" s="174"/>
      <c r="G431" s="174"/>
      <c r="H431" s="174"/>
      <c r="I431" s="174"/>
      <c r="J431" s="174"/>
      <c r="K431" s="174"/>
      <c r="L431" s="174"/>
      <c r="M431" s="174"/>
      <c r="N431" s="161"/>
      <c r="O431" s="161"/>
      <c r="P431" s="161"/>
      <c r="Q431" s="161"/>
      <c r="R431" s="161"/>
      <c r="S431" s="161"/>
      <c r="T431" s="162"/>
      <c r="U431" s="16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 t="s">
        <v>125</v>
      </c>
      <c r="AF431" s="151">
        <v>0</v>
      </c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outlineLevel="1">
      <c r="A432" s="152"/>
      <c r="B432" s="159"/>
      <c r="C432" s="195" t="s">
        <v>477</v>
      </c>
      <c r="D432" s="163"/>
      <c r="E432" s="169">
        <v>9.1999999999999993</v>
      </c>
      <c r="F432" s="174"/>
      <c r="G432" s="174"/>
      <c r="H432" s="174"/>
      <c r="I432" s="174"/>
      <c r="J432" s="174"/>
      <c r="K432" s="174"/>
      <c r="L432" s="174"/>
      <c r="M432" s="174"/>
      <c r="N432" s="161"/>
      <c r="O432" s="161"/>
      <c r="P432" s="161"/>
      <c r="Q432" s="161"/>
      <c r="R432" s="161"/>
      <c r="S432" s="161"/>
      <c r="T432" s="162"/>
      <c r="U432" s="16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 t="s">
        <v>125</v>
      </c>
      <c r="AF432" s="151">
        <v>0</v>
      </c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outlineLevel="1">
      <c r="A433" s="152"/>
      <c r="B433" s="159"/>
      <c r="C433" s="195" t="s">
        <v>478</v>
      </c>
      <c r="D433" s="163"/>
      <c r="E433" s="169">
        <v>19.510000000000002</v>
      </c>
      <c r="F433" s="174"/>
      <c r="G433" s="174"/>
      <c r="H433" s="174"/>
      <c r="I433" s="174"/>
      <c r="J433" s="174"/>
      <c r="K433" s="174"/>
      <c r="L433" s="174"/>
      <c r="M433" s="174"/>
      <c r="N433" s="161"/>
      <c r="O433" s="161"/>
      <c r="P433" s="161"/>
      <c r="Q433" s="161"/>
      <c r="R433" s="161"/>
      <c r="S433" s="161"/>
      <c r="T433" s="162"/>
      <c r="U433" s="16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 t="s">
        <v>125</v>
      </c>
      <c r="AF433" s="151">
        <v>0</v>
      </c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60" outlineLevel="1">
      <c r="A434" s="152"/>
      <c r="B434" s="159"/>
      <c r="C434" s="195" t="s">
        <v>479</v>
      </c>
      <c r="D434" s="163"/>
      <c r="E434" s="169">
        <v>13.88</v>
      </c>
      <c r="F434" s="174"/>
      <c r="G434" s="174"/>
      <c r="H434" s="174"/>
      <c r="I434" s="174"/>
      <c r="J434" s="174"/>
      <c r="K434" s="174"/>
      <c r="L434" s="174"/>
      <c r="M434" s="174"/>
      <c r="N434" s="161"/>
      <c r="O434" s="161"/>
      <c r="P434" s="161"/>
      <c r="Q434" s="161"/>
      <c r="R434" s="161"/>
      <c r="S434" s="161"/>
      <c r="T434" s="162"/>
      <c r="U434" s="16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 t="s">
        <v>125</v>
      </c>
      <c r="AF434" s="151">
        <v>0</v>
      </c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</row>
    <row r="435" spans="1:60" outlineLevel="1">
      <c r="A435" s="152"/>
      <c r="B435" s="159"/>
      <c r="C435" s="195" t="s">
        <v>480</v>
      </c>
      <c r="D435" s="163"/>
      <c r="E435" s="169">
        <v>40.83</v>
      </c>
      <c r="F435" s="174"/>
      <c r="G435" s="174"/>
      <c r="H435" s="174"/>
      <c r="I435" s="174"/>
      <c r="J435" s="174"/>
      <c r="K435" s="174"/>
      <c r="L435" s="174"/>
      <c r="M435" s="174"/>
      <c r="N435" s="161"/>
      <c r="O435" s="161"/>
      <c r="P435" s="161"/>
      <c r="Q435" s="161"/>
      <c r="R435" s="161"/>
      <c r="S435" s="161"/>
      <c r="T435" s="162"/>
      <c r="U435" s="16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 t="s">
        <v>125</v>
      </c>
      <c r="AF435" s="151">
        <v>0</v>
      </c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outlineLevel="1">
      <c r="A436" s="152"/>
      <c r="B436" s="159"/>
      <c r="C436" s="195" t="s">
        <v>481</v>
      </c>
      <c r="D436" s="163"/>
      <c r="E436" s="169">
        <v>13.31</v>
      </c>
      <c r="F436" s="174"/>
      <c r="G436" s="174"/>
      <c r="H436" s="174"/>
      <c r="I436" s="174"/>
      <c r="J436" s="174"/>
      <c r="K436" s="174"/>
      <c r="L436" s="174"/>
      <c r="M436" s="174"/>
      <c r="N436" s="161"/>
      <c r="O436" s="161"/>
      <c r="P436" s="161"/>
      <c r="Q436" s="161"/>
      <c r="R436" s="161"/>
      <c r="S436" s="161"/>
      <c r="T436" s="162"/>
      <c r="U436" s="16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 t="s">
        <v>125</v>
      </c>
      <c r="AF436" s="151">
        <v>0</v>
      </c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</row>
    <row r="437" spans="1:60" outlineLevel="1">
      <c r="A437" s="152"/>
      <c r="B437" s="159"/>
      <c r="C437" s="195" t="s">
        <v>482</v>
      </c>
      <c r="D437" s="163"/>
      <c r="E437" s="169">
        <v>7.52</v>
      </c>
      <c r="F437" s="174"/>
      <c r="G437" s="174"/>
      <c r="H437" s="174"/>
      <c r="I437" s="174"/>
      <c r="J437" s="174"/>
      <c r="K437" s="174"/>
      <c r="L437" s="174"/>
      <c r="M437" s="174"/>
      <c r="N437" s="161"/>
      <c r="O437" s="161"/>
      <c r="P437" s="161"/>
      <c r="Q437" s="161"/>
      <c r="R437" s="161"/>
      <c r="S437" s="161"/>
      <c r="T437" s="162"/>
      <c r="U437" s="16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 t="s">
        <v>125</v>
      </c>
      <c r="AF437" s="151">
        <v>0</v>
      </c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outlineLevel="1">
      <c r="A438" s="152"/>
      <c r="B438" s="159"/>
      <c r="C438" s="195" t="s">
        <v>483</v>
      </c>
      <c r="D438" s="163"/>
      <c r="E438" s="169">
        <v>13.1</v>
      </c>
      <c r="F438" s="174"/>
      <c r="G438" s="174"/>
      <c r="H438" s="174"/>
      <c r="I438" s="174"/>
      <c r="J438" s="174"/>
      <c r="K438" s="174"/>
      <c r="L438" s="174"/>
      <c r="M438" s="174"/>
      <c r="N438" s="161"/>
      <c r="O438" s="161"/>
      <c r="P438" s="161"/>
      <c r="Q438" s="161"/>
      <c r="R438" s="161"/>
      <c r="S438" s="161"/>
      <c r="T438" s="162"/>
      <c r="U438" s="16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 t="s">
        <v>125</v>
      </c>
      <c r="AF438" s="151">
        <v>0</v>
      </c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ht="22.5" outlineLevel="1">
      <c r="A439" s="152">
        <v>83</v>
      </c>
      <c r="B439" s="159" t="s">
        <v>514</v>
      </c>
      <c r="C439" s="194" t="s">
        <v>515</v>
      </c>
      <c r="D439" s="161" t="s">
        <v>229</v>
      </c>
      <c r="E439" s="168">
        <v>518.17999999999995</v>
      </c>
      <c r="F439" s="173"/>
      <c r="G439" s="174">
        <f>ROUND(E439*F439,2)</f>
        <v>0</v>
      </c>
      <c r="H439" s="173"/>
      <c r="I439" s="174">
        <f>ROUND(E439*H439,2)</f>
        <v>0</v>
      </c>
      <c r="J439" s="173"/>
      <c r="K439" s="174">
        <f>ROUND(E439*J439,2)</f>
        <v>0</v>
      </c>
      <c r="L439" s="174">
        <v>21</v>
      </c>
      <c r="M439" s="174">
        <f>G439*(1+L439/100)</f>
        <v>0</v>
      </c>
      <c r="N439" s="161">
        <v>5.2999999999999998E-4</v>
      </c>
      <c r="O439" s="161">
        <f>ROUND(E439*N439,5)</f>
        <v>0.27464</v>
      </c>
      <c r="P439" s="161">
        <v>0</v>
      </c>
      <c r="Q439" s="161">
        <f>ROUND(E439*P439,5)</f>
        <v>0</v>
      </c>
      <c r="R439" s="161"/>
      <c r="S439" s="161"/>
      <c r="T439" s="162">
        <v>0.1</v>
      </c>
      <c r="U439" s="161">
        <f>ROUND(E439*T439,2)</f>
        <v>51.82</v>
      </c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 t="s">
        <v>123</v>
      </c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</row>
    <row r="440" spans="1:60" outlineLevel="1">
      <c r="A440" s="152"/>
      <c r="B440" s="159"/>
      <c r="C440" s="196" t="s">
        <v>142</v>
      </c>
      <c r="D440" s="164"/>
      <c r="E440" s="170"/>
      <c r="F440" s="174"/>
      <c r="G440" s="174"/>
      <c r="H440" s="174"/>
      <c r="I440" s="174"/>
      <c r="J440" s="174"/>
      <c r="K440" s="174"/>
      <c r="L440" s="174"/>
      <c r="M440" s="174"/>
      <c r="N440" s="161"/>
      <c r="O440" s="161"/>
      <c r="P440" s="161"/>
      <c r="Q440" s="161"/>
      <c r="R440" s="161"/>
      <c r="S440" s="161"/>
      <c r="T440" s="162"/>
      <c r="U440" s="16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 t="s">
        <v>125</v>
      </c>
      <c r="AF440" s="151">
        <v>2</v>
      </c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60" outlineLevel="1">
      <c r="A441" s="152"/>
      <c r="B441" s="159"/>
      <c r="C441" s="197" t="s">
        <v>143</v>
      </c>
      <c r="D441" s="164"/>
      <c r="E441" s="170"/>
      <c r="F441" s="174"/>
      <c r="G441" s="174"/>
      <c r="H441" s="174"/>
      <c r="I441" s="174"/>
      <c r="J441" s="174"/>
      <c r="K441" s="174"/>
      <c r="L441" s="174"/>
      <c r="M441" s="174"/>
      <c r="N441" s="161"/>
      <c r="O441" s="161"/>
      <c r="P441" s="161"/>
      <c r="Q441" s="161"/>
      <c r="R441" s="161"/>
      <c r="S441" s="161"/>
      <c r="T441" s="162"/>
      <c r="U441" s="16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 t="s">
        <v>125</v>
      </c>
      <c r="AF441" s="151">
        <v>2</v>
      </c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</row>
    <row r="442" spans="1:60" outlineLevel="1">
      <c r="A442" s="152"/>
      <c r="B442" s="159"/>
      <c r="C442" s="197" t="s">
        <v>341</v>
      </c>
      <c r="D442" s="164"/>
      <c r="E442" s="170">
        <v>52.991999999999997</v>
      </c>
      <c r="F442" s="174"/>
      <c r="G442" s="174"/>
      <c r="H442" s="174"/>
      <c r="I442" s="174"/>
      <c r="J442" s="174"/>
      <c r="K442" s="174"/>
      <c r="L442" s="174"/>
      <c r="M442" s="174"/>
      <c r="N442" s="161"/>
      <c r="O442" s="161"/>
      <c r="P442" s="161"/>
      <c r="Q442" s="161"/>
      <c r="R442" s="161"/>
      <c r="S442" s="161"/>
      <c r="T442" s="162"/>
      <c r="U442" s="16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 t="s">
        <v>125</v>
      </c>
      <c r="AF442" s="151">
        <v>2</v>
      </c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outlineLevel="1">
      <c r="A443" s="152"/>
      <c r="B443" s="159"/>
      <c r="C443" s="197" t="s">
        <v>342</v>
      </c>
      <c r="D443" s="164"/>
      <c r="E443" s="170">
        <v>23.766999999999999</v>
      </c>
      <c r="F443" s="174"/>
      <c r="G443" s="174"/>
      <c r="H443" s="174"/>
      <c r="I443" s="174"/>
      <c r="J443" s="174"/>
      <c r="K443" s="174"/>
      <c r="L443" s="174"/>
      <c r="M443" s="174"/>
      <c r="N443" s="161"/>
      <c r="O443" s="161"/>
      <c r="P443" s="161"/>
      <c r="Q443" s="161"/>
      <c r="R443" s="161"/>
      <c r="S443" s="161"/>
      <c r="T443" s="162"/>
      <c r="U443" s="16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 t="s">
        <v>125</v>
      </c>
      <c r="AF443" s="151">
        <v>2</v>
      </c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outlineLevel="1">
      <c r="A444" s="152"/>
      <c r="B444" s="159"/>
      <c r="C444" s="197" t="s">
        <v>343</v>
      </c>
      <c r="D444" s="164"/>
      <c r="E444" s="170">
        <v>44.94</v>
      </c>
      <c r="F444" s="174"/>
      <c r="G444" s="174"/>
      <c r="H444" s="174"/>
      <c r="I444" s="174"/>
      <c r="J444" s="174"/>
      <c r="K444" s="174"/>
      <c r="L444" s="174"/>
      <c r="M444" s="174"/>
      <c r="N444" s="161"/>
      <c r="O444" s="161"/>
      <c r="P444" s="161"/>
      <c r="Q444" s="161"/>
      <c r="R444" s="161"/>
      <c r="S444" s="161"/>
      <c r="T444" s="162"/>
      <c r="U444" s="16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 t="s">
        <v>125</v>
      </c>
      <c r="AF444" s="151">
        <v>2</v>
      </c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outlineLevel="1">
      <c r="A445" s="152"/>
      <c r="B445" s="159"/>
      <c r="C445" s="197" t="s">
        <v>344</v>
      </c>
      <c r="D445" s="164"/>
      <c r="E445" s="170">
        <v>24.25</v>
      </c>
      <c r="F445" s="174"/>
      <c r="G445" s="174"/>
      <c r="H445" s="174"/>
      <c r="I445" s="174"/>
      <c r="J445" s="174"/>
      <c r="K445" s="174"/>
      <c r="L445" s="174"/>
      <c r="M445" s="174"/>
      <c r="N445" s="161"/>
      <c r="O445" s="161"/>
      <c r="P445" s="161"/>
      <c r="Q445" s="161"/>
      <c r="R445" s="161"/>
      <c r="S445" s="161"/>
      <c r="T445" s="162"/>
      <c r="U445" s="16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 t="s">
        <v>125</v>
      </c>
      <c r="AF445" s="151">
        <v>2</v>
      </c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outlineLevel="1">
      <c r="A446" s="152"/>
      <c r="B446" s="159"/>
      <c r="C446" s="197" t="s">
        <v>345</v>
      </c>
      <c r="D446" s="164"/>
      <c r="E446" s="170">
        <v>21.821999999999999</v>
      </c>
      <c r="F446" s="174"/>
      <c r="G446" s="174"/>
      <c r="H446" s="174"/>
      <c r="I446" s="174"/>
      <c r="J446" s="174"/>
      <c r="K446" s="174"/>
      <c r="L446" s="174"/>
      <c r="M446" s="174"/>
      <c r="N446" s="161"/>
      <c r="O446" s="161"/>
      <c r="P446" s="161"/>
      <c r="Q446" s="161"/>
      <c r="R446" s="161"/>
      <c r="S446" s="161"/>
      <c r="T446" s="162"/>
      <c r="U446" s="16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 t="s">
        <v>125</v>
      </c>
      <c r="AF446" s="151">
        <v>2</v>
      </c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outlineLevel="1">
      <c r="A447" s="152"/>
      <c r="B447" s="159"/>
      <c r="C447" s="197" t="s">
        <v>346</v>
      </c>
      <c r="D447" s="164"/>
      <c r="E447" s="170">
        <v>1.323</v>
      </c>
      <c r="F447" s="174"/>
      <c r="G447" s="174"/>
      <c r="H447" s="174"/>
      <c r="I447" s="174"/>
      <c r="J447" s="174"/>
      <c r="K447" s="174"/>
      <c r="L447" s="174"/>
      <c r="M447" s="174"/>
      <c r="N447" s="161"/>
      <c r="O447" s="161"/>
      <c r="P447" s="161"/>
      <c r="Q447" s="161"/>
      <c r="R447" s="161"/>
      <c r="S447" s="161"/>
      <c r="T447" s="162"/>
      <c r="U447" s="16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 t="s">
        <v>125</v>
      </c>
      <c r="AF447" s="151">
        <v>2</v>
      </c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outlineLevel="1">
      <c r="A448" s="152"/>
      <c r="B448" s="159"/>
      <c r="C448" s="197" t="s">
        <v>347</v>
      </c>
      <c r="D448" s="164"/>
      <c r="E448" s="170">
        <v>31.7</v>
      </c>
      <c r="F448" s="174"/>
      <c r="G448" s="174"/>
      <c r="H448" s="174"/>
      <c r="I448" s="174"/>
      <c r="J448" s="174"/>
      <c r="K448" s="174"/>
      <c r="L448" s="174"/>
      <c r="M448" s="174"/>
      <c r="N448" s="161"/>
      <c r="O448" s="161"/>
      <c r="P448" s="161"/>
      <c r="Q448" s="161"/>
      <c r="R448" s="161"/>
      <c r="S448" s="161"/>
      <c r="T448" s="162"/>
      <c r="U448" s="16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 t="s">
        <v>125</v>
      </c>
      <c r="AF448" s="151">
        <v>2</v>
      </c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60" outlineLevel="1">
      <c r="A449" s="152"/>
      <c r="B449" s="159"/>
      <c r="C449" s="197" t="s">
        <v>348</v>
      </c>
      <c r="D449" s="164"/>
      <c r="E449" s="170">
        <v>58.295999999999999</v>
      </c>
      <c r="F449" s="174"/>
      <c r="G449" s="174"/>
      <c r="H449" s="174"/>
      <c r="I449" s="174"/>
      <c r="J449" s="174"/>
      <c r="K449" s="174"/>
      <c r="L449" s="174"/>
      <c r="M449" s="174"/>
      <c r="N449" s="161"/>
      <c r="O449" s="161"/>
      <c r="P449" s="161"/>
      <c r="Q449" s="161"/>
      <c r="R449" s="161"/>
      <c r="S449" s="161"/>
      <c r="T449" s="162"/>
      <c r="U449" s="16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 t="s">
        <v>125</v>
      </c>
      <c r="AF449" s="151">
        <v>2</v>
      </c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</row>
    <row r="450" spans="1:60" outlineLevel="1">
      <c r="A450" s="152"/>
      <c r="B450" s="159"/>
      <c r="C450" s="198" t="s">
        <v>152</v>
      </c>
      <c r="D450" s="165"/>
      <c r="E450" s="171">
        <v>259.08999999999997</v>
      </c>
      <c r="F450" s="174"/>
      <c r="G450" s="174"/>
      <c r="H450" s="174"/>
      <c r="I450" s="174"/>
      <c r="J450" s="174"/>
      <c r="K450" s="174"/>
      <c r="L450" s="174"/>
      <c r="M450" s="174"/>
      <c r="N450" s="161"/>
      <c r="O450" s="161"/>
      <c r="P450" s="161"/>
      <c r="Q450" s="161"/>
      <c r="R450" s="161"/>
      <c r="S450" s="161"/>
      <c r="T450" s="162"/>
      <c r="U450" s="16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 t="s">
        <v>125</v>
      </c>
      <c r="AF450" s="151">
        <v>3</v>
      </c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outlineLevel="1">
      <c r="A451" s="152"/>
      <c r="B451" s="159"/>
      <c r="C451" s="197" t="s">
        <v>153</v>
      </c>
      <c r="D451" s="164"/>
      <c r="E451" s="170"/>
      <c r="F451" s="174"/>
      <c r="G451" s="174"/>
      <c r="H451" s="174"/>
      <c r="I451" s="174"/>
      <c r="J451" s="174"/>
      <c r="K451" s="174"/>
      <c r="L451" s="174"/>
      <c r="M451" s="174"/>
      <c r="N451" s="161"/>
      <c r="O451" s="161"/>
      <c r="P451" s="161"/>
      <c r="Q451" s="161"/>
      <c r="R451" s="161"/>
      <c r="S451" s="161"/>
      <c r="T451" s="162"/>
      <c r="U451" s="16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 t="s">
        <v>125</v>
      </c>
      <c r="AF451" s="151">
        <v>2</v>
      </c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outlineLevel="1">
      <c r="A452" s="152"/>
      <c r="B452" s="159"/>
      <c r="C452" s="196" t="s">
        <v>154</v>
      </c>
      <c r="D452" s="164"/>
      <c r="E452" s="170"/>
      <c r="F452" s="174"/>
      <c r="G452" s="174"/>
      <c r="H452" s="174"/>
      <c r="I452" s="174"/>
      <c r="J452" s="174"/>
      <c r="K452" s="174"/>
      <c r="L452" s="174"/>
      <c r="M452" s="174"/>
      <c r="N452" s="161"/>
      <c r="O452" s="161"/>
      <c r="P452" s="161"/>
      <c r="Q452" s="161"/>
      <c r="R452" s="161"/>
      <c r="S452" s="161"/>
      <c r="T452" s="162"/>
      <c r="U452" s="16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 t="s">
        <v>125</v>
      </c>
      <c r="AF452" s="151">
        <v>0</v>
      </c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outlineLevel="1">
      <c r="A453" s="152"/>
      <c r="B453" s="159"/>
      <c r="C453" s="195" t="s">
        <v>516</v>
      </c>
      <c r="D453" s="163"/>
      <c r="E453" s="169">
        <v>518.17999999999995</v>
      </c>
      <c r="F453" s="174"/>
      <c r="G453" s="174"/>
      <c r="H453" s="174"/>
      <c r="I453" s="174"/>
      <c r="J453" s="174"/>
      <c r="K453" s="174"/>
      <c r="L453" s="174"/>
      <c r="M453" s="174"/>
      <c r="N453" s="161"/>
      <c r="O453" s="161"/>
      <c r="P453" s="161"/>
      <c r="Q453" s="161"/>
      <c r="R453" s="161"/>
      <c r="S453" s="161"/>
      <c r="T453" s="162"/>
      <c r="U453" s="16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 t="s">
        <v>125</v>
      </c>
      <c r="AF453" s="151">
        <v>0</v>
      </c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outlineLevel="1">
      <c r="A454" s="152">
        <v>84</v>
      </c>
      <c r="B454" s="159" t="s">
        <v>517</v>
      </c>
      <c r="C454" s="194" t="s">
        <v>518</v>
      </c>
      <c r="D454" s="161" t="s">
        <v>264</v>
      </c>
      <c r="E454" s="168">
        <v>1.44913</v>
      </c>
      <c r="F454" s="173"/>
      <c r="G454" s="174">
        <f>ROUND(E454*F454,2)</f>
        <v>0</v>
      </c>
      <c r="H454" s="173"/>
      <c r="I454" s="174">
        <f>ROUND(E454*H454,2)</f>
        <v>0</v>
      </c>
      <c r="J454" s="173"/>
      <c r="K454" s="174">
        <f>ROUND(E454*J454,2)</f>
        <v>0</v>
      </c>
      <c r="L454" s="174">
        <v>21</v>
      </c>
      <c r="M454" s="174">
        <f>G454*(1+L454/100)</f>
        <v>0</v>
      </c>
      <c r="N454" s="161">
        <v>0</v>
      </c>
      <c r="O454" s="161">
        <f>ROUND(E454*N454,5)</f>
        <v>0</v>
      </c>
      <c r="P454" s="161">
        <v>0</v>
      </c>
      <c r="Q454" s="161">
        <f>ROUND(E454*P454,5)</f>
        <v>0</v>
      </c>
      <c r="R454" s="161"/>
      <c r="S454" s="161"/>
      <c r="T454" s="162">
        <v>1.5669999999999999</v>
      </c>
      <c r="U454" s="161">
        <f>ROUND(E454*T454,2)</f>
        <v>2.27</v>
      </c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 t="s">
        <v>123</v>
      </c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>
      <c r="A455" s="153" t="s">
        <v>118</v>
      </c>
      <c r="B455" s="160" t="s">
        <v>85</v>
      </c>
      <c r="C455" s="199" t="s">
        <v>86</v>
      </c>
      <c r="D455" s="166"/>
      <c r="E455" s="172"/>
      <c r="F455" s="175"/>
      <c r="G455" s="175">
        <f>SUMIF(AE456:AE458,"&lt;&gt;NOR",G456:G458)</f>
        <v>0</v>
      </c>
      <c r="H455" s="175"/>
      <c r="I455" s="175">
        <f>SUM(I456:I458)</f>
        <v>0</v>
      </c>
      <c r="J455" s="175"/>
      <c r="K455" s="175">
        <f>SUM(K456:K458)</f>
        <v>0</v>
      </c>
      <c r="L455" s="175"/>
      <c r="M455" s="175">
        <f>SUM(M456:M458)</f>
        <v>0</v>
      </c>
      <c r="N455" s="166"/>
      <c r="O455" s="166">
        <f>SUM(O456:O458)</f>
        <v>3.3400000000000001E-3</v>
      </c>
      <c r="P455" s="166"/>
      <c r="Q455" s="166">
        <f>SUM(Q456:Q458)</f>
        <v>0</v>
      </c>
      <c r="R455" s="166"/>
      <c r="S455" s="166"/>
      <c r="T455" s="167"/>
      <c r="U455" s="166">
        <f>SUM(U456:U458)</f>
        <v>2.82</v>
      </c>
      <c r="AE455" t="s">
        <v>119</v>
      </c>
    </row>
    <row r="456" spans="1:60" outlineLevel="1">
      <c r="A456" s="152">
        <v>85</v>
      </c>
      <c r="B456" s="159" t="s">
        <v>519</v>
      </c>
      <c r="C456" s="194" t="s">
        <v>520</v>
      </c>
      <c r="D456" s="161" t="s">
        <v>229</v>
      </c>
      <c r="E456" s="168">
        <v>8.8000000000000007</v>
      </c>
      <c r="F456" s="173"/>
      <c r="G456" s="174">
        <f>ROUND(E456*F456,2)</f>
        <v>0</v>
      </c>
      <c r="H456" s="173"/>
      <c r="I456" s="174">
        <f>ROUND(E456*H456,2)</f>
        <v>0</v>
      </c>
      <c r="J456" s="173"/>
      <c r="K456" s="174">
        <f>ROUND(E456*J456,2)</f>
        <v>0</v>
      </c>
      <c r="L456" s="174">
        <v>21</v>
      </c>
      <c r="M456" s="174">
        <f>G456*(1+L456/100)</f>
        <v>0</v>
      </c>
      <c r="N456" s="161">
        <v>3.8000000000000002E-4</v>
      </c>
      <c r="O456" s="161">
        <f>ROUND(E456*N456,5)</f>
        <v>3.3400000000000001E-3</v>
      </c>
      <c r="P456" s="161">
        <v>0</v>
      </c>
      <c r="Q456" s="161">
        <f>ROUND(E456*P456,5)</f>
        <v>0</v>
      </c>
      <c r="R456" s="161"/>
      <c r="S456" s="161"/>
      <c r="T456" s="162">
        <v>0.32</v>
      </c>
      <c r="U456" s="161">
        <f>ROUND(E456*T456,2)</f>
        <v>2.82</v>
      </c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 t="s">
        <v>123</v>
      </c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outlineLevel="1">
      <c r="A457" s="152"/>
      <c r="B457" s="159"/>
      <c r="C457" s="195" t="s">
        <v>521</v>
      </c>
      <c r="D457" s="163"/>
      <c r="E457" s="169">
        <v>8.8000000000000007</v>
      </c>
      <c r="F457" s="174"/>
      <c r="G457" s="174"/>
      <c r="H457" s="174"/>
      <c r="I457" s="174"/>
      <c r="J457" s="174"/>
      <c r="K457" s="174"/>
      <c r="L457" s="174"/>
      <c r="M457" s="174"/>
      <c r="N457" s="161"/>
      <c r="O457" s="161"/>
      <c r="P457" s="161"/>
      <c r="Q457" s="161"/>
      <c r="R457" s="161"/>
      <c r="S457" s="161"/>
      <c r="T457" s="162"/>
      <c r="U457" s="16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 t="s">
        <v>125</v>
      </c>
      <c r="AF457" s="151">
        <v>0</v>
      </c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outlineLevel="1">
      <c r="A458" s="152">
        <v>86</v>
      </c>
      <c r="B458" s="159" t="s">
        <v>522</v>
      </c>
      <c r="C458" s="194" t="s">
        <v>523</v>
      </c>
      <c r="D458" s="161" t="s">
        <v>264</v>
      </c>
      <c r="E458" s="168">
        <v>3.3400000000000001E-3</v>
      </c>
      <c r="F458" s="173"/>
      <c r="G458" s="174">
        <f>ROUND(E458*F458,2)</f>
        <v>0</v>
      </c>
      <c r="H458" s="173"/>
      <c r="I458" s="174">
        <f>ROUND(E458*H458,2)</f>
        <v>0</v>
      </c>
      <c r="J458" s="173"/>
      <c r="K458" s="174">
        <f>ROUND(E458*J458,2)</f>
        <v>0</v>
      </c>
      <c r="L458" s="174">
        <v>21</v>
      </c>
      <c r="M458" s="174">
        <f>G458*(1+L458/100)</f>
        <v>0</v>
      </c>
      <c r="N458" s="161">
        <v>0</v>
      </c>
      <c r="O458" s="161">
        <f>ROUND(E458*N458,5)</f>
        <v>0</v>
      </c>
      <c r="P458" s="161">
        <v>0</v>
      </c>
      <c r="Q458" s="161">
        <f>ROUND(E458*P458,5)</f>
        <v>0</v>
      </c>
      <c r="R458" s="161"/>
      <c r="S458" s="161"/>
      <c r="T458" s="162">
        <v>1.47</v>
      </c>
      <c r="U458" s="161">
        <f>ROUND(E458*T458,2)</f>
        <v>0</v>
      </c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 t="s">
        <v>123</v>
      </c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60">
      <c r="A459" s="153" t="s">
        <v>118</v>
      </c>
      <c r="B459" s="160" t="s">
        <v>87</v>
      </c>
      <c r="C459" s="199" t="s">
        <v>88</v>
      </c>
      <c r="D459" s="166"/>
      <c r="E459" s="172"/>
      <c r="F459" s="175"/>
      <c r="G459" s="175">
        <f>SUMIF(AE460:AE534,"&lt;&gt;NOR",G460:G534)</f>
        <v>0</v>
      </c>
      <c r="H459" s="175"/>
      <c r="I459" s="175">
        <f>SUM(I460:I534)</f>
        <v>0</v>
      </c>
      <c r="J459" s="175"/>
      <c r="K459" s="175">
        <f>SUM(K460:K534)</f>
        <v>0</v>
      </c>
      <c r="L459" s="175"/>
      <c r="M459" s="175">
        <f>SUM(M460:M534)</f>
        <v>0</v>
      </c>
      <c r="N459" s="166"/>
      <c r="O459" s="166">
        <f>SUM(O460:O534)</f>
        <v>1.1170500000000001</v>
      </c>
      <c r="P459" s="166"/>
      <c r="Q459" s="166">
        <f>SUM(Q460:Q534)</f>
        <v>4.1594800000000003</v>
      </c>
      <c r="R459" s="166"/>
      <c r="S459" s="166"/>
      <c r="T459" s="167"/>
      <c r="U459" s="166">
        <f>SUM(U460:U534)</f>
        <v>306.64000000000004</v>
      </c>
      <c r="AE459" t="s">
        <v>119</v>
      </c>
    </row>
    <row r="460" spans="1:60" outlineLevel="1">
      <c r="A460" s="152">
        <v>87</v>
      </c>
      <c r="B460" s="159" t="s">
        <v>524</v>
      </c>
      <c r="C460" s="194" t="s">
        <v>525</v>
      </c>
      <c r="D460" s="161" t="s">
        <v>229</v>
      </c>
      <c r="E460" s="168">
        <v>259.08999999999997</v>
      </c>
      <c r="F460" s="173"/>
      <c r="G460" s="174">
        <f>ROUND(E460*F460,2)</f>
        <v>0</v>
      </c>
      <c r="H460" s="173"/>
      <c r="I460" s="174">
        <f>ROUND(E460*H460,2)</f>
        <v>0</v>
      </c>
      <c r="J460" s="173"/>
      <c r="K460" s="174">
        <f>ROUND(E460*J460,2)</f>
        <v>0</v>
      </c>
      <c r="L460" s="174">
        <v>21</v>
      </c>
      <c r="M460" s="174">
        <f>G460*(1+L460/100)</f>
        <v>0</v>
      </c>
      <c r="N460" s="161">
        <v>0</v>
      </c>
      <c r="O460" s="161">
        <f>ROUND(E460*N460,5)</f>
        <v>0</v>
      </c>
      <c r="P460" s="161">
        <v>9.2499999999999995E-3</v>
      </c>
      <c r="Q460" s="161">
        <f>ROUND(E460*P460,5)</f>
        <v>2.3965800000000002</v>
      </c>
      <c r="R460" s="161"/>
      <c r="S460" s="161"/>
      <c r="T460" s="162">
        <v>0.28699999999999998</v>
      </c>
      <c r="U460" s="161">
        <f>ROUND(E460*T460,2)</f>
        <v>74.36</v>
      </c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 t="s">
        <v>123</v>
      </c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outlineLevel="1">
      <c r="A461" s="152"/>
      <c r="B461" s="159"/>
      <c r="C461" s="195" t="s">
        <v>526</v>
      </c>
      <c r="D461" s="163"/>
      <c r="E461" s="169">
        <v>52.991999999999997</v>
      </c>
      <c r="F461" s="174"/>
      <c r="G461" s="174"/>
      <c r="H461" s="174"/>
      <c r="I461" s="174"/>
      <c r="J461" s="174"/>
      <c r="K461" s="174"/>
      <c r="L461" s="174"/>
      <c r="M461" s="174"/>
      <c r="N461" s="161"/>
      <c r="O461" s="161"/>
      <c r="P461" s="161"/>
      <c r="Q461" s="161"/>
      <c r="R461" s="161"/>
      <c r="S461" s="161"/>
      <c r="T461" s="162"/>
      <c r="U461" s="16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 t="s">
        <v>125</v>
      </c>
      <c r="AF461" s="151">
        <v>0</v>
      </c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outlineLevel="1">
      <c r="A462" s="152"/>
      <c r="B462" s="159"/>
      <c r="C462" s="195" t="s">
        <v>527</v>
      </c>
      <c r="D462" s="163"/>
      <c r="E462" s="169">
        <v>23.766999999999999</v>
      </c>
      <c r="F462" s="174"/>
      <c r="G462" s="174"/>
      <c r="H462" s="174"/>
      <c r="I462" s="174"/>
      <c r="J462" s="174"/>
      <c r="K462" s="174"/>
      <c r="L462" s="174"/>
      <c r="M462" s="174"/>
      <c r="N462" s="161"/>
      <c r="O462" s="161"/>
      <c r="P462" s="161"/>
      <c r="Q462" s="161"/>
      <c r="R462" s="161"/>
      <c r="S462" s="161"/>
      <c r="T462" s="162"/>
      <c r="U462" s="16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 t="s">
        <v>125</v>
      </c>
      <c r="AF462" s="151">
        <v>0</v>
      </c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outlineLevel="1">
      <c r="A463" s="152"/>
      <c r="B463" s="159"/>
      <c r="C463" s="195" t="s">
        <v>528</v>
      </c>
      <c r="D463" s="163"/>
      <c r="E463" s="169">
        <v>44.94</v>
      </c>
      <c r="F463" s="174"/>
      <c r="G463" s="174"/>
      <c r="H463" s="174"/>
      <c r="I463" s="174"/>
      <c r="J463" s="174"/>
      <c r="K463" s="174"/>
      <c r="L463" s="174"/>
      <c r="M463" s="174"/>
      <c r="N463" s="161"/>
      <c r="O463" s="161"/>
      <c r="P463" s="161"/>
      <c r="Q463" s="161"/>
      <c r="R463" s="161"/>
      <c r="S463" s="161"/>
      <c r="T463" s="162"/>
      <c r="U463" s="16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 t="s">
        <v>125</v>
      </c>
      <c r="AF463" s="151">
        <v>0</v>
      </c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outlineLevel="1">
      <c r="A464" s="152"/>
      <c r="B464" s="159"/>
      <c r="C464" s="195" t="s">
        <v>529</v>
      </c>
      <c r="D464" s="163"/>
      <c r="E464" s="169">
        <v>24.25</v>
      </c>
      <c r="F464" s="174"/>
      <c r="G464" s="174"/>
      <c r="H464" s="174"/>
      <c r="I464" s="174"/>
      <c r="J464" s="174"/>
      <c r="K464" s="174"/>
      <c r="L464" s="174"/>
      <c r="M464" s="174"/>
      <c r="N464" s="161"/>
      <c r="O464" s="161"/>
      <c r="P464" s="161"/>
      <c r="Q464" s="161"/>
      <c r="R464" s="161"/>
      <c r="S464" s="161"/>
      <c r="T464" s="162"/>
      <c r="U464" s="16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 t="s">
        <v>125</v>
      </c>
      <c r="AF464" s="151">
        <v>0</v>
      </c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outlineLevel="1">
      <c r="A465" s="152"/>
      <c r="B465" s="159"/>
      <c r="C465" s="195" t="s">
        <v>530</v>
      </c>
      <c r="D465" s="163"/>
      <c r="E465" s="169">
        <v>21.821999999999999</v>
      </c>
      <c r="F465" s="174"/>
      <c r="G465" s="174"/>
      <c r="H465" s="174"/>
      <c r="I465" s="174"/>
      <c r="J465" s="174"/>
      <c r="K465" s="174"/>
      <c r="L465" s="174"/>
      <c r="M465" s="174"/>
      <c r="N465" s="161"/>
      <c r="O465" s="161"/>
      <c r="P465" s="161"/>
      <c r="Q465" s="161"/>
      <c r="R465" s="161"/>
      <c r="S465" s="161"/>
      <c r="T465" s="162"/>
      <c r="U465" s="16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 t="s">
        <v>125</v>
      </c>
      <c r="AF465" s="151">
        <v>0</v>
      </c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outlineLevel="1">
      <c r="A466" s="152"/>
      <c r="B466" s="159"/>
      <c r="C466" s="195" t="s">
        <v>531</v>
      </c>
      <c r="D466" s="163"/>
      <c r="E466" s="169">
        <v>1.323</v>
      </c>
      <c r="F466" s="174"/>
      <c r="G466" s="174"/>
      <c r="H466" s="174"/>
      <c r="I466" s="174"/>
      <c r="J466" s="174"/>
      <c r="K466" s="174"/>
      <c r="L466" s="174"/>
      <c r="M466" s="174"/>
      <c r="N466" s="161"/>
      <c r="O466" s="161"/>
      <c r="P466" s="161"/>
      <c r="Q466" s="161"/>
      <c r="R466" s="161"/>
      <c r="S466" s="161"/>
      <c r="T466" s="162"/>
      <c r="U466" s="16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 t="s">
        <v>125</v>
      </c>
      <c r="AF466" s="151">
        <v>0</v>
      </c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outlineLevel="1">
      <c r="A467" s="152"/>
      <c r="B467" s="159"/>
      <c r="C467" s="195" t="s">
        <v>532</v>
      </c>
      <c r="D467" s="163"/>
      <c r="E467" s="169">
        <v>31.7</v>
      </c>
      <c r="F467" s="174"/>
      <c r="G467" s="174"/>
      <c r="H467" s="174"/>
      <c r="I467" s="174"/>
      <c r="J467" s="174"/>
      <c r="K467" s="174"/>
      <c r="L467" s="174"/>
      <c r="M467" s="174"/>
      <c r="N467" s="161"/>
      <c r="O467" s="161"/>
      <c r="P467" s="161"/>
      <c r="Q467" s="161"/>
      <c r="R467" s="161"/>
      <c r="S467" s="161"/>
      <c r="T467" s="162"/>
      <c r="U467" s="16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 t="s">
        <v>125</v>
      </c>
      <c r="AF467" s="151">
        <v>0</v>
      </c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outlineLevel="1">
      <c r="A468" s="152"/>
      <c r="B468" s="159"/>
      <c r="C468" s="195" t="s">
        <v>533</v>
      </c>
      <c r="D468" s="163"/>
      <c r="E468" s="169">
        <v>58.295999999999999</v>
      </c>
      <c r="F468" s="174"/>
      <c r="G468" s="174"/>
      <c r="H468" s="174"/>
      <c r="I468" s="174"/>
      <c r="J468" s="174"/>
      <c r="K468" s="174"/>
      <c r="L468" s="174"/>
      <c r="M468" s="174"/>
      <c r="N468" s="161"/>
      <c r="O468" s="161"/>
      <c r="P468" s="161"/>
      <c r="Q468" s="161"/>
      <c r="R468" s="161"/>
      <c r="S468" s="161"/>
      <c r="T468" s="162"/>
      <c r="U468" s="16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 t="s">
        <v>125</v>
      </c>
      <c r="AF468" s="151">
        <v>0</v>
      </c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outlineLevel="1">
      <c r="A469" s="152">
        <v>88</v>
      </c>
      <c r="B469" s="159" t="s">
        <v>534</v>
      </c>
      <c r="C469" s="194" t="s">
        <v>535</v>
      </c>
      <c r="D469" s="161" t="s">
        <v>175</v>
      </c>
      <c r="E469" s="168">
        <v>1150.896</v>
      </c>
      <c r="F469" s="173"/>
      <c r="G469" s="174">
        <f>ROUND(E469*F469,2)</f>
        <v>0</v>
      </c>
      <c r="H469" s="173"/>
      <c r="I469" s="174">
        <f>ROUND(E469*H469,2)</f>
        <v>0</v>
      </c>
      <c r="J469" s="173"/>
      <c r="K469" s="174">
        <f>ROUND(E469*J469,2)</f>
        <v>0</v>
      </c>
      <c r="L469" s="174">
        <v>21</v>
      </c>
      <c r="M469" s="174">
        <f>G469*(1+L469/100)</f>
        <v>0</v>
      </c>
      <c r="N469" s="161">
        <v>6.0000000000000002E-5</v>
      </c>
      <c r="O469" s="161">
        <f>ROUND(E469*N469,5)</f>
        <v>6.905E-2</v>
      </c>
      <c r="P469" s="161">
        <v>1E-3</v>
      </c>
      <c r="Q469" s="161">
        <f>ROUND(E469*P469,5)</f>
        <v>1.1509</v>
      </c>
      <c r="R469" s="161"/>
      <c r="S469" s="161"/>
      <c r="T469" s="162">
        <v>9.7000000000000003E-2</v>
      </c>
      <c r="U469" s="161">
        <f>ROUND(E469*T469,2)</f>
        <v>111.64</v>
      </c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 t="s">
        <v>123</v>
      </c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outlineLevel="1">
      <c r="A470" s="152"/>
      <c r="B470" s="159"/>
      <c r="C470" s="195" t="s">
        <v>536</v>
      </c>
      <c r="D470" s="163"/>
      <c r="E470" s="169">
        <v>1017.45</v>
      </c>
      <c r="F470" s="174"/>
      <c r="G470" s="174"/>
      <c r="H470" s="174"/>
      <c r="I470" s="174"/>
      <c r="J470" s="174"/>
      <c r="K470" s="174"/>
      <c r="L470" s="174"/>
      <c r="M470" s="174"/>
      <c r="N470" s="161"/>
      <c r="O470" s="161"/>
      <c r="P470" s="161"/>
      <c r="Q470" s="161"/>
      <c r="R470" s="161"/>
      <c r="S470" s="161"/>
      <c r="T470" s="162"/>
      <c r="U470" s="16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 t="s">
        <v>125</v>
      </c>
      <c r="AF470" s="151">
        <v>0</v>
      </c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outlineLevel="1">
      <c r="A471" s="152"/>
      <c r="B471" s="159"/>
      <c r="C471" s="195" t="s">
        <v>537</v>
      </c>
      <c r="D471" s="163"/>
      <c r="E471" s="169">
        <v>133.446</v>
      </c>
      <c r="F471" s="174"/>
      <c r="G471" s="174"/>
      <c r="H471" s="174"/>
      <c r="I471" s="174"/>
      <c r="J471" s="174"/>
      <c r="K471" s="174"/>
      <c r="L471" s="174"/>
      <c r="M471" s="174"/>
      <c r="N471" s="161"/>
      <c r="O471" s="161"/>
      <c r="P471" s="161"/>
      <c r="Q471" s="161"/>
      <c r="R471" s="161"/>
      <c r="S471" s="161"/>
      <c r="T471" s="162"/>
      <c r="U471" s="16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 t="s">
        <v>125</v>
      </c>
      <c r="AF471" s="151">
        <v>0</v>
      </c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outlineLevel="1">
      <c r="A472" s="152">
        <v>89</v>
      </c>
      <c r="B472" s="159" t="s">
        <v>538</v>
      </c>
      <c r="C472" s="194" t="s">
        <v>539</v>
      </c>
      <c r="D472" s="161" t="s">
        <v>317</v>
      </c>
      <c r="E472" s="168">
        <v>1</v>
      </c>
      <c r="F472" s="173"/>
      <c r="G472" s="174">
        <f>ROUND(E472*F472,2)</f>
        <v>0</v>
      </c>
      <c r="H472" s="173"/>
      <c r="I472" s="174">
        <f>ROUND(E472*H472,2)</f>
        <v>0</v>
      </c>
      <c r="J472" s="173"/>
      <c r="K472" s="174">
        <f>ROUND(E472*J472,2)</f>
        <v>0</v>
      </c>
      <c r="L472" s="174">
        <v>21</v>
      </c>
      <c r="M472" s="174">
        <f>G472*(1+L472/100)</f>
        <v>0</v>
      </c>
      <c r="N472" s="161">
        <v>0</v>
      </c>
      <c r="O472" s="161">
        <f>ROUND(E472*N472,5)</f>
        <v>0</v>
      </c>
      <c r="P472" s="161">
        <v>0.192</v>
      </c>
      <c r="Q472" s="161">
        <f>ROUND(E472*P472,5)</f>
        <v>0.192</v>
      </c>
      <c r="R472" s="161"/>
      <c r="S472" s="161"/>
      <c r="T472" s="162">
        <v>0.60199999999999998</v>
      </c>
      <c r="U472" s="161">
        <f>ROUND(E472*T472,2)</f>
        <v>0.6</v>
      </c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 t="s">
        <v>123</v>
      </c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outlineLevel="1">
      <c r="A473" s="152"/>
      <c r="B473" s="159"/>
      <c r="C473" s="195" t="s">
        <v>59</v>
      </c>
      <c r="D473" s="163"/>
      <c r="E473" s="169">
        <v>1</v>
      </c>
      <c r="F473" s="174"/>
      <c r="G473" s="174"/>
      <c r="H473" s="174"/>
      <c r="I473" s="174"/>
      <c r="J473" s="174"/>
      <c r="K473" s="174"/>
      <c r="L473" s="174"/>
      <c r="M473" s="174"/>
      <c r="N473" s="161"/>
      <c r="O473" s="161"/>
      <c r="P473" s="161"/>
      <c r="Q473" s="161"/>
      <c r="R473" s="161"/>
      <c r="S473" s="161"/>
      <c r="T473" s="162"/>
      <c r="U473" s="16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 t="s">
        <v>125</v>
      </c>
      <c r="AF473" s="151">
        <v>0</v>
      </c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outlineLevel="1">
      <c r="A474" s="152">
        <v>90</v>
      </c>
      <c r="B474" s="159" t="s">
        <v>540</v>
      </c>
      <c r="C474" s="194" t="s">
        <v>541</v>
      </c>
      <c r="D474" s="161" t="s">
        <v>317</v>
      </c>
      <c r="E474" s="168">
        <v>2</v>
      </c>
      <c r="F474" s="173"/>
      <c r="G474" s="174">
        <f>ROUND(E474*F474,2)</f>
        <v>0</v>
      </c>
      <c r="H474" s="173"/>
      <c r="I474" s="174">
        <f>ROUND(E474*H474,2)</f>
        <v>0</v>
      </c>
      <c r="J474" s="173"/>
      <c r="K474" s="174">
        <f>ROUND(E474*J474,2)</f>
        <v>0</v>
      </c>
      <c r="L474" s="174">
        <v>21</v>
      </c>
      <c r="M474" s="174">
        <f>G474*(1+L474/100)</f>
        <v>0</v>
      </c>
      <c r="N474" s="161">
        <v>0</v>
      </c>
      <c r="O474" s="161">
        <f>ROUND(E474*N474,5)</f>
        <v>0</v>
      </c>
      <c r="P474" s="161">
        <v>0.21</v>
      </c>
      <c r="Q474" s="161">
        <f>ROUND(E474*P474,5)</f>
        <v>0.42</v>
      </c>
      <c r="R474" s="161"/>
      <c r="S474" s="161"/>
      <c r="T474" s="162">
        <v>0.71399999999999997</v>
      </c>
      <c r="U474" s="161">
        <f>ROUND(E474*T474,2)</f>
        <v>1.43</v>
      </c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 t="s">
        <v>123</v>
      </c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outlineLevel="1">
      <c r="A475" s="152"/>
      <c r="B475" s="159"/>
      <c r="C475" s="195" t="s">
        <v>61</v>
      </c>
      <c r="D475" s="163"/>
      <c r="E475" s="169">
        <v>2</v>
      </c>
      <c r="F475" s="174"/>
      <c r="G475" s="174"/>
      <c r="H475" s="174"/>
      <c r="I475" s="174"/>
      <c r="J475" s="174"/>
      <c r="K475" s="174"/>
      <c r="L475" s="174"/>
      <c r="M475" s="174"/>
      <c r="N475" s="161"/>
      <c r="O475" s="161"/>
      <c r="P475" s="161"/>
      <c r="Q475" s="161"/>
      <c r="R475" s="161"/>
      <c r="S475" s="161"/>
      <c r="T475" s="162"/>
      <c r="U475" s="16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 t="s">
        <v>125</v>
      </c>
      <c r="AF475" s="151">
        <v>0</v>
      </c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outlineLevel="1">
      <c r="A476" s="152">
        <v>91</v>
      </c>
      <c r="B476" s="159" t="s">
        <v>542</v>
      </c>
      <c r="C476" s="194" t="s">
        <v>543</v>
      </c>
      <c r="D476" s="161" t="s">
        <v>317</v>
      </c>
      <c r="E476" s="168">
        <v>1</v>
      </c>
      <c r="F476" s="173"/>
      <c r="G476" s="174">
        <f>ROUND(E476*F476,2)</f>
        <v>0</v>
      </c>
      <c r="H476" s="173"/>
      <c r="I476" s="174">
        <f>ROUND(E476*H476,2)</f>
        <v>0</v>
      </c>
      <c r="J476" s="173"/>
      <c r="K476" s="174">
        <f>ROUND(E476*J476,2)</f>
        <v>0</v>
      </c>
      <c r="L476" s="174">
        <v>21</v>
      </c>
      <c r="M476" s="174">
        <f>G476*(1+L476/100)</f>
        <v>0</v>
      </c>
      <c r="N476" s="161">
        <v>0</v>
      </c>
      <c r="O476" s="161">
        <f>ROUND(E476*N476,5)</f>
        <v>0</v>
      </c>
      <c r="P476" s="161">
        <v>0</v>
      </c>
      <c r="Q476" s="161">
        <f>ROUND(E476*P476,5)</f>
        <v>0</v>
      </c>
      <c r="R476" s="161"/>
      <c r="S476" s="161"/>
      <c r="T476" s="162">
        <v>1.88</v>
      </c>
      <c r="U476" s="161">
        <f>ROUND(E476*T476,2)</f>
        <v>1.88</v>
      </c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 t="s">
        <v>123</v>
      </c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outlineLevel="1">
      <c r="A477" s="152"/>
      <c r="B477" s="159"/>
      <c r="C477" s="195" t="s">
        <v>544</v>
      </c>
      <c r="D477" s="163"/>
      <c r="E477" s="169">
        <v>1</v>
      </c>
      <c r="F477" s="174"/>
      <c r="G477" s="174"/>
      <c r="H477" s="174"/>
      <c r="I477" s="174"/>
      <c r="J477" s="174"/>
      <c r="K477" s="174"/>
      <c r="L477" s="174"/>
      <c r="M477" s="174"/>
      <c r="N477" s="161"/>
      <c r="O477" s="161"/>
      <c r="P477" s="161"/>
      <c r="Q477" s="161"/>
      <c r="R477" s="161"/>
      <c r="S477" s="161"/>
      <c r="T477" s="162"/>
      <c r="U477" s="16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 t="s">
        <v>125</v>
      </c>
      <c r="AF477" s="151">
        <v>0</v>
      </c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outlineLevel="1">
      <c r="A478" s="152">
        <v>92</v>
      </c>
      <c r="B478" s="159" t="s">
        <v>545</v>
      </c>
      <c r="C478" s="194" t="s">
        <v>546</v>
      </c>
      <c r="D478" s="161" t="s">
        <v>317</v>
      </c>
      <c r="E478" s="168">
        <v>1</v>
      </c>
      <c r="F478" s="173"/>
      <c r="G478" s="174">
        <f>ROUND(E478*F478,2)</f>
        <v>0</v>
      </c>
      <c r="H478" s="173"/>
      <c r="I478" s="174">
        <f>ROUND(E478*H478,2)</f>
        <v>0</v>
      </c>
      <c r="J478" s="173"/>
      <c r="K478" s="174">
        <f>ROUND(E478*J478,2)</f>
        <v>0</v>
      </c>
      <c r="L478" s="174">
        <v>21</v>
      </c>
      <c r="M478" s="174">
        <f>G478*(1+L478/100)</f>
        <v>0</v>
      </c>
      <c r="N478" s="161">
        <v>3.5999999999999997E-2</v>
      </c>
      <c r="O478" s="161">
        <f>ROUND(E478*N478,5)</f>
        <v>3.5999999999999997E-2</v>
      </c>
      <c r="P478" s="161">
        <v>0</v>
      </c>
      <c r="Q478" s="161">
        <f>ROUND(E478*P478,5)</f>
        <v>0</v>
      </c>
      <c r="R478" s="161"/>
      <c r="S478" s="161"/>
      <c r="T478" s="162">
        <v>0</v>
      </c>
      <c r="U478" s="161">
        <f>ROUND(E478*T478,2)</f>
        <v>0</v>
      </c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 t="s">
        <v>169</v>
      </c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outlineLevel="1">
      <c r="A479" s="152"/>
      <c r="B479" s="159"/>
      <c r="C479" s="195" t="s">
        <v>547</v>
      </c>
      <c r="D479" s="163"/>
      <c r="E479" s="169">
        <v>1</v>
      </c>
      <c r="F479" s="174"/>
      <c r="G479" s="174"/>
      <c r="H479" s="174"/>
      <c r="I479" s="174"/>
      <c r="J479" s="174"/>
      <c r="K479" s="174"/>
      <c r="L479" s="174"/>
      <c r="M479" s="174"/>
      <c r="N479" s="161"/>
      <c r="O479" s="161"/>
      <c r="P479" s="161"/>
      <c r="Q479" s="161"/>
      <c r="R479" s="161"/>
      <c r="S479" s="161"/>
      <c r="T479" s="162"/>
      <c r="U479" s="16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 t="s">
        <v>125</v>
      </c>
      <c r="AF479" s="151">
        <v>0</v>
      </c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outlineLevel="1">
      <c r="A480" s="152">
        <v>93</v>
      </c>
      <c r="B480" s="159" t="s">
        <v>548</v>
      </c>
      <c r="C480" s="194" t="s">
        <v>549</v>
      </c>
      <c r="D480" s="161" t="s">
        <v>317</v>
      </c>
      <c r="E480" s="168">
        <v>2</v>
      </c>
      <c r="F480" s="173"/>
      <c r="G480" s="174">
        <f>ROUND(E480*F480,2)</f>
        <v>0</v>
      </c>
      <c r="H480" s="173"/>
      <c r="I480" s="174">
        <f>ROUND(E480*H480,2)</f>
        <v>0</v>
      </c>
      <c r="J480" s="173"/>
      <c r="K480" s="174">
        <f>ROUND(E480*J480,2)</f>
        <v>0</v>
      </c>
      <c r="L480" s="174">
        <v>21</v>
      </c>
      <c r="M480" s="174">
        <f>G480*(1+L480/100)</f>
        <v>0</v>
      </c>
      <c r="N480" s="161">
        <v>0</v>
      </c>
      <c r="O480" s="161">
        <f>ROUND(E480*N480,5)</f>
        <v>0</v>
      </c>
      <c r="P480" s="161">
        <v>0</v>
      </c>
      <c r="Q480" s="161">
        <f>ROUND(E480*P480,5)</f>
        <v>0</v>
      </c>
      <c r="R480" s="161"/>
      <c r="S480" s="161"/>
      <c r="T480" s="162">
        <v>3.36</v>
      </c>
      <c r="U480" s="161">
        <f>ROUND(E480*T480,2)</f>
        <v>6.72</v>
      </c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 t="s">
        <v>123</v>
      </c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outlineLevel="1">
      <c r="A481" s="152"/>
      <c r="B481" s="159"/>
      <c r="C481" s="195" t="s">
        <v>550</v>
      </c>
      <c r="D481" s="163"/>
      <c r="E481" s="169">
        <v>2</v>
      </c>
      <c r="F481" s="174"/>
      <c r="G481" s="174"/>
      <c r="H481" s="174"/>
      <c r="I481" s="174"/>
      <c r="J481" s="174"/>
      <c r="K481" s="174"/>
      <c r="L481" s="174"/>
      <c r="M481" s="174"/>
      <c r="N481" s="161"/>
      <c r="O481" s="161"/>
      <c r="P481" s="161"/>
      <c r="Q481" s="161"/>
      <c r="R481" s="161"/>
      <c r="S481" s="161"/>
      <c r="T481" s="162"/>
      <c r="U481" s="16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 t="s">
        <v>125</v>
      </c>
      <c r="AF481" s="151">
        <v>0</v>
      </c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</row>
    <row r="482" spans="1:60" ht="22.5" outlineLevel="1">
      <c r="A482" s="152">
        <v>94</v>
      </c>
      <c r="B482" s="159" t="s">
        <v>551</v>
      </c>
      <c r="C482" s="194" t="s">
        <v>552</v>
      </c>
      <c r="D482" s="161" t="s">
        <v>317</v>
      </c>
      <c r="E482" s="168">
        <v>1</v>
      </c>
      <c r="F482" s="173"/>
      <c r="G482" s="174">
        <f>ROUND(E482*F482,2)</f>
        <v>0</v>
      </c>
      <c r="H482" s="173"/>
      <c r="I482" s="174">
        <f>ROUND(E482*H482,2)</f>
        <v>0</v>
      </c>
      <c r="J482" s="173"/>
      <c r="K482" s="174">
        <f>ROUND(E482*J482,2)</f>
        <v>0</v>
      </c>
      <c r="L482" s="174">
        <v>21</v>
      </c>
      <c r="M482" s="174">
        <f>G482*(1+L482/100)</f>
        <v>0</v>
      </c>
      <c r="N482" s="161">
        <v>7.3999999999999996E-2</v>
      </c>
      <c r="O482" s="161">
        <f>ROUND(E482*N482,5)</f>
        <v>7.3999999999999996E-2</v>
      </c>
      <c r="P482" s="161">
        <v>0</v>
      </c>
      <c r="Q482" s="161">
        <f>ROUND(E482*P482,5)</f>
        <v>0</v>
      </c>
      <c r="R482" s="161"/>
      <c r="S482" s="161"/>
      <c r="T482" s="162">
        <v>0</v>
      </c>
      <c r="U482" s="161">
        <f>ROUND(E482*T482,2)</f>
        <v>0</v>
      </c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 t="s">
        <v>169</v>
      </c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outlineLevel="1">
      <c r="A483" s="152"/>
      <c r="B483" s="159"/>
      <c r="C483" s="195" t="s">
        <v>553</v>
      </c>
      <c r="D483" s="163"/>
      <c r="E483" s="169">
        <v>1</v>
      </c>
      <c r="F483" s="174"/>
      <c r="G483" s="174"/>
      <c r="H483" s="174"/>
      <c r="I483" s="174"/>
      <c r="J483" s="174"/>
      <c r="K483" s="174"/>
      <c r="L483" s="174"/>
      <c r="M483" s="174"/>
      <c r="N483" s="161"/>
      <c r="O483" s="161"/>
      <c r="P483" s="161"/>
      <c r="Q483" s="161"/>
      <c r="R483" s="161"/>
      <c r="S483" s="161"/>
      <c r="T483" s="162"/>
      <c r="U483" s="16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 t="s">
        <v>125</v>
      </c>
      <c r="AF483" s="151">
        <v>0</v>
      </c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ht="22.5" outlineLevel="1">
      <c r="A484" s="152">
        <v>95</v>
      </c>
      <c r="B484" s="159" t="s">
        <v>554</v>
      </c>
      <c r="C484" s="194" t="s">
        <v>555</v>
      </c>
      <c r="D484" s="161" t="s">
        <v>317</v>
      </c>
      <c r="E484" s="168">
        <v>1</v>
      </c>
      <c r="F484" s="173"/>
      <c r="G484" s="174">
        <f>ROUND(E484*F484,2)</f>
        <v>0</v>
      </c>
      <c r="H484" s="173"/>
      <c r="I484" s="174">
        <f>ROUND(E484*H484,2)</f>
        <v>0</v>
      </c>
      <c r="J484" s="173"/>
      <c r="K484" s="174">
        <f>ROUND(E484*J484,2)</f>
        <v>0</v>
      </c>
      <c r="L484" s="174">
        <v>21</v>
      </c>
      <c r="M484" s="174">
        <f>G484*(1+L484/100)</f>
        <v>0</v>
      </c>
      <c r="N484" s="161">
        <v>7.3999999999999996E-2</v>
      </c>
      <c r="O484" s="161">
        <f>ROUND(E484*N484,5)</f>
        <v>7.3999999999999996E-2</v>
      </c>
      <c r="P484" s="161">
        <v>0</v>
      </c>
      <c r="Q484" s="161">
        <f>ROUND(E484*P484,5)</f>
        <v>0</v>
      </c>
      <c r="R484" s="161"/>
      <c r="S484" s="161"/>
      <c r="T484" s="162">
        <v>0</v>
      </c>
      <c r="U484" s="161">
        <f>ROUND(E484*T484,2)</f>
        <v>0</v>
      </c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 t="s">
        <v>169</v>
      </c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outlineLevel="1">
      <c r="A485" s="152"/>
      <c r="B485" s="159"/>
      <c r="C485" s="195" t="s">
        <v>556</v>
      </c>
      <c r="D485" s="163"/>
      <c r="E485" s="169">
        <v>1</v>
      </c>
      <c r="F485" s="174"/>
      <c r="G485" s="174"/>
      <c r="H485" s="174"/>
      <c r="I485" s="174"/>
      <c r="J485" s="174"/>
      <c r="K485" s="174"/>
      <c r="L485" s="174"/>
      <c r="M485" s="174"/>
      <c r="N485" s="161"/>
      <c r="O485" s="161"/>
      <c r="P485" s="161"/>
      <c r="Q485" s="161"/>
      <c r="R485" s="161"/>
      <c r="S485" s="161"/>
      <c r="T485" s="162"/>
      <c r="U485" s="16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 t="s">
        <v>125</v>
      </c>
      <c r="AF485" s="151">
        <v>0</v>
      </c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outlineLevel="1">
      <c r="A486" s="152">
        <v>96</v>
      </c>
      <c r="B486" s="159" t="s">
        <v>557</v>
      </c>
      <c r="C486" s="194" t="s">
        <v>558</v>
      </c>
      <c r="D486" s="161" t="s">
        <v>229</v>
      </c>
      <c r="E486" s="168">
        <v>259.24</v>
      </c>
      <c r="F486" s="173"/>
      <c r="G486" s="174">
        <f>ROUND(E486*F486,2)</f>
        <v>0</v>
      </c>
      <c r="H486" s="173"/>
      <c r="I486" s="174">
        <f>ROUND(E486*H486,2)</f>
        <v>0</v>
      </c>
      <c r="J486" s="173"/>
      <c r="K486" s="174">
        <f>ROUND(E486*J486,2)</f>
        <v>0</v>
      </c>
      <c r="L486" s="174">
        <v>21</v>
      </c>
      <c r="M486" s="174">
        <f>G486*(1+L486/100)</f>
        <v>0</v>
      </c>
      <c r="N486" s="161">
        <v>0</v>
      </c>
      <c r="O486" s="161">
        <f>ROUND(E486*N486,5)</f>
        <v>0</v>
      </c>
      <c r="P486" s="161">
        <v>0</v>
      </c>
      <c r="Q486" s="161">
        <f>ROUND(E486*P486,5)</f>
        <v>0</v>
      </c>
      <c r="R486" s="161"/>
      <c r="S486" s="161"/>
      <c r="T486" s="162">
        <v>0.41</v>
      </c>
      <c r="U486" s="161">
        <f>ROUND(E486*T486,2)</f>
        <v>106.29</v>
      </c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 t="s">
        <v>123</v>
      </c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outlineLevel="1">
      <c r="A487" s="152"/>
      <c r="B487" s="159"/>
      <c r="C487" s="195" t="s">
        <v>559</v>
      </c>
      <c r="D487" s="163"/>
      <c r="E487" s="169"/>
      <c r="F487" s="174"/>
      <c r="G487" s="174"/>
      <c r="H487" s="174"/>
      <c r="I487" s="174"/>
      <c r="J487" s="174"/>
      <c r="K487" s="174"/>
      <c r="L487" s="174"/>
      <c r="M487" s="174"/>
      <c r="N487" s="161"/>
      <c r="O487" s="161"/>
      <c r="P487" s="161"/>
      <c r="Q487" s="161"/>
      <c r="R487" s="161"/>
      <c r="S487" s="161"/>
      <c r="T487" s="162"/>
      <c r="U487" s="16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 t="s">
        <v>125</v>
      </c>
      <c r="AF487" s="151">
        <v>0</v>
      </c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outlineLevel="1">
      <c r="A488" s="152"/>
      <c r="B488" s="159"/>
      <c r="C488" s="195" t="s">
        <v>526</v>
      </c>
      <c r="D488" s="163"/>
      <c r="E488" s="169">
        <v>52.991999999999997</v>
      </c>
      <c r="F488" s="174"/>
      <c r="G488" s="174"/>
      <c r="H488" s="174"/>
      <c r="I488" s="174"/>
      <c r="J488" s="174"/>
      <c r="K488" s="174"/>
      <c r="L488" s="174"/>
      <c r="M488" s="174"/>
      <c r="N488" s="161"/>
      <c r="O488" s="161"/>
      <c r="P488" s="161"/>
      <c r="Q488" s="161"/>
      <c r="R488" s="161"/>
      <c r="S488" s="161"/>
      <c r="T488" s="162"/>
      <c r="U488" s="16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 t="s">
        <v>125</v>
      </c>
      <c r="AF488" s="151">
        <v>0</v>
      </c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outlineLevel="1">
      <c r="A489" s="152"/>
      <c r="B489" s="159"/>
      <c r="C489" s="195" t="s">
        <v>560</v>
      </c>
      <c r="D489" s="163"/>
      <c r="E489" s="169">
        <v>22.567</v>
      </c>
      <c r="F489" s="174"/>
      <c r="G489" s="174"/>
      <c r="H489" s="174"/>
      <c r="I489" s="174"/>
      <c r="J489" s="174"/>
      <c r="K489" s="174"/>
      <c r="L489" s="174"/>
      <c r="M489" s="174"/>
      <c r="N489" s="161"/>
      <c r="O489" s="161"/>
      <c r="P489" s="161"/>
      <c r="Q489" s="161"/>
      <c r="R489" s="161"/>
      <c r="S489" s="161"/>
      <c r="T489" s="162"/>
      <c r="U489" s="16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 t="s">
        <v>125</v>
      </c>
      <c r="AF489" s="151">
        <v>0</v>
      </c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outlineLevel="1">
      <c r="A490" s="152"/>
      <c r="B490" s="159"/>
      <c r="C490" s="195" t="s">
        <v>528</v>
      </c>
      <c r="D490" s="163"/>
      <c r="E490" s="169">
        <v>44.94</v>
      </c>
      <c r="F490" s="174"/>
      <c r="G490" s="174"/>
      <c r="H490" s="174"/>
      <c r="I490" s="174"/>
      <c r="J490" s="174"/>
      <c r="K490" s="174"/>
      <c r="L490" s="174"/>
      <c r="M490" s="174"/>
      <c r="N490" s="161"/>
      <c r="O490" s="161"/>
      <c r="P490" s="161"/>
      <c r="Q490" s="161"/>
      <c r="R490" s="161"/>
      <c r="S490" s="161"/>
      <c r="T490" s="162"/>
      <c r="U490" s="16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 t="s">
        <v>125</v>
      </c>
      <c r="AF490" s="151">
        <v>0</v>
      </c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outlineLevel="1">
      <c r="A491" s="152"/>
      <c r="B491" s="159"/>
      <c r="C491" s="195" t="s">
        <v>529</v>
      </c>
      <c r="D491" s="163"/>
      <c r="E491" s="169">
        <v>24.25</v>
      </c>
      <c r="F491" s="174"/>
      <c r="G491" s="174"/>
      <c r="H491" s="174"/>
      <c r="I491" s="174"/>
      <c r="J491" s="174"/>
      <c r="K491" s="174"/>
      <c r="L491" s="174"/>
      <c r="M491" s="174"/>
      <c r="N491" s="161"/>
      <c r="O491" s="161"/>
      <c r="P491" s="161"/>
      <c r="Q491" s="161"/>
      <c r="R491" s="161"/>
      <c r="S491" s="161"/>
      <c r="T491" s="162"/>
      <c r="U491" s="16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 t="s">
        <v>125</v>
      </c>
      <c r="AF491" s="151">
        <v>0</v>
      </c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outlineLevel="1">
      <c r="A492" s="152"/>
      <c r="B492" s="159"/>
      <c r="C492" s="195" t="s">
        <v>530</v>
      </c>
      <c r="D492" s="163"/>
      <c r="E492" s="169">
        <v>21.821999999999999</v>
      </c>
      <c r="F492" s="174"/>
      <c r="G492" s="174"/>
      <c r="H492" s="174"/>
      <c r="I492" s="174"/>
      <c r="J492" s="174"/>
      <c r="K492" s="174"/>
      <c r="L492" s="174"/>
      <c r="M492" s="174"/>
      <c r="N492" s="161"/>
      <c r="O492" s="161"/>
      <c r="P492" s="161"/>
      <c r="Q492" s="161"/>
      <c r="R492" s="161"/>
      <c r="S492" s="161"/>
      <c r="T492" s="162"/>
      <c r="U492" s="16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 t="s">
        <v>125</v>
      </c>
      <c r="AF492" s="151">
        <v>0</v>
      </c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outlineLevel="1">
      <c r="A493" s="152"/>
      <c r="B493" s="159"/>
      <c r="C493" s="195" t="s">
        <v>531</v>
      </c>
      <c r="D493" s="163"/>
      <c r="E493" s="169">
        <v>1.323</v>
      </c>
      <c r="F493" s="174"/>
      <c r="G493" s="174"/>
      <c r="H493" s="174"/>
      <c r="I493" s="174"/>
      <c r="J493" s="174"/>
      <c r="K493" s="174"/>
      <c r="L493" s="174"/>
      <c r="M493" s="174"/>
      <c r="N493" s="161"/>
      <c r="O493" s="161"/>
      <c r="P493" s="161"/>
      <c r="Q493" s="161"/>
      <c r="R493" s="161"/>
      <c r="S493" s="161"/>
      <c r="T493" s="162"/>
      <c r="U493" s="16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 t="s">
        <v>125</v>
      </c>
      <c r="AF493" s="151">
        <v>0</v>
      </c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outlineLevel="1">
      <c r="A494" s="152"/>
      <c r="B494" s="159"/>
      <c r="C494" s="195" t="s">
        <v>532</v>
      </c>
      <c r="D494" s="163"/>
      <c r="E494" s="169">
        <v>31.7</v>
      </c>
      <c r="F494" s="174"/>
      <c r="G494" s="174"/>
      <c r="H494" s="174"/>
      <c r="I494" s="174"/>
      <c r="J494" s="174"/>
      <c r="K494" s="174"/>
      <c r="L494" s="174"/>
      <c r="M494" s="174"/>
      <c r="N494" s="161"/>
      <c r="O494" s="161"/>
      <c r="P494" s="161"/>
      <c r="Q494" s="161"/>
      <c r="R494" s="161"/>
      <c r="S494" s="161"/>
      <c r="T494" s="162"/>
      <c r="U494" s="16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 t="s">
        <v>125</v>
      </c>
      <c r="AF494" s="151">
        <v>0</v>
      </c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outlineLevel="1">
      <c r="A495" s="152"/>
      <c r="B495" s="159"/>
      <c r="C495" s="195" t="s">
        <v>533</v>
      </c>
      <c r="D495" s="163"/>
      <c r="E495" s="169">
        <v>58.295999999999999</v>
      </c>
      <c r="F495" s="174"/>
      <c r="G495" s="174"/>
      <c r="H495" s="174"/>
      <c r="I495" s="174"/>
      <c r="J495" s="174"/>
      <c r="K495" s="174"/>
      <c r="L495" s="174"/>
      <c r="M495" s="174"/>
      <c r="N495" s="161"/>
      <c r="O495" s="161"/>
      <c r="P495" s="161"/>
      <c r="Q495" s="161"/>
      <c r="R495" s="161"/>
      <c r="S495" s="161"/>
      <c r="T495" s="162"/>
      <c r="U495" s="16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 t="s">
        <v>125</v>
      </c>
      <c r="AF495" s="151">
        <v>0</v>
      </c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outlineLevel="1">
      <c r="A496" s="152"/>
      <c r="B496" s="159"/>
      <c r="C496" s="195" t="s">
        <v>561</v>
      </c>
      <c r="D496" s="163"/>
      <c r="E496" s="169">
        <v>1.35</v>
      </c>
      <c r="F496" s="174"/>
      <c r="G496" s="174"/>
      <c r="H496" s="174"/>
      <c r="I496" s="174"/>
      <c r="J496" s="174"/>
      <c r="K496" s="174"/>
      <c r="L496" s="174"/>
      <c r="M496" s="174"/>
      <c r="N496" s="161"/>
      <c r="O496" s="161"/>
      <c r="P496" s="161"/>
      <c r="Q496" s="161"/>
      <c r="R496" s="161"/>
      <c r="S496" s="161"/>
      <c r="T496" s="162"/>
      <c r="U496" s="16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 t="s">
        <v>125</v>
      </c>
      <c r="AF496" s="151">
        <v>0</v>
      </c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ht="22.5" outlineLevel="1">
      <c r="A497" s="152">
        <v>97</v>
      </c>
      <c r="B497" s="159" t="s">
        <v>562</v>
      </c>
      <c r="C497" s="194" t="s">
        <v>563</v>
      </c>
      <c r="D497" s="161" t="s">
        <v>317</v>
      </c>
      <c r="E497" s="168">
        <v>93</v>
      </c>
      <c r="F497" s="173"/>
      <c r="G497" s="174">
        <f>ROUND(E497*F497,2)</f>
        <v>0</v>
      </c>
      <c r="H497" s="173"/>
      <c r="I497" s="174">
        <f>ROUND(E497*H497,2)</f>
        <v>0</v>
      </c>
      <c r="J497" s="173"/>
      <c r="K497" s="174">
        <f>ROUND(E497*J497,2)</f>
        <v>0</v>
      </c>
      <c r="L497" s="174">
        <v>21</v>
      </c>
      <c r="M497" s="174">
        <f>G497*(1+L497/100)</f>
        <v>0</v>
      </c>
      <c r="N497" s="161">
        <v>8.0000000000000002E-3</v>
      </c>
      <c r="O497" s="161">
        <f>ROUND(E497*N497,5)</f>
        <v>0.74399999999999999</v>
      </c>
      <c r="P497" s="161">
        <v>0</v>
      </c>
      <c r="Q497" s="161">
        <f>ROUND(E497*P497,5)</f>
        <v>0</v>
      </c>
      <c r="R497" s="161"/>
      <c r="S497" s="161"/>
      <c r="T497" s="162">
        <v>0</v>
      </c>
      <c r="U497" s="161">
        <f>ROUND(E497*T497,2)</f>
        <v>0</v>
      </c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 t="s">
        <v>169</v>
      </c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outlineLevel="1">
      <c r="A498" s="152"/>
      <c r="B498" s="159"/>
      <c r="C498" s="256" t="s">
        <v>564</v>
      </c>
      <c r="D498" s="257"/>
      <c r="E498" s="258"/>
      <c r="F498" s="259"/>
      <c r="G498" s="260"/>
      <c r="H498" s="174"/>
      <c r="I498" s="174"/>
      <c r="J498" s="174"/>
      <c r="K498" s="174"/>
      <c r="L498" s="174"/>
      <c r="M498" s="174"/>
      <c r="N498" s="161"/>
      <c r="O498" s="161"/>
      <c r="P498" s="161"/>
      <c r="Q498" s="161"/>
      <c r="R498" s="161"/>
      <c r="S498" s="161"/>
      <c r="T498" s="162"/>
      <c r="U498" s="16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 t="s">
        <v>289</v>
      </c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4" t="str">
        <f>C498</f>
        <v>specifikace dle PD, min. tech. standard Pilofor light</v>
      </c>
      <c r="BB498" s="151"/>
      <c r="BC498" s="151"/>
      <c r="BD498" s="151"/>
      <c r="BE498" s="151"/>
      <c r="BF498" s="151"/>
      <c r="BG498" s="151"/>
      <c r="BH498" s="151"/>
    </row>
    <row r="499" spans="1:60" outlineLevel="1">
      <c r="A499" s="152"/>
      <c r="B499" s="159"/>
      <c r="C499" s="195" t="s">
        <v>565</v>
      </c>
      <c r="D499" s="163"/>
      <c r="E499" s="169">
        <v>93</v>
      </c>
      <c r="F499" s="174"/>
      <c r="G499" s="174"/>
      <c r="H499" s="174"/>
      <c r="I499" s="174"/>
      <c r="J499" s="174"/>
      <c r="K499" s="174"/>
      <c r="L499" s="174"/>
      <c r="M499" s="174"/>
      <c r="N499" s="161"/>
      <c r="O499" s="161"/>
      <c r="P499" s="161"/>
      <c r="Q499" s="161"/>
      <c r="R499" s="161"/>
      <c r="S499" s="161"/>
      <c r="T499" s="162"/>
      <c r="U499" s="16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 t="s">
        <v>125</v>
      </c>
      <c r="AF499" s="151">
        <v>0</v>
      </c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ht="22.5" outlineLevel="1">
      <c r="A500" s="152">
        <v>98</v>
      </c>
      <c r="B500" s="159" t="s">
        <v>566</v>
      </c>
      <c r="C500" s="194" t="s">
        <v>563</v>
      </c>
      <c r="D500" s="161" t="s">
        <v>317</v>
      </c>
      <c r="E500" s="168">
        <v>1</v>
      </c>
      <c r="F500" s="173"/>
      <c r="G500" s="174">
        <f>ROUND(E500*F500,2)</f>
        <v>0</v>
      </c>
      <c r="H500" s="173"/>
      <c r="I500" s="174">
        <f>ROUND(E500*H500,2)</f>
        <v>0</v>
      </c>
      <c r="J500" s="173"/>
      <c r="K500" s="174">
        <f>ROUND(E500*J500,2)</f>
        <v>0</v>
      </c>
      <c r="L500" s="174">
        <v>21</v>
      </c>
      <c r="M500" s="174">
        <f>G500*(1+L500/100)</f>
        <v>0</v>
      </c>
      <c r="N500" s="161">
        <v>8.0000000000000002E-3</v>
      </c>
      <c r="O500" s="161">
        <f>ROUND(E500*N500,5)</f>
        <v>8.0000000000000002E-3</v>
      </c>
      <c r="P500" s="161">
        <v>0</v>
      </c>
      <c r="Q500" s="161">
        <f>ROUND(E500*P500,5)</f>
        <v>0</v>
      </c>
      <c r="R500" s="161"/>
      <c r="S500" s="161"/>
      <c r="T500" s="162">
        <v>0</v>
      </c>
      <c r="U500" s="161">
        <f>ROUND(E500*T500,2)</f>
        <v>0</v>
      </c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 t="s">
        <v>169</v>
      </c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outlineLevel="1">
      <c r="A501" s="152"/>
      <c r="B501" s="159"/>
      <c r="C501" s="256" t="s">
        <v>564</v>
      </c>
      <c r="D501" s="257"/>
      <c r="E501" s="258"/>
      <c r="F501" s="259"/>
      <c r="G501" s="260"/>
      <c r="H501" s="174"/>
      <c r="I501" s="174"/>
      <c r="J501" s="174"/>
      <c r="K501" s="174"/>
      <c r="L501" s="174"/>
      <c r="M501" s="174"/>
      <c r="N501" s="161"/>
      <c r="O501" s="161"/>
      <c r="P501" s="161"/>
      <c r="Q501" s="161"/>
      <c r="R501" s="161"/>
      <c r="S501" s="161"/>
      <c r="T501" s="162"/>
      <c r="U501" s="16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 t="s">
        <v>289</v>
      </c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4" t="str">
        <f>C501</f>
        <v>specifikace dle PD, min. tech. standard Pilofor light</v>
      </c>
      <c r="BB501" s="151"/>
      <c r="BC501" s="151"/>
      <c r="BD501" s="151"/>
      <c r="BE501" s="151"/>
      <c r="BF501" s="151"/>
      <c r="BG501" s="151"/>
      <c r="BH501" s="151"/>
    </row>
    <row r="502" spans="1:60" outlineLevel="1">
      <c r="A502" s="152"/>
      <c r="B502" s="159"/>
      <c r="C502" s="195" t="s">
        <v>567</v>
      </c>
      <c r="D502" s="163"/>
      <c r="E502" s="169">
        <v>1</v>
      </c>
      <c r="F502" s="174"/>
      <c r="G502" s="174"/>
      <c r="H502" s="174"/>
      <c r="I502" s="174"/>
      <c r="J502" s="174"/>
      <c r="K502" s="174"/>
      <c r="L502" s="174"/>
      <c r="M502" s="174"/>
      <c r="N502" s="161"/>
      <c r="O502" s="161"/>
      <c r="P502" s="161"/>
      <c r="Q502" s="161"/>
      <c r="R502" s="161"/>
      <c r="S502" s="161"/>
      <c r="T502" s="162"/>
      <c r="U502" s="16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 t="s">
        <v>125</v>
      </c>
      <c r="AF502" s="151">
        <v>0</v>
      </c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ht="22.5" outlineLevel="1">
      <c r="A503" s="152">
        <v>99</v>
      </c>
      <c r="B503" s="159" t="s">
        <v>568</v>
      </c>
      <c r="C503" s="194" t="s">
        <v>563</v>
      </c>
      <c r="D503" s="161" t="s">
        <v>317</v>
      </c>
      <c r="E503" s="168">
        <v>1</v>
      </c>
      <c r="F503" s="173"/>
      <c r="G503" s="174">
        <f>ROUND(E503*F503,2)</f>
        <v>0</v>
      </c>
      <c r="H503" s="173"/>
      <c r="I503" s="174">
        <f>ROUND(E503*H503,2)</f>
        <v>0</v>
      </c>
      <c r="J503" s="173"/>
      <c r="K503" s="174">
        <f>ROUND(E503*J503,2)</f>
        <v>0</v>
      </c>
      <c r="L503" s="174">
        <v>21</v>
      </c>
      <c r="M503" s="174">
        <f>G503*(1+L503/100)</f>
        <v>0</v>
      </c>
      <c r="N503" s="161">
        <v>8.0000000000000002E-3</v>
      </c>
      <c r="O503" s="161">
        <f>ROUND(E503*N503,5)</f>
        <v>8.0000000000000002E-3</v>
      </c>
      <c r="P503" s="161">
        <v>0</v>
      </c>
      <c r="Q503" s="161">
        <f>ROUND(E503*P503,5)</f>
        <v>0</v>
      </c>
      <c r="R503" s="161"/>
      <c r="S503" s="161"/>
      <c r="T503" s="162">
        <v>0</v>
      </c>
      <c r="U503" s="161">
        <f>ROUND(E503*T503,2)</f>
        <v>0</v>
      </c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 t="s">
        <v>169</v>
      </c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outlineLevel="1">
      <c r="A504" s="152"/>
      <c r="B504" s="159"/>
      <c r="C504" s="256" t="s">
        <v>564</v>
      </c>
      <c r="D504" s="257"/>
      <c r="E504" s="258"/>
      <c r="F504" s="259"/>
      <c r="G504" s="260"/>
      <c r="H504" s="174"/>
      <c r="I504" s="174"/>
      <c r="J504" s="174"/>
      <c r="K504" s="174"/>
      <c r="L504" s="174"/>
      <c r="M504" s="174"/>
      <c r="N504" s="161"/>
      <c r="O504" s="161"/>
      <c r="P504" s="161"/>
      <c r="Q504" s="161"/>
      <c r="R504" s="161"/>
      <c r="S504" s="161"/>
      <c r="T504" s="162"/>
      <c r="U504" s="16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 t="s">
        <v>289</v>
      </c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4" t="str">
        <f>C504</f>
        <v>specifikace dle PD, min. tech. standard Pilofor light</v>
      </c>
      <c r="BB504" s="151"/>
      <c r="BC504" s="151"/>
      <c r="BD504" s="151"/>
      <c r="BE504" s="151"/>
      <c r="BF504" s="151"/>
      <c r="BG504" s="151"/>
      <c r="BH504" s="151"/>
    </row>
    <row r="505" spans="1:60" outlineLevel="1">
      <c r="A505" s="152"/>
      <c r="B505" s="159"/>
      <c r="C505" s="195" t="s">
        <v>569</v>
      </c>
      <c r="D505" s="163"/>
      <c r="E505" s="169">
        <v>1</v>
      </c>
      <c r="F505" s="174"/>
      <c r="G505" s="174"/>
      <c r="H505" s="174"/>
      <c r="I505" s="174"/>
      <c r="J505" s="174"/>
      <c r="K505" s="174"/>
      <c r="L505" s="174"/>
      <c r="M505" s="174"/>
      <c r="N505" s="161"/>
      <c r="O505" s="161"/>
      <c r="P505" s="161"/>
      <c r="Q505" s="161"/>
      <c r="R505" s="161"/>
      <c r="S505" s="161"/>
      <c r="T505" s="162"/>
      <c r="U505" s="16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 t="s">
        <v>125</v>
      </c>
      <c r="AF505" s="151">
        <v>0</v>
      </c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ht="22.5" outlineLevel="1">
      <c r="A506" s="152">
        <v>100</v>
      </c>
      <c r="B506" s="159" t="s">
        <v>570</v>
      </c>
      <c r="C506" s="194" t="s">
        <v>563</v>
      </c>
      <c r="D506" s="161" t="s">
        <v>317</v>
      </c>
      <c r="E506" s="168">
        <v>1</v>
      </c>
      <c r="F506" s="173"/>
      <c r="G506" s="174">
        <f>ROUND(E506*F506,2)</f>
        <v>0</v>
      </c>
      <c r="H506" s="173"/>
      <c r="I506" s="174">
        <f>ROUND(E506*H506,2)</f>
        <v>0</v>
      </c>
      <c r="J506" s="173"/>
      <c r="K506" s="174">
        <f>ROUND(E506*J506,2)</f>
        <v>0</v>
      </c>
      <c r="L506" s="174">
        <v>21</v>
      </c>
      <c r="M506" s="174">
        <f>G506*(1+L506/100)</f>
        <v>0</v>
      </c>
      <c r="N506" s="161">
        <v>8.0000000000000002E-3</v>
      </c>
      <c r="O506" s="161">
        <f>ROUND(E506*N506,5)</f>
        <v>8.0000000000000002E-3</v>
      </c>
      <c r="P506" s="161">
        <v>0</v>
      </c>
      <c r="Q506" s="161">
        <f>ROUND(E506*P506,5)</f>
        <v>0</v>
      </c>
      <c r="R506" s="161"/>
      <c r="S506" s="161"/>
      <c r="T506" s="162">
        <v>0</v>
      </c>
      <c r="U506" s="161">
        <f>ROUND(E506*T506,2)</f>
        <v>0</v>
      </c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 t="s">
        <v>169</v>
      </c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60" outlineLevel="1">
      <c r="A507" s="152"/>
      <c r="B507" s="159"/>
      <c r="C507" s="256" t="s">
        <v>564</v>
      </c>
      <c r="D507" s="257"/>
      <c r="E507" s="258"/>
      <c r="F507" s="259"/>
      <c r="G507" s="260"/>
      <c r="H507" s="174"/>
      <c r="I507" s="174"/>
      <c r="J507" s="174"/>
      <c r="K507" s="174"/>
      <c r="L507" s="174"/>
      <c r="M507" s="174"/>
      <c r="N507" s="161"/>
      <c r="O507" s="161"/>
      <c r="P507" s="161"/>
      <c r="Q507" s="161"/>
      <c r="R507" s="161"/>
      <c r="S507" s="161"/>
      <c r="T507" s="162"/>
      <c r="U507" s="16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 t="s">
        <v>289</v>
      </c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4" t="str">
        <f>C507</f>
        <v>specifikace dle PD, min. tech. standard Pilofor light</v>
      </c>
      <c r="BB507" s="151"/>
      <c r="BC507" s="151"/>
      <c r="BD507" s="151"/>
      <c r="BE507" s="151"/>
      <c r="BF507" s="151"/>
      <c r="BG507" s="151"/>
      <c r="BH507" s="151"/>
    </row>
    <row r="508" spans="1:60" outlineLevel="1">
      <c r="A508" s="152"/>
      <c r="B508" s="159"/>
      <c r="C508" s="195" t="s">
        <v>571</v>
      </c>
      <c r="D508" s="163"/>
      <c r="E508" s="169">
        <v>1</v>
      </c>
      <c r="F508" s="174"/>
      <c r="G508" s="174"/>
      <c r="H508" s="174"/>
      <c r="I508" s="174"/>
      <c r="J508" s="174"/>
      <c r="K508" s="174"/>
      <c r="L508" s="174"/>
      <c r="M508" s="174"/>
      <c r="N508" s="161"/>
      <c r="O508" s="161"/>
      <c r="P508" s="161"/>
      <c r="Q508" s="161"/>
      <c r="R508" s="161"/>
      <c r="S508" s="161"/>
      <c r="T508" s="162"/>
      <c r="U508" s="16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 t="s">
        <v>125</v>
      </c>
      <c r="AF508" s="151">
        <v>0</v>
      </c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ht="22.5" outlineLevel="1">
      <c r="A509" s="152">
        <v>101</v>
      </c>
      <c r="B509" s="159" t="s">
        <v>572</v>
      </c>
      <c r="C509" s="194" t="s">
        <v>563</v>
      </c>
      <c r="D509" s="161" t="s">
        <v>317</v>
      </c>
      <c r="E509" s="168">
        <v>1</v>
      </c>
      <c r="F509" s="173"/>
      <c r="G509" s="174">
        <f>ROUND(E509*F509,2)</f>
        <v>0</v>
      </c>
      <c r="H509" s="173"/>
      <c r="I509" s="174">
        <f>ROUND(E509*H509,2)</f>
        <v>0</v>
      </c>
      <c r="J509" s="173"/>
      <c r="K509" s="174">
        <f>ROUND(E509*J509,2)</f>
        <v>0</v>
      </c>
      <c r="L509" s="174">
        <v>21</v>
      </c>
      <c r="M509" s="174">
        <f>G509*(1+L509/100)</f>
        <v>0</v>
      </c>
      <c r="N509" s="161">
        <v>8.0000000000000002E-3</v>
      </c>
      <c r="O509" s="161">
        <f>ROUND(E509*N509,5)</f>
        <v>8.0000000000000002E-3</v>
      </c>
      <c r="P509" s="161">
        <v>0</v>
      </c>
      <c r="Q509" s="161">
        <f>ROUND(E509*P509,5)</f>
        <v>0</v>
      </c>
      <c r="R509" s="161"/>
      <c r="S509" s="161"/>
      <c r="T509" s="162">
        <v>0</v>
      </c>
      <c r="U509" s="161">
        <f>ROUND(E509*T509,2)</f>
        <v>0</v>
      </c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 t="s">
        <v>169</v>
      </c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outlineLevel="1">
      <c r="A510" s="152"/>
      <c r="B510" s="159"/>
      <c r="C510" s="256" t="s">
        <v>564</v>
      </c>
      <c r="D510" s="257"/>
      <c r="E510" s="258"/>
      <c r="F510" s="259"/>
      <c r="G510" s="260"/>
      <c r="H510" s="174"/>
      <c r="I510" s="174"/>
      <c r="J510" s="174"/>
      <c r="K510" s="174"/>
      <c r="L510" s="174"/>
      <c r="M510" s="174"/>
      <c r="N510" s="161"/>
      <c r="O510" s="161"/>
      <c r="P510" s="161"/>
      <c r="Q510" s="161"/>
      <c r="R510" s="161"/>
      <c r="S510" s="161"/>
      <c r="T510" s="162"/>
      <c r="U510" s="16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 t="s">
        <v>289</v>
      </c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4" t="str">
        <f>C510</f>
        <v>specifikace dle PD, min. tech. standard Pilofor light</v>
      </c>
      <c r="BB510" s="151"/>
      <c r="BC510" s="151"/>
      <c r="BD510" s="151"/>
      <c r="BE510" s="151"/>
      <c r="BF510" s="151"/>
      <c r="BG510" s="151"/>
      <c r="BH510" s="151"/>
    </row>
    <row r="511" spans="1:60" outlineLevel="1">
      <c r="A511" s="152"/>
      <c r="B511" s="159"/>
      <c r="C511" s="195" t="s">
        <v>573</v>
      </c>
      <c r="D511" s="163"/>
      <c r="E511" s="169">
        <v>1</v>
      </c>
      <c r="F511" s="174"/>
      <c r="G511" s="174"/>
      <c r="H511" s="174"/>
      <c r="I511" s="174"/>
      <c r="J511" s="174"/>
      <c r="K511" s="174"/>
      <c r="L511" s="174"/>
      <c r="M511" s="174"/>
      <c r="N511" s="161"/>
      <c r="O511" s="161"/>
      <c r="P511" s="161"/>
      <c r="Q511" s="161"/>
      <c r="R511" s="161"/>
      <c r="S511" s="161"/>
      <c r="T511" s="162"/>
      <c r="U511" s="16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 t="s">
        <v>125</v>
      </c>
      <c r="AF511" s="151">
        <v>0</v>
      </c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ht="22.5" outlineLevel="1">
      <c r="A512" s="152">
        <v>102</v>
      </c>
      <c r="B512" s="159" t="s">
        <v>574</v>
      </c>
      <c r="C512" s="194" t="s">
        <v>563</v>
      </c>
      <c r="D512" s="161" t="s">
        <v>317</v>
      </c>
      <c r="E512" s="168">
        <v>1</v>
      </c>
      <c r="F512" s="173"/>
      <c r="G512" s="174">
        <f>ROUND(E512*F512,2)</f>
        <v>0</v>
      </c>
      <c r="H512" s="173"/>
      <c r="I512" s="174">
        <f>ROUND(E512*H512,2)</f>
        <v>0</v>
      </c>
      <c r="J512" s="173"/>
      <c r="K512" s="174">
        <f>ROUND(E512*J512,2)</f>
        <v>0</v>
      </c>
      <c r="L512" s="174">
        <v>21</v>
      </c>
      <c r="M512" s="174">
        <f>G512*(1+L512/100)</f>
        <v>0</v>
      </c>
      <c r="N512" s="161">
        <v>8.0000000000000002E-3</v>
      </c>
      <c r="O512" s="161">
        <f>ROUND(E512*N512,5)</f>
        <v>8.0000000000000002E-3</v>
      </c>
      <c r="P512" s="161">
        <v>0</v>
      </c>
      <c r="Q512" s="161">
        <f>ROUND(E512*P512,5)</f>
        <v>0</v>
      </c>
      <c r="R512" s="161"/>
      <c r="S512" s="161"/>
      <c r="T512" s="162">
        <v>0</v>
      </c>
      <c r="U512" s="161">
        <f>ROUND(E512*T512,2)</f>
        <v>0</v>
      </c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 t="s">
        <v>169</v>
      </c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</row>
    <row r="513" spans="1:60" outlineLevel="1">
      <c r="A513" s="152"/>
      <c r="B513" s="159"/>
      <c r="C513" s="256" t="s">
        <v>564</v>
      </c>
      <c r="D513" s="257"/>
      <c r="E513" s="258"/>
      <c r="F513" s="259"/>
      <c r="G513" s="260"/>
      <c r="H513" s="174"/>
      <c r="I513" s="174"/>
      <c r="J513" s="174"/>
      <c r="K513" s="174"/>
      <c r="L513" s="174"/>
      <c r="M513" s="174"/>
      <c r="N513" s="161"/>
      <c r="O513" s="161"/>
      <c r="P513" s="161"/>
      <c r="Q513" s="161"/>
      <c r="R513" s="161"/>
      <c r="S513" s="161"/>
      <c r="T513" s="162"/>
      <c r="U513" s="16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 t="s">
        <v>289</v>
      </c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4" t="str">
        <f>C513</f>
        <v>specifikace dle PD, min. tech. standard Pilofor light</v>
      </c>
      <c r="BB513" s="151"/>
      <c r="BC513" s="151"/>
      <c r="BD513" s="151"/>
      <c r="BE513" s="151"/>
      <c r="BF513" s="151"/>
      <c r="BG513" s="151"/>
      <c r="BH513" s="151"/>
    </row>
    <row r="514" spans="1:60" outlineLevel="1">
      <c r="A514" s="152"/>
      <c r="B514" s="159"/>
      <c r="C514" s="195" t="s">
        <v>575</v>
      </c>
      <c r="D514" s="163"/>
      <c r="E514" s="169">
        <v>1</v>
      </c>
      <c r="F514" s="174"/>
      <c r="G514" s="174"/>
      <c r="H514" s="174"/>
      <c r="I514" s="174"/>
      <c r="J514" s="174"/>
      <c r="K514" s="174"/>
      <c r="L514" s="174"/>
      <c r="M514" s="174"/>
      <c r="N514" s="161"/>
      <c r="O514" s="161"/>
      <c r="P514" s="161"/>
      <c r="Q514" s="161"/>
      <c r="R514" s="161"/>
      <c r="S514" s="161"/>
      <c r="T514" s="162"/>
      <c r="U514" s="16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 t="s">
        <v>125</v>
      </c>
      <c r="AF514" s="151">
        <v>0</v>
      </c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ht="22.5" outlineLevel="1">
      <c r="A515" s="152">
        <v>103</v>
      </c>
      <c r="B515" s="159" t="s">
        <v>576</v>
      </c>
      <c r="C515" s="194" t="s">
        <v>563</v>
      </c>
      <c r="D515" s="161" t="s">
        <v>317</v>
      </c>
      <c r="E515" s="168">
        <v>4</v>
      </c>
      <c r="F515" s="173"/>
      <c r="G515" s="174">
        <f>ROUND(E515*F515,2)</f>
        <v>0</v>
      </c>
      <c r="H515" s="173"/>
      <c r="I515" s="174">
        <f>ROUND(E515*H515,2)</f>
        <v>0</v>
      </c>
      <c r="J515" s="173"/>
      <c r="K515" s="174">
        <f>ROUND(E515*J515,2)</f>
        <v>0</v>
      </c>
      <c r="L515" s="174">
        <v>21</v>
      </c>
      <c r="M515" s="174">
        <f>G515*(1+L515/100)</f>
        <v>0</v>
      </c>
      <c r="N515" s="161">
        <v>8.0000000000000002E-3</v>
      </c>
      <c r="O515" s="161">
        <f>ROUND(E515*N515,5)</f>
        <v>3.2000000000000001E-2</v>
      </c>
      <c r="P515" s="161">
        <v>0</v>
      </c>
      <c r="Q515" s="161">
        <f>ROUND(E515*P515,5)</f>
        <v>0</v>
      </c>
      <c r="R515" s="161"/>
      <c r="S515" s="161"/>
      <c r="T515" s="162">
        <v>0</v>
      </c>
      <c r="U515" s="161">
        <f>ROUND(E515*T515,2)</f>
        <v>0</v>
      </c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 t="s">
        <v>169</v>
      </c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</row>
    <row r="516" spans="1:60" outlineLevel="1">
      <c r="A516" s="152"/>
      <c r="B516" s="159"/>
      <c r="C516" s="256" t="s">
        <v>564</v>
      </c>
      <c r="D516" s="257"/>
      <c r="E516" s="258"/>
      <c r="F516" s="259"/>
      <c r="G516" s="260"/>
      <c r="H516" s="174"/>
      <c r="I516" s="174"/>
      <c r="J516" s="174"/>
      <c r="K516" s="174"/>
      <c r="L516" s="174"/>
      <c r="M516" s="174"/>
      <c r="N516" s="161"/>
      <c r="O516" s="161"/>
      <c r="P516" s="161"/>
      <c r="Q516" s="161"/>
      <c r="R516" s="161"/>
      <c r="S516" s="161"/>
      <c r="T516" s="162"/>
      <c r="U516" s="16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 t="s">
        <v>289</v>
      </c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4" t="str">
        <f>C516</f>
        <v>specifikace dle PD, min. tech. standard Pilofor light</v>
      </c>
      <c r="BB516" s="151"/>
      <c r="BC516" s="151"/>
      <c r="BD516" s="151"/>
      <c r="BE516" s="151"/>
      <c r="BF516" s="151"/>
      <c r="BG516" s="151"/>
      <c r="BH516" s="151"/>
    </row>
    <row r="517" spans="1:60" outlineLevel="1">
      <c r="A517" s="152"/>
      <c r="B517" s="159"/>
      <c r="C517" s="195" t="s">
        <v>577</v>
      </c>
      <c r="D517" s="163"/>
      <c r="E517" s="169">
        <v>4</v>
      </c>
      <c r="F517" s="174"/>
      <c r="G517" s="174"/>
      <c r="H517" s="174"/>
      <c r="I517" s="174"/>
      <c r="J517" s="174"/>
      <c r="K517" s="174"/>
      <c r="L517" s="174"/>
      <c r="M517" s="174"/>
      <c r="N517" s="161"/>
      <c r="O517" s="161"/>
      <c r="P517" s="161"/>
      <c r="Q517" s="161"/>
      <c r="R517" s="161"/>
      <c r="S517" s="161"/>
      <c r="T517" s="162"/>
      <c r="U517" s="16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 t="s">
        <v>125</v>
      </c>
      <c r="AF517" s="151">
        <v>0</v>
      </c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ht="22.5" outlineLevel="1">
      <c r="A518" s="152">
        <v>104</v>
      </c>
      <c r="B518" s="159" t="s">
        <v>578</v>
      </c>
      <c r="C518" s="194" t="s">
        <v>563</v>
      </c>
      <c r="D518" s="161" t="s">
        <v>317</v>
      </c>
      <c r="E518" s="168">
        <v>2</v>
      </c>
      <c r="F518" s="173"/>
      <c r="G518" s="174">
        <f>ROUND(E518*F518,2)</f>
        <v>0</v>
      </c>
      <c r="H518" s="173"/>
      <c r="I518" s="174">
        <f>ROUND(E518*H518,2)</f>
        <v>0</v>
      </c>
      <c r="J518" s="173"/>
      <c r="K518" s="174">
        <f>ROUND(E518*J518,2)</f>
        <v>0</v>
      </c>
      <c r="L518" s="174">
        <v>21</v>
      </c>
      <c r="M518" s="174">
        <f>G518*(1+L518/100)</f>
        <v>0</v>
      </c>
      <c r="N518" s="161">
        <v>8.0000000000000002E-3</v>
      </c>
      <c r="O518" s="161">
        <f>ROUND(E518*N518,5)</f>
        <v>1.6E-2</v>
      </c>
      <c r="P518" s="161">
        <v>0</v>
      </c>
      <c r="Q518" s="161">
        <f>ROUND(E518*P518,5)</f>
        <v>0</v>
      </c>
      <c r="R518" s="161"/>
      <c r="S518" s="161"/>
      <c r="T518" s="162">
        <v>0</v>
      </c>
      <c r="U518" s="161">
        <f>ROUND(E518*T518,2)</f>
        <v>0</v>
      </c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 t="s">
        <v>169</v>
      </c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60" outlineLevel="1">
      <c r="A519" s="152"/>
      <c r="B519" s="159"/>
      <c r="C519" s="256" t="s">
        <v>564</v>
      </c>
      <c r="D519" s="257"/>
      <c r="E519" s="258"/>
      <c r="F519" s="259"/>
      <c r="G519" s="260"/>
      <c r="H519" s="174"/>
      <c r="I519" s="174"/>
      <c r="J519" s="174"/>
      <c r="K519" s="174"/>
      <c r="L519" s="174"/>
      <c r="M519" s="174"/>
      <c r="N519" s="161"/>
      <c r="O519" s="161"/>
      <c r="P519" s="161"/>
      <c r="Q519" s="161"/>
      <c r="R519" s="161"/>
      <c r="S519" s="161"/>
      <c r="T519" s="162"/>
      <c r="U519" s="16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 t="s">
        <v>289</v>
      </c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4" t="str">
        <f>C519</f>
        <v>specifikace dle PD, min. tech. standard Pilofor light</v>
      </c>
      <c r="BB519" s="151"/>
      <c r="BC519" s="151"/>
      <c r="BD519" s="151"/>
      <c r="BE519" s="151"/>
      <c r="BF519" s="151"/>
      <c r="BG519" s="151"/>
      <c r="BH519" s="151"/>
    </row>
    <row r="520" spans="1:60" outlineLevel="1">
      <c r="A520" s="152"/>
      <c r="B520" s="159"/>
      <c r="C520" s="195" t="s">
        <v>579</v>
      </c>
      <c r="D520" s="163"/>
      <c r="E520" s="169">
        <v>2</v>
      </c>
      <c r="F520" s="174"/>
      <c r="G520" s="174"/>
      <c r="H520" s="174"/>
      <c r="I520" s="174"/>
      <c r="J520" s="174"/>
      <c r="K520" s="174"/>
      <c r="L520" s="174"/>
      <c r="M520" s="174"/>
      <c r="N520" s="161"/>
      <c r="O520" s="161"/>
      <c r="P520" s="161"/>
      <c r="Q520" s="161"/>
      <c r="R520" s="161"/>
      <c r="S520" s="161"/>
      <c r="T520" s="162"/>
      <c r="U520" s="16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 t="s">
        <v>125</v>
      </c>
      <c r="AF520" s="151">
        <v>0</v>
      </c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ht="22.5" outlineLevel="1">
      <c r="A521" s="152">
        <v>105</v>
      </c>
      <c r="B521" s="159" t="s">
        <v>580</v>
      </c>
      <c r="C521" s="194" t="s">
        <v>563</v>
      </c>
      <c r="D521" s="161" t="s">
        <v>317</v>
      </c>
      <c r="E521" s="168">
        <v>1</v>
      </c>
      <c r="F521" s="173"/>
      <c r="G521" s="174">
        <f>ROUND(E521*F521,2)</f>
        <v>0</v>
      </c>
      <c r="H521" s="173"/>
      <c r="I521" s="174">
        <f>ROUND(E521*H521,2)</f>
        <v>0</v>
      </c>
      <c r="J521" s="173"/>
      <c r="K521" s="174">
        <f>ROUND(E521*J521,2)</f>
        <v>0</v>
      </c>
      <c r="L521" s="174">
        <v>21</v>
      </c>
      <c r="M521" s="174">
        <f>G521*(1+L521/100)</f>
        <v>0</v>
      </c>
      <c r="N521" s="161">
        <v>8.0000000000000002E-3</v>
      </c>
      <c r="O521" s="161">
        <f>ROUND(E521*N521,5)</f>
        <v>8.0000000000000002E-3</v>
      </c>
      <c r="P521" s="161">
        <v>0</v>
      </c>
      <c r="Q521" s="161">
        <f>ROUND(E521*P521,5)</f>
        <v>0</v>
      </c>
      <c r="R521" s="161"/>
      <c r="S521" s="161"/>
      <c r="T521" s="162">
        <v>0</v>
      </c>
      <c r="U521" s="161">
        <f>ROUND(E521*T521,2)</f>
        <v>0</v>
      </c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 t="s">
        <v>169</v>
      </c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outlineLevel="1">
      <c r="A522" s="152"/>
      <c r="B522" s="159"/>
      <c r="C522" s="256" t="s">
        <v>564</v>
      </c>
      <c r="D522" s="257"/>
      <c r="E522" s="258"/>
      <c r="F522" s="259"/>
      <c r="G522" s="260"/>
      <c r="H522" s="174"/>
      <c r="I522" s="174"/>
      <c r="J522" s="174"/>
      <c r="K522" s="174"/>
      <c r="L522" s="174"/>
      <c r="M522" s="174"/>
      <c r="N522" s="161"/>
      <c r="O522" s="161"/>
      <c r="P522" s="161"/>
      <c r="Q522" s="161"/>
      <c r="R522" s="161"/>
      <c r="S522" s="161"/>
      <c r="T522" s="162"/>
      <c r="U522" s="16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 t="s">
        <v>289</v>
      </c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4" t="str">
        <f>C522</f>
        <v>specifikace dle PD, min. tech. standard Pilofor light</v>
      </c>
      <c r="BB522" s="151"/>
      <c r="BC522" s="151"/>
      <c r="BD522" s="151"/>
      <c r="BE522" s="151"/>
      <c r="BF522" s="151"/>
      <c r="BG522" s="151"/>
      <c r="BH522" s="151"/>
    </row>
    <row r="523" spans="1:60" outlineLevel="1">
      <c r="A523" s="152"/>
      <c r="B523" s="159"/>
      <c r="C523" s="195" t="s">
        <v>581</v>
      </c>
      <c r="D523" s="163"/>
      <c r="E523" s="169">
        <v>1</v>
      </c>
      <c r="F523" s="174"/>
      <c r="G523" s="174"/>
      <c r="H523" s="174"/>
      <c r="I523" s="174"/>
      <c r="J523" s="174"/>
      <c r="K523" s="174"/>
      <c r="L523" s="174"/>
      <c r="M523" s="174"/>
      <c r="N523" s="161"/>
      <c r="O523" s="161"/>
      <c r="P523" s="161"/>
      <c r="Q523" s="161"/>
      <c r="R523" s="161"/>
      <c r="S523" s="161"/>
      <c r="T523" s="162"/>
      <c r="U523" s="16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 t="s">
        <v>125</v>
      </c>
      <c r="AF523" s="151">
        <v>0</v>
      </c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ht="22.5" outlineLevel="1">
      <c r="A524" s="152">
        <v>106</v>
      </c>
      <c r="B524" s="159" t="s">
        <v>582</v>
      </c>
      <c r="C524" s="194" t="s">
        <v>563</v>
      </c>
      <c r="D524" s="161" t="s">
        <v>317</v>
      </c>
      <c r="E524" s="168">
        <v>1</v>
      </c>
      <c r="F524" s="173"/>
      <c r="G524" s="174">
        <f>ROUND(E524*F524,2)</f>
        <v>0</v>
      </c>
      <c r="H524" s="173"/>
      <c r="I524" s="174">
        <f>ROUND(E524*H524,2)</f>
        <v>0</v>
      </c>
      <c r="J524" s="173"/>
      <c r="K524" s="174">
        <f>ROUND(E524*J524,2)</f>
        <v>0</v>
      </c>
      <c r="L524" s="174">
        <v>21</v>
      </c>
      <c r="M524" s="174">
        <f>G524*(1+L524/100)</f>
        <v>0</v>
      </c>
      <c r="N524" s="161">
        <v>8.0000000000000002E-3</v>
      </c>
      <c r="O524" s="161">
        <f>ROUND(E524*N524,5)</f>
        <v>8.0000000000000002E-3</v>
      </c>
      <c r="P524" s="161">
        <v>0</v>
      </c>
      <c r="Q524" s="161">
        <f>ROUND(E524*P524,5)</f>
        <v>0</v>
      </c>
      <c r="R524" s="161"/>
      <c r="S524" s="161"/>
      <c r="T524" s="162">
        <v>0</v>
      </c>
      <c r="U524" s="161">
        <f>ROUND(E524*T524,2)</f>
        <v>0</v>
      </c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 t="s">
        <v>169</v>
      </c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outlineLevel="1">
      <c r="A525" s="152"/>
      <c r="B525" s="159"/>
      <c r="C525" s="256" t="s">
        <v>564</v>
      </c>
      <c r="D525" s="257"/>
      <c r="E525" s="258"/>
      <c r="F525" s="259"/>
      <c r="G525" s="260"/>
      <c r="H525" s="174"/>
      <c r="I525" s="174"/>
      <c r="J525" s="174"/>
      <c r="K525" s="174"/>
      <c r="L525" s="174"/>
      <c r="M525" s="174"/>
      <c r="N525" s="161"/>
      <c r="O525" s="161"/>
      <c r="P525" s="161"/>
      <c r="Q525" s="161"/>
      <c r="R525" s="161"/>
      <c r="S525" s="161"/>
      <c r="T525" s="162"/>
      <c r="U525" s="16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 t="s">
        <v>289</v>
      </c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4" t="str">
        <f>C525</f>
        <v>specifikace dle PD, min. tech. standard Pilofor light</v>
      </c>
      <c r="BB525" s="151"/>
      <c r="BC525" s="151"/>
      <c r="BD525" s="151"/>
      <c r="BE525" s="151"/>
      <c r="BF525" s="151"/>
      <c r="BG525" s="151"/>
      <c r="BH525" s="151"/>
    </row>
    <row r="526" spans="1:60" outlineLevel="1">
      <c r="A526" s="152"/>
      <c r="B526" s="159"/>
      <c r="C526" s="195" t="s">
        <v>583</v>
      </c>
      <c r="D526" s="163"/>
      <c r="E526" s="169">
        <v>1</v>
      </c>
      <c r="F526" s="174"/>
      <c r="G526" s="174"/>
      <c r="H526" s="174"/>
      <c r="I526" s="174"/>
      <c r="J526" s="174"/>
      <c r="K526" s="174"/>
      <c r="L526" s="174"/>
      <c r="M526" s="174"/>
      <c r="N526" s="161"/>
      <c r="O526" s="161"/>
      <c r="P526" s="161"/>
      <c r="Q526" s="161"/>
      <c r="R526" s="161"/>
      <c r="S526" s="161"/>
      <c r="T526" s="162"/>
      <c r="U526" s="16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1" t="s">
        <v>125</v>
      </c>
      <c r="AF526" s="151">
        <v>0</v>
      </c>
      <c r="AG526" s="151"/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</row>
    <row r="527" spans="1:60" ht="22.5" outlineLevel="1">
      <c r="A527" s="152">
        <v>107</v>
      </c>
      <c r="B527" s="159" t="s">
        <v>584</v>
      </c>
      <c r="C527" s="194" t="s">
        <v>563</v>
      </c>
      <c r="D527" s="161" t="s">
        <v>317</v>
      </c>
      <c r="E527" s="168">
        <v>1</v>
      </c>
      <c r="F527" s="173"/>
      <c r="G527" s="174">
        <f>ROUND(E527*F527,2)</f>
        <v>0</v>
      </c>
      <c r="H527" s="173"/>
      <c r="I527" s="174">
        <f>ROUND(E527*H527,2)</f>
        <v>0</v>
      </c>
      <c r="J527" s="173"/>
      <c r="K527" s="174">
        <f>ROUND(E527*J527,2)</f>
        <v>0</v>
      </c>
      <c r="L527" s="174">
        <v>21</v>
      </c>
      <c r="M527" s="174">
        <f>G527*(1+L527/100)</f>
        <v>0</v>
      </c>
      <c r="N527" s="161">
        <v>8.0000000000000002E-3</v>
      </c>
      <c r="O527" s="161">
        <f>ROUND(E527*N527,5)</f>
        <v>8.0000000000000002E-3</v>
      </c>
      <c r="P527" s="161">
        <v>0</v>
      </c>
      <c r="Q527" s="161">
        <f>ROUND(E527*P527,5)</f>
        <v>0</v>
      </c>
      <c r="R527" s="161"/>
      <c r="S527" s="161"/>
      <c r="T527" s="162">
        <v>0</v>
      </c>
      <c r="U527" s="161">
        <f>ROUND(E527*T527,2)</f>
        <v>0</v>
      </c>
      <c r="V527" s="151"/>
      <c r="W527" s="151"/>
      <c r="X527" s="151"/>
      <c r="Y527" s="151"/>
      <c r="Z527" s="151"/>
      <c r="AA527" s="151"/>
      <c r="AB527" s="151"/>
      <c r="AC527" s="151"/>
      <c r="AD527" s="151"/>
      <c r="AE527" s="151" t="s">
        <v>169</v>
      </c>
      <c r="AF527" s="151"/>
      <c r="AG527" s="151"/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outlineLevel="1">
      <c r="A528" s="152"/>
      <c r="B528" s="159"/>
      <c r="C528" s="256" t="s">
        <v>564</v>
      </c>
      <c r="D528" s="257"/>
      <c r="E528" s="258"/>
      <c r="F528" s="259"/>
      <c r="G528" s="260"/>
      <c r="H528" s="174"/>
      <c r="I528" s="174"/>
      <c r="J528" s="174"/>
      <c r="K528" s="174"/>
      <c r="L528" s="174"/>
      <c r="M528" s="174"/>
      <c r="N528" s="161"/>
      <c r="O528" s="161"/>
      <c r="P528" s="161"/>
      <c r="Q528" s="161"/>
      <c r="R528" s="161"/>
      <c r="S528" s="161"/>
      <c r="T528" s="162"/>
      <c r="U528" s="161"/>
      <c r="V528" s="151"/>
      <c r="W528" s="151"/>
      <c r="X528" s="151"/>
      <c r="Y528" s="151"/>
      <c r="Z528" s="151"/>
      <c r="AA528" s="151"/>
      <c r="AB528" s="151"/>
      <c r="AC528" s="151"/>
      <c r="AD528" s="151"/>
      <c r="AE528" s="151" t="s">
        <v>289</v>
      </c>
      <c r="AF528" s="151"/>
      <c r="AG528" s="151"/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4" t="str">
        <f>C528</f>
        <v>specifikace dle PD, min. tech. standard Pilofor light</v>
      </c>
      <c r="BB528" s="151"/>
      <c r="BC528" s="151"/>
      <c r="BD528" s="151"/>
      <c r="BE528" s="151"/>
      <c r="BF528" s="151"/>
      <c r="BG528" s="151"/>
      <c r="BH528" s="151"/>
    </row>
    <row r="529" spans="1:60" outlineLevel="1">
      <c r="A529" s="152"/>
      <c r="B529" s="159"/>
      <c r="C529" s="195" t="s">
        <v>585</v>
      </c>
      <c r="D529" s="163"/>
      <c r="E529" s="169">
        <v>1</v>
      </c>
      <c r="F529" s="174"/>
      <c r="G529" s="174"/>
      <c r="H529" s="174"/>
      <c r="I529" s="174"/>
      <c r="J529" s="174"/>
      <c r="K529" s="174"/>
      <c r="L529" s="174"/>
      <c r="M529" s="174"/>
      <c r="N529" s="161"/>
      <c r="O529" s="161"/>
      <c r="P529" s="161"/>
      <c r="Q529" s="161"/>
      <c r="R529" s="161"/>
      <c r="S529" s="161"/>
      <c r="T529" s="162"/>
      <c r="U529" s="161"/>
      <c r="V529" s="151"/>
      <c r="W529" s="151"/>
      <c r="X529" s="151"/>
      <c r="Y529" s="151"/>
      <c r="Z529" s="151"/>
      <c r="AA529" s="151"/>
      <c r="AB529" s="151"/>
      <c r="AC529" s="151"/>
      <c r="AD529" s="151"/>
      <c r="AE529" s="151" t="s">
        <v>125</v>
      </c>
      <c r="AF529" s="151">
        <v>0</v>
      </c>
      <c r="AG529" s="151"/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60" ht="22.5" outlineLevel="1">
      <c r="A530" s="152">
        <v>108</v>
      </c>
      <c r="B530" s="159" t="s">
        <v>586</v>
      </c>
      <c r="C530" s="194" t="s">
        <v>563</v>
      </c>
      <c r="D530" s="161" t="s">
        <v>317</v>
      </c>
      <c r="E530" s="168">
        <v>1</v>
      </c>
      <c r="F530" s="173"/>
      <c r="G530" s="174">
        <f>ROUND(E530*F530,2)</f>
        <v>0</v>
      </c>
      <c r="H530" s="173"/>
      <c r="I530" s="174">
        <f>ROUND(E530*H530,2)</f>
        <v>0</v>
      </c>
      <c r="J530" s="173"/>
      <c r="K530" s="174">
        <f>ROUND(E530*J530,2)</f>
        <v>0</v>
      </c>
      <c r="L530" s="174">
        <v>21</v>
      </c>
      <c r="M530" s="174">
        <f>G530*(1+L530/100)</f>
        <v>0</v>
      </c>
      <c r="N530" s="161">
        <v>8.0000000000000002E-3</v>
      </c>
      <c r="O530" s="161">
        <f>ROUND(E530*N530,5)</f>
        <v>8.0000000000000002E-3</v>
      </c>
      <c r="P530" s="161">
        <v>0</v>
      </c>
      <c r="Q530" s="161">
        <f>ROUND(E530*P530,5)</f>
        <v>0</v>
      </c>
      <c r="R530" s="161"/>
      <c r="S530" s="161"/>
      <c r="T530" s="162">
        <v>0</v>
      </c>
      <c r="U530" s="161">
        <f>ROUND(E530*T530,2)</f>
        <v>0</v>
      </c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 t="s">
        <v>169</v>
      </c>
      <c r="AF530" s="151"/>
      <c r="AG530" s="151"/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</row>
    <row r="531" spans="1:60" outlineLevel="1">
      <c r="A531" s="152"/>
      <c r="B531" s="159"/>
      <c r="C531" s="256" t="s">
        <v>564</v>
      </c>
      <c r="D531" s="257"/>
      <c r="E531" s="258"/>
      <c r="F531" s="259"/>
      <c r="G531" s="260"/>
      <c r="H531" s="174"/>
      <c r="I531" s="174"/>
      <c r="J531" s="174"/>
      <c r="K531" s="174"/>
      <c r="L531" s="174"/>
      <c r="M531" s="174"/>
      <c r="N531" s="161"/>
      <c r="O531" s="161"/>
      <c r="P531" s="161"/>
      <c r="Q531" s="161"/>
      <c r="R531" s="161"/>
      <c r="S531" s="161"/>
      <c r="T531" s="162"/>
      <c r="U531" s="161"/>
      <c r="V531" s="151"/>
      <c r="W531" s="151"/>
      <c r="X531" s="151"/>
      <c r="Y531" s="151"/>
      <c r="Z531" s="151"/>
      <c r="AA531" s="151"/>
      <c r="AB531" s="151"/>
      <c r="AC531" s="151"/>
      <c r="AD531" s="151"/>
      <c r="AE531" s="151" t="s">
        <v>289</v>
      </c>
      <c r="AF531" s="151"/>
      <c r="AG531" s="151"/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4" t="str">
        <f>C531</f>
        <v>specifikace dle PD, min. tech. standard Pilofor light</v>
      </c>
      <c r="BB531" s="151"/>
      <c r="BC531" s="151"/>
      <c r="BD531" s="151"/>
      <c r="BE531" s="151"/>
      <c r="BF531" s="151"/>
      <c r="BG531" s="151"/>
      <c r="BH531" s="151"/>
    </row>
    <row r="532" spans="1:60" outlineLevel="1">
      <c r="A532" s="152"/>
      <c r="B532" s="159"/>
      <c r="C532" s="195" t="s">
        <v>587</v>
      </c>
      <c r="D532" s="163"/>
      <c r="E532" s="169"/>
      <c r="F532" s="174"/>
      <c r="G532" s="174"/>
      <c r="H532" s="174"/>
      <c r="I532" s="174"/>
      <c r="J532" s="174"/>
      <c r="K532" s="174"/>
      <c r="L532" s="174"/>
      <c r="M532" s="174"/>
      <c r="N532" s="161"/>
      <c r="O532" s="161"/>
      <c r="P532" s="161"/>
      <c r="Q532" s="161"/>
      <c r="R532" s="161"/>
      <c r="S532" s="161"/>
      <c r="T532" s="162"/>
      <c r="U532" s="16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 t="s">
        <v>125</v>
      </c>
      <c r="AF532" s="151">
        <v>0</v>
      </c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outlineLevel="1">
      <c r="A533" s="152"/>
      <c r="B533" s="159"/>
      <c r="C533" s="195" t="s">
        <v>585</v>
      </c>
      <c r="D533" s="163"/>
      <c r="E533" s="169">
        <v>1</v>
      </c>
      <c r="F533" s="174"/>
      <c r="G533" s="174"/>
      <c r="H533" s="174"/>
      <c r="I533" s="174"/>
      <c r="J533" s="174"/>
      <c r="K533" s="174"/>
      <c r="L533" s="174"/>
      <c r="M533" s="174"/>
      <c r="N533" s="161"/>
      <c r="O533" s="161"/>
      <c r="P533" s="161"/>
      <c r="Q533" s="161"/>
      <c r="R533" s="161"/>
      <c r="S533" s="161"/>
      <c r="T533" s="162"/>
      <c r="U533" s="16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 t="s">
        <v>125</v>
      </c>
      <c r="AF533" s="151">
        <v>0</v>
      </c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outlineLevel="1">
      <c r="A534" s="152">
        <v>109</v>
      </c>
      <c r="B534" s="159" t="s">
        <v>588</v>
      </c>
      <c r="C534" s="194" t="s">
        <v>589</v>
      </c>
      <c r="D534" s="161" t="s">
        <v>264</v>
      </c>
      <c r="E534" s="168">
        <v>1.1170500000000001</v>
      </c>
      <c r="F534" s="173"/>
      <c r="G534" s="174">
        <f>ROUND(E534*F534,2)</f>
        <v>0</v>
      </c>
      <c r="H534" s="173"/>
      <c r="I534" s="174">
        <f>ROUND(E534*H534,2)</f>
        <v>0</v>
      </c>
      <c r="J534" s="173"/>
      <c r="K534" s="174">
        <f>ROUND(E534*J534,2)</f>
        <v>0</v>
      </c>
      <c r="L534" s="174">
        <v>21</v>
      </c>
      <c r="M534" s="174">
        <f>G534*(1+L534/100)</f>
        <v>0</v>
      </c>
      <c r="N534" s="161">
        <v>0</v>
      </c>
      <c r="O534" s="161">
        <f>ROUND(E534*N534,5)</f>
        <v>0</v>
      </c>
      <c r="P534" s="161">
        <v>0</v>
      </c>
      <c r="Q534" s="161">
        <f>ROUND(E534*P534,5)</f>
        <v>0</v>
      </c>
      <c r="R534" s="161"/>
      <c r="S534" s="161"/>
      <c r="T534" s="162">
        <v>3.327</v>
      </c>
      <c r="U534" s="161">
        <f>ROUND(E534*T534,2)</f>
        <v>3.72</v>
      </c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 t="s">
        <v>123</v>
      </c>
      <c r="AF534" s="151"/>
      <c r="AG534" s="151"/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>
      <c r="A535" s="153" t="s">
        <v>118</v>
      </c>
      <c r="B535" s="160" t="s">
        <v>89</v>
      </c>
      <c r="C535" s="199" t="s">
        <v>90</v>
      </c>
      <c r="D535" s="166"/>
      <c r="E535" s="172"/>
      <c r="F535" s="175"/>
      <c r="G535" s="175">
        <f>SUMIF(AE536:AE554,"&lt;&gt;NOR",G536:G554)</f>
        <v>0</v>
      </c>
      <c r="H535" s="175"/>
      <c r="I535" s="175">
        <f>SUM(I536:I554)</f>
        <v>0</v>
      </c>
      <c r="J535" s="175"/>
      <c r="K535" s="175">
        <f>SUM(K536:K554)</f>
        <v>0</v>
      </c>
      <c r="L535" s="175"/>
      <c r="M535" s="175">
        <f>SUM(M536:M554)</f>
        <v>0</v>
      </c>
      <c r="N535" s="166"/>
      <c r="O535" s="166">
        <f>SUM(O536:O554)</f>
        <v>2.0400000000000001E-3</v>
      </c>
      <c r="P535" s="166"/>
      <c r="Q535" s="166">
        <f>SUM(Q536:Q554)</f>
        <v>0</v>
      </c>
      <c r="R535" s="166"/>
      <c r="S535" s="166"/>
      <c r="T535" s="167"/>
      <c r="U535" s="166">
        <f>SUM(U536:U554)</f>
        <v>12.99</v>
      </c>
      <c r="AE535" t="s">
        <v>119</v>
      </c>
    </row>
    <row r="536" spans="1:60" outlineLevel="1">
      <c r="A536" s="152">
        <v>110</v>
      </c>
      <c r="B536" s="159" t="s">
        <v>590</v>
      </c>
      <c r="C536" s="194" t="s">
        <v>591</v>
      </c>
      <c r="D536" s="161" t="s">
        <v>229</v>
      </c>
      <c r="E536" s="168">
        <v>73</v>
      </c>
      <c r="F536" s="173"/>
      <c r="G536" s="174">
        <f>ROUND(E536*F536,2)</f>
        <v>0</v>
      </c>
      <c r="H536" s="173"/>
      <c r="I536" s="174">
        <f>ROUND(E536*H536,2)</f>
        <v>0</v>
      </c>
      <c r="J536" s="173"/>
      <c r="K536" s="174">
        <f>ROUND(E536*J536,2)</f>
        <v>0</v>
      </c>
      <c r="L536" s="174">
        <v>21</v>
      </c>
      <c r="M536" s="174">
        <f>G536*(1+L536/100)</f>
        <v>0</v>
      </c>
      <c r="N536" s="161">
        <v>0</v>
      </c>
      <c r="O536" s="161">
        <f>ROUND(E536*N536,5)</f>
        <v>0</v>
      </c>
      <c r="P536" s="161">
        <v>0</v>
      </c>
      <c r="Q536" s="161">
        <f>ROUND(E536*P536,5)</f>
        <v>0</v>
      </c>
      <c r="R536" s="161"/>
      <c r="S536" s="161"/>
      <c r="T536" s="162">
        <v>0.05</v>
      </c>
      <c r="U536" s="161">
        <f>ROUND(E536*T536,2)</f>
        <v>3.65</v>
      </c>
      <c r="V536" s="151"/>
      <c r="W536" s="151"/>
      <c r="X536" s="151"/>
      <c r="Y536" s="151"/>
      <c r="Z536" s="151"/>
      <c r="AA536" s="151"/>
      <c r="AB536" s="151"/>
      <c r="AC536" s="151"/>
      <c r="AD536" s="151"/>
      <c r="AE536" s="151" t="s">
        <v>123</v>
      </c>
      <c r="AF536" s="151"/>
      <c r="AG536" s="151"/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outlineLevel="1">
      <c r="A537" s="152"/>
      <c r="B537" s="159"/>
      <c r="C537" s="195" t="s">
        <v>592</v>
      </c>
      <c r="D537" s="163"/>
      <c r="E537" s="169">
        <v>19</v>
      </c>
      <c r="F537" s="174"/>
      <c r="G537" s="174"/>
      <c r="H537" s="174"/>
      <c r="I537" s="174"/>
      <c r="J537" s="174"/>
      <c r="K537" s="174"/>
      <c r="L537" s="174"/>
      <c r="M537" s="174"/>
      <c r="N537" s="161"/>
      <c r="O537" s="161"/>
      <c r="P537" s="161"/>
      <c r="Q537" s="161"/>
      <c r="R537" s="161"/>
      <c r="S537" s="161"/>
      <c r="T537" s="162"/>
      <c r="U537" s="161"/>
      <c r="V537" s="151"/>
      <c r="W537" s="151"/>
      <c r="X537" s="151"/>
      <c r="Y537" s="151"/>
      <c r="Z537" s="151"/>
      <c r="AA537" s="151"/>
      <c r="AB537" s="151"/>
      <c r="AC537" s="151"/>
      <c r="AD537" s="151"/>
      <c r="AE537" s="151" t="s">
        <v>125</v>
      </c>
      <c r="AF537" s="151">
        <v>0</v>
      </c>
      <c r="AG537" s="151"/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ht="22.5" outlineLevel="1">
      <c r="A538" s="152"/>
      <c r="B538" s="159"/>
      <c r="C538" s="195" t="s">
        <v>593</v>
      </c>
      <c r="D538" s="163"/>
      <c r="E538" s="169">
        <v>54</v>
      </c>
      <c r="F538" s="174"/>
      <c r="G538" s="174"/>
      <c r="H538" s="174"/>
      <c r="I538" s="174"/>
      <c r="J538" s="174"/>
      <c r="K538" s="174"/>
      <c r="L538" s="174"/>
      <c r="M538" s="174"/>
      <c r="N538" s="161"/>
      <c r="O538" s="161"/>
      <c r="P538" s="161"/>
      <c r="Q538" s="161"/>
      <c r="R538" s="161"/>
      <c r="S538" s="161"/>
      <c r="T538" s="162"/>
      <c r="U538" s="161"/>
      <c r="V538" s="151"/>
      <c r="W538" s="151"/>
      <c r="X538" s="151"/>
      <c r="Y538" s="151"/>
      <c r="Z538" s="151"/>
      <c r="AA538" s="151"/>
      <c r="AB538" s="151"/>
      <c r="AC538" s="151"/>
      <c r="AD538" s="151"/>
      <c r="AE538" s="151" t="s">
        <v>125</v>
      </c>
      <c r="AF538" s="151">
        <v>0</v>
      </c>
      <c r="AG538" s="151"/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60" outlineLevel="1">
      <c r="A539" s="152">
        <v>111</v>
      </c>
      <c r="B539" s="159" t="s">
        <v>594</v>
      </c>
      <c r="C539" s="194" t="s">
        <v>595</v>
      </c>
      <c r="D539" s="161" t="s">
        <v>229</v>
      </c>
      <c r="E539" s="168">
        <v>76.650000000000006</v>
      </c>
      <c r="F539" s="173"/>
      <c r="G539" s="174">
        <f>ROUND(E539*F539,2)</f>
        <v>0</v>
      </c>
      <c r="H539" s="173"/>
      <c r="I539" s="174">
        <f>ROUND(E539*H539,2)</f>
        <v>0</v>
      </c>
      <c r="J539" s="173"/>
      <c r="K539" s="174">
        <f>ROUND(E539*J539,2)</f>
        <v>0</v>
      </c>
      <c r="L539" s="174">
        <v>21</v>
      </c>
      <c r="M539" s="174">
        <f>G539*(1+L539/100)</f>
        <v>0</v>
      </c>
      <c r="N539" s="161">
        <v>0</v>
      </c>
      <c r="O539" s="161">
        <f>ROUND(E539*N539,5)</f>
        <v>0</v>
      </c>
      <c r="P539" s="161">
        <v>0</v>
      </c>
      <c r="Q539" s="161">
        <f>ROUND(E539*P539,5)</f>
        <v>0</v>
      </c>
      <c r="R539" s="161"/>
      <c r="S539" s="161"/>
      <c r="T539" s="162">
        <v>0</v>
      </c>
      <c r="U539" s="161">
        <f>ROUND(E539*T539,2)</f>
        <v>0</v>
      </c>
      <c r="V539" s="151"/>
      <c r="W539" s="151"/>
      <c r="X539" s="151"/>
      <c r="Y539" s="151"/>
      <c r="Z539" s="151"/>
      <c r="AA539" s="151"/>
      <c r="AB539" s="151"/>
      <c r="AC539" s="151"/>
      <c r="AD539" s="151"/>
      <c r="AE539" s="151" t="s">
        <v>169</v>
      </c>
      <c r="AF539" s="151"/>
      <c r="AG539" s="151"/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</row>
    <row r="540" spans="1:60" outlineLevel="1">
      <c r="A540" s="152"/>
      <c r="B540" s="159"/>
      <c r="C540" s="196" t="s">
        <v>142</v>
      </c>
      <c r="D540" s="164"/>
      <c r="E540" s="170"/>
      <c r="F540" s="174"/>
      <c r="G540" s="174"/>
      <c r="H540" s="174"/>
      <c r="I540" s="174"/>
      <c r="J540" s="174"/>
      <c r="K540" s="174"/>
      <c r="L540" s="174"/>
      <c r="M540" s="174"/>
      <c r="N540" s="161"/>
      <c r="O540" s="161"/>
      <c r="P540" s="161"/>
      <c r="Q540" s="161"/>
      <c r="R540" s="161"/>
      <c r="S540" s="161"/>
      <c r="T540" s="162"/>
      <c r="U540" s="161"/>
      <c r="V540" s="151"/>
      <c r="W540" s="151"/>
      <c r="X540" s="151"/>
      <c r="Y540" s="151"/>
      <c r="Z540" s="151"/>
      <c r="AA540" s="151"/>
      <c r="AB540" s="151"/>
      <c r="AC540" s="151"/>
      <c r="AD540" s="151"/>
      <c r="AE540" s="151" t="s">
        <v>125</v>
      </c>
      <c r="AF540" s="151">
        <v>2</v>
      </c>
      <c r="AG540" s="151"/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outlineLevel="1">
      <c r="A541" s="152"/>
      <c r="B541" s="159"/>
      <c r="C541" s="197" t="s">
        <v>143</v>
      </c>
      <c r="D541" s="164"/>
      <c r="E541" s="170"/>
      <c r="F541" s="174"/>
      <c r="G541" s="174"/>
      <c r="H541" s="174"/>
      <c r="I541" s="174"/>
      <c r="J541" s="174"/>
      <c r="K541" s="174"/>
      <c r="L541" s="174"/>
      <c r="M541" s="174"/>
      <c r="N541" s="161"/>
      <c r="O541" s="161"/>
      <c r="P541" s="161"/>
      <c r="Q541" s="161"/>
      <c r="R541" s="161"/>
      <c r="S541" s="161"/>
      <c r="T541" s="162"/>
      <c r="U541" s="161"/>
      <c r="V541" s="151"/>
      <c r="W541" s="151"/>
      <c r="X541" s="151"/>
      <c r="Y541" s="151"/>
      <c r="Z541" s="151"/>
      <c r="AA541" s="151"/>
      <c r="AB541" s="151"/>
      <c r="AC541" s="151"/>
      <c r="AD541" s="151"/>
      <c r="AE541" s="151" t="s">
        <v>125</v>
      </c>
      <c r="AF541" s="151">
        <v>2</v>
      </c>
      <c r="AG541" s="151"/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outlineLevel="1">
      <c r="A542" s="152"/>
      <c r="B542" s="159"/>
      <c r="C542" s="197" t="s">
        <v>596</v>
      </c>
      <c r="D542" s="164"/>
      <c r="E542" s="170">
        <v>19</v>
      </c>
      <c r="F542" s="174"/>
      <c r="G542" s="174"/>
      <c r="H542" s="174"/>
      <c r="I542" s="174"/>
      <c r="J542" s="174"/>
      <c r="K542" s="174"/>
      <c r="L542" s="174"/>
      <c r="M542" s="174"/>
      <c r="N542" s="161"/>
      <c r="O542" s="161"/>
      <c r="P542" s="161"/>
      <c r="Q542" s="161"/>
      <c r="R542" s="161"/>
      <c r="S542" s="161"/>
      <c r="T542" s="162"/>
      <c r="U542" s="161"/>
      <c r="V542" s="151"/>
      <c r="W542" s="151"/>
      <c r="X542" s="151"/>
      <c r="Y542" s="151"/>
      <c r="Z542" s="151"/>
      <c r="AA542" s="151"/>
      <c r="AB542" s="151"/>
      <c r="AC542" s="151"/>
      <c r="AD542" s="151"/>
      <c r="AE542" s="151" t="s">
        <v>125</v>
      </c>
      <c r="AF542" s="151">
        <v>2</v>
      </c>
      <c r="AG542" s="151"/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ht="22.5" outlineLevel="1">
      <c r="A543" s="152"/>
      <c r="B543" s="159"/>
      <c r="C543" s="197" t="s">
        <v>597</v>
      </c>
      <c r="D543" s="164"/>
      <c r="E543" s="170">
        <v>54</v>
      </c>
      <c r="F543" s="174"/>
      <c r="G543" s="174"/>
      <c r="H543" s="174"/>
      <c r="I543" s="174"/>
      <c r="J543" s="174"/>
      <c r="K543" s="174"/>
      <c r="L543" s="174"/>
      <c r="M543" s="174"/>
      <c r="N543" s="161"/>
      <c r="O543" s="161"/>
      <c r="P543" s="161"/>
      <c r="Q543" s="161"/>
      <c r="R543" s="161"/>
      <c r="S543" s="161"/>
      <c r="T543" s="162"/>
      <c r="U543" s="161"/>
      <c r="V543" s="151"/>
      <c r="W543" s="151"/>
      <c r="X543" s="151"/>
      <c r="Y543" s="151"/>
      <c r="Z543" s="151"/>
      <c r="AA543" s="151"/>
      <c r="AB543" s="151"/>
      <c r="AC543" s="151"/>
      <c r="AD543" s="151"/>
      <c r="AE543" s="151" t="s">
        <v>125</v>
      </c>
      <c r="AF543" s="151">
        <v>2</v>
      </c>
      <c r="AG543" s="151"/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outlineLevel="1">
      <c r="A544" s="152"/>
      <c r="B544" s="159"/>
      <c r="C544" s="198" t="s">
        <v>152</v>
      </c>
      <c r="D544" s="165"/>
      <c r="E544" s="171">
        <v>73</v>
      </c>
      <c r="F544" s="174"/>
      <c r="G544" s="174"/>
      <c r="H544" s="174"/>
      <c r="I544" s="174"/>
      <c r="J544" s="174"/>
      <c r="K544" s="174"/>
      <c r="L544" s="174"/>
      <c r="M544" s="174"/>
      <c r="N544" s="161"/>
      <c r="O544" s="161"/>
      <c r="P544" s="161"/>
      <c r="Q544" s="161"/>
      <c r="R544" s="161"/>
      <c r="S544" s="161"/>
      <c r="T544" s="162"/>
      <c r="U544" s="161"/>
      <c r="V544" s="151"/>
      <c r="W544" s="151"/>
      <c r="X544" s="151"/>
      <c r="Y544" s="151"/>
      <c r="Z544" s="151"/>
      <c r="AA544" s="151"/>
      <c r="AB544" s="151"/>
      <c r="AC544" s="151"/>
      <c r="AD544" s="151"/>
      <c r="AE544" s="151" t="s">
        <v>125</v>
      </c>
      <c r="AF544" s="151">
        <v>3</v>
      </c>
      <c r="AG544" s="151"/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60" outlineLevel="1">
      <c r="A545" s="152"/>
      <c r="B545" s="159"/>
      <c r="C545" s="197" t="s">
        <v>153</v>
      </c>
      <c r="D545" s="164"/>
      <c r="E545" s="170"/>
      <c r="F545" s="174"/>
      <c r="G545" s="174"/>
      <c r="H545" s="174"/>
      <c r="I545" s="174"/>
      <c r="J545" s="174"/>
      <c r="K545" s="174"/>
      <c r="L545" s="174"/>
      <c r="M545" s="174"/>
      <c r="N545" s="161"/>
      <c r="O545" s="161"/>
      <c r="P545" s="161"/>
      <c r="Q545" s="161"/>
      <c r="R545" s="161"/>
      <c r="S545" s="161"/>
      <c r="T545" s="162"/>
      <c r="U545" s="161"/>
      <c r="V545" s="151"/>
      <c r="W545" s="151"/>
      <c r="X545" s="151"/>
      <c r="Y545" s="151"/>
      <c r="Z545" s="151"/>
      <c r="AA545" s="151"/>
      <c r="AB545" s="151"/>
      <c r="AC545" s="151"/>
      <c r="AD545" s="151"/>
      <c r="AE545" s="151" t="s">
        <v>125</v>
      </c>
      <c r="AF545" s="151">
        <v>2</v>
      </c>
      <c r="AG545" s="151"/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</row>
    <row r="546" spans="1:60" outlineLevel="1">
      <c r="A546" s="152"/>
      <c r="B546" s="159"/>
      <c r="C546" s="196" t="s">
        <v>154</v>
      </c>
      <c r="D546" s="164"/>
      <c r="E546" s="170"/>
      <c r="F546" s="174"/>
      <c r="G546" s="174"/>
      <c r="H546" s="174"/>
      <c r="I546" s="174"/>
      <c r="J546" s="174"/>
      <c r="K546" s="174"/>
      <c r="L546" s="174"/>
      <c r="M546" s="174"/>
      <c r="N546" s="161"/>
      <c r="O546" s="161"/>
      <c r="P546" s="161"/>
      <c r="Q546" s="161"/>
      <c r="R546" s="161"/>
      <c r="S546" s="161"/>
      <c r="T546" s="162"/>
      <c r="U546" s="161"/>
      <c r="V546" s="151"/>
      <c r="W546" s="151"/>
      <c r="X546" s="151"/>
      <c r="Y546" s="151"/>
      <c r="Z546" s="151"/>
      <c r="AA546" s="151"/>
      <c r="AB546" s="151"/>
      <c r="AC546" s="151"/>
      <c r="AD546" s="151"/>
      <c r="AE546" s="151" t="s">
        <v>125</v>
      </c>
      <c r="AF546" s="151">
        <v>0</v>
      </c>
      <c r="AG546" s="151"/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outlineLevel="1">
      <c r="A547" s="152"/>
      <c r="B547" s="159"/>
      <c r="C547" s="195" t="s">
        <v>598</v>
      </c>
      <c r="D547" s="163"/>
      <c r="E547" s="169">
        <v>73</v>
      </c>
      <c r="F547" s="174"/>
      <c r="G547" s="174"/>
      <c r="H547" s="174"/>
      <c r="I547" s="174"/>
      <c r="J547" s="174"/>
      <c r="K547" s="174"/>
      <c r="L547" s="174"/>
      <c r="M547" s="174"/>
      <c r="N547" s="161"/>
      <c r="O547" s="161"/>
      <c r="P547" s="161"/>
      <c r="Q547" s="161"/>
      <c r="R547" s="161"/>
      <c r="S547" s="161"/>
      <c r="T547" s="162"/>
      <c r="U547" s="16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1" t="s">
        <v>125</v>
      </c>
      <c r="AF547" s="151">
        <v>0</v>
      </c>
      <c r="AG547" s="151"/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outlineLevel="1">
      <c r="A548" s="152"/>
      <c r="B548" s="159"/>
      <c r="C548" s="195" t="s">
        <v>599</v>
      </c>
      <c r="D548" s="163"/>
      <c r="E548" s="169">
        <v>3.65</v>
      </c>
      <c r="F548" s="174"/>
      <c r="G548" s="174"/>
      <c r="H548" s="174"/>
      <c r="I548" s="174"/>
      <c r="J548" s="174"/>
      <c r="K548" s="174"/>
      <c r="L548" s="174"/>
      <c r="M548" s="174"/>
      <c r="N548" s="161"/>
      <c r="O548" s="161"/>
      <c r="P548" s="161"/>
      <c r="Q548" s="161"/>
      <c r="R548" s="161"/>
      <c r="S548" s="161"/>
      <c r="T548" s="162"/>
      <c r="U548" s="16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1" t="s">
        <v>125</v>
      </c>
      <c r="AF548" s="151">
        <v>0</v>
      </c>
      <c r="AG548" s="151"/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outlineLevel="1">
      <c r="A549" s="152">
        <v>112</v>
      </c>
      <c r="B549" s="159" t="s">
        <v>600</v>
      </c>
      <c r="C549" s="194" t="s">
        <v>601</v>
      </c>
      <c r="D549" s="161" t="s">
        <v>229</v>
      </c>
      <c r="E549" s="168">
        <v>73</v>
      </c>
      <c r="F549" s="173"/>
      <c r="G549" s="174">
        <f>ROUND(E549*F549,2)</f>
        <v>0</v>
      </c>
      <c r="H549" s="173"/>
      <c r="I549" s="174">
        <f>ROUND(E549*H549,2)</f>
        <v>0</v>
      </c>
      <c r="J549" s="173"/>
      <c r="K549" s="174">
        <f>ROUND(E549*J549,2)</f>
        <v>0</v>
      </c>
      <c r="L549" s="174">
        <v>21</v>
      </c>
      <c r="M549" s="174">
        <f>G549*(1+L549/100)</f>
        <v>0</v>
      </c>
      <c r="N549" s="161">
        <v>0</v>
      </c>
      <c r="O549" s="161">
        <f>ROUND(E549*N549,5)</f>
        <v>0</v>
      </c>
      <c r="P549" s="161">
        <v>0</v>
      </c>
      <c r="Q549" s="161">
        <f>ROUND(E549*P549,5)</f>
        <v>0</v>
      </c>
      <c r="R549" s="161"/>
      <c r="S549" s="161"/>
      <c r="T549" s="162">
        <v>0.128</v>
      </c>
      <c r="U549" s="161">
        <f>ROUND(E549*T549,2)</f>
        <v>9.34</v>
      </c>
      <c r="V549" s="151"/>
      <c r="W549" s="151"/>
      <c r="X549" s="151"/>
      <c r="Y549" s="151"/>
      <c r="Z549" s="151"/>
      <c r="AA549" s="151"/>
      <c r="AB549" s="151"/>
      <c r="AC549" s="151"/>
      <c r="AD549" s="151"/>
      <c r="AE549" s="151" t="s">
        <v>123</v>
      </c>
      <c r="AF549" s="151"/>
      <c r="AG549" s="151"/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outlineLevel="1">
      <c r="A550" s="152"/>
      <c r="B550" s="159"/>
      <c r="C550" s="195" t="s">
        <v>592</v>
      </c>
      <c r="D550" s="163"/>
      <c r="E550" s="169">
        <v>19</v>
      </c>
      <c r="F550" s="174"/>
      <c r="G550" s="174"/>
      <c r="H550" s="174"/>
      <c r="I550" s="174"/>
      <c r="J550" s="174"/>
      <c r="K550" s="174"/>
      <c r="L550" s="174"/>
      <c r="M550" s="174"/>
      <c r="N550" s="161"/>
      <c r="O550" s="161"/>
      <c r="P550" s="161"/>
      <c r="Q550" s="161"/>
      <c r="R550" s="161"/>
      <c r="S550" s="161"/>
      <c r="T550" s="162"/>
      <c r="U550" s="16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 t="s">
        <v>125</v>
      </c>
      <c r="AF550" s="151">
        <v>0</v>
      </c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</row>
    <row r="551" spans="1:60" ht="22.5" outlineLevel="1">
      <c r="A551" s="152"/>
      <c r="B551" s="159"/>
      <c r="C551" s="195" t="s">
        <v>593</v>
      </c>
      <c r="D551" s="163"/>
      <c r="E551" s="169">
        <v>54</v>
      </c>
      <c r="F551" s="174"/>
      <c r="G551" s="174"/>
      <c r="H551" s="174"/>
      <c r="I551" s="174"/>
      <c r="J551" s="174"/>
      <c r="K551" s="174"/>
      <c r="L551" s="174"/>
      <c r="M551" s="174"/>
      <c r="N551" s="161"/>
      <c r="O551" s="161"/>
      <c r="P551" s="161"/>
      <c r="Q551" s="161"/>
      <c r="R551" s="161"/>
      <c r="S551" s="161"/>
      <c r="T551" s="162"/>
      <c r="U551" s="16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 t="s">
        <v>125</v>
      </c>
      <c r="AF551" s="151">
        <v>0</v>
      </c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</row>
    <row r="552" spans="1:60" ht="22.5" outlineLevel="1">
      <c r="A552" s="152">
        <v>113</v>
      </c>
      <c r="B552" s="159" t="s">
        <v>602</v>
      </c>
      <c r="C552" s="194" t="s">
        <v>603</v>
      </c>
      <c r="D552" s="161" t="s">
        <v>317</v>
      </c>
      <c r="E552" s="168">
        <v>2.92</v>
      </c>
      <c r="F552" s="173"/>
      <c r="G552" s="174">
        <f>ROUND(E552*F552,2)</f>
        <v>0</v>
      </c>
      <c r="H552" s="173"/>
      <c r="I552" s="174">
        <f>ROUND(E552*H552,2)</f>
        <v>0</v>
      </c>
      <c r="J552" s="173"/>
      <c r="K552" s="174">
        <f>ROUND(E552*J552,2)</f>
        <v>0</v>
      </c>
      <c r="L552" s="174">
        <v>21</v>
      </c>
      <c r="M552" s="174">
        <f>G552*(1+L552/100)</f>
        <v>0</v>
      </c>
      <c r="N552" s="161">
        <v>6.9999999999999999E-4</v>
      </c>
      <c r="O552" s="161">
        <f>ROUND(E552*N552,5)</f>
        <v>2.0400000000000001E-3</v>
      </c>
      <c r="P552" s="161">
        <v>0</v>
      </c>
      <c r="Q552" s="161">
        <f>ROUND(E552*P552,5)</f>
        <v>0</v>
      </c>
      <c r="R552" s="161"/>
      <c r="S552" s="161"/>
      <c r="T552" s="162">
        <v>0</v>
      </c>
      <c r="U552" s="161">
        <f>ROUND(E552*T552,2)</f>
        <v>0</v>
      </c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1" t="s">
        <v>169</v>
      </c>
      <c r="AF552" s="151"/>
      <c r="AG552" s="151"/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60" outlineLevel="1">
      <c r="A553" s="152"/>
      <c r="B553" s="159"/>
      <c r="C553" s="195" t="s">
        <v>604</v>
      </c>
      <c r="D553" s="163"/>
      <c r="E553" s="169">
        <v>2.92</v>
      </c>
      <c r="F553" s="174"/>
      <c r="G553" s="174"/>
      <c r="H553" s="174"/>
      <c r="I553" s="174"/>
      <c r="J553" s="174"/>
      <c r="K553" s="174"/>
      <c r="L553" s="174"/>
      <c r="M553" s="174"/>
      <c r="N553" s="161"/>
      <c r="O553" s="161"/>
      <c r="P553" s="161"/>
      <c r="Q553" s="161"/>
      <c r="R553" s="161"/>
      <c r="S553" s="161"/>
      <c r="T553" s="162"/>
      <c r="U553" s="161"/>
      <c r="V553" s="151"/>
      <c r="W553" s="151"/>
      <c r="X553" s="151"/>
      <c r="Y553" s="151"/>
      <c r="Z553" s="151"/>
      <c r="AA553" s="151"/>
      <c r="AB553" s="151"/>
      <c r="AC553" s="151"/>
      <c r="AD553" s="151"/>
      <c r="AE553" s="151" t="s">
        <v>125</v>
      </c>
      <c r="AF553" s="151">
        <v>0</v>
      </c>
      <c r="AG553" s="151"/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</row>
    <row r="554" spans="1:60" outlineLevel="1">
      <c r="A554" s="152">
        <v>114</v>
      </c>
      <c r="B554" s="159" t="s">
        <v>605</v>
      </c>
      <c r="C554" s="194" t="s">
        <v>606</v>
      </c>
      <c r="D554" s="161" t="s">
        <v>264</v>
      </c>
      <c r="E554" s="168">
        <v>2.0400000000000001E-3</v>
      </c>
      <c r="F554" s="173"/>
      <c r="G554" s="174">
        <f>ROUND(E554*F554,2)</f>
        <v>0</v>
      </c>
      <c r="H554" s="173"/>
      <c r="I554" s="174">
        <f>ROUND(E554*H554,2)</f>
        <v>0</v>
      </c>
      <c r="J554" s="173"/>
      <c r="K554" s="174">
        <f>ROUND(E554*J554,2)</f>
        <v>0</v>
      </c>
      <c r="L554" s="174">
        <v>21</v>
      </c>
      <c r="M554" s="174">
        <f>G554*(1+L554/100)</f>
        <v>0</v>
      </c>
      <c r="N554" s="161">
        <v>0</v>
      </c>
      <c r="O554" s="161">
        <f>ROUND(E554*N554,5)</f>
        <v>0</v>
      </c>
      <c r="P554" s="161">
        <v>0</v>
      </c>
      <c r="Q554" s="161">
        <f>ROUND(E554*P554,5)</f>
        <v>0</v>
      </c>
      <c r="R554" s="161"/>
      <c r="S554" s="161"/>
      <c r="T554" s="162">
        <v>1.5980000000000001</v>
      </c>
      <c r="U554" s="161">
        <f>ROUND(E554*T554,2)</f>
        <v>0</v>
      </c>
      <c r="V554" s="151"/>
      <c r="W554" s="151"/>
      <c r="X554" s="151"/>
      <c r="Y554" s="151"/>
      <c r="Z554" s="151"/>
      <c r="AA554" s="151"/>
      <c r="AB554" s="151"/>
      <c r="AC554" s="151"/>
      <c r="AD554" s="151"/>
      <c r="AE554" s="151" t="s">
        <v>123</v>
      </c>
      <c r="AF554" s="151"/>
      <c r="AG554" s="151"/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</row>
    <row r="555" spans="1:60">
      <c r="A555" s="153" t="s">
        <v>118</v>
      </c>
      <c r="B555" s="160" t="s">
        <v>91</v>
      </c>
      <c r="C555" s="199" t="s">
        <v>26</v>
      </c>
      <c r="D555" s="166"/>
      <c r="E555" s="172"/>
      <c r="F555" s="175"/>
      <c r="G555" s="175">
        <f>SUMIF(AE556:AE564,"&lt;&gt;NOR",G556:G564)</f>
        <v>0</v>
      </c>
      <c r="H555" s="175"/>
      <c r="I555" s="175">
        <f>SUM(I556:I564)</f>
        <v>0</v>
      </c>
      <c r="J555" s="175"/>
      <c r="K555" s="175">
        <f>SUM(K556:K564)</f>
        <v>0</v>
      </c>
      <c r="L555" s="175"/>
      <c r="M555" s="175">
        <f>SUM(M556:M564)</f>
        <v>0</v>
      </c>
      <c r="N555" s="166"/>
      <c r="O555" s="166">
        <f>SUM(O556:O564)</f>
        <v>0</v>
      </c>
      <c r="P555" s="166"/>
      <c r="Q555" s="166">
        <f>SUM(Q556:Q564)</f>
        <v>0</v>
      </c>
      <c r="R555" s="166"/>
      <c r="S555" s="166"/>
      <c r="T555" s="167"/>
      <c r="U555" s="166">
        <f>SUM(U556:U564)</f>
        <v>0</v>
      </c>
      <c r="AE555" t="s">
        <v>119</v>
      </c>
    </row>
    <row r="556" spans="1:60" outlineLevel="1">
      <c r="A556" s="152">
        <v>115</v>
      </c>
      <c r="B556" s="159" t="s">
        <v>607</v>
      </c>
      <c r="C556" s="194" t="s">
        <v>608</v>
      </c>
      <c r="D556" s="161" t="s">
        <v>609</v>
      </c>
      <c r="E556" s="168">
        <v>1</v>
      </c>
      <c r="F556" s="173"/>
      <c r="G556" s="174">
        <f t="shared" ref="G556:G564" si="0">ROUND(E556*F556,2)</f>
        <v>0</v>
      </c>
      <c r="H556" s="173"/>
      <c r="I556" s="174">
        <f t="shared" ref="I556:I564" si="1">ROUND(E556*H556,2)</f>
        <v>0</v>
      </c>
      <c r="J556" s="173"/>
      <c r="K556" s="174">
        <f t="shared" ref="K556:K564" si="2">ROUND(E556*J556,2)</f>
        <v>0</v>
      </c>
      <c r="L556" s="174">
        <v>21</v>
      </c>
      <c r="M556" s="174">
        <f t="shared" ref="M556:M564" si="3">G556*(1+L556/100)</f>
        <v>0</v>
      </c>
      <c r="N556" s="161">
        <v>0</v>
      </c>
      <c r="O556" s="161">
        <f t="shared" ref="O556:O564" si="4">ROUND(E556*N556,5)</f>
        <v>0</v>
      </c>
      <c r="P556" s="161">
        <v>0</v>
      </c>
      <c r="Q556" s="161">
        <f t="shared" ref="Q556:Q564" si="5">ROUND(E556*P556,5)</f>
        <v>0</v>
      </c>
      <c r="R556" s="161"/>
      <c r="S556" s="161"/>
      <c r="T556" s="162">
        <v>0</v>
      </c>
      <c r="U556" s="161">
        <f t="shared" ref="U556:U564" si="6">ROUND(E556*T556,2)</f>
        <v>0</v>
      </c>
      <c r="V556" s="151"/>
      <c r="W556" s="151"/>
      <c r="X556" s="151"/>
      <c r="Y556" s="151"/>
      <c r="Z556" s="151"/>
      <c r="AA556" s="151"/>
      <c r="AB556" s="151"/>
      <c r="AC556" s="151"/>
      <c r="AD556" s="151"/>
      <c r="AE556" s="151" t="s">
        <v>123</v>
      </c>
      <c r="AF556" s="151"/>
      <c r="AG556" s="151"/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</row>
    <row r="557" spans="1:60" outlineLevel="1">
      <c r="A557" s="152">
        <v>116</v>
      </c>
      <c r="B557" s="159" t="s">
        <v>610</v>
      </c>
      <c r="C557" s="194" t="s">
        <v>611</v>
      </c>
      <c r="D557" s="161" t="s">
        <v>609</v>
      </c>
      <c r="E557" s="168">
        <v>1</v>
      </c>
      <c r="F557" s="173"/>
      <c r="G557" s="174">
        <f t="shared" si="0"/>
        <v>0</v>
      </c>
      <c r="H557" s="173"/>
      <c r="I557" s="174">
        <f t="shared" si="1"/>
        <v>0</v>
      </c>
      <c r="J557" s="173"/>
      <c r="K557" s="174">
        <f t="shared" si="2"/>
        <v>0</v>
      </c>
      <c r="L557" s="174">
        <v>21</v>
      </c>
      <c r="M557" s="174">
        <f t="shared" si="3"/>
        <v>0</v>
      </c>
      <c r="N557" s="161">
        <v>0</v>
      </c>
      <c r="O557" s="161">
        <f t="shared" si="4"/>
        <v>0</v>
      </c>
      <c r="P557" s="161">
        <v>0</v>
      </c>
      <c r="Q557" s="161">
        <f t="shared" si="5"/>
        <v>0</v>
      </c>
      <c r="R557" s="161"/>
      <c r="S557" s="161"/>
      <c r="T557" s="162">
        <v>0</v>
      </c>
      <c r="U557" s="161">
        <f t="shared" si="6"/>
        <v>0</v>
      </c>
      <c r="V557" s="151"/>
      <c r="W557" s="151"/>
      <c r="X557" s="151"/>
      <c r="Y557" s="151"/>
      <c r="Z557" s="151"/>
      <c r="AA557" s="151"/>
      <c r="AB557" s="151"/>
      <c r="AC557" s="151"/>
      <c r="AD557" s="151"/>
      <c r="AE557" s="151" t="s">
        <v>123</v>
      </c>
      <c r="AF557" s="151"/>
      <c r="AG557" s="151"/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</row>
    <row r="558" spans="1:60" outlineLevel="1">
      <c r="A558" s="152">
        <v>117</v>
      </c>
      <c r="B558" s="159" t="s">
        <v>612</v>
      </c>
      <c r="C558" s="194" t="s">
        <v>613</v>
      </c>
      <c r="D558" s="161" t="s">
        <v>609</v>
      </c>
      <c r="E558" s="168">
        <v>1</v>
      </c>
      <c r="F558" s="173"/>
      <c r="G558" s="174">
        <f t="shared" si="0"/>
        <v>0</v>
      </c>
      <c r="H558" s="173"/>
      <c r="I558" s="174">
        <f t="shared" si="1"/>
        <v>0</v>
      </c>
      <c r="J558" s="173"/>
      <c r="K558" s="174">
        <f t="shared" si="2"/>
        <v>0</v>
      </c>
      <c r="L558" s="174">
        <v>21</v>
      </c>
      <c r="M558" s="174">
        <f t="shared" si="3"/>
        <v>0</v>
      </c>
      <c r="N558" s="161">
        <v>0</v>
      </c>
      <c r="O558" s="161">
        <f t="shared" si="4"/>
        <v>0</v>
      </c>
      <c r="P558" s="161">
        <v>0</v>
      </c>
      <c r="Q558" s="161">
        <f t="shared" si="5"/>
        <v>0</v>
      </c>
      <c r="R558" s="161"/>
      <c r="S558" s="161"/>
      <c r="T558" s="162">
        <v>0</v>
      </c>
      <c r="U558" s="161">
        <f t="shared" si="6"/>
        <v>0</v>
      </c>
      <c r="V558" s="151"/>
      <c r="W558" s="151"/>
      <c r="X558" s="151"/>
      <c r="Y558" s="151"/>
      <c r="Z558" s="151"/>
      <c r="AA558" s="151"/>
      <c r="AB558" s="151"/>
      <c r="AC558" s="151"/>
      <c r="AD558" s="151"/>
      <c r="AE558" s="151" t="s">
        <v>123</v>
      </c>
      <c r="AF558" s="151"/>
      <c r="AG558" s="151"/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</row>
    <row r="559" spans="1:60" outlineLevel="1">
      <c r="A559" s="152">
        <v>118</v>
      </c>
      <c r="B559" s="159" t="s">
        <v>614</v>
      </c>
      <c r="C559" s="194" t="s">
        <v>615</v>
      </c>
      <c r="D559" s="161" t="s">
        <v>609</v>
      </c>
      <c r="E559" s="168">
        <v>1</v>
      </c>
      <c r="F559" s="173"/>
      <c r="G559" s="174">
        <f t="shared" si="0"/>
        <v>0</v>
      </c>
      <c r="H559" s="173"/>
      <c r="I559" s="174">
        <f t="shared" si="1"/>
        <v>0</v>
      </c>
      <c r="J559" s="173"/>
      <c r="K559" s="174">
        <f t="shared" si="2"/>
        <v>0</v>
      </c>
      <c r="L559" s="174">
        <v>21</v>
      </c>
      <c r="M559" s="174">
        <f t="shared" si="3"/>
        <v>0</v>
      </c>
      <c r="N559" s="161">
        <v>0</v>
      </c>
      <c r="O559" s="161">
        <f t="shared" si="4"/>
        <v>0</v>
      </c>
      <c r="P559" s="161">
        <v>0</v>
      </c>
      <c r="Q559" s="161">
        <f t="shared" si="5"/>
        <v>0</v>
      </c>
      <c r="R559" s="161"/>
      <c r="S559" s="161"/>
      <c r="T559" s="162">
        <v>0</v>
      </c>
      <c r="U559" s="161">
        <f t="shared" si="6"/>
        <v>0</v>
      </c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 t="s">
        <v>123</v>
      </c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</row>
    <row r="560" spans="1:60" outlineLevel="1">
      <c r="A560" s="152">
        <v>119</v>
      </c>
      <c r="B560" s="159" t="s">
        <v>616</v>
      </c>
      <c r="C560" s="194" t="s">
        <v>617</v>
      </c>
      <c r="D560" s="161" t="s">
        <v>609</v>
      </c>
      <c r="E560" s="168">
        <v>1</v>
      </c>
      <c r="F560" s="173"/>
      <c r="G560" s="174">
        <f t="shared" si="0"/>
        <v>0</v>
      </c>
      <c r="H560" s="173"/>
      <c r="I560" s="174">
        <f t="shared" si="1"/>
        <v>0</v>
      </c>
      <c r="J560" s="173"/>
      <c r="K560" s="174">
        <f t="shared" si="2"/>
        <v>0</v>
      </c>
      <c r="L560" s="174">
        <v>21</v>
      </c>
      <c r="M560" s="174">
        <f t="shared" si="3"/>
        <v>0</v>
      </c>
      <c r="N560" s="161">
        <v>0</v>
      </c>
      <c r="O560" s="161">
        <f t="shared" si="4"/>
        <v>0</v>
      </c>
      <c r="P560" s="161">
        <v>0</v>
      </c>
      <c r="Q560" s="161">
        <f t="shared" si="5"/>
        <v>0</v>
      </c>
      <c r="R560" s="161"/>
      <c r="S560" s="161"/>
      <c r="T560" s="162">
        <v>0</v>
      </c>
      <c r="U560" s="161">
        <f t="shared" si="6"/>
        <v>0</v>
      </c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1" t="s">
        <v>123</v>
      </c>
      <c r="AF560" s="151"/>
      <c r="AG560" s="151"/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</row>
    <row r="561" spans="1:60" outlineLevel="1">
      <c r="A561" s="152">
        <v>120</v>
      </c>
      <c r="B561" s="159" t="s">
        <v>618</v>
      </c>
      <c r="C561" s="194" t="s">
        <v>619</v>
      </c>
      <c r="D561" s="161" t="s">
        <v>609</v>
      </c>
      <c r="E561" s="168">
        <v>1</v>
      </c>
      <c r="F561" s="173"/>
      <c r="G561" s="174">
        <f t="shared" si="0"/>
        <v>0</v>
      </c>
      <c r="H561" s="173"/>
      <c r="I561" s="174">
        <f t="shared" si="1"/>
        <v>0</v>
      </c>
      <c r="J561" s="173"/>
      <c r="K561" s="174">
        <f t="shared" si="2"/>
        <v>0</v>
      </c>
      <c r="L561" s="174">
        <v>21</v>
      </c>
      <c r="M561" s="174">
        <f t="shared" si="3"/>
        <v>0</v>
      </c>
      <c r="N561" s="161">
        <v>0</v>
      </c>
      <c r="O561" s="161">
        <f t="shared" si="4"/>
        <v>0</v>
      </c>
      <c r="P561" s="161">
        <v>0</v>
      </c>
      <c r="Q561" s="161">
        <f t="shared" si="5"/>
        <v>0</v>
      </c>
      <c r="R561" s="161"/>
      <c r="S561" s="161"/>
      <c r="T561" s="162">
        <v>0</v>
      </c>
      <c r="U561" s="161">
        <f t="shared" si="6"/>
        <v>0</v>
      </c>
      <c r="V561" s="151"/>
      <c r="W561" s="151"/>
      <c r="X561" s="151"/>
      <c r="Y561" s="151"/>
      <c r="Z561" s="151"/>
      <c r="AA561" s="151"/>
      <c r="AB561" s="151"/>
      <c r="AC561" s="151"/>
      <c r="AD561" s="151"/>
      <c r="AE561" s="151" t="s">
        <v>123</v>
      </c>
      <c r="AF561" s="151"/>
      <c r="AG561" s="151"/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</row>
    <row r="562" spans="1:60" outlineLevel="1">
      <c r="A562" s="152">
        <v>121</v>
      </c>
      <c r="B562" s="159" t="s">
        <v>620</v>
      </c>
      <c r="C562" s="194" t="s">
        <v>621</v>
      </c>
      <c r="D562" s="161" t="s">
        <v>609</v>
      </c>
      <c r="E562" s="168">
        <v>1</v>
      </c>
      <c r="F562" s="173"/>
      <c r="G562" s="174">
        <f t="shared" si="0"/>
        <v>0</v>
      </c>
      <c r="H562" s="173"/>
      <c r="I562" s="174">
        <f t="shared" si="1"/>
        <v>0</v>
      </c>
      <c r="J562" s="173"/>
      <c r="K562" s="174">
        <f t="shared" si="2"/>
        <v>0</v>
      </c>
      <c r="L562" s="174">
        <v>21</v>
      </c>
      <c r="M562" s="174">
        <f t="shared" si="3"/>
        <v>0</v>
      </c>
      <c r="N562" s="161">
        <v>0</v>
      </c>
      <c r="O562" s="161">
        <f t="shared" si="4"/>
        <v>0</v>
      </c>
      <c r="P562" s="161">
        <v>0</v>
      </c>
      <c r="Q562" s="161">
        <f t="shared" si="5"/>
        <v>0</v>
      </c>
      <c r="R562" s="161"/>
      <c r="S562" s="161"/>
      <c r="T562" s="162">
        <v>0</v>
      </c>
      <c r="U562" s="161">
        <f t="shared" si="6"/>
        <v>0</v>
      </c>
      <c r="V562" s="151"/>
      <c r="W562" s="151"/>
      <c r="X562" s="151"/>
      <c r="Y562" s="151"/>
      <c r="Z562" s="151"/>
      <c r="AA562" s="151"/>
      <c r="AB562" s="151"/>
      <c r="AC562" s="151"/>
      <c r="AD562" s="151"/>
      <c r="AE562" s="151" t="s">
        <v>123</v>
      </c>
      <c r="AF562" s="151"/>
      <c r="AG562" s="151"/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</row>
    <row r="563" spans="1:60" outlineLevel="1">
      <c r="A563" s="152">
        <v>122</v>
      </c>
      <c r="B563" s="159" t="s">
        <v>622</v>
      </c>
      <c r="C563" s="194" t="s">
        <v>623</v>
      </c>
      <c r="D563" s="161" t="s">
        <v>609</v>
      </c>
      <c r="E563" s="168">
        <v>1</v>
      </c>
      <c r="F563" s="173"/>
      <c r="G563" s="174">
        <f t="shared" si="0"/>
        <v>0</v>
      </c>
      <c r="H563" s="173"/>
      <c r="I563" s="174">
        <f t="shared" si="1"/>
        <v>0</v>
      </c>
      <c r="J563" s="173"/>
      <c r="K563" s="174">
        <f t="shared" si="2"/>
        <v>0</v>
      </c>
      <c r="L563" s="174">
        <v>21</v>
      </c>
      <c r="M563" s="174">
        <f t="shared" si="3"/>
        <v>0</v>
      </c>
      <c r="N563" s="161">
        <v>0</v>
      </c>
      <c r="O563" s="161">
        <f t="shared" si="4"/>
        <v>0</v>
      </c>
      <c r="P563" s="161">
        <v>0</v>
      </c>
      <c r="Q563" s="161">
        <f t="shared" si="5"/>
        <v>0</v>
      </c>
      <c r="R563" s="161"/>
      <c r="S563" s="161"/>
      <c r="T563" s="162">
        <v>0</v>
      </c>
      <c r="U563" s="161">
        <f t="shared" si="6"/>
        <v>0</v>
      </c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 t="s">
        <v>123</v>
      </c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</row>
    <row r="564" spans="1:60" outlineLevel="1">
      <c r="A564" s="183">
        <v>123</v>
      </c>
      <c r="B564" s="184" t="s">
        <v>624</v>
      </c>
      <c r="C564" s="200" t="s">
        <v>625</v>
      </c>
      <c r="D564" s="185" t="s">
        <v>609</v>
      </c>
      <c r="E564" s="186">
        <v>1</v>
      </c>
      <c r="F564" s="187"/>
      <c r="G564" s="188">
        <f t="shared" si="0"/>
        <v>0</v>
      </c>
      <c r="H564" s="187"/>
      <c r="I564" s="188">
        <f t="shared" si="1"/>
        <v>0</v>
      </c>
      <c r="J564" s="187"/>
      <c r="K564" s="188">
        <f t="shared" si="2"/>
        <v>0</v>
      </c>
      <c r="L564" s="188">
        <v>21</v>
      </c>
      <c r="M564" s="188">
        <f t="shared" si="3"/>
        <v>0</v>
      </c>
      <c r="N564" s="185">
        <v>0</v>
      </c>
      <c r="O564" s="185">
        <f t="shared" si="4"/>
        <v>0</v>
      </c>
      <c r="P564" s="185">
        <v>0</v>
      </c>
      <c r="Q564" s="185">
        <f t="shared" si="5"/>
        <v>0</v>
      </c>
      <c r="R564" s="185"/>
      <c r="S564" s="185"/>
      <c r="T564" s="189">
        <v>0</v>
      </c>
      <c r="U564" s="185">
        <f t="shared" si="6"/>
        <v>0</v>
      </c>
      <c r="V564" s="151"/>
      <c r="W564" s="151"/>
      <c r="X564" s="151"/>
      <c r="Y564" s="151"/>
      <c r="Z564" s="151"/>
      <c r="AA564" s="151"/>
      <c r="AB564" s="151"/>
      <c r="AC564" s="151"/>
      <c r="AD564" s="151"/>
      <c r="AE564" s="151" t="s">
        <v>123</v>
      </c>
      <c r="AF564" s="151"/>
      <c r="AG564" s="151"/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</row>
    <row r="565" spans="1:60">
      <c r="A565" s="6"/>
      <c r="B565" s="7" t="s">
        <v>626</v>
      </c>
      <c r="C565" s="201" t="s">
        <v>626</v>
      </c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AC565">
        <v>15</v>
      </c>
      <c r="AD565">
        <v>21</v>
      </c>
    </row>
    <row r="566" spans="1:60">
      <c r="A566" s="190"/>
      <c r="B566" s="191">
        <v>26</v>
      </c>
      <c r="C566" s="202" t="s">
        <v>626</v>
      </c>
      <c r="D566" s="192"/>
      <c r="E566" s="192"/>
      <c r="F566" s="192"/>
      <c r="G566" s="193">
        <f>G8+G147+G178+G264+G269+G291+G312+G316+G330+G333+G343+G372+G375+G455+G459+G535+G555</f>
        <v>0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AC566">
        <f>SUMIF(L7:L564,AC565,G7:G564)</f>
        <v>0</v>
      </c>
      <c r="AD566">
        <f>SUMIF(L7:L564,AD565,G7:G564)</f>
        <v>0</v>
      </c>
      <c r="AE566" t="s">
        <v>627</v>
      </c>
    </row>
    <row r="567" spans="1:60">
      <c r="A567" s="6"/>
      <c r="B567" s="7" t="s">
        <v>626</v>
      </c>
      <c r="C567" s="201" t="s">
        <v>626</v>
      </c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60">
      <c r="A568" s="6"/>
      <c r="B568" s="7" t="s">
        <v>626</v>
      </c>
      <c r="C568" s="201" t="s">
        <v>626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60">
      <c r="A569" s="268">
        <v>33</v>
      </c>
      <c r="B569" s="268"/>
      <c r="C569" s="269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60">
      <c r="A570" s="270"/>
      <c r="B570" s="271"/>
      <c r="C570" s="272"/>
      <c r="D570" s="271"/>
      <c r="E570" s="271"/>
      <c r="F570" s="271"/>
      <c r="G570" s="273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AE570" t="s">
        <v>628</v>
      </c>
    </row>
    <row r="571" spans="1:60">
      <c r="A571" s="274"/>
      <c r="B571" s="275"/>
      <c r="C571" s="276"/>
      <c r="D571" s="275"/>
      <c r="E571" s="275"/>
      <c r="F571" s="275"/>
      <c r="G571" s="27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60">
      <c r="A572" s="274"/>
      <c r="B572" s="275"/>
      <c r="C572" s="276"/>
      <c r="D572" s="275"/>
      <c r="E572" s="275"/>
      <c r="F572" s="275"/>
      <c r="G572" s="27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60">
      <c r="A573" s="274"/>
      <c r="B573" s="275"/>
      <c r="C573" s="276"/>
      <c r="D573" s="275"/>
      <c r="E573" s="275"/>
      <c r="F573" s="275"/>
      <c r="G573" s="27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60">
      <c r="A574" s="278"/>
      <c r="B574" s="279"/>
      <c r="C574" s="280"/>
      <c r="D574" s="279"/>
      <c r="E574" s="279"/>
      <c r="F574" s="279"/>
      <c r="G574" s="28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60">
      <c r="A575" s="6"/>
      <c r="B575" s="7" t="s">
        <v>626</v>
      </c>
      <c r="C575" s="201" t="s">
        <v>626</v>
      </c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60">
      <c r="C576" s="203"/>
      <c r="AE576" t="s">
        <v>629</v>
      </c>
    </row>
  </sheetData>
  <sheetProtection password="DC69" sheet="1" objects="1" scenarios="1" selectLockedCells="1"/>
  <mergeCells count="21">
    <mergeCell ref="C531:G531"/>
    <mergeCell ref="A569:C569"/>
    <mergeCell ref="A570:G574"/>
    <mergeCell ref="C513:G513"/>
    <mergeCell ref="C516:G516"/>
    <mergeCell ref="C519:G519"/>
    <mergeCell ref="C522:G522"/>
    <mergeCell ref="C525:G525"/>
    <mergeCell ref="C528:G528"/>
    <mergeCell ref="C510:G510"/>
    <mergeCell ref="A1:G1"/>
    <mergeCell ref="C2:G2"/>
    <mergeCell ref="C3:G3"/>
    <mergeCell ref="C4:G4"/>
    <mergeCell ref="C170:G170"/>
    <mergeCell ref="C293:G293"/>
    <mergeCell ref="C314:G314"/>
    <mergeCell ref="C498:G498"/>
    <mergeCell ref="C501:G501"/>
    <mergeCell ref="C504:G504"/>
    <mergeCell ref="C507:G507"/>
  </mergeCells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E35" sqref="E35"/>
    </sheetView>
  </sheetViews>
  <sheetFormatPr defaultRowHeight="12.75"/>
  <sheetData>
    <row r="1" spans="1:7">
      <c r="A1" s="37" t="s">
        <v>38</v>
      </c>
    </row>
    <row r="2" spans="1:7" ht="57.75" customHeight="1">
      <c r="A2" s="282" t="s">
        <v>39</v>
      </c>
      <c r="B2" s="282"/>
      <c r="C2" s="282"/>
      <c r="D2" s="282"/>
      <c r="E2" s="282"/>
      <c r="F2" s="282"/>
      <c r="G2" s="28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Rozpočet Pol</vt:lpstr>
      <vt:lpstr>Pokyny pro vyplnění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'Rozpočet Pol'!Názvy_tisku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2020-06-09T19:19:17Z</cp:lastPrinted>
  <dcterms:created xsi:type="dcterms:W3CDTF">2009-04-08T07:15:50Z</dcterms:created>
  <dcterms:modified xsi:type="dcterms:W3CDTF">2020-06-09T19:29:06Z</dcterms:modified>
</cp:coreProperties>
</file>