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Demolice objektu" sheetId="2" r:id="rId2"/>
    <sheet name="02 - Vedlejší a ostatní n..." sheetId="3" r:id="rId3"/>
    <sheet name="Pokyny pro vyplnění" sheetId="4" r:id="rId4"/>
  </sheets>
  <definedNames>
    <definedName name="_xlnm._FilterDatabase" localSheetId="1" hidden="1">'01 - Demolice objektu'!$C$82:$K$82</definedName>
    <definedName name="_xlnm._FilterDatabase" localSheetId="2" hidden="1">'02 - Vedlejší a ostatní n...'!$C$77:$K$77</definedName>
    <definedName name="_xlnm.Print_Titles" localSheetId="1">'01 - Demolice objektu'!$82:$82</definedName>
    <definedName name="_xlnm.Print_Titles" localSheetId="2">'02 - Vedlejší a ostatní n...'!$77:$77</definedName>
    <definedName name="_xlnm.Print_Titles" localSheetId="0">'Rekapitulace stavby'!$49:$49</definedName>
    <definedName name="_xlnm.Print_Area" localSheetId="1">'01 - Demolice objektu'!$C$4:$J$36,'01 - Demolice objektu'!$C$42:$J$64,'01 - Demolice objektu'!$C$70:$K$201</definedName>
    <definedName name="_xlnm.Print_Area" localSheetId="2">'02 - Vedlejší a ostatní n...'!$C$4:$J$36,'02 - Vedlejší a ostatní n...'!$C$42:$J$59,'02 - Vedlejší a ostatní n...'!$C$65:$K$88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<sst xmlns="http://schemas.openxmlformats.org/spreadsheetml/2006/main" count="1779" uniqueCount="523">
  <si>
    <t>Export VZ</t>
  </si>
  <si>
    <t>List obsahuje:</t>
  </si>
  <si>
    <t>3.0</t>
  </si>
  <si>
    <t>False</t>
  </si>
  <si>
    <t>{4A91C5F3-CF4B-4EB7-B65C-ABF81B0A1376}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</si>
  <si>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</si>
  <si>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</si>
  <si>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</si>
  <si>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</si>
  <si>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</si>
  <si>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</si>
  <si>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</si>
  <si>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</si>
  <si>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20140319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</si>
  <si>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</si>
  <si>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</si>
  <si>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Karlovy Vary-Tuhnice,demolice objektu na ppč.167/23</t>
  </si>
  <si>
    <t>0,1</t>
  </si>
  <si>
    <t>KSO:</t>
  </si>
  <si>
    <t>CC-CZ:</t>
  </si>
  <si>
    <t>1</t>
  </si>
  <si>
    <t>Místo:</t>
  </si>
  <si>
    <t>Karlovy Vary</t>
  </si>
  <si>
    <t>Datum:</t>
  </si>
  <si>
    <t>19.03.2014</t>
  </si>
  <si>
    <t>10</t>
  </si>
  <si>
    <t>100</t>
  </si>
  <si>
    <t>Zadavatel:</t>
  </si>
  <si>
    <t>IČ:</t>
  </si>
  <si>
    <t>Statutární město Karlovy Vary</t>
  </si>
  <si>
    <t>DIČ:</t>
  </si>
  <si>
    <t>Uchazeč:</t>
  </si>
  <si>
    <t>Vyplň údaj</t>
  </si>
  <si>
    <t>Projektant:</t>
  </si>
  <si>
    <t>Jan Sobotka 3D projekt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</si>
  <si>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</si>
  <si>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</si>
  <si>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</si>
  <si>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</si>
  <si>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</si>
  <si>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</si>
  <si>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</si>
  <si>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</si>
  <si>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</si>
  <si>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</si>
  <si>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</si>
  <si>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</si>
  <si>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</si>
  <si>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</si>
  <si>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</si>
  <si>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</si>
  <si>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</si>
  <si>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</si>
  <si>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</si>
  <si>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</si>
  <si>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</si>
  <si>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</si>
  <si>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</si>
  <si>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</si>
  <si>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</si>
  <si>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</si>
  <si>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</si>
  <si>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</si>
  <si>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</si>
  <si>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</si>
  <si>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</si>
  <si>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</si>
  <si>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</si>
  <si>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</si>
  <si>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</si>
  <si>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</si>
  <si>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</si>
  <si>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</si>
  <si>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</si>
  <si>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</si>
  <si>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</si>
  <si>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Demolice objektu</t>
  </si>
  <si>
    <t>STA</t>
  </si>
  <si>
    <t>{052EB120-5D6B-4EC4-860B-B4D83DDAD5F5}</t>
  </si>
  <si>
    <t>2</t>
  </si>
  <si>
    <t>02</t>
  </si>
  <si>
    <t>Vedlejší a ostatní náklady</t>
  </si>
  <si>
    <t>VON</t>
  </si>
  <si>
    <t>{CD93BFA7-E56E-437A-880E-83A7CCD0F652}</t>
  </si>
  <si>
    <t>Zpět na list:</t>
  </si>
  <si>
    <t>KRYCÍ LIST SOUPISU</t>
  </si>
  <si>
    <t>Objekt:</t>
  </si>
  <si>
    <t>01 - Demolice objektu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</si>
  <si>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</si>
  <si>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</si>
  <si>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</si>
  <si>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</si>
  <si>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</si>
  <si>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</si>
  <si>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</si>
  <si>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 xml:space="preserve">    997 - Přesun sutě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</si>
  <si>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</si>
  <si>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</si>
  <si>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</si>
  <si>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</si>
  <si>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</si>
  <si>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</si>
  <si>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</si>
  <si>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</si>
  <si>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</si>
  <si>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</si>
  <si>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</si>
  <si>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</si>
  <si>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</si>
  <si>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</si>
  <si>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</si>
  <si>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</si>
  <si>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</si>
  <si>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</si>
  <si>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</si>
  <si>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</si>
  <si>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</si>
  <si>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</si>
  <si>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</si>
  <si>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</si>
  <si>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</si>
  <si>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946111114</t>
  </si>
  <si>
    <t>Montáž pojízdných věží trubkových/dílcových š do 0,9 m dl do 3,2 m v do 4,5 m</t>
  </si>
  <si>
    <t>kus</t>
  </si>
  <si>
    <t>CS ÚRS 2014 01</t>
  </si>
  <si>
    <t>4</t>
  </si>
  <si>
    <t>549904228</t>
  </si>
  <si>
    <t>PP</t>
  </si>
  <si>
    <t>Montáž pojízdných věží trubkových nebo dílcových s maximálním zatížením podlahy do 200 kg/m2 šířky od 0,6 do 0,9 m, délky do 3,2 m, výšky přes 3,5 m do 4,5 m</t>
  </si>
  <si>
    <t>PSC</t>
  </si>
  <si>
    <t xml:space="preserve">Poznámka k souboru cen:
1. Montáž lešení vyšších, než je uvedeno v souboru cen, se oceňuje individuálně, stejně tak jako     konstrukce s vyšším požadovaným zatížením. 2. Pojízdná lešení do tunelů a pojízdná lešení s bočním vysunutím se oceňují individuálně. </t>
  </si>
  <si>
    <t>VV</t>
  </si>
  <si>
    <t>6*2+3*2</t>
  </si>
  <si>
    <t>962032431</t>
  </si>
  <si>
    <t>Bourání zdiva cihelných z dutých nebo plných cihel pálených i nepálených na MV nebo MVC do 1 m3</t>
  </si>
  <si>
    <t>m3</t>
  </si>
  <si>
    <t>-660898360</t>
  </si>
  <si>
    <t>Bourání zdiva nadzákladového z cihel nebo tvárnic z dutých cihel nebo tvárnic pálených nebo nepálených, na maltu vápennou nebo vápenocementovou, objemu do 1 m3</t>
  </si>
  <si>
    <t xml:space="preserve">Poznámka k souboru cen:
1. Bourání pilířů o průřezu přes 0,36 m2 se oceňuje příslušnými cenami -2230, -2231, -2240,     -2241,-2253 a -2254 jako bourání zdiva nadzákladového cihelného. </t>
  </si>
  <si>
    <t>"obvodové zdivo"</t>
  </si>
  <si>
    <t>0,25*3,76*10,58-0,25*3,3*3,58</t>
  </si>
  <si>
    <t>0,25*3,76*18,48-0,25*(1,48*1,48*2+1,52*1,48)</t>
  </si>
  <si>
    <t>"vnitřní zdivo"</t>
  </si>
  <si>
    <t>0,25*3,45*(3,45+6,97+3,52*0,25+3,2)</t>
  </si>
  <si>
    <t>-0,25*(0,98*2,16*2)</t>
  </si>
  <si>
    <t>3</t>
  </si>
  <si>
    <t>965043321</t>
  </si>
  <si>
    <t>Bourání podkladů pod dlažby betonových s potěrem nebo teracem tl do 100 mm pl do 1 m2</t>
  </si>
  <si>
    <t>-1852116718</t>
  </si>
  <si>
    <t>Bourání podkladů pod dlažby nebo litých celistvých podlah a mazanin betonových s potěrem nebo teracem tl. do 100 mm, plochy do 1 m2</t>
  </si>
  <si>
    <t>"ubourání podlahy u sloupů"16*0,5*0,5*0,2</t>
  </si>
  <si>
    <t>966084000</t>
  </si>
  <si>
    <t>Vyhotovení projektu likvidace a schválení místně příslušnou Hygienickou stanicí</t>
  </si>
  <si>
    <t>kpl</t>
  </si>
  <si>
    <t>512</t>
  </si>
  <si>
    <t>1667545990</t>
  </si>
  <si>
    <t xml:space="preserve"> </t>
  </si>
  <si>
    <t>5</t>
  </si>
  <si>
    <t>966084003</t>
  </si>
  <si>
    <t>Vytvoření KP</t>
  </si>
  <si>
    <t>-294155388</t>
  </si>
  <si>
    <t>6</t>
  </si>
  <si>
    <t>966084005</t>
  </si>
  <si>
    <t>Dekontaminace prostoru kontrolovaného pásma</t>
  </si>
  <si>
    <t>2008682927</t>
  </si>
  <si>
    <t>7</t>
  </si>
  <si>
    <t>966084014</t>
  </si>
  <si>
    <t>Demontáž krytiny z vlnitého eternitu</t>
  </si>
  <si>
    <t>m2</t>
  </si>
  <si>
    <t>1457310922</t>
  </si>
  <si>
    <t>8</t>
  </si>
  <si>
    <t>96608401R</t>
  </si>
  <si>
    <t>Demontáž opláštění stěn AZC</t>
  </si>
  <si>
    <t>-284923715</t>
  </si>
  <si>
    <t xml:space="preserve">Poznámka k souboru cen:
1. Ceny jsou určeny pro odstranění pouze fasádních desek z nosné konstrukce. </t>
  </si>
  <si>
    <t>"obvodové stěny"</t>
  </si>
  <si>
    <t>(18,15*0,9+3*2,5+10*0,9)*2</t>
  </si>
  <si>
    <t>71313081R</t>
  </si>
  <si>
    <t>Odstranění tepelné izolace stěn -kontaminovaná minerální vlna</t>
  </si>
  <si>
    <t>16</t>
  </si>
  <si>
    <t>-1400493332</t>
  </si>
  <si>
    <t xml:space="preserve">Poznámka k souboru cen:
1. Ceny se používají pro odstraňování jednovrstvé a dvouvrstvé izolace, další vrstvy se oceňují     individuálně. 2. U cen odstraňování polystyrenu připevněného lepením nerozlišujeme způsob nalepení. 3. V ceně nejsou započteny náklady na odstranění separačních vrstev. Tyto práce lze oceňovat     příslušnými cenami katalogu 800–711 Izolace proti vodě, vlhkosti a plynům. </t>
  </si>
  <si>
    <t>(18,15*0,9+3*2,5+10*0,9)</t>
  </si>
  <si>
    <t>966084001</t>
  </si>
  <si>
    <t>Stabilizační nástřik AZC konstrukcí nátěrem FIXO-plus</t>
  </si>
  <si>
    <t>46482438</t>
  </si>
  <si>
    <t>65,67*2+223*2</t>
  </si>
  <si>
    <t>11</t>
  </si>
  <si>
    <t>966084002</t>
  </si>
  <si>
    <t>Balení nebezpečného odpadu do PE obalů</t>
  </si>
  <si>
    <t>t</t>
  </si>
  <si>
    <t>-762439579</t>
  </si>
  <si>
    <t>3,419+0,919</t>
  </si>
  <si>
    <t>12</t>
  </si>
  <si>
    <t>966084004</t>
  </si>
  <si>
    <t>Provoz podtlakových odsavačů</t>
  </si>
  <si>
    <t>-1563734433</t>
  </si>
  <si>
    <t>13</t>
  </si>
  <si>
    <t>966084007</t>
  </si>
  <si>
    <t>Všechna měření dle požadavku orgánu hygieny a dalších stát.orgánů</t>
  </si>
  <si>
    <t>-53887974</t>
  </si>
  <si>
    <t>14</t>
  </si>
  <si>
    <t>966084011</t>
  </si>
  <si>
    <t>Demontáž kontrolovaného pásma</t>
  </si>
  <si>
    <t>255515407</t>
  </si>
  <si>
    <t>966084012</t>
  </si>
  <si>
    <t>OOPP(overal kombinéza,filtr dýchacího přístroje)</t>
  </si>
  <si>
    <t>1536066493</t>
  </si>
  <si>
    <t>966084013</t>
  </si>
  <si>
    <t>Vyhotovení závěrečné zprávy</t>
  </si>
  <si>
    <t>-629222043</t>
  </si>
  <si>
    <t>17</t>
  </si>
  <si>
    <t>968072456</t>
  </si>
  <si>
    <t>Vybourání kovových dveřních zárubní pl přes 2 m2</t>
  </si>
  <si>
    <t>558221628</t>
  </si>
  <si>
    <t>Vybourání kovových rámů oken s křídly, dveřních zárubní, vrat, stěn, ostění nebo obkladů dveřních zárubní, plochy přes 2 m2</t>
  </si>
  <si>
    <t xml:space="preserve">Poznámka k souboru cen:
1. V cenách -2244 až -2559 jsou započteny i náklady na vyvěšení křídel. 2. Cenou -2641 se oceňuje i vybourání nosné ocelové konstrukce pro sádrokartonové příčky. </t>
  </si>
  <si>
    <t>"úhelníkový rám vrat"3,3*3,58</t>
  </si>
  <si>
    <t>997</t>
  </si>
  <si>
    <t>Přesun sutě</t>
  </si>
  <si>
    <t>18</t>
  </si>
  <si>
    <t>997013111</t>
  </si>
  <si>
    <t>Vnitrostaveništní doprava suti a vybouraných hmot pro budovy v do 6 m s použitím mechanizace</t>
  </si>
  <si>
    <t>644995206</t>
  </si>
  <si>
    <t>Vnitrostaveništní doprava suti a vybouraných hmot vodorovně do 50 m svisle s použitím mechanizace pro budovy a haly výšky do 6 m</t>
  </si>
  <si>
    <t xml:space="preserve">Poznámka k souboru cen:
1. V cenách -3111 až -3217 jsou započteny i náklady na:     a) vodorovnou dopravu na uvedenou vzdálenost,     b) svislou dopravu pro uvedenou výšku budovy,     c) naložení na vodorovný dopravní prostředek pro odvoz na skládku nebo meziskládku,     d) náklady na rozhrnutí a urovnání suti na dopravním prostředku. 2. Jestliže se pro svislý přesun použije shoz nebo zařízení investora (např. výtah v budově), užije     se pro ocenění dopravy suti cena -3111 (pro nejmenší výšku, tj. 6 m). 3. Montáž, demontáž a pronájem shozu se ocení cenami souboru cen 997 01-33 Shoz suti. </t>
  </si>
  <si>
    <t>19</t>
  </si>
  <si>
    <t>997013501</t>
  </si>
  <si>
    <t>Odvoz suti na skládku a vybouraných hmot nebo meziskládku do 1 km se složením</t>
  </si>
  <si>
    <t>493566098</t>
  </si>
  <si>
    <t>Odvoz suti a vybouraných hmot na skládku nebo meziskládku se složením, na vzdálenost do 1 km</t>
  </si>
  <si>
    <t xml:space="preserve">Poznámka k souboru cen:
1. Délka odvozu suti je vzdálenost od místa naložení suti na dopravní prostředek až po místo     složení na určené skládce nebo meziskládce. 2. V ceně -3501 jsou započteny i náklady na složení suti na skládku nebo meziskládku. 3. Ceny jsou určeny pro odvoz suti na skládku nebo meziskládku jakýmkoliv způsobem silniční dopravy     (i prostřednictvím kontejnerů). 4. Odvoz suti z meziskládky se oceňuje cenou 997 01-3511. </t>
  </si>
  <si>
    <t>20</t>
  </si>
  <si>
    <t>997013509</t>
  </si>
  <si>
    <t>Příplatek k odvozu suti a vybouraných hmot na skládku ZKD 1 km přes 1 km</t>
  </si>
  <si>
    <t>209490247</t>
  </si>
  <si>
    <t>Odvoz suti a vybouraných hmot na skládku nebo meziskládku se složením, na vzdálenost Příplatek k ceně za každý další i započatý 1 km přes 1 km</t>
  </si>
  <si>
    <t>72,496*19 'Přepočtené koeficientem množství</t>
  </si>
  <si>
    <t>997013801</t>
  </si>
  <si>
    <t>Poplatek za uložení stavebního betonového odpadu na skládce (skládkovné)</t>
  </si>
  <si>
    <t>2057869200</t>
  </si>
  <si>
    <t>Poplatek za uložení stavebního odpadu na skládce (skládkovné) betonového</t>
  </si>
  <si>
    <t xml:space="preserve">Poznámka k souboru cen:
1. Ceny uvedené v souboru lze po dohodě upravit podle místních podmínek. 2. Uložení odpadů neuvedených v souboru cen se oceňuje individuálně. 3. V cenách je započítán poplatek za ukládaní odpadu dle zákona 185/2001 Sb. 4. Případné drcení stavebního odpadu lze ocenit souborem cen 997 00-60 Drcení stavebního odpadu     z katalogu 800-6 Demolice objektů. </t>
  </si>
  <si>
    <t>61,477+1,76</t>
  </si>
  <si>
    <t>22</t>
  </si>
  <si>
    <t>997013811</t>
  </si>
  <si>
    <t>Poplatek za uložení stavebního dřevěného odpadu na skládce (skládkovné)</t>
  </si>
  <si>
    <t>-1253557958</t>
  </si>
  <si>
    <t>Poplatek za uložení stavebního odpadu na skládce (skládkovné) dřevěného</t>
  </si>
  <si>
    <t>4,612+0,749</t>
  </si>
  <si>
    <t>23</t>
  </si>
  <si>
    <t>997013821</t>
  </si>
  <si>
    <t>Poplatek za uložení stavebního odpadu s azbestem na skládce (skládkovné)</t>
  </si>
  <si>
    <t>-88808175</t>
  </si>
  <si>
    <t>Poplatek za uložení stavebního odpadu na skládce (skládkovné) s azbestem</t>
  </si>
  <si>
    <t>0,919+3,419+0,046</t>
  </si>
  <si>
    <t>24</t>
  </si>
  <si>
    <t>997013831</t>
  </si>
  <si>
    <t>Poplatek za uložení stavebního směsného odpadu na skládce (skládkovné)</t>
  </si>
  <si>
    <t>903521325</t>
  </si>
  <si>
    <t>Poplatek za uložení stavebního odpadu na skládce (skládkovné) směsného</t>
  </si>
  <si>
    <t>25</t>
  </si>
  <si>
    <t>997013899</t>
  </si>
  <si>
    <t>Výkup železa</t>
  </si>
  <si>
    <t>kg</t>
  </si>
  <si>
    <t>1855366319</t>
  </si>
  <si>
    <t>-(1130,016+1057,872)</t>
  </si>
  <si>
    <t>PSV</t>
  </si>
  <si>
    <t>Práce a dodávky PSV</t>
  </si>
  <si>
    <t>762</t>
  </si>
  <si>
    <t>Konstrukce tesařské</t>
  </si>
  <si>
    <t>26</t>
  </si>
  <si>
    <t>762331812</t>
  </si>
  <si>
    <t>Demontáž vázaných kcí krovů z hranolů průřezové plochy do 224 cm2</t>
  </si>
  <si>
    <t>m</t>
  </si>
  <si>
    <t>2074094651</t>
  </si>
  <si>
    <t>Demontáž vázaných konstrukcí krovů sklonu do 60 st. z hranolů, hranolků, fošen, průřezové plochy přes 120 do 224 cm2</t>
  </si>
  <si>
    <t>"krokve"12*19,16+2*12</t>
  </si>
  <si>
    <t>27</t>
  </si>
  <si>
    <t>762711820</t>
  </si>
  <si>
    <t>Demontáž prostorových vázaných kcí z hraněného řeziva průřezové plochy do 224 cm2</t>
  </si>
  <si>
    <t>2066164360</t>
  </si>
  <si>
    <t>Demontáž prostorových vázaných konstrukcí z řeziva hraněného nebo polohraněného průřezové plochy přes 120 do 224 cm2</t>
  </si>
  <si>
    <t>"nosné hranoly obvodových stěn"2*18,48+2*10,58</t>
  </si>
  <si>
    <t>28</t>
  </si>
  <si>
    <t>762822820</t>
  </si>
  <si>
    <t>Demontáž stropních trámů z hraněného řeziva průřezové plochy do 288 cm2</t>
  </si>
  <si>
    <t>-1793579024</t>
  </si>
  <si>
    <t>Demontáž stropních trámů z hraněného řeziva, průřezové plochy přes 144 do 288 cm2</t>
  </si>
  <si>
    <t>"dřevěné stropnice"8*3,5</t>
  </si>
  <si>
    <t>766</t>
  </si>
  <si>
    <t>Konstrukce truhlářské</t>
  </si>
  <si>
    <t>29</t>
  </si>
  <si>
    <t>766411821</t>
  </si>
  <si>
    <t>Demontáž truhlářského obložení stěn z palubek</t>
  </si>
  <si>
    <t>-446937539</t>
  </si>
  <si>
    <t>Demontáž obložení stěn palubkami</t>
  </si>
  <si>
    <t xml:space="preserve">Poznámka k souboru cen:
1. Cenami nelze oceňovat demontáž obložení stěn výšky přes 2,5 m; tyto práce se oceňují cenami     souboru cen 766 42-18 Demontáž obložení podhledů. </t>
  </si>
  <si>
    <t>"štíty"10,66*0,5+10,66/2*1,4/2*2</t>
  </si>
  <si>
    <t>10,58*(3,92-3,26)+10,58/2*(5,33-3,92)/2*2</t>
  </si>
  <si>
    <t>"stěna"(3,92-3,26)*18,56</t>
  </si>
  <si>
    <t>30</t>
  </si>
  <si>
    <t>766411822</t>
  </si>
  <si>
    <t>Demontáž truhlářského obložení stěn podkladových roštů</t>
  </si>
  <si>
    <t>69739699</t>
  </si>
  <si>
    <t>Demontáž obložení stěn podkladových roštů</t>
  </si>
  <si>
    <t>767</t>
  </si>
  <si>
    <t>Konstrukce zámečnické</t>
  </si>
  <si>
    <t>31</t>
  </si>
  <si>
    <t>76701</t>
  </si>
  <si>
    <t>Provoz jeřábu</t>
  </si>
  <si>
    <t>-2060296472</t>
  </si>
  <si>
    <t>32</t>
  </si>
  <si>
    <t>767996702</t>
  </si>
  <si>
    <t>Demontáž atypických zámečnických konstrukcí řezáním hmotnosti jednotlivých dílů do 100 kg</t>
  </si>
  <si>
    <t>-2133985455</t>
  </si>
  <si>
    <t>Demontáž ostatních zámečnických konstrukcí o hmotnosti jednotlivých dílů řezáním přes 50 do 100 kg</t>
  </si>
  <si>
    <t xml:space="preserve">Poznámka k souboru cen:
1. Cenami nelze oceňovat demontáž jmenovité konstrukce, pro kterou jsou ceny v katalogu již     stanoveny. 2. Ceny lze užít pro sortiment zámečnických konstrukcí, nikoliv pro sloupy, kolejnice, vazníky apod. 3. Volba cen se řídí hmotností jednotlivě demontovaného dílu konstrukce. </t>
  </si>
  <si>
    <t>"sloup ocelový DN 150 16.5 kg/m"</t>
  </si>
  <si>
    <t xml:space="preserve">3,5*16,5*16 </t>
  </si>
  <si>
    <t>"výztuha trubka DN 60,3 mm"</t>
  </si>
  <si>
    <t>18,56*5,55*2</t>
  </si>
  <si>
    <t>33</t>
  </si>
  <si>
    <t>767996703</t>
  </si>
  <si>
    <t>Demontáž atypických zámečnických konstrukcí řezáním hmotnosti jednotlivých dílů do 250 kg</t>
  </si>
  <si>
    <t>1665481512</t>
  </si>
  <si>
    <t>Demontáž ostatních zámečnických konstrukcí o hmotnosti jednotlivých dílů řezáním přes 100 do 250 kg</t>
  </si>
  <si>
    <t>"trubkový vazník z trubek DN 60 mm a 32 mm-vzpěry celkem 6 ks"</t>
  </si>
  <si>
    <t>(5,82*2+10,2)*5,55*6</t>
  </si>
  <si>
    <t>(0,2+0,8+0,8+0,7+0,8+0,9+1,1+1,1+1,7+1,4)*2*2,9*6</t>
  </si>
  <si>
    <t>02 - Vedlejší a ostatní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</si>
  <si>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</si>
  <si>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</si>
  <si>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</si>
  <si>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</si>
  <si>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</si>
  <si>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</si>
  <si>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032002000</t>
  </si>
  <si>
    <t>Vybavení staveniště</t>
  </si>
  <si>
    <t>Kč</t>
  </si>
  <si>
    <t>1024</t>
  </si>
  <si>
    <t>-968050474</t>
  </si>
  <si>
    <t>Hlavní tituly průvodních činností a nákladů zařízení staveniště vybavení staveniště</t>
  </si>
  <si>
    <t>034002000</t>
  </si>
  <si>
    <t>Zabezpečení staveniště-ohrazení staveniště bezpečnostním plotem</t>
  </si>
  <si>
    <t>957245717</t>
  </si>
  <si>
    <t>Hlavní tituly průvodních činností a nákladů zařízení staveniště zabezpečení staveniště</t>
  </si>
  <si>
    <t>039002000</t>
  </si>
  <si>
    <t>Zrušení zařízení staveniště</t>
  </si>
  <si>
    <t>-379091891</t>
  </si>
  <si>
    <t>Hlavní tituly průvodních činností a nákladů zařízení staveniště zrušení zařízení staveniště</t>
  </si>
  <si>
    <t>049203000</t>
  </si>
  <si>
    <t>Ostatní náklady</t>
  </si>
  <si>
    <t>1143852661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</si>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</sst>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top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363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D0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57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3630.tmp" descr="C:\KROSplusData\System\Temp\radD363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D05E.tmp" descr="C:\KROSplusData\System\Temp\radFD0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57CF.tmp" descr="C:\KROSplusData\System\Temp\radA57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6" t="s">
        <v>0</v>
      </c>
      <c r="B1" s="227"/>
      <c r="C1" s="227"/>
      <c r="D1" s="228" t="s">
        <v>1</v>
      </c>
      <c r="E1" s="227"/>
      <c r="F1" s="227"/>
      <c r="G1" s="227"/>
      <c r="H1" s="227"/>
      <c r="I1" s="227"/>
      <c r="J1" s="227"/>
      <c r="K1" s="229" t="s">
        <v>354</v>
      </c>
      <c r="L1" s="229"/>
      <c r="M1" s="229"/>
      <c r="N1" s="229"/>
      <c r="O1" s="229"/>
      <c r="P1" s="229"/>
      <c r="Q1" s="229"/>
      <c r="R1" s="229"/>
      <c r="S1" s="229"/>
      <c r="T1" s="227"/>
      <c r="U1" s="227"/>
      <c r="V1" s="227"/>
      <c r="W1" s="229" t="s">
        <v>355</v>
      </c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8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86" t="s">
        <v>13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1"/>
      <c r="AQ5" s="13"/>
      <c r="BE5" s="182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8" t="s">
        <v>16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1"/>
      <c r="AQ6" s="13"/>
      <c r="BE6" s="183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83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83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83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83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83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83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83"/>
      <c r="BS13" s="6" t="s">
        <v>17</v>
      </c>
    </row>
    <row r="14" spans="2:71" s="2" customFormat="1" ht="15.75" customHeight="1">
      <c r="B14" s="10"/>
      <c r="C14" s="11"/>
      <c r="D14" s="11"/>
      <c r="E14" s="189" t="s">
        <v>32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83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83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83"/>
      <c r="BS16" s="6" t="s">
        <v>3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83"/>
      <c r="BS17" s="6" t="s">
        <v>35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83"/>
      <c r="BS18" s="6" t="s">
        <v>5</v>
      </c>
    </row>
    <row r="19" spans="2:71" s="2" customFormat="1" ht="15" customHeight="1">
      <c r="B19" s="10"/>
      <c r="C19" s="11"/>
      <c r="D19" s="19" t="s">
        <v>36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83"/>
      <c r="BS19" s="6" t="s">
        <v>5</v>
      </c>
    </row>
    <row r="20" spans="2:71" s="2" customFormat="1" ht="15.75" customHeight="1">
      <c r="B20" s="10"/>
      <c r="C20" s="11"/>
      <c r="D20" s="11"/>
      <c r="E20" s="190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1"/>
      <c r="AP20" s="11"/>
      <c r="AQ20" s="13"/>
      <c r="BE20" s="183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8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83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91">
        <f>ROUND($AG$51,2)</f>
        <v>0</v>
      </c>
      <c r="AL23" s="192"/>
      <c r="AM23" s="192"/>
      <c r="AN23" s="192"/>
      <c r="AO23" s="192"/>
      <c r="AP23" s="24"/>
      <c r="AQ23" s="27"/>
      <c r="BE23" s="18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8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93" t="s">
        <v>38</v>
      </c>
      <c r="M25" s="194"/>
      <c r="N25" s="194"/>
      <c r="O25" s="194"/>
      <c r="P25" s="24"/>
      <c r="Q25" s="24"/>
      <c r="R25" s="24"/>
      <c r="S25" s="24"/>
      <c r="T25" s="24"/>
      <c r="U25" s="24"/>
      <c r="V25" s="24"/>
      <c r="W25" s="193" t="s">
        <v>39</v>
      </c>
      <c r="X25" s="194"/>
      <c r="Y25" s="194"/>
      <c r="Z25" s="194"/>
      <c r="AA25" s="194"/>
      <c r="AB25" s="194"/>
      <c r="AC25" s="194"/>
      <c r="AD25" s="194"/>
      <c r="AE25" s="194"/>
      <c r="AF25" s="24"/>
      <c r="AG25" s="24"/>
      <c r="AH25" s="24"/>
      <c r="AI25" s="24"/>
      <c r="AJ25" s="24"/>
      <c r="AK25" s="193" t="s">
        <v>40</v>
      </c>
      <c r="AL25" s="194"/>
      <c r="AM25" s="194"/>
      <c r="AN25" s="194"/>
      <c r="AO25" s="194"/>
      <c r="AP25" s="24"/>
      <c r="AQ25" s="27"/>
      <c r="BE25" s="184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195">
        <v>0.21</v>
      </c>
      <c r="M26" s="196"/>
      <c r="N26" s="196"/>
      <c r="O26" s="196"/>
      <c r="P26" s="30"/>
      <c r="Q26" s="30"/>
      <c r="R26" s="30"/>
      <c r="S26" s="30"/>
      <c r="T26" s="30"/>
      <c r="U26" s="30"/>
      <c r="V26" s="30"/>
      <c r="W26" s="197">
        <f>ROUND($AZ$51,2)</f>
        <v>0</v>
      </c>
      <c r="X26" s="196"/>
      <c r="Y26" s="196"/>
      <c r="Z26" s="196"/>
      <c r="AA26" s="196"/>
      <c r="AB26" s="196"/>
      <c r="AC26" s="196"/>
      <c r="AD26" s="196"/>
      <c r="AE26" s="196"/>
      <c r="AF26" s="30"/>
      <c r="AG26" s="30"/>
      <c r="AH26" s="30"/>
      <c r="AI26" s="30"/>
      <c r="AJ26" s="30"/>
      <c r="AK26" s="197">
        <f>ROUND($AV$51,2)</f>
        <v>0</v>
      </c>
      <c r="AL26" s="196"/>
      <c r="AM26" s="196"/>
      <c r="AN26" s="196"/>
      <c r="AO26" s="196"/>
      <c r="AP26" s="30"/>
      <c r="AQ26" s="31"/>
      <c r="BE26" s="185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195">
        <v>0.15</v>
      </c>
      <c r="M27" s="196"/>
      <c r="N27" s="196"/>
      <c r="O27" s="196"/>
      <c r="P27" s="30"/>
      <c r="Q27" s="30"/>
      <c r="R27" s="30"/>
      <c r="S27" s="30"/>
      <c r="T27" s="30"/>
      <c r="U27" s="30"/>
      <c r="V27" s="30"/>
      <c r="W27" s="197">
        <f>ROUND($BA$51,2)</f>
        <v>0</v>
      </c>
      <c r="X27" s="196"/>
      <c r="Y27" s="196"/>
      <c r="Z27" s="196"/>
      <c r="AA27" s="196"/>
      <c r="AB27" s="196"/>
      <c r="AC27" s="196"/>
      <c r="AD27" s="196"/>
      <c r="AE27" s="196"/>
      <c r="AF27" s="30"/>
      <c r="AG27" s="30"/>
      <c r="AH27" s="30"/>
      <c r="AI27" s="30"/>
      <c r="AJ27" s="30"/>
      <c r="AK27" s="197">
        <f>ROUND($AW$51,2)</f>
        <v>0</v>
      </c>
      <c r="AL27" s="196"/>
      <c r="AM27" s="196"/>
      <c r="AN27" s="196"/>
      <c r="AO27" s="196"/>
      <c r="AP27" s="30"/>
      <c r="AQ27" s="31"/>
      <c r="BE27" s="185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195">
        <v>0.21</v>
      </c>
      <c r="M28" s="196"/>
      <c r="N28" s="196"/>
      <c r="O28" s="196"/>
      <c r="P28" s="30"/>
      <c r="Q28" s="30"/>
      <c r="R28" s="30"/>
      <c r="S28" s="30"/>
      <c r="T28" s="30"/>
      <c r="U28" s="30"/>
      <c r="V28" s="30"/>
      <c r="W28" s="197">
        <f>ROUND($BB$51,2)</f>
        <v>0</v>
      </c>
      <c r="X28" s="196"/>
      <c r="Y28" s="196"/>
      <c r="Z28" s="196"/>
      <c r="AA28" s="196"/>
      <c r="AB28" s="196"/>
      <c r="AC28" s="196"/>
      <c r="AD28" s="196"/>
      <c r="AE28" s="196"/>
      <c r="AF28" s="30"/>
      <c r="AG28" s="30"/>
      <c r="AH28" s="30"/>
      <c r="AI28" s="30"/>
      <c r="AJ28" s="30"/>
      <c r="AK28" s="197">
        <v>0</v>
      </c>
      <c r="AL28" s="196"/>
      <c r="AM28" s="196"/>
      <c r="AN28" s="196"/>
      <c r="AO28" s="196"/>
      <c r="AP28" s="30"/>
      <c r="AQ28" s="31"/>
      <c r="BE28" s="185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195">
        <v>0.15</v>
      </c>
      <c r="M29" s="196"/>
      <c r="N29" s="196"/>
      <c r="O29" s="196"/>
      <c r="P29" s="30"/>
      <c r="Q29" s="30"/>
      <c r="R29" s="30"/>
      <c r="S29" s="30"/>
      <c r="T29" s="30"/>
      <c r="U29" s="30"/>
      <c r="V29" s="30"/>
      <c r="W29" s="197">
        <f>ROUND($BC$51,2)</f>
        <v>0</v>
      </c>
      <c r="X29" s="196"/>
      <c r="Y29" s="196"/>
      <c r="Z29" s="196"/>
      <c r="AA29" s="196"/>
      <c r="AB29" s="196"/>
      <c r="AC29" s="196"/>
      <c r="AD29" s="196"/>
      <c r="AE29" s="196"/>
      <c r="AF29" s="30"/>
      <c r="AG29" s="30"/>
      <c r="AH29" s="30"/>
      <c r="AI29" s="30"/>
      <c r="AJ29" s="30"/>
      <c r="AK29" s="197">
        <v>0</v>
      </c>
      <c r="AL29" s="196"/>
      <c r="AM29" s="196"/>
      <c r="AN29" s="196"/>
      <c r="AO29" s="196"/>
      <c r="AP29" s="30"/>
      <c r="AQ29" s="31"/>
      <c r="BE29" s="185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195">
        <v>0</v>
      </c>
      <c r="M30" s="196"/>
      <c r="N30" s="196"/>
      <c r="O30" s="196"/>
      <c r="P30" s="30"/>
      <c r="Q30" s="30"/>
      <c r="R30" s="30"/>
      <c r="S30" s="30"/>
      <c r="T30" s="30"/>
      <c r="U30" s="30"/>
      <c r="V30" s="30"/>
      <c r="W30" s="197">
        <f>ROUND($BD$51,2)</f>
        <v>0</v>
      </c>
      <c r="X30" s="196"/>
      <c r="Y30" s="196"/>
      <c r="Z30" s="196"/>
      <c r="AA30" s="196"/>
      <c r="AB30" s="196"/>
      <c r="AC30" s="196"/>
      <c r="AD30" s="196"/>
      <c r="AE30" s="196"/>
      <c r="AF30" s="30"/>
      <c r="AG30" s="30"/>
      <c r="AH30" s="30"/>
      <c r="AI30" s="30"/>
      <c r="AJ30" s="30"/>
      <c r="AK30" s="197">
        <v>0</v>
      </c>
      <c r="AL30" s="196"/>
      <c r="AM30" s="196"/>
      <c r="AN30" s="196"/>
      <c r="AO30" s="196"/>
      <c r="AP30" s="30"/>
      <c r="AQ30" s="31"/>
      <c r="BE30" s="18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84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198" t="s">
        <v>49</v>
      </c>
      <c r="Y32" s="199"/>
      <c r="Z32" s="199"/>
      <c r="AA32" s="199"/>
      <c r="AB32" s="199"/>
      <c r="AC32" s="34"/>
      <c r="AD32" s="34"/>
      <c r="AE32" s="34"/>
      <c r="AF32" s="34"/>
      <c r="AG32" s="34"/>
      <c r="AH32" s="34"/>
      <c r="AI32" s="34"/>
      <c r="AJ32" s="34"/>
      <c r="AK32" s="200">
        <f>ROUND(SUM($AK$23:$AK$30),2)</f>
        <v>0</v>
      </c>
      <c r="AL32" s="199"/>
      <c r="AM32" s="199"/>
      <c r="AN32" s="199"/>
      <c r="AO32" s="201"/>
      <c r="AP32" s="32"/>
      <c r="AQ32" s="37"/>
      <c r="BE32" s="18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20140319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02" t="str">
        <f>$K$6</f>
        <v>Karlovy Vary-Tuhnice,demolice objektu na ppč.167/23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Karlovy Vary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04" t="str">
        <f>IF($AN$8="","",$AN$8)</f>
        <v>19.03.2014</v>
      </c>
      <c r="AN44" s="19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Statutární město Karlovy Vary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86" t="str">
        <f>IF($E$17="","",$E$17)</f>
        <v>Jan Sobotka 3D projekt</v>
      </c>
      <c r="AN46" s="194"/>
      <c r="AO46" s="194"/>
      <c r="AP46" s="194"/>
      <c r="AQ46" s="24"/>
      <c r="AR46" s="43"/>
      <c r="AS46" s="205" t="s">
        <v>51</v>
      </c>
      <c r="AT46" s="20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7"/>
      <c r="AT47" s="18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8"/>
      <c r="AT48" s="194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9" t="s">
        <v>52</v>
      </c>
      <c r="D49" s="199"/>
      <c r="E49" s="199"/>
      <c r="F49" s="199"/>
      <c r="G49" s="199"/>
      <c r="H49" s="34"/>
      <c r="I49" s="210" t="s">
        <v>53</v>
      </c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211" t="s">
        <v>54</v>
      </c>
      <c r="AH49" s="199"/>
      <c r="AI49" s="199"/>
      <c r="AJ49" s="199"/>
      <c r="AK49" s="199"/>
      <c r="AL49" s="199"/>
      <c r="AM49" s="199"/>
      <c r="AN49" s="210" t="s">
        <v>55</v>
      </c>
      <c r="AO49" s="199"/>
      <c r="AP49" s="199"/>
      <c r="AQ49" s="58" t="s">
        <v>56</v>
      </c>
      <c r="AR49" s="43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6">
        <f>ROUND(SUM($AG$52:$AG$53),2)</f>
        <v>0</v>
      </c>
      <c r="AH51" s="217"/>
      <c r="AI51" s="217"/>
      <c r="AJ51" s="217"/>
      <c r="AK51" s="217"/>
      <c r="AL51" s="217"/>
      <c r="AM51" s="217"/>
      <c r="AN51" s="216">
        <f>ROUND(SUM($AG$51,$AT$51),2)</f>
        <v>0</v>
      </c>
      <c r="AO51" s="217"/>
      <c r="AP51" s="217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70</v>
      </c>
      <c r="BT51" s="47" t="s">
        <v>71</v>
      </c>
      <c r="BU51" s="73" t="s">
        <v>72</v>
      </c>
      <c r="BV51" s="47" t="s">
        <v>73</v>
      </c>
      <c r="BW51" s="47" t="s">
        <v>4</v>
      </c>
      <c r="BX51" s="47" t="s">
        <v>74</v>
      </c>
    </row>
    <row r="52" spans="1:91" s="74" customFormat="1" ht="28.5" customHeight="1">
      <c r="A52" s="222" t="s">
        <v>356</v>
      </c>
      <c r="B52" s="75"/>
      <c r="C52" s="76"/>
      <c r="D52" s="214" t="s">
        <v>75</v>
      </c>
      <c r="E52" s="215"/>
      <c r="F52" s="215"/>
      <c r="G52" s="215"/>
      <c r="H52" s="215"/>
      <c r="I52" s="76"/>
      <c r="J52" s="214" t="s">
        <v>76</v>
      </c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2">
        <f>'01 - Demolice objektu'!$J$27</f>
        <v>0</v>
      </c>
      <c r="AH52" s="213"/>
      <c r="AI52" s="213"/>
      <c r="AJ52" s="213"/>
      <c r="AK52" s="213"/>
      <c r="AL52" s="213"/>
      <c r="AM52" s="213"/>
      <c r="AN52" s="212">
        <f>ROUND(SUM($AG$52,$AT$52),2)</f>
        <v>0</v>
      </c>
      <c r="AO52" s="213"/>
      <c r="AP52" s="213"/>
      <c r="AQ52" s="77" t="s">
        <v>77</v>
      </c>
      <c r="AR52" s="78"/>
      <c r="AS52" s="79">
        <v>0</v>
      </c>
      <c r="AT52" s="80">
        <f>ROUND(SUM($AV$52:$AW$52),2)</f>
        <v>0</v>
      </c>
      <c r="AU52" s="81">
        <f>'01 - Demolice objektu'!$P$83</f>
        <v>0</v>
      </c>
      <c r="AV52" s="80">
        <f>'01 - Demolice objektu'!$J$30</f>
        <v>0</v>
      </c>
      <c r="AW52" s="80">
        <f>'01 - Demolice objektu'!$J$31</f>
        <v>0</v>
      </c>
      <c r="AX52" s="80">
        <f>'01 - Demolice objektu'!$J$32</f>
        <v>0</v>
      </c>
      <c r="AY52" s="80">
        <f>'01 - Demolice objektu'!$J$33</f>
        <v>0</v>
      </c>
      <c r="AZ52" s="80">
        <f>'01 - Demolice objektu'!$F$30</f>
        <v>0</v>
      </c>
      <c r="BA52" s="80">
        <f>'01 - Demolice objektu'!$F$31</f>
        <v>0</v>
      </c>
      <c r="BB52" s="80">
        <f>'01 - Demolice objektu'!$F$32</f>
        <v>0</v>
      </c>
      <c r="BC52" s="80">
        <f>'01 - Demolice objektu'!$F$33</f>
        <v>0</v>
      </c>
      <c r="BD52" s="82">
        <f>'01 - Demolice objektu'!$F$34</f>
        <v>0</v>
      </c>
      <c r="BT52" s="74" t="s">
        <v>20</v>
      </c>
      <c r="BV52" s="74" t="s">
        <v>73</v>
      </c>
      <c r="BW52" s="74" t="s">
        <v>78</v>
      </c>
      <c r="BX52" s="74" t="s">
        <v>4</v>
      </c>
      <c r="CM52" s="74" t="s">
        <v>79</v>
      </c>
    </row>
    <row r="53" spans="1:91" s="74" customFormat="1" ht="28.5" customHeight="1">
      <c r="A53" s="222" t="s">
        <v>356</v>
      </c>
      <c r="B53" s="75"/>
      <c r="C53" s="76"/>
      <c r="D53" s="214" t="s">
        <v>80</v>
      </c>
      <c r="E53" s="215"/>
      <c r="F53" s="215"/>
      <c r="G53" s="215"/>
      <c r="H53" s="215"/>
      <c r="I53" s="76"/>
      <c r="J53" s="214" t="s">
        <v>81</v>
      </c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2">
        <f>'02 - Vedlejší a ostatní n...'!$J$27</f>
        <v>0</v>
      </c>
      <c r="AH53" s="213"/>
      <c r="AI53" s="213"/>
      <c r="AJ53" s="213"/>
      <c r="AK53" s="213"/>
      <c r="AL53" s="213"/>
      <c r="AM53" s="213"/>
      <c r="AN53" s="212">
        <f>ROUND(SUM($AG$53,$AT$53),2)</f>
        <v>0</v>
      </c>
      <c r="AO53" s="213"/>
      <c r="AP53" s="213"/>
      <c r="AQ53" s="77" t="s">
        <v>82</v>
      </c>
      <c r="AR53" s="78"/>
      <c r="AS53" s="83">
        <v>0</v>
      </c>
      <c r="AT53" s="84">
        <f>ROUND(SUM($AV$53:$AW$53),2)</f>
        <v>0</v>
      </c>
      <c r="AU53" s="85">
        <f>'02 - Vedlejší a ostatní n...'!$P$78</f>
        <v>0</v>
      </c>
      <c r="AV53" s="84">
        <f>'02 - Vedlejší a ostatní n...'!$J$30</f>
        <v>0</v>
      </c>
      <c r="AW53" s="84">
        <f>'02 - Vedlejší a ostatní n...'!$J$31</f>
        <v>0</v>
      </c>
      <c r="AX53" s="84">
        <f>'02 - Vedlejší a ostatní n...'!$J$32</f>
        <v>0</v>
      </c>
      <c r="AY53" s="84">
        <f>'02 - Vedlejší a ostatní n...'!$J$33</f>
        <v>0</v>
      </c>
      <c r="AZ53" s="84">
        <f>'02 - Vedlejší a ostatní n...'!$F$30</f>
        <v>0</v>
      </c>
      <c r="BA53" s="84">
        <f>'02 - Vedlejší a ostatní n...'!$F$31</f>
        <v>0</v>
      </c>
      <c r="BB53" s="84">
        <f>'02 - Vedlejší a ostatní n...'!$F$32</f>
        <v>0</v>
      </c>
      <c r="BC53" s="84">
        <f>'02 - Vedlejší a ostatní n...'!$F$33</f>
        <v>0</v>
      </c>
      <c r="BD53" s="86">
        <f>'02 - Vedlejší a ostatní n...'!$F$34</f>
        <v>0</v>
      </c>
      <c r="BT53" s="74" t="s">
        <v>20</v>
      </c>
      <c r="BV53" s="74" t="s">
        <v>73</v>
      </c>
      <c r="BW53" s="74" t="s">
        <v>83</v>
      </c>
      <c r="BX53" s="74" t="s">
        <v>4</v>
      </c>
      <c r="CM53" s="74" t="s">
        <v>79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Demolice objektu'!C2" tooltip="01 - Demolice objektu" display="/"/>
    <hyperlink ref="A53" location="'02 - Vedlejší a ostatní n...'!C2" tooltip="02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24"/>
      <c r="C1" s="224"/>
      <c r="D1" s="223" t="s">
        <v>1</v>
      </c>
      <c r="E1" s="224"/>
      <c r="F1" s="225" t="s">
        <v>357</v>
      </c>
      <c r="G1" s="230" t="s">
        <v>358</v>
      </c>
      <c r="H1" s="230"/>
      <c r="I1" s="224"/>
      <c r="J1" s="225" t="s">
        <v>359</v>
      </c>
      <c r="K1" s="223" t="s">
        <v>84</v>
      </c>
      <c r="L1" s="225" t="s">
        <v>360</v>
      </c>
      <c r="M1" s="225"/>
      <c r="N1" s="225"/>
      <c r="O1" s="225"/>
      <c r="P1" s="225"/>
      <c r="Q1" s="225"/>
      <c r="R1" s="225"/>
      <c r="S1" s="225"/>
      <c r="T1" s="225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8"/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9" t="str">
        <f>'Rekapitulace stavby'!$K$6</f>
        <v>Karlovy Vary-Tuhnice,demolice objektu na ppč.167/23</v>
      </c>
      <c r="F7" s="187"/>
      <c r="G7" s="187"/>
      <c r="H7" s="18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02" t="s">
        <v>87</v>
      </c>
      <c r="F9" s="194"/>
      <c r="G9" s="194"/>
      <c r="H9" s="19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19.03.2014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0"/>
      <c r="F24" s="220"/>
      <c r="G24" s="220"/>
      <c r="H24" s="2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ROUND($J$83,2)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ROUND(SUM($BE$83:$BE$201),2)</f>
        <v>0</v>
      </c>
      <c r="G30" s="24"/>
      <c r="H30" s="24"/>
      <c r="I30" s="97">
        <v>0.21</v>
      </c>
      <c r="J30" s="96">
        <f>ROUND(SUM($BE$83:$BE$201)*$I$30,2)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ROUND(SUM($BF$83:$BF$201),2)</f>
        <v>0</v>
      </c>
      <c r="G31" s="24"/>
      <c r="H31" s="24"/>
      <c r="I31" s="97">
        <v>0.15</v>
      </c>
      <c r="J31" s="96">
        <f>ROUND(SUM($BF$83:$BF$201)*$I$31,2)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ROUND(SUM($BG$83:$BG$201),2)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ROUND(SUM($BH$83:$BH$201),2)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ROUND(SUM($BI$83:$BI$201),2)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9" t="str">
        <f>$E$7</f>
        <v>Karlovy Vary-Tuhnice,demolice objektu na ppč.167/23</v>
      </c>
      <c r="F45" s="194"/>
      <c r="G45" s="194"/>
      <c r="H45" s="194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02" t="str">
        <f>$E$9</f>
        <v>01 - Demolice objektu</v>
      </c>
      <c r="F47" s="194"/>
      <c r="G47" s="194"/>
      <c r="H47" s="19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Karlovy Vary</v>
      </c>
      <c r="G49" s="24"/>
      <c r="H49" s="24"/>
      <c r="I49" s="88" t="s">
        <v>23</v>
      </c>
      <c r="J49" s="52" t="str">
        <f>IF($J$12="","",$J$12)</f>
        <v>19.03.2014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Statutární město Karlovy Vary</v>
      </c>
      <c r="G51" s="24"/>
      <c r="H51" s="24"/>
      <c r="I51" s="88" t="s">
        <v>33</v>
      </c>
      <c r="J51" s="17" t="str">
        <f>$E$21</f>
        <v>Jan Sobotka 3D projekt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ROUND($J$83,2)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93</v>
      </c>
      <c r="E57" s="110"/>
      <c r="F57" s="110"/>
      <c r="G57" s="110"/>
      <c r="H57" s="110"/>
      <c r="I57" s="111"/>
      <c r="J57" s="112">
        <f>ROUND($J$84,2)</f>
        <v>0</v>
      </c>
      <c r="K57" s="113"/>
    </row>
    <row r="58" spans="2:11" s="114" customFormat="1" ht="21" customHeight="1">
      <c r="B58" s="115"/>
      <c r="C58" s="116"/>
      <c r="D58" s="117" t="s">
        <v>94</v>
      </c>
      <c r="E58" s="117"/>
      <c r="F58" s="117"/>
      <c r="G58" s="117"/>
      <c r="H58" s="117"/>
      <c r="I58" s="118"/>
      <c r="J58" s="119">
        <f>ROUND($J$85,2)</f>
        <v>0</v>
      </c>
      <c r="K58" s="120"/>
    </row>
    <row r="59" spans="2:11" s="114" customFormat="1" ht="21" customHeight="1">
      <c r="B59" s="115"/>
      <c r="C59" s="116"/>
      <c r="D59" s="117" t="s">
        <v>95</v>
      </c>
      <c r="E59" s="117"/>
      <c r="F59" s="117"/>
      <c r="G59" s="117"/>
      <c r="H59" s="117"/>
      <c r="I59" s="118"/>
      <c r="J59" s="119">
        <f>ROUND($J$136,2)</f>
        <v>0</v>
      </c>
      <c r="K59" s="120"/>
    </row>
    <row r="60" spans="2:11" s="73" customFormat="1" ht="25.5" customHeight="1">
      <c r="B60" s="108"/>
      <c r="C60" s="109"/>
      <c r="D60" s="110" t="s">
        <v>96</v>
      </c>
      <c r="E60" s="110"/>
      <c r="F60" s="110"/>
      <c r="G60" s="110"/>
      <c r="H60" s="110"/>
      <c r="I60" s="111"/>
      <c r="J60" s="112">
        <f>ROUND($J$165,2)</f>
        <v>0</v>
      </c>
      <c r="K60" s="113"/>
    </row>
    <row r="61" spans="2:11" s="114" customFormat="1" ht="21" customHeight="1">
      <c r="B61" s="115"/>
      <c r="C61" s="116"/>
      <c r="D61" s="117" t="s">
        <v>97</v>
      </c>
      <c r="E61" s="117"/>
      <c r="F61" s="117"/>
      <c r="G61" s="117"/>
      <c r="H61" s="117"/>
      <c r="I61" s="118"/>
      <c r="J61" s="119">
        <f>ROUND($J$166,2)</f>
        <v>0</v>
      </c>
      <c r="K61" s="120"/>
    </row>
    <row r="62" spans="2:11" s="114" customFormat="1" ht="21" customHeight="1">
      <c r="B62" s="115"/>
      <c r="C62" s="116"/>
      <c r="D62" s="117" t="s">
        <v>98</v>
      </c>
      <c r="E62" s="117"/>
      <c r="F62" s="117"/>
      <c r="G62" s="117"/>
      <c r="H62" s="117"/>
      <c r="I62" s="118"/>
      <c r="J62" s="119">
        <f>ROUND($J$176,2)</f>
        <v>0</v>
      </c>
      <c r="K62" s="120"/>
    </row>
    <row r="63" spans="2:11" s="114" customFormat="1" ht="21" customHeight="1">
      <c r="B63" s="115"/>
      <c r="C63" s="116"/>
      <c r="D63" s="117" t="s">
        <v>99</v>
      </c>
      <c r="E63" s="117"/>
      <c r="F63" s="117"/>
      <c r="G63" s="117"/>
      <c r="H63" s="117"/>
      <c r="I63" s="118"/>
      <c r="J63" s="119">
        <f>ROUND($J$186,2)</f>
        <v>0</v>
      </c>
      <c r="K63" s="120"/>
    </row>
    <row r="64" spans="2:11" s="6" customFormat="1" ht="22.5" customHeight="1">
      <c r="B64" s="23"/>
      <c r="C64" s="24"/>
      <c r="D64" s="24"/>
      <c r="E64" s="24"/>
      <c r="F64" s="24"/>
      <c r="G64" s="24"/>
      <c r="H64" s="24"/>
      <c r="J64" s="24"/>
      <c r="K64" s="27"/>
    </row>
    <row r="65" spans="2:11" s="6" customFormat="1" ht="7.5" customHeight="1">
      <c r="B65" s="38"/>
      <c r="C65" s="39"/>
      <c r="D65" s="39"/>
      <c r="E65" s="39"/>
      <c r="F65" s="39"/>
      <c r="G65" s="39"/>
      <c r="H65" s="39"/>
      <c r="I65" s="101"/>
      <c r="J65" s="39"/>
      <c r="K65" s="40"/>
    </row>
    <row r="69" spans="2:12" s="6" customFormat="1" ht="7.5" customHeight="1">
      <c r="B69" s="41"/>
      <c r="C69" s="42"/>
      <c r="D69" s="42"/>
      <c r="E69" s="42"/>
      <c r="F69" s="42"/>
      <c r="G69" s="42"/>
      <c r="H69" s="42"/>
      <c r="I69" s="103"/>
      <c r="J69" s="42"/>
      <c r="K69" s="42"/>
      <c r="L69" s="43"/>
    </row>
    <row r="70" spans="2:12" s="6" customFormat="1" ht="37.5" customHeight="1">
      <c r="B70" s="23"/>
      <c r="C70" s="12" t="s">
        <v>100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" customHeight="1">
      <c r="B72" s="23"/>
      <c r="C72" s="19" t="s">
        <v>15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6.5" customHeight="1">
      <c r="B73" s="23"/>
      <c r="C73" s="24"/>
      <c r="D73" s="24"/>
      <c r="E73" s="219" t="str">
        <f>$E$7</f>
        <v>Karlovy Vary-Tuhnice,demolice objektu na ppč.167/23</v>
      </c>
      <c r="F73" s="194"/>
      <c r="G73" s="194"/>
      <c r="H73" s="194"/>
      <c r="J73" s="24"/>
      <c r="K73" s="24"/>
      <c r="L73" s="43"/>
    </row>
    <row r="74" spans="2:12" s="6" customFormat="1" ht="15" customHeight="1">
      <c r="B74" s="23"/>
      <c r="C74" s="19" t="s">
        <v>86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9.5" customHeight="1">
      <c r="B75" s="23"/>
      <c r="C75" s="24"/>
      <c r="D75" s="24"/>
      <c r="E75" s="202" t="str">
        <f>$E$9</f>
        <v>01 - Demolice objektu</v>
      </c>
      <c r="F75" s="194"/>
      <c r="G75" s="194"/>
      <c r="H75" s="19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8.75" customHeight="1">
      <c r="B77" s="23"/>
      <c r="C77" s="19" t="s">
        <v>21</v>
      </c>
      <c r="D77" s="24"/>
      <c r="E77" s="24"/>
      <c r="F77" s="17" t="str">
        <f>$F$12</f>
        <v>Karlovy Vary</v>
      </c>
      <c r="G77" s="24"/>
      <c r="H77" s="24"/>
      <c r="I77" s="88" t="s">
        <v>23</v>
      </c>
      <c r="J77" s="52" t="str">
        <f>IF($J$12="","",$J$12)</f>
        <v>19.03.2014</v>
      </c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5.75" customHeight="1">
      <c r="B79" s="23"/>
      <c r="C79" s="19" t="s">
        <v>27</v>
      </c>
      <c r="D79" s="24"/>
      <c r="E79" s="24"/>
      <c r="F79" s="17" t="str">
        <f>$E$15</f>
        <v>Statutární město Karlovy Vary</v>
      </c>
      <c r="G79" s="24"/>
      <c r="H79" s="24"/>
      <c r="I79" s="88" t="s">
        <v>33</v>
      </c>
      <c r="J79" s="17" t="str">
        <f>$E$21</f>
        <v>Jan Sobotka 3D projekt</v>
      </c>
      <c r="K79" s="24"/>
      <c r="L79" s="43"/>
    </row>
    <row r="80" spans="2:12" s="6" customFormat="1" ht="15" customHeight="1">
      <c r="B80" s="23"/>
      <c r="C80" s="19" t="s">
        <v>31</v>
      </c>
      <c r="D80" s="24"/>
      <c r="E80" s="24"/>
      <c r="F80" s="17">
        <f>IF($E$18="","",$E$18)</f>
      </c>
      <c r="G80" s="24"/>
      <c r="H80" s="24"/>
      <c r="J80" s="24"/>
      <c r="K80" s="24"/>
      <c r="L80" s="43"/>
    </row>
    <row r="81" spans="2:12" s="6" customFormat="1" ht="11.2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20" s="121" customFormat="1" ht="30" customHeight="1">
      <c r="B82" s="122"/>
      <c r="C82" s="123" t="s">
        <v>101</v>
      </c>
      <c r="D82" s="124" t="s">
        <v>56</v>
      </c>
      <c r="E82" s="124" t="s">
        <v>52</v>
      </c>
      <c r="F82" s="124" t="s">
        <v>102</v>
      </c>
      <c r="G82" s="124" t="s">
        <v>103</v>
      </c>
      <c r="H82" s="124" t="s">
        <v>104</v>
      </c>
      <c r="I82" s="125" t="s">
        <v>105</v>
      </c>
      <c r="J82" s="124" t="s">
        <v>106</v>
      </c>
      <c r="K82" s="126" t="s">
        <v>107</v>
      </c>
      <c r="L82" s="127"/>
      <c r="M82" s="59" t="s">
        <v>108</v>
      </c>
      <c r="N82" s="60" t="s">
        <v>41</v>
      </c>
      <c r="O82" s="60" t="s">
        <v>109</v>
      </c>
      <c r="P82" s="60" t="s">
        <v>110</v>
      </c>
      <c r="Q82" s="60" t="s">
        <v>111</v>
      </c>
      <c r="R82" s="60" t="s">
        <v>112</v>
      </c>
      <c r="S82" s="60" t="s">
        <v>113</v>
      </c>
      <c r="T82" s="61" t="s">
        <v>114</v>
      </c>
    </row>
    <row r="83" spans="2:63" s="6" customFormat="1" ht="30" customHeight="1">
      <c r="B83" s="23"/>
      <c r="C83" s="66" t="s">
        <v>91</v>
      </c>
      <c r="D83" s="24"/>
      <c r="E83" s="24"/>
      <c r="F83" s="24"/>
      <c r="G83" s="24"/>
      <c r="H83" s="24"/>
      <c r="J83" s="128">
        <f>$BK$83</f>
        <v>0</v>
      </c>
      <c r="K83" s="24"/>
      <c r="L83" s="43"/>
      <c r="M83" s="63"/>
      <c r="N83" s="64"/>
      <c r="O83" s="64"/>
      <c r="P83" s="129">
        <f>$P$84+$P$165</f>
        <v>0</v>
      </c>
      <c r="Q83" s="64"/>
      <c r="R83" s="129">
        <f>$R$84+$R$165</f>
        <v>0</v>
      </c>
      <c r="S83" s="64"/>
      <c r="T83" s="130">
        <f>$T$84+$T$165</f>
        <v>72.49620532</v>
      </c>
      <c r="AT83" s="6" t="s">
        <v>70</v>
      </c>
      <c r="AU83" s="6" t="s">
        <v>92</v>
      </c>
      <c r="BK83" s="131">
        <f>$BK$84+$BK$165</f>
        <v>0</v>
      </c>
    </row>
    <row r="84" spans="2:63" s="132" customFormat="1" ht="37.5" customHeight="1">
      <c r="B84" s="133"/>
      <c r="C84" s="134"/>
      <c r="D84" s="134" t="s">
        <v>70</v>
      </c>
      <c r="E84" s="135" t="s">
        <v>115</v>
      </c>
      <c r="F84" s="135" t="s">
        <v>116</v>
      </c>
      <c r="G84" s="134"/>
      <c r="H84" s="134"/>
      <c r="J84" s="136">
        <f>$BK$84</f>
        <v>0</v>
      </c>
      <c r="K84" s="134"/>
      <c r="L84" s="137"/>
      <c r="M84" s="138"/>
      <c r="N84" s="134"/>
      <c r="O84" s="134"/>
      <c r="P84" s="139">
        <f>$P$85+$P$136</f>
        <v>0</v>
      </c>
      <c r="Q84" s="134"/>
      <c r="R84" s="139">
        <f>$R$85+$R$136</f>
        <v>0</v>
      </c>
      <c r="S84" s="134"/>
      <c r="T84" s="140">
        <f>$T$85+$T$136</f>
        <v>64.946831</v>
      </c>
      <c r="AR84" s="141" t="s">
        <v>20</v>
      </c>
      <c r="AT84" s="141" t="s">
        <v>70</v>
      </c>
      <c r="AU84" s="141" t="s">
        <v>71</v>
      </c>
      <c r="AY84" s="141" t="s">
        <v>117</v>
      </c>
      <c r="BK84" s="142">
        <f>$BK$85+$BK$136</f>
        <v>0</v>
      </c>
    </row>
    <row r="85" spans="2:63" s="132" customFormat="1" ht="21" customHeight="1">
      <c r="B85" s="133"/>
      <c r="C85" s="134"/>
      <c r="D85" s="134" t="s">
        <v>70</v>
      </c>
      <c r="E85" s="143" t="s">
        <v>118</v>
      </c>
      <c r="F85" s="143" t="s">
        <v>119</v>
      </c>
      <c r="G85" s="134"/>
      <c r="H85" s="134"/>
      <c r="J85" s="144">
        <f>$BK$85</f>
        <v>0</v>
      </c>
      <c r="K85" s="134"/>
      <c r="L85" s="137"/>
      <c r="M85" s="138"/>
      <c r="N85" s="134"/>
      <c r="O85" s="134"/>
      <c r="P85" s="139">
        <f>SUM($P$86:$P$135)</f>
        <v>0</v>
      </c>
      <c r="Q85" s="134"/>
      <c r="R85" s="139">
        <f>SUM($R$86:$R$135)</f>
        <v>0</v>
      </c>
      <c r="S85" s="134"/>
      <c r="T85" s="140">
        <f>SUM($T$86:$T$135)</f>
        <v>64.946831</v>
      </c>
      <c r="AR85" s="141" t="s">
        <v>20</v>
      </c>
      <c r="AT85" s="141" t="s">
        <v>70</v>
      </c>
      <c r="AU85" s="141" t="s">
        <v>20</v>
      </c>
      <c r="AY85" s="141" t="s">
        <v>117</v>
      </c>
      <c r="BK85" s="142">
        <f>SUM($BK$86:$BK$135)</f>
        <v>0</v>
      </c>
    </row>
    <row r="86" spans="2:65" s="6" customFormat="1" ht="15.75" customHeight="1">
      <c r="B86" s="23"/>
      <c r="C86" s="145" t="s">
        <v>20</v>
      </c>
      <c r="D86" s="145" t="s">
        <v>120</v>
      </c>
      <c r="E86" s="146" t="s">
        <v>121</v>
      </c>
      <c r="F86" s="147" t="s">
        <v>122</v>
      </c>
      <c r="G86" s="148" t="s">
        <v>123</v>
      </c>
      <c r="H86" s="149">
        <v>18</v>
      </c>
      <c r="I86" s="150"/>
      <c r="J86" s="151">
        <f>ROUND($I$86*$H$86,2)</f>
        <v>0</v>
      </c>
      <c r="K86" s="147" t="s">
        <v>124</v>
      </c>
      <c r="L86" s="43"/>
      <c r="M86" s="152"/>
      <c r="N86" s="153" t="s">
        <v>42</v>
      </c>
      <c r="O86" s="24"/>
      <c r="P86" s="24"/>
      <c r="Q86" s="154">
        <v>0</v>
      </c>
      <c r="R86" s="154">
        <f>$Q$86*$H$86</f>
        <v>0</v>
      </c>
      <c r="S86" s="154">
        <v>0</v>
      </c>
      <c r="T86" s="155">
        <f>$S$86*$H$86</f>
        <v>0</v>
      </c>
      <c r="AR86" s="89" t="s">
        <v>125</v>
      </c>
      <c r="AT86" s="89" t="s">
        <v>120</v>
      </c>
      <c r="AU86" s="89" t="s">
        <v>79</v>
      </c>
      <c r="AY86" s="6" t="s">
        <v>117</v>
      </c>
      <c r="BE86" s="156">
        <f>IF($N$86="základní",$J$86,0)</f>
        <v>0</v>
      </c>
      <c r="BF86" s="156">
        <f>IF($N$86="snížená",$J$86,0)</f>
        <v>0</v>
      </c>
      <c r="BG86" s="156">
        <f>IF($N$86="zákl. přenesená",$J$86,0)</f>
        <v>0</v>
      </c>
      <c r="BH86" s="156">
        <f>IF($N$86="sníž. přenesená",$J$86,0)</f>
        <v>0</v>
      </c>
      <c r="BI86" s="156">
        <f>IF($N$86="nulová",$J$86,0)</f>
        <v>0</v>
      </c>
      <c r="BJ86" s="89" t="s">
        <v>20</v>
      </c>
      <c r="BK86" s="156">
        <f>ROUND($I$86*$H$86,2)</f>
        <v>0</v>
      </c>
      <c r="BL86" s="89" t="s">
        <v>125</v>
      </c>
      <c r="BM86" s="89" t="s">
        <v>126</v>
      </c>
    </row>
    <row r="87" spans="2:47" s="6" customFormat="1" ht="27" customHeight="1">
      <c r="B87" s="23"/>
      <c r="C87" s="24"/>
      <c r="D87" s="157" t="s">
        <v>127</v>
      </c>
      <c r="E87" s="24"/>
      <c r="F87" s="158" t="s">
        <v>128</v>
      </c>
      <c r="G87" s="24"/>
      <c r="H87" s="24"/>
      <c r="J87" s="24"/>
      <c r="K87" s="24"/>
      <c r="L87" s="43"/>
      <c r="M87" s="56"/>
      <c r="N87" s="24"/>
      <c r="O87" s="24"/>
      <c r="P87" s="24"/>
      <c r="Q87" s="24"/>
      <c r="R87" s="24"/>
      <c r="S87" s="24"/>
      <c r="T87" s="57"/>
      <c r="AT87" s="6" t="s">
        <v>127</v>
      </c>
      <c r="AU87" s="6" t="s">
        <v>79</v>
      </c>
    </row>
    <row r="88" spans="2:47" s="6" customFormat="1" ht="44.25" customHeight="1">
      <c r="B88" s="23"/>
      <c r="C88" s="24"/>
      <c r="D88" s="159" t="s">
        <v>129</v>
      </c>
      <c r="E88" s="24"/>
      <c r="F88" s="160" t="s">
        <v>130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129</v>
      </c>
      <c r="AU88" s="6" t="s">
        <v>79</v>
      </c>
    </row>
    <row r="89" spans="2:51" s="6" customFormat="1" ht="15.75" customHeight="1">
      <c r="B89" s="161"/>
      <c r="C89" s="162"/>
      <c r="D89" s="159" t="s">
        <v>131</v>
      </c>
      <c r="E89" s="162"/>
      <c r="F89" s="163" t="s">
        <v>132</v>
      </c>
      <c r="G89" s="162"/>
      <c r="H89" s="164">
        <v>18</v>
      </c>
      <c r="J89" s="162"/>
      <c r="K89" s="162"/>
      <c r="L89" s="165"/>
      <c r="M89" s="166"/>
      <c r="N89" s="162"/>
      <c r="O89" s="162"/>
      <c r="P89" s="162"/>
      <c r="Q89" s="162"/>
      <c r="R89" s="162"/>
      <c r="S89" s="162"/>
      <c r="T89" s="167"/>
      <c r="AT89" s="168" t="s">
        <v>131</v>
      </c>
      <c r="AU89" s="168" t="s">
        <v>79</v>
      </c>
      <c r="AV89" s="168" t="s">
        <v>79</v>
      </c>
      <c r="AW89" s="168" t="s">
        <v>92</v>
      </c>
      <c r="AX89" s="168" t="s">
        <v>71</v>
      </c>
      <c r="AY89" s="168" t="s">
        <v>117</v>
      </c>
    </row>
    <row r="90" spans="2:65" s="6" customFormat="1" ht="15.75" customHeight="1">
      <c r="B90" s="23"/>
      <c r="C90" s="145" t="s">
        <v>79</v>
      </c>
      <c r="D90" s="145" t="s">
        <v>120</v>
      </c>
      <c r="E90" s="146" t="s">
        <v>133</v>
      </c>
      <c r="F90" s="147" t="s">
        <v>134</v>
      </c>
      <c r="G90" s="148" t="s">
        <v>135</v>
      </c>
      <c r="H90" s="149">
        <v>34.154</v>
      </c>
      <c r="I90" s="150"/>
      <c r="J90" s="151">
        <f>ROUND($I$90*$H$90,2)</f>
        <v>0</v>
      </c>
      <c r="K90" s="147" t="s">
        <v>124</v>
      </c>
      <c r="L90" s="43"/>
      <c r="M90" s="152"/>
      <c r="N90" s="153" t="s">
        <v>42</v>
      </c>
      <c r="O90" s="24"/>
      <c r="P90" s="24"/>
      <c r="Q90" s="154">
        <v>0</v>
      </c>
      <c r="R90" s="154">
        <f>$Q$90*$H$90</f>
        <v>0</v>
      </c>
      <c r="S90" s="154">
        <v>1.8</v>
      </c>
      <c r="T90" s="155">
        <f>$S$90*$H$90</f>
        <v>61.47720000000001</v>
      </c>
      <c r="AR90" s="89" t="s">
        <v>125</v>
      </c>
      <c r="AT90" s="89" t="s">
        <v>120</v>
      </c>
      <c r="AU90" s="89" t="s">
        <v>79</v>
      </c>
      <c r="AY90" s="6" t="s">
        <v>117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20</v>
      </c>
      <c r="BK90" s="156">
        <f>ROUND($I$90*$H$90,2)</f>
        <v>0</v>
      </c>
      <c r="BL90" s="89" t="s">
        <v>125</v>
      </c>
      <c r="BM90" s="89" t="s">
        <v>136</v>
      </c>
    </row>
    <row r="91" spans="2:47" s="6" customFormat="1" ht="27" customHeight="1">
      <c r="B91" s="23"/>
      <c r="C91" s="24"/>
      <c r="D91" s="157" t="s">
        <v>127</v>
      </c>
      <c r="E91" s="24"/>
      <c r="F91" s="158" t="s">
        <v>137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127</v>
      </c>
      <c r="AU91" s="6" t="s">
        <v>79</v>
      </c>
    </row>
    <row r="92" spans="2:47" s="6" customFormat="1" ht="44.25" customHeight="1">
      <c r="B92" s="23"/>
      <c r="C92" s="24"/>
      <c r="D92" s="159" t="s">
        <v>129</v>
      </c>
      <c r="E92" s="24"/>
      <c r="F92" s="160" t="s">
        <v>138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129</v>
      </c>
      <c r="AU92" s="6" t="s">
        <v>79</v>
      </c>
    </row>
    <row r="93" spans="2:51" s="6" customFormat="1" ht="15.75" customHeight="1">
      <c r="B93" s="169"/>
      <c r="C93" s="170"/>
      <c r="D93" s="159" t="s">
        <v>131</v>
      </c>
      <c r="E93" s="170"/>
      <c r="F93" s="171" t="s">
        <v>139</v>
      </c>
      <c r="G93" s="170"/>
      <c r="H93" s="170"/>
      <c r="J93" s="170"/>
      <c r="K93" s="170"/>
      <c r="L93" s="172"/>
      <c r="M93" s="173"/>
      <c r="N93" s="170"/>
      <c r="O93" s="170"/>
      <c r="P93" s="170"/>
      <c r="Q93" s="170"/>
      <c r="R93" s="170"/>
      <c r="S93" s="170"/>
      <c r="T93" s="174"/>
      <c r="AT93" s="175" t="s">
        <v>131</v>
      </c>
      <c r="AU93" s="175" t="s">
        <v>79</v>
      </c>
      <c r="AV93" s="175" t="s">
        <v>20</v>
      </c>
      <c r="AW93" s="175" t="s">
        <v>92</v>
      </c>
      <c r="AX93" s="175" t="s">
        <v>71</v>
      </c>
      <c r="AY93" s="175" t="s">
        <v>117</v>
      </c>
    </row>
    <row r="94" spans="2:51" s="6" customFormat="1" ht="15.75" customHeight="1">
      <c r="B94" s="161"/>
      <c r="C94" s="162"/>
      <c r="D94" s="159" t="s">
        <v>131</v>
      </c>
      <c r="E94" s="162"/>
      <c r="F94" s="163" t="s">
        <v>140</v>
      </c>
      <c r="G94" s="162"/>
      <c r="H94" s="164">
        <v>6.992</v>
      </c>
      <c r="J94" s="162"/>
      <c r="K94" s="162"/>
      <c r="L94" s="165"/>
      <c r="M94" s="166"/>
      <c r="N94" s="162"/>
      <c r="O94" s="162"/>
      <c r="P94" s="162"/>
      <c r="Q94" s="162"/>
      <c r="R94" s="162"/>
      <c r="S94" s="162"/>
      <c r="T94" s="167"/>
      <c r="AT94" s="168" t="s">
        <v>131</v>
      </c>
      <c r="AU94" s="168" t="s">
        <v>79</v>
      </c>
      <c r="AV94" s="168" t="s">
        <v>79</v>
      </c>
      <c r="AW94" s="168" t="s">
        <v>92</v>
      </c>
      <c r="AX94" s="168" t="s">
        <v>71</v>
      </c>
      <c r="AY94" s="168" t="s">
        <v>117</v>
      </c>
    </row>
    <row r="95" spans="2:51" s="6" customFormat="1" ht="15.75" customHeight="1">
      <c r="B95" s="161"/>
      <c r="C95" s="162"/>
      <c r="D95" s="159" t="s">
        <v>131</v>
      </c>
      <c r="E95" s="162"/>
      <c r="F95" s="163" t="s">
        <v>141</v>
      </c>
      <c r="G95" s="162"/>
      <c r="H95" s="164">
        <v>15.714</v>
      </c>
      <c r="J95" s="162"/>
      <c r="K95" s="162"/>
      <c r="L95" s="165"/>
      <c r="M95" s="166"/>
      <c r="N95" s="162"/>
      <c r="O95" s="162"/>
      <c r="P95" s="162"/>
      <c r="Q95" s="162"/>
      <c r="R95" s="162"/>
      <c r="S95" s="162"/>
      <c r="T95" s="167"/>
      <c r="AT95" s="168" t="s">
        <v>131</v>
      </c>
      <c r="AU95" s="168" t="s">
        <v>79</v>
      </c>
      <c r="AV95" s="168" t="s">
        <v>79</v>
      </c>
      <c r="AW95" s="168" t="s">
        <v>92</v>
      </c>
      <c r="AX95" s="168" t="s">
        <v>71</v>
      </c>
      <c r="AY95" s="168" t="s">
        <v>117</v>
      </c>
    </row>
    <row r="96" spans="2:51" s="6" customFormat="1" ht="15.75" customHeight="1">
      <c r="B96" s="169"/>
      <c r="C96" s="170"/>
      <c r="D96" s="159" t="s">
        <v>131</v>
      </c>
      <c r="E96" s="170"/>
      <c r="F96" s="171" t="s">
        <v>142</v>
      </c>
      <c r="G96" s="170"/>
      <c r="H96" s="170"/>
      <c r="J96" s="170"/>
      <c r="K96" s="170"/>
      <c r="L96" s="172"/>
      <c r="M96" s="173"/>
      <c r="N96" s="170"/>
      <c r="O96" s="170"/>
      <c r="P96" s="170"/>
      <c r="Q96" s="170"/>
      <c r="R96" s="170"/>
      <c r="S96" s="170"/>
      <c r="T96" s="174"/>
      <c r="AT96" s="175" t="s">
        <v>131</v>
      </c>
      <c r="AU96" s="175" t="s">
        <v>79</v>
      </c>
      <c r="AV96" s="175" t="s">
        <v>20</v>
      </c>
      <c r="AW96" s="175" t="s">
        <v>92</v>
      </c>
      <c r="AX96" s="175" t="s">
        <v>71</v>
      </c>
      <c r="AY96" s="175" t="s">
        <v>117</v>
      </c>
    </row>
    <row r="97" spans="2:51" s="6" customFormat="1" ht="15.75" customHeight="1">
      <c r="B97" s="161"/>
      <c r="C97" s="162"/>
      <c r="D97" s="159" t="s">
        <v>131</v>
      </c>
      <c r="E97" s="162"/>
      <c r="F97" s="163" t="s">
        <v>143</v>
      </c>
      <c r="G97" s="162"/>
      <c r="H97" s="164">
        <v>12.506</v>
      </c>
      <c r="J97" s="162"/>
      <c r="K97" s="162"/>
      <c r="L97" s="165"/>
      <c r="M97" s="166"/>
      <c r="N97" s="162"/>
      <c r="O97" s="162"/>
      <c r="P97" s="162"/>
      <c r="Q97" s="162"/>
      <c r="R97" s="162"/>
      <c r="S97" s="162"/>
      <c r="T97" s="167"/>
      <c r="AT97" s="168" t="s">
        <v>131</v>
      </c>
      <c r="AU97" s="168" t="s">
        <v>79</v>
      </c>
      <c r="AV97" s="168" t="s">
        <v>79</v>
      </c>
      <c r="AW97" s="168" t="s">
        <v>92</v>
      </c>
      <c r="AX97" s="168" t="s">
        <v>71</v>
      </c>
      <c r="AY97" s="168" t="s">
        <v>117</v>
      </c>
    </row>
    <row r="98" spans="2:51" s="6" customFormat="1" ht="15.75" customHeight="1">
      <c r="B98" s="161"/>
      <c r="C98" s="162"/>
      <c r="D98" s="159" t="s">
        <v>131</v>
      </c>
      <c r="E98" s="162"/>
      <c r="F98" s="163" t="s">
        <v>144</v>
      </c>
      <c r="G98" s="162"/>
      <c r="H98" s="164">
        <v>-1.058</v>
      </c>
      <c r="J98" s="162"/>
      <c r="K98" s="162"/>
      <c r="L98" s="165"/>
      <c r="M98" s="166"/>
      <c r="N98" s="162"/>
      <c r="O98" s="162"/>
      <c r="P98" s="162"/>
      <c r="Q98" s="162"/>
      <c r="R98" s="162"/>
      <c r="S98" s="162"/>
      <c r="T98" s="167"/>
      <c r="AT98" s="168" t="s">
        <v>131</v>
      </c>
      <c r="AU98" s="168" t="s">
        <v>79</v>
      </c>
      <c r="AV98" s="168" t="s">
        <v>79</v>
      </c>
      <c r="AW98" s="168" t="s">
        <v>92</v>
      </c>
      <c r="AX98" s="168" t="s">
        <v>71</v>
      </c>
      <c r="AY98" s="168" t="s">
        <v>117</v>
      </c>
    </row>
    <row r="99" spans="2:65" s="6" customFormat="1" ht="15.75" customHeight="1">
      <c r="B99" s="23"/>
      <c r="C99" s="145" t="s">
        <v>145</v>
      </c>
      <c r="D99" s="145" t="s">
        <v>120</v>
      </c>
      <c r="E99" s="146" t="s">
        <v>146</v>
      </c>
      <c r="F99" s="147" t="s">
        <v>147</v>
      </c>
      <c r="G99" s="148" t="s">
        <v>135</v>
      </c>
      <c r="H99" s="149">
        <v>0.8</v>
      </c>
      <c r="I99" s="150"/>
      <c r="J99" s="151">
        <f>ROUND($I$99*$H$99,2)</f>
        <v>0</v>
      </c>
      <c r="K99" s="147" t="s">
        <v>124</v>
      </c>
      <c r="L99" s="43"/>
      <c r="M99" s="152"/>
      <c r="N99" s="153" t="s">
        <v>42</v>
      </c>
      <c r="O99" s="24"/>
      <c r="P99" s="24"/>
      <c r="Q99" s="154">
        <v>0</v>
      </c>
      <c r="R99" s="154">
        <f>$Q$99*$H$99</f>
        <v>0</v>
      </c>
      <c r="S99" s="154">
        <v>2.2</v>
      </c>
      <c r="T99" s="155">
        <f>$S$99*$H$99</f>
        <v>1.7600000000000002</v>
      </c>
      <c r="AR99" s="89" t="s">
        <v>125</v>
      </c>
      <c r="AT99" s="89" t="s">
        <v>120</v>
      </c>
      <c r="AU99" s="89" t="s">
        <v>79</v>
      </c>
      <c r="AY99" s="6" t="s">
        <v>117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20</v>
      </c>
      <c r="BK99" s="156">
        <f>ROUND($I$99*$H$99,2)</f>
        <v>0</v>
      </c>
      <c r="BL99" s="89" t="s">
        <v>125</v>
      </c>
      <c r="BM99" s="89" t="s">
        <v>148</v>
      </c>
    </row>
    <row r="100" spans="2:47" s="6" customFormat="1" ht="27" customHeight="1">
      <c r="B100" s="23"/>
      <c r="C100" s="24"/>
      <c r="D100" s="157" t="s">
        <v>127</v>
      </c>
      <c r="E100" s="24"/>
      <c r="F100" s="158" t="s">
        <v>149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127</v>
      </c>
      <c r="AU100" s="6" t="s">
        <v>79</v>
      </c>
    </row>
    <row r="101" spans="2:51" s="6" customFormat="1" ht="15.75" customHeight="1">
      <c r="B101" s="161"/>
      <c r="C101" s="162"/>
      <c r="D101" s="159" t="s">
        <v>131</v>
      </c>
      <c r="E101" s="162"/>
      <c r="F101" s="163" t="s">
        <v>150</v>
      </c>
      <c r="G101" s="162"/>
      <c r="H101" s="164">
        <v>0.8</v>
      </c>
      <c r="J101" s="162"/>
      <c r="K101" s="162"/>
      <c r="L101" s="165"/>
      <c r="M101" s="166"/>
      <c r="N101" s="162"/>
      <c r="O101" s="162"/>
      <c r="P101" s="162"/>
      <c r="Q101" s="162"/>
      <c r="R101" s="162"/>
      <c r="S101" s="162"/>
      <c r="T101" s="167"/>
      <c r="AT101" s="168" t="s">
        <v>131</v>
      </c>
      <c r="AU101" s="168" t="s">
        <v>79</v>
      </c>
      <c r="AV101" s="168" t="s">
        <v>79</v>
      </c>
      <c r="AW101" s="168" t="s">
        <v>92</v>
      </c>
      <c r="AX101" s="168" t="s">
        <v>20</v>
      </c>
      <c r="AY101" s="168" t="s">
        <v>117</v>
      </c>
    </row>
    <row r="102" spans="2:65" s="6" customFormat="1" ht="15.75" customHeight="1">
      <c r="B102" s="23"/>
      <c r="C102" s="145" t="s">
        <v>125</v>
      </c>
      <c r="D102" s="145" t="s">
        <v>120</v>
      </c>
      <c r="E102" s="146" t="s">
        <v>151</v>
      </c>
      <c r="F102" s="147" t="s">
        <v>152</v>
      </c>
      <c r="G102" s="148" t="s">
        <v>153</v>
      </c>
      <c r="H102" s="149">
        <v>1</v>
      </c>
      <c r="I102" s="150"/>
      <c r="J102" s="151">
        <f>ROUND($I$102*$H$102,2)</f>
        <v>0</v>
      </c>
      <c r="K102" s="147"/>
      <c r="L102" s="43"/>
      <c r="M102" s="152"/>
      <c r="N102" s="153" t="s">
        <v>42</v>
      </c>
      <c r="O102" s="24"/>
      <c r="P102" s="24"/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154</v>
      </c>
      <c r="AT102" s="89" t="s">
        <v>120</v>
      </c>
      <c r="AU102" s="89" t="s">
        <v>79</v>
      </c>
      <c r="AY102" s="6" t="s">
        <v>117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154</v>
      </c>
      <c r="BM102" s="89" t="s">
        <v>155</v>
      </c>
    </row>
    <row r="103" spans="2:47" s="6" customFormat="1" ht="16.5" customHeight="1">
      <c r="B103" s="23"/>
      <c r="C103" s="24"/>
      <c r="D103" s="157" t="s">
        <v>127</v>
      </c>
      <c r="E103" s="24"/>
      <c r="F103" s="158" t="s">
        <v>156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127</v>
      </c>
      <c r="AU103" s="6" t="s">
        <v>79</v>
      </c>
    </row>
    <row r="104" spans="2:65" s="6" customFormat="1" ht="15.75" customHeight="1">
      <c r="B104" s="23"/>
      <c r="C104" s="145" t="s">
        <v>157</v>
      </c>
      <c r="D104" s="145" t="s">
        <v>120</v>
      </c>
      <c r="E104" s="146" t="s">
        <v>158</v>
      </c>
      <c r="F104" s="147" t="s">
        <v>159</v>
      </c>
      <c r="G104" s="148" t="s">
        <v>153</v>
      </c>
      <c r="H104" s="149">
        <v>1</v>
      </c>
      <c r="I104" s="150"/>
      <c r="J104" s="151">
        <f>ROUND($I$104*$H$104,2)</f>
        <v>0</v>
      </c>
      <c r="K104" s="147"/>
      <c r="L104" s="43"/>
      <c r="M104" s="152"/>
      <c r="N104" s="153" t="s">
        <v>42</v>
      </c>
      <c r="O104" s="24"/>
      <c r="P104" s="24"/>
      <c r="Q104" s="154">
        <v>0</v>
      </c>
      <c r="R104" s="154">
        <f>$Q$104*$H$104</f>
        <v>0</v>
      </c>
      <c r="S104" s="154">
        <v>0</v>
      </c>
      <c r="T104" s="155">
        <f>$S$104*$H$104</f>
        <v>0</v>
      </c>
      <c r="AR104" s="89" t="s">
        <v>154</v>
      </c>
      <c r="AT104" s="89" t="s">
        <v>120</v>
      </c>
      <c r="AU104" s="89" t="s">
        <v>79</v>
      </c>
      <c r="AY104" s="6" t="s">
        <v>117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154</v>
      </c>
      <c r="BM104" s="89" t="s">
        <v>160</v>
      </c>
    </row>
    <row r="105" spans="2:47" s="6" customFormat="1" ht="16.5" customHeight="1">
      <c r="B105" s="23"/>
      <c r="C105" s="24"/>
      <c r="D105" s="157" t="s">
        <v>127</v>
      </c>
      <c r="E105" s="24"/>
      <c r="F105" s="158" t="s">
        <v>156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127</v>
      </c>
      <c r="AU105" s="6" t="s">
        <v>79</v>
      </c>
    </row>
    <row r="106" spans="2:65" s="6" customFormat="1" ht="15.75" customHeight="1">
      <c r="B106" s="23"/>
      <c r="C106" s="145" t="s">
        <v>161</v>
      </c>
      <c r="D106" s="145" t="s">
        <v>120</v>
      </c>
      <c r="E106" s="146" t="s">
        <v>162</v>
      </c>
      <c r="F106" s="147" t="s">
        <v>163</v>
      </c>
      <c r="G106" s="148" t="s">
        <v>153</v>
      </c>
      <c r="H106" s="149">
        <v>1</v>
      </c>
      <c r="I106" s="150"/>
      <c r="J106" s="151">
        <f>ROUND($I$106*$H$106,2)</f>
        <v>0</v>
      </c>
      <c r="K106" s="147"/>
      <c r="L106" s="43"/>
      <c r="M106" s="152"/>
      <c r="N106" s="153" t="s">
        <v>42</v>
      </c>
      <c r="O106" s="24"/>
      <c r="P106" s="24"/>
      <c r="Q106" s="154">
        <v>0</v>
      </c>
      <c r="R106" s="154">
        <f>$Q$106*$H$106</f>
        <v>0</v>
      </c>
      <c r="S106" s="154">
        <v>0</v>
      </c>
      <c r="T106" s="155">
        <f>$S$106*$H$106</f>
        <v>0</v>
      </c>
      <c r="AR106" s="89" t="s">
        <v>154</v>
      </c>
      <c r="AT106" s="89" t="s">
        <v>120</v>
      </c>
      <c r="AU106" s="89" t="s">
        <v>79</v>
      </c>
      <c r="AY106" s="6" t="s">
        <v>117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154</v>
      </c>
      <c r="BM106" s="89" t="s">
        <v>164</v>
      </c>
    </row>
    <row r="107" spans="2:65" s="6" customFormat="1" ht="15.75" customHeight="1">
      <c r="B107" s="23"/>
      <c r="C107" s="148" t="s">
        <v>165</v>
      </c>
      <c r="D107" s="148" t="s">
        <v>120</v>
      </c>
      <c r="E107" s="146" t="s">
        <v>166</v>
      </c>
      <c r="F107" s="147" t="s">
        <v>167</v>
      </c>
      <c r="G107" s="148" t="s">
        <v>168</v>
      </c>
      <c r="H107" s="149">
        <v>223</v>
      </c>
      <c r="I107" s="150"/>
      <c r="J107" s="151">
        <f>ROUND($I$107*$H$107,2)</f>
        <v>0</v>
      </c>
      <c r="K107" s="147"/>
      <c r="L107" s="43"/>
      <c r="M107" s="152"/>
      <c r="N107" s="153" t="s">
        <v>42</v>
      </c>
      <c r="O107" s="24"/>
      <c r="P107" s="24"/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154</v>
      </c>
      <c r="AT107" s="89" t="s">
        <v>120</v>
      </c>
      <c r="AU107" s="89" t="s">
        <v>79</v>
      </c>
      <c r="AY107" s="89" t="s">
        <v>117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20</v>
      </c>
      <c r="BK107" s="156">
        <f>ROUND($I$107*$H$107,2)</f>
        <v>0</v>
      </c>
      <c r="BL107" s="89" t="s">
        <v>154</v>
      </c>
      <c r="BM107" s="89" t="s">
        <v>169</v>
      </c>
    </row>
    <row r="108" spans="2:65" s="6" customFormat="1" ht="15.75" customHeight="1">
      <c r="B108" s="23"/>
      <c r="C108" s="148" t="s">
        <v>170</v>
      </c>
      <c r="D108" s="148" t="s">
        <v>120</v>
      </c>
      <c r="E108" s="146" t="s">
        <v>171</v>
      </c>
      <c r="F108" s="147" t="s">
        <v>172</v>
      </c>
      <c r="G108" s="148" t="s">
        <v>168</v>
      </c>
      <c r="H108" s="149">
        <v>65.67</v>
      </c>
      <c r="I108" s="150"/>
      <c r="J108" s="151">
        <f>ROUND($I$108*$H$108,2)</f>
        <v>0</v>
      </c>
      <c r="K108" s="147"/>
      <c r="L108" s="43"/>
      <c r="M108" s="152"/>
      <c r="N108" s="153" t="s">
        <v>42</v>
      </c>
      <c r="O108" s="24"/>
      <c r="P108" s="24"/>
      <c r="Q108" s="154">
        <v>0</v>
      </c>
      <c r="R108" s="154">
        <f>$Q$108*$H$108</f>
        <v>0</v>
      </c>
      <c r="S108" s="154">
        <v>0.014</v>
      </c>
      <c r="T108" s="155">
        <f>$S$108*$H$108</f>
        <v>0.9193800000000001</v>
      </c>
      <c r="AR108" s="89" t="s">
        <v>125</v>
      </c>
      <c r="AT108" s="89" t="s">
        <v>120</v>
      </c>
      <c r="AU108" s="89" t="s">
        <v>79</v>
      </c>
      <c r="AY108" s="89" t="s">
        <v>117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125</v>
      </c>
      <c r="BM108" s="89" t="s">
        <v>173</v>
      </c>
    </row>
    <row r="109" spans="2:47" s="6" customFormat="1" ht="30.75" customHeight="1">
      <c r="B109" s="23"/>
      <c r="C109" s="24"/>
      <c r="D109" s="157" t="s">
        <v>129</v>
      </c>
      <c r="E109" s="24"/>
      <c r="F109" s="160" t="s">
        <v>174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129</v>
      </c>
      <c r="AU109" s="6" t="s">
        <v>79</v>
      </c>
    </row>
    <row r="110" spans="2:51" s="6" customFormat="1" ht="15.75" customHeight="1">
      <c r="B110" s="169"/>
      <c r="C110" s="170"/>
      <c r="D110" s="159" t="s">
        <v>131</v>
      </c>
      <c r="E110" s="170"/>
      <c r="F110" s="171" t="s">
        <v>175</v>
      </c>
      <c r="G110" s="170"/>
      <c r="H110" s="170"/>
      <c r="J110" s="170"/>
      <c r="K110" s="170"/>
      <c r="L110" s="172"/>
      <c r="M110" s="173"/>
      <c r="N110" s="170"/>
      <c r="O110" s="170"/>
      <c r="P110" s="170"/>
      <c r="Q110" s="170"/>
      <c r="R110" s="170"/>
      <c r="S110" s="170"/>
      <c r="T110" s="174"/>
      <c r="AT110" s="175" t="s">
        <v>131</v>
      </c>
      <c r="AU110" s="175" t="s">
        <v>79</v>
      </c>
      <c r="AV110" s="175" t="s">
        <v>20</v>
      </c>
      <c r="AW110" s="175" t="s">
        <v>92</v>
      </c>
      <c r="AX110" s="175" t="s">
        <v>71</v>
      </c>
      <c r="AY110" s="175" t="s">
        <v>117</v>
      </c>
    </row>
    <row r="111" spans="2:51" s="6" customFormat="1" ht="15.75" customHeight="1">
      <c r="B111" s="161"/>
      <c r="C111" s="162"/>
      <c r="D111" s="159" t="s">
        <v>131</v>
      </c>
      <c r="E111" s="162"/>
      <c r="F111" s="163" t="s">
        <v>176</v>
      </c>
      <c r="G111" s="162"/>
      <c r="H111" s="164">
        <v>65.67</v>
      </c>
      <c r="J111" s="162"/>
      <c r="K111" s="162"/>
      <c r="L111" s="165"/>
      <c r="M111" s="166"/>
      <c r="N111" s="162"/>
      <c r="O111" s="162"/>
      <c r="P111" s="162"/>
      <c r="Q111" s="162"/>
      <c r="R111" s="162"/>
      <c r="S111" s="162"/>
      <c r="T111" s="167"/>
      <c r="AT111" s="168" t="s">
        <v>131</v>
      </c>
      <c r="AU111" s="168" t="s">
        <v>79</v>
      </c>
      <c r="AV111" s="168" t="s">
        <v>79</v>
      </c>
      <c r="AW111" s="168" t="s">
        <v>92</v>
      </c>
      <c r="AX111" s="168" t="s">
        <v>71</v>
      </c>
      <c r="AY111" s="168" t="s">
        <v>117</v>
      </c>
    </row>
    <row r="112" spans="2:65" s="6" customFormat="1" ht="15.75" customHeight="1">
      <c r="B112" s="23"/>
      <c r="C112" s="145" t="s">
        <v>118</v>
      </c>
      <c r="D112" s="145" t="s">
        <v>120</v>
      </c>
      <c r="E112" s="146" t="s">
        <v>177</v>
      </c>
      <c r="F112" s="147" t="s">
        <v>178</v>
      </c>
      <c r="G112" s="148" t="s">
        <v>168</v>
      </c>
      <c r="H112" s="149">
        <v>32.835</v>
      </c>
      <c r="I112" s="150"/>
      <c r="J112" s="151">
        <f>ROUND($I$112*$H$112,2)</f>
        <v>0</v>
      </c>
      <c r="K112" s="147"/>
      <c r="L112" s="43"/>
      <c r="M112" s="152"/>
      <c r="N112" s="153" t="s">
        <v>42</v>
      </c>
      <c r="O112" s="24"/>
      <c r="P112" s="24"/>
      <c r="Q112" s="154">
        <v>0</v>
      </c>
      <c r="R112" s="154">
        <f>$Q$112*$H$112</f>
        <v>0</v>
      </c>
      <c r="S112" s="154">
        <v>0.0014</v>
      </c>
      <c r="T112" s="155">
        <f>$S$112*$H$112</f>
        <v>0.045969</v>
      </c>
      <c r="AR112" s="89" t="s">
        <v>179</v>
      </c>
      <c r="AT112" s="89" t="s">
        <v>120</v>
      </c>
      <c r="AU112" s="89" t="s">
        <v>79</v>
      </c>
      <c r="AY112" s="6" t="s">
        <v>117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179</v>
      </c>
      <c r="BM112" s="89" t="s">
        <v>180</v>
      </c>
    </row>
    <row r="113" spans="2:47" s="6" customFormat="1" ht="71.25" customHeight="1">
      <c r="B113" s="23"/>
      <c r="C113" s="24"/>
      <c r="D113" s="157" t="s">
        <v>129</v>
      </c>
      <c r="E113" s="24"/>
      <c r="F113" s="160" t="s">
        <v>181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129</v>
      </c>
      <c r="AU113" s="6" t="s">
        <v>79</v>
      </c>
    </row>
    <row r="114" spans="2:51" s="6" customFormat="1" ht="15.75" customHeight="1">
      <c r="B114" s="169"/>
      <c r="C114" s="170"/>
      <c r="D114" s="159" t="s">
        <v>131</v>
      </c>
      <c r="E114" s="170"/>
      <c r="F114" s="171" t="s">
        <v>175</v>
      </c>
      <c r="G114" s="170"/>
      <c r="H114" s="170"/>
      <c r="J114" s="170"/>
      <c r="K114" s="170"/>
      <c r="L114" s="172"/>
      <c r="M114" s="173"/>
      <c r="N114" s="170"/>
      <c r="O114" s="170"/>
      <c r="P114" s="170"/>
      <c r="Q114" s="170"/>
      <c r="R114" s="170"/>
      <c r="S114" s="170"/>
      <c r="T114" s="174"/>
      <c r="AT114" s="175" t="s">
        <v>131</v>
      </c>
      <c r="AU114" s="175" t="s">
        <v>79</v>
      </c>
      <c r="AV114" s="175" t="s">
        <v>20</v>
      </c>
      <c r="AW114" s="175" t="s">
        <v>92</v>
      </c>
      <c r="AX114" s="175" t="s">
        <v>71</v>
      </c>
      <c r="AY114" s="175" t="s">
        <v>117</v>
      </c>
    </row>
    <row r="115" spans="2:51" s="6" customFormat="1" ht="15.75" customHeight="1">
      <c r="B115" s="161"/>
      <c r="C115" s="162"/>
      <c r="D115" s="159" t="s">
        <v>131</v>
      </c>
      <c r="E115" s="162"/>
      <c r="F115" s="163" t="s">
        <v>182</v>
      </c>
      <c r="G115" s="162"/>
      <c r="H115" s="164">
        <v>32.835</v>
      </c>
      <c r="J115" s="162"/>
      <c r="K115" s="162"/>
      <c r="L115" s="165"/>
      <c r="M115" s="166"/>
      <c r="N115" s="162"/>
      <c r="O115" s="162"/>
      <c r="P115" s="162"/>
      <c r="Q115" s="162"/>
      <c r="R115" s="162"/>
      <c r="S115" s="162"/>
      <c r="T115" s="167"/>
      <c r="AT115" s="168" t="s">
        <v>131</v>
      </c>
      <c r="AU115" s="168" t="s">
        <v>79</v>
      </c>
      <c r="AV115" s="168" t="s">
        <v>79</v>
      </c>
      <c r="AW115" s="168" t="s">
        <v>92</v>
      </c>
      <c r="AX115" s="168" t="s">
        <v>71</v>
      </c>
      <c r="AY115" s="168" t="s">
        <v>117</v>
      </c>
    </row>
    <row r="116" spans="2:65" s="6" customFormat="1" ht="15.75" customHeight="1">
      <c r="B116" s="23"/>
      <c r="C116" s="145" t="s">
        <v>25</v>
      </c>
      <c r="D116" s="145" t="s">
        <v>120</v>
      </c>
      <c r="E116" s="146" t="s">
        <v>183</v>
      </c>
      <c r="F116" s="147" t="s">
        <v>184</v>
      </c>
      <c r="G116" s="148" t="s">
        <v>168</v>
      </c>
      <c r="H116" s="149">
        <v>577.34</v>
      </c>
      <c r="I116" s="150"/>
      <c r="J116" s="151">
        <f>ROUND($I$116*$H$116,2)</f>
        <v>0</v>
      </c>
      <c r="K116" s="147"/>
      <c r="L116" s="43"/>
      <c r="M116" s="152"/>
      <c r="N116" s="153" t="s">
        <v>42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154</v>
      </c>
      <c r="AT116" s="89" t="s">
        <v>120</v>
      </c>
      <c r="AU116" s="89" t="s">
        <v>79</v>
      </c>
      <c r="AY116" s="6" t="s">
        <v>117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154</v>
      </c>
      <c r="BM116" s="89" t="s">
        <v>185</v>
      </c>
    </row>
    <row r="117" spans="2:47" s="6" customFormat="1" ht="16.5" customHeight="1">
      <c r="B117" s="23"/>
      <c r="C117" s="24"/>
      <c r="D117" s="157" t="s">
        <v>127</v>
      </c>
      <c r="E117" s="24"/>
      <c r="F117" s="158" t="s">
        <v>184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127</v>
      </c>
      <c r="AU117" s="6" t="s">
        <v>79</v>
      </c>
    </row>
    <row r="118" spans="2:51" s="6" customFormat="1" ht="15.75" customHeight="1">
      <c r="B118" s="161"/>
      <c r="C118" s="162"/>
      <c r="D118" s="159" t="s">
        <v>131</v>
      </c>
      <c r="E118" s="162"/>
      <c r="F118" s="163" t="s">
        <v>186</v>
      </c>
      <c r="G118" s="162"/>
      <c r="H118" s="164">
        <v>577.34</v>
      </c>
      <c r="J118" s="162"/>
      <c r="K118" s="162"/>
      <c r="L118" s="165"/>
      <c r="M118" s="166"/>
      <c r="N118" s="162"/>
      <c r="O118" s="162"/>
      <c r="P118" s="162"/>
      <c r="Q118" s="162"/>
      <c r="R118" s="162"/>
      <c r="S118" s="162"/>
      <c r="T118" s="167"/>
      <c r="AT118" s="168" t="s">
        <v>131</v>
      </c>
      <c r="AU118" s="168" t="s">
        <v>79</v>
      </c>
      <c r="AV118" s="168" t="s">
        <v>79</v>
      </c>
      <c r="AW118" s="168" t="s">
        <v>92</v>
      </c>
      <c r="AX118" s="168" t="s">
        <v>71</v>
      </c>
      <c r="AY118" s="168" t="s">
        <v>117</v>
      </c>
    </row>
    <row r="119" spans="2:65" s="6" customFormat="1" ht="15.75" customHeight="1">
      <c r="B119" s="23"/>
      <c r="C119" s="145" t="s">
        <v>187</v>
      </c>
      <c r="D119" s="145" t="s">
        <v>120</v>
      </c>
      <c r="E119" s="146" t="s">
        <v>188</v>
      </c>
      <c r="F119" s="147" t="s">
        <v>189</v>
      </c>
      <c r="G119" s="148" t="s">
        <v>190</v>
      </c>
      <c r="H119" s="149">
        <v>4.338</v>
      </c>
      <c r="I119" s="150"/>
      <c r="J119" s="151">
        <f>ROUND($I$119*$H$119,2)</f>
        <v>0</v>
      </c>
      <c r="K119" s="147"/>
      <c r="L119" s="43"/>
      <c r="M119" s="152"/>
      <c r="N119" s="153" t="s">
        <v>42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154</v>
      </c>
      <c r="AT119" s="89" t="s">
        <v>120</v>
      </c>
      <c r="AU119" s="89" t="s">
        <v>79</v>
      </c>
      <c r="AY119" s="6" t="s">
        <v>117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154</v>
      </c>
      <c r="BM119" s="89" t="s">
        <v>191</v>
      </c>
    </row>
    <row r="120" spans="2:47" s="6" customFormat="1" ht="16.5" customHeight="1">
      <c r="B120" s="23"/>
      <c r="C120" s="24"/>
      <c r="D120" s="157" t="s">
        <v>127</v>
      </c>
      <c r="E120" s="24"/>
      <c r="F120" s="158" t="s">
        <v>156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127</v>
      </c>
      <c r="AU120" s="6" t="s">
        <v>79</v>
      </c>
    </row>
    <row r="121" spans="2:51" s="6" customFormat="1" ht="15.75" customHeight="1">
      <c r="B121" s="161"/>
      <c r="C121" s="162"/>
      <c r="D121" s="159" t="s">
        <v>131</v>
      </c>
      <c r="E121" s="162"/>
      <c r="F121" s="163" t="s">
        <v>192</v>
      </c>
      <c r="G121" s="162"/>
      <c r="H121" s="164">
        <v>4.338</v>
      </c>
      <c r="J121" s="162"/>
      <c r="K121" s="162"/>
      <c r="L121" s="165"/>
      <c r="M121" s="166"/>
      <c r="N121" s="162"/>
      <c r="O121" s="162"/>
      <c r="P121" s="162"/>
      <c r="Q121" s="162"/>
      <c r="R121" s="162"/>
      <c r="S121" s="162"/>
      <c r="T121" s="167"/>
      <c r="AT121" s="168" t="s">
        <v>131</v>
      </c>
      <c r="AU121" s="168" t="s">
        <v>79</v>
      </c>
      <c r="AV121" s="168" t="s">
        <v>79</v>
      </c>
      <c r="AW121" s="168" t="s">
        <v>92</v>
      </c>
      <c r="AX121" s="168" t="s">
        <v>20</v>
      </c>
      <c r="AY121" s="168" t="s">
        <v>117</v>
      </c>
    </row>
    <row r="122" spans="2:65" s="6" customFormat="1" ht="15.75" customHeight="1">
      <c r="B122" s="23"/>
      <c r="C122" s="145" t="s">
        <v>193</v>
      </c>
      <c r="D122" s="145" t="s">
        <v>120</v>
      </c>
      <c r="E122" s="146" t="s">
        <v>194</v>
      </c>
      <c r="F122" s="147" t="s">
        <v>195</v>
      </c>
      <c r="G122" s="148" t="s">
        <v>153</v>
      </c>
      <c r="H122" s="149">
        <v>1</v>
      </c>
      <c r="I122" s="150"/>
      <c r="J122" s="151">
        <f>ROUND($I$122*$H$122,2)</f>
        <v>0</v>
      </c>
      <c r="K122" s="147"/>
      <c r="L122" s="43"/>
      <c r="M122" s="152"/>
      <c r="N122" s="153" t="s">
        <v>42</v>
      </c>
      <c r="O122" s="24"/>
      <c r="P122" s="24"/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154</v>
      </c>
      <c r="AT122" s="89" t="s">
        <v>120</v>
      </c>
      <c r="AU122" s="89" t="s">
        <v>79</v>
      </c>
      <c r="AY122" s="6" t="s">
        <v>117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20</v>
      </c>
      <c r="BK122" s="156">
        <f>ROUND($I$122*$H$122,2)</f>
        <v>0</v>
      </c>
      <c r="BL122" s="89" t="s">
        <v>154</v>
      </c>
      <c r="BM122" s="89" t="s">
        <v>196</v>
      </c>
    </row>
    <row r="123" spans="2:47" s="6" customFormat="1" ht="16.5" customHeight="1">
      <c r="B123" s="23"/>
      <c r="C123" s="24"/>
      <c r="D123" s="157" t="s">
        <v>127</v>
      </c>
      <c r="E123" s="24"/>
      <c r="F123" s="158" t="s">
        <v>156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127</v>
      </c>
      <c r="AU123" s="6" t="s">
        <v>79</v>
      </c>
    </row>
    <row r="124" spans="2:65" s="6" customFormat="1" ht="15.75" customHeight="1">
      <c r="B124" s="23"/>
      <c r="C124" s="145" t="s">
        <v>197</v>
      </c>
      <c r="D124" s="145" t="s">
        <v>120</v>
      </c>
      <c r="E124" s="146" t="s">
        <v>198</v>
      </c>
      <c r="F124" s="147" t="s">
        <v>199</v>
      </c>
      <c r="G124" s="148" t="s">
        <v>153</v>
      </c>
      <c r="H124" s="149">
        <v>1</v>
      </c>
      <c r="I124" s="150"/>
      <c r="J124" s="151">
        <f>ROUND($I$124*$H$124,2)</f>
        <v>0</v>
      </c>
      <c r="K124" s="147"/>
      <c r="L124" s="43"/>
      <c r="M124" s="152"/>
      <c r="N124" s="153" t="s">
        <v>42</v>
      </c>
      <c r="O124" s="24"/>
      <c r="P124" s="24"/>
      <c r="Q124" s="154">
        <v>0</v>
      </c>
      <c r="R124" s="154">
        <f>$Q$124*$H$124</f>
        <v>0</v>
      </c>
      <c r="S124" s="154">
        <v>0</v>
      </c>
      <c r="T124" s="155">
        <f>$S$124*$H$124</f>
        <v>0</v>
      </c>
      <c r="AR124" s="89" t="s">
        <v>154</v>
      </c>
      <c r="AT124" s="89" t="s">
        <v>120</v>
      </c>
      <c r="AU124" s="89" t="s">
        <v>79</v>
      </c>
      <c r="AY124" s="6" t="s">
        <v>117</v>
      </c>
      <c r="BE124" s="156">
        <f>IF($N$124="základní",$J$124,0)</f>
        <v>0</v>
      </c>
      <c r="BF124" s="156">
        <f>IF($N$124="snížená",$J$124,0)</f>
        <v>0</v>
      </c>
      <c r="BG124" s="156">
        <f>IF($N$124="zákl. přenesená",$J$124,0)</f>
        <v>0</v>
      </c>
      <c r="BH124" s="156">
        <f>IF($N$124="sníž. přenesená",$J$124,0)</f>
        <v>0</v>
      </c>
      <c r="BI124" s="156">
        <f>IF($N$124="nulová",$J$124,0)</f>
        <v>0</v>
      </c>
      <c r="BJ124" s="89" t="s">
        <v>20</v>
      </c>
      <c r="BK124" s="156">
        <f>ROUND($I$124*$H$124,2)</f>
        <v>0</v>
      </c>
      <c r="BL124" s="89" t="s">
        <v>154</v>
      </c>
      <c r="BM124" s="89" t="s">
        <v>200</v>
      </c>
    </row>
    <row r="125" spans="2:47" s="6" customFormat="1" ht="16.5" customHeight="1">
      <c r="B125" s="23"/>
      <c r="C125" s="24"/>
      <c r="D125" s="157" t="s">
        <v>127</v>
      </c>
      <c r="E125" s="24"/>
      <c r="F125" s="158" t="s">
        <v>156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127</v>
      </c>
      <c r="AU125" s="6" t="s">
        <v>79</v>
      </c>
    </row>
    <row r="126" spans="2:65" s="6" customFormat="1" ht="15.75" customHeight="1">
      <c r="B126" s="23"/>
      <c r="C126" s="145" t="s">
        <v>201</v>
      </c>
      <c r="D126" s="145" t="s">
        <v>120</v>
      </c>
      <c r="E126" s="146" t="s">
        <v>202</v>
      </c>
      <c r="F126" s="147" t="s">
        <v>203</v>
      </c>
      <c r="G126" s="148" t="s">
        <v>153</v>
      </c>
      <c r="H126" s="149">
        <v>1</v>
      </c>
      <c r="I126" s="150"/>
      <c r="J126" s="151">
        <f>ROUND($I$126*$H$126,2)</f>
        <v>0</v>
      </c>
      <c r="K126" s="147"/>
      <c r="L126" s="43"/>
      <c r="M126" s="152"/>
      <c r="N126" s="153" t="s">
        <v>42</v>
      </c>
      <c r="O126" s="24"/>
      <c r="P126" s="24"/>
      <c r="Q126" s="154">
        <v>0</v>
      </c>
      <c r="R126" s="154">
        <f>$Q$126*$H$126</f>
        <v>0</v>
      </c>
      <c r="S126" s="154">
        <v>0</v>
      </c>
      <c r="T126" s="155">
        <f>$S$126*$H$126</f>
        <v>0</v>
      </c>
      <c r="AR126" s="89" t="s">
        <v>154</v>
      </c>
      <c r="AT126" s="89" t="s">
        <v>120</v>
      </c>
      <c r="AU126" s="89" t="s">
        <v>79</v>
      </c>
      <c r="AY126" s="6" t="s">
        <v>117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154</v>
      </c>
      <c r="BM126" s="89" t="s">
        <v>204</v>
      </c>
    </row>
    <row r="127" spans="2:47" s="6" customFormat="1" ht="16.5" customHeight="1">
      <c r="B127" s="23"/>
      <c r="C127" s="24"/>
      <c r="D127" s="157" t="s">
        <v>127</v>
      </c>
      <c r="E127" s="24"/>
      <c r="F127" s="158" t="s">
        <v>156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127</v>
      </c>
      <c r="AU127" s="6" t="s">
        <v>79</v>
      </c>
    </row>
    <row r="128" spans="2:65" s="6" customFormat="1" ht="15.75" customHeight="1">
      <c r="B128" s="23"/>
      <c r="C128" s="145" t="s">
        <v>7</v>
      </c>
      <c r="D128" s="145" t="s">
        <v>120</v>
      </c>
      <c r="E128" s="146" t="s">
        <v>205</v>
      </c>
      <c r="F128" s="147" t="s">
        <v>206</v>
      </c>
      <c r="G128" s="148" t="s">
        <v>153</v>
      </c>
      <c r="H128" s="149">
        <v>1</v>
      </c>
      <c r="I128" s="150"/>
      <c r="J128" s="151">
        <f>ROUND($I$128*$H$128,2)</f>
        <v>0</v>
      </c>
      <c r="K128" s="147"/>
      <c r="L128" s="43"/>
      <c r="M128" s="152"/>
      <c r="N128" s="153" t="s">
        <v>42</v>
      </c>
      <c r="O128" s="24"/>
      <c r="P128" s="24"/>
      <c r="Q128" s="154">
        <v>0</v>
      </c>
      <c r="R128" s="154">
        <f>$Q$128*$H$128</f>
        <v>0</v>
      </c>
      <c r="S128" s="154">
        <v>0</v>
      </c>
      <c r="T128" s="155">
        <f>$S$128*$H$128</f>
        <v>0</v>
      </c>
      <c r="AR128" s="89" t="s">
        <v>154</v>
      </c>
      <c r="AT128" s="89" t="s">
        <v>120</v>
      </c>
      <c r="AU128" s="89" t="s">
        <v>79</v>
      </c>
      <c r="AY128" s="6" t="s">
        <v>117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20</v>
      </c>
      <c r="BK128" s="156">
        <f>ROUND($I$128*$H$128,2)</f>
        <v>0</v>
      </c>
      <c r="BL128" s="89" t="s">
        <v>154</v>
      </c>
      <c r="BM128" s="89" t="s">
        <v>207</v>
      </c>
    </row>
    <row r="129" spans="2:47" s="6" customFormat="1" ht="16.5" customHeight="1">
      <c r="B129" s="23"/>
      <c r="C129" s="24"/>
      <c r="D129" s="157" t="s">
        <v>127</v>
      </c>
      <c r="E129" s="24"/>
      <c r="F129" s="158" t="s">
        <v>156</v>
      </c>
      <c r="G129" s="24"/>
      <c r="H129" s="24"/>
      <c r="J129" s="24"/>
      <c r="K129" s="24"/>
      <c r="L129" s="43"/>
      <c r="M129" s="56"/>
      <c r="N129" s="24"/>
      <c r="O129" s="24"/>
      <c r="P129" s="24"/>
      <c r="Q129" s="24"/>
      <c r="R129" s="24"/>
      <c r="S129" s="24"/>
      <c r="T129" s="57"/>
      <c r="AT129" s="6" t="s">
        <v>127</v>
      </c>
      <c r="AU129" s="6" t="s">
        <v>79</v>
      </c>
    </row>
    <row r="130" spans="2:65" s="6" customFormat="1" ht="15.75" customHeight="1">
      <c r="B130" s="23"/>
      <c r="C130" s="145" t="s">
        <v>179</v>
      </c>
      <c r="D130" s="145" t="s">
        <v>120</v>
      </c>
      <c r="E130" s="146" t="s">
        <v>208</v>
      </c>
      <c r="F130" s="147" t="s">
        <v>209</v>
      </c>
      <c r="G130" s="148" t="s">
        <v>153</v>
      </c>
      <c r="H130" s="149">
        <v>1</v>
      </c>
      <c r="I130" s="150"/>
      <c r="J130" s="151">
        <f>ROUND($I$130*$H$130,2)</f>
        <v>0</v>
      </c>
      <c r="K130" s="147"/>
      <c r="L130" s="43"/>
      <c r="M130" s="152"/>
      <c r="N130" s="153" t="s">
        <v>42</v>
      </c>
      <c r="O130" s="24"/>
      <c r="P130" s="24"/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154</v>
      </c>
      <c r="AT130" s="89" t="s">
        <v>120</v>
      </c>
      <c r="AU130" s="89" t="s">
        <v>79</v>
      </c>
      <c r="AY130" s="6" t="s">
        <v>117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154</v>
      </c>
      <c r="BM130" s="89" t="s">
        <v>210</v>
      </c>
    </row>
    <row r="131" spans="2:47" s="6" customFormat="1" ht="16.5" customHeight="1">
      <c r="B131" s="23"/>
      <c r="C131" s="24"/>
      <c r="D131" s="157" t="s">
        <v>127</v>
      </c>
      <c r="E131" s="24"/>
      <c r="F131" s="158" t="s">
        <v>156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127</v>
      </c>
      <c r="AU131" s="6" t="s">
        <v>79</v>
      </c>
    </row>
    <row r="132" spans="2:65" s="6" customFormat="1" ht="15.75" customHeight="1">
      <c r="B132" s="23"/>
      <c r="C132" s="145" t="s">
        <v>211</v>
      </c>
      <c r="D132" s="145" t="s">
        <v>120</v>
      </c>
      <c r="E132" s="146" t="s">
        <v>212</v>
      </c>
      <c r="F132" s="147" t="s">
        <v>213</v>
      </c>
      <c r="G132" s="148" t="s">
        <v>168</v>
      </c>
      <c r="H132" s="149">
        <v>11.814</v>
      </c>
      <c r="I132" s="150"/>
      <c r="J132" s="151">
        <f>ROUND($I$132*$H$132,2)</f>
        <v>0</v>
      </c>
      <c r="K132" s="147" t="s">
        <v>124</v>
      </c>
      <c r="L132" s="43"/>
      <c r="M132" s="152"/>
      <c r="N132" s="153" t="s">
        <v>42</v>
      </c>
      <c r="O132" s="24"/>
      <c r="P132" s="24"/>
      <c r="Q132" s="154">
        <v>0</v>
      </c>
      <c r="R132" s="154">
        <f>$Q$132*$H$132</f>
        <v>0</v>
      </c>
      <c r="S132" s="154">
        <v>0.063</v>
      </c>
      <c r="T132" s="155">
        <f>$S$132*$H$132</f>
        <v>0.744282</v>
      </c>
      <c r="AR132" s="89" t="s">
        <v>125</v>
      </c>
      <c r="AT132" s="89" t="s">
        <v>120</v>
      </c>
      <c r="AU132" s="89" t="s">
        <v>79</v>
      </c>
      <c r="AY132" s="6" t="s">
        <v>117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125</v>
      </c>
      <c r="BM132" s="89" t="s">
        <v>214</v>
      </c>
    </row>
    <row r="133" spans="2:47" s="6" customFormat="1" ht="27" customHeight="1">
      <c r="B133" s="23"/>
      <c r="C133" s="24"/>
      <c r="D133" s="157" t="s">
        <v>127</v>
      </c>
      <c r="E133" s="24"/>
      <c r="F133" s="158" t="s">
        <v>215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127</v>
      </c>
      <c r="AU133" s="6" t="s">
        <v>79</v>
      </c>
    </row>
    <row r="134" spans="2:47" s="6" customFormat="1" ht="44.25" customHeight="1">
      <c r="B134" s="23"/>
      <c r="C134" s="24"/>
      <c r="D134" s="159" t="s">
        <v>129</v>
      </c>
      <c r="E134" s="24"/>
      <c r="F134" s="160" t="s">
        <v>216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129</v>
      </c>
      <c r="AU134" s="6" t="s">
        <v>79</v>
      </c>
    </row>
    <row r="135" spans="2:51" s="6" customFormat="1" ht="15.75" customHeight="1">
      <c r="B135" s="161"/>
      <c r="C135" s="162"/>
      <c r="D135" s="159" t="s">
        <v>131</v>
      </c>
      <c r="E135" s="162"/>
      <c r="F135" s="163" t="s">
        <v>217</v>
      </c>
      <c r="G135" s="162"/>
      <c r="H135" s="164">
        <v>11.814</v>
      </c>
      <c r="J135" s="162"/>
      <c r="K135" s="162"/>
      <c r="L135" s="165"/>
      <c r="M135" s="166"/>
      <c r="N135" s="162"/>
      <c r="O135" s="162"/>
      <c r="P135" s="162"/>
      <c r="Q135" s="162"/>
      <c r="R135" s="162"/>
      <c r="S135" s="162"/>
      <c r="T135" s="167"/>
      <c r="AT135" s="168" t="s">
        <v>131</v>
      </c>
      <c r="AU135" s="168" t="s">
        <v>79</v>
      </c>
      <c r="AV135" s="168" t="s">
        <v>79</v>
      </c>
      <c r="AW135" s="168" t="s">
        <v>92</v>
      </c>
      <c r="AX135" s="168" t="s">
        <v>20</v>
      </c>
      <c r="AY135" s="168" t="s">
        <v>117</v>
      </c>
    </row>
    <row r="136" spans="2:63" s="132" customFormat="1" ht="30.75" customHeight="1">
      <c r="B136" s="133"/>
      <c r="C136" s="134"/>
      <c r="D136" s="134" t="s">
        <v>70</v>
      </c>
      <c r="E136" s="143" t="s">
        <v>218</v>
      </c>
      <c r="F136" s="143" t="s">
        <v>219</v>
      </c>
      <c r="G136" s="134"/>
      <c r="H136" s="134"/>
      <c r="J136" s="144">
        <f>$BK$136</f>
        <v>0</v>
      </c>
      <c r="K136" s="134"/>
      <c r="L136" s="137"/>
      <c r="M136" s="138"/>
      <c r="N136" s="134"/>
      <c r="O136" s="134"/>
      <c r="P136" s="139">
        <f>SUM($P$137:$P$164)</f>
        <v>0</v>
      </c>
      <c r="Q136" s="134"/>
      <c r="R136" s="139">
        <f>SUM($R$137:$R$164)</f>
        <v>0</v>
      </c>
      <c r="S136" s="134"/>
      <c r="T136" s="140">
        <f>SUM($T$137:$T$164)</f>
        <v>0</v>
      </c>
      <c r="AR136" s="141" t="s">
        <v>20</v>
      </c>
      <c r="AT136" s="141" t="s">
        <v>70</v>
      </c>
      <c r="AU136" s="141" t="s">
        <v>20</v>
      </c>
      <c r="AY136" s="141" t="s">
        <v>117</v>
      </c>
      <c r="BK136" s="142">
        <f>SUM($BK$137:$BK$164)</f>
        <v>0</v>
      </c>
    </row>
    <row r="137" spans="2:65" s="6" customFormat="1" ht="15.75" customHeight="1">
      <c r="B137" s="23"/>
      <c r="C137" s="145" t="s">
        <v>220</v>
      </c>
      <c r="D137" s="145" t="s">
        <v>120</v>
      </c>
      <c r="E137" s="146" t="s">
        <v>221</v>
      </c>
      <c r="F137" s="147" t="s">
        <v>222</v>
      </c>
      <c r="G137" s="148" t="s">
        <v>190</v>
      </c>
      <c r="H137" s="149">
        <v>72.496</v>
      </c>
      <c r="I137" s="150"/>
      <c r="J137" s="151">
        <f>ROUND($I$137*$H$137,2)</f>
        <v>0</v>
      </c>
      <c r="K137" s="147" t="s">
        <v>124</v>
      </c>
      <c r="L137" s="43"/>
      <c r="M137" s="152"/>
      <c r="N137" s="153" t="s">
        <v>42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125</v>
      </c>
      <c r="AT137" s="89" t="s">
        <v>120</v>
      </c>
      <c r="AU137" s="89" t="s">
        <v>79</v>
      </c>
      <c r="AY137" s="6" t="s">
        <v>117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125</v>
      </c>
      <c r="BM137" s="89" t="s">
        <v>223</v>
      </c>
    </row>
    <row r="138" spans="2:47" s="6" customFormat="1" ht="27" customHeight="1">
      <c r="B138" s="23"/>
      <c r="C138" s="24"/>
      <c r="D138" s="157" t="s">
        <v>127</v>
      </c>
      <c r="E138" s="24"/>
      <c r="F138" s="158" t="s">
        <v>224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127</v>
      </c>
      <c r="AU138" s="6" t="s">
        <v>79</v>
      </c>
    </row>
    <row r="139" spans="2:47" s="6" customFormat="1" ht="84.75" customHeight="1">
      <c r="B139" s="23"/>
      <c r="C139" s="24"/>
      <c r="D139" s="159" t="s">
        <v>129</v>
      </c>
      <c r="E139" s="24"/>
      <c r="F139" s="160" t="s">
        <v>225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129</v>
      </c>
      <c r="AU139" s="6" t="s">
        <v>79</v>
      </c>
    </row>
    <row r="140" spans="2:65" s="6" customFormat="1" ht="15.75" customHeight="1">
      <c r="B140" s="23"/>
      <c r="C140" s="145" t="s">
        <v>226</v>
      </c>
      <c r="D140" s="145" t="s">
        <v>120</v>
      </c>
      <c r="E140" s="146" t="s">
        <v>227</v>
      </c>
      <c r="F140" s="147" t="s">
        <v>228</v>
      </c>
      <c r="G140" s="148" t="s">
        <v>190</v>
      </c>
      <c r="H140" s="149">
        <v>72.496</v>
      </c>
      <c r="I140" s="150"/>
      <c r="J140" s="151">
        <f>ROUND($I$140*$H$140,2)</f>
        <v>0</v>
      </c>
      <c r="K140" s="147" t="s">
        <v>124</v>
      </c>
      <c r="L140" s="43"/>
      <c r="M140" s="152"/>
      <c r="N140" s="153" t="s">
        <v>42</v>
      </c>
      <c r="O140" s="24"/>
      <c r="P140" s="24"/>
      <c r="Q140" s="154">
        <v>0</v>
      </c>
      <c r="R140" s="154">
        <f>$Q$140*$H$140</f>
        <v>0</v>
      </c>
      <c r="S140" s="154">
        <v>0</v>
      </c>
      <c r="T140" s="155">
        <f>$S$140*$H$140</f>
        <v>0</v>
      </c>
      <c r="AR140" s="89" t="s">
        <v>125</v>
      </c>
      <c r="AT140" s="89" t="s">
        <v>120</v>
      </c>
      <c r="AU140" s="89" t="s">
        <v>79</v>
      </c>
      <c r="AY140" s="6" t="s">
        <v>117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125</v>
      </c>
      <c r="BM140" s="89" t="s">
        <v>229</v>
      </c>
    </row>
    <row r="141" spans="2:47" s="6" customFormat="1" ht="16.5" customHeight="1">
      <c r="B141" s="23"/>
      <c r="C141" s="24"/>
      <c r="D141" s="157" t="s">
        <v>127</v>
      </c>
      <c r="E141" s="24"/>
      <c r="F141" s="158" t="s">
        <v>230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127</v>
      </c>
      <c r="AU141" s="6" t="s">
        <v>79</v>
      </c>
    </row>
    <row r="142" spans="2:47" s="6" customFormat="1" ht="71.25" customHeight="1">
      <c r="B142" s="23"/>
      <c r="C142" s="24"/>
      <c r="D142" s="159" t="s">
        <v>129</v>
      </c>
      <c r="E142" s="24"/>
      <c r="F142" s="160" t="s">
        <v>231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129</v>
      </c>
      <c r="AU142" s="6" t="s">
        <v>79</v>
      </c>
    </row>
    <row r="143" spans="2:65" s="6" customFormat="1" ht="15.75" customHeight="1">
      <c r="B143" s="23"/>
      <c r="C143" s="145" t="s">
        <v>232</v>
      </c>
      <c r="D143" s="145" t="s">
        <v>120</v>
      </c>
      <c r="E143" s="146" t="s">
        <v>233</v>
      </c>
      <c r="F143" s="147" t="s">
        <v>234</v>
      </c>
      <c r="G143" s="148" t="s">
        <v>190</v>
      </c>
      <c r="H143" s="149">
        <v>1377.424</v>
      </c>
      <c r="I143" s="150"/>
      <c r="J143" s="151">
        <f>ROUND($I$143*$H$143,2)</f>
        <v>0</v>
      </c>
      <c r="K143" s="147" t="s">
        <v>124</v>
      </c>
      <c r="L143" s="43"/>
      <c r="M143" s="152"/>
      <c r="N143" s="153" t="s">
        <v>42</v>
      </c>
      <c r="O143" s="24"/>
      <c r="P143" s="24"/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125</v>
      </c>
      <c r="AT143" s="89" t="s">
        <v>120</v>
      </c>
      <c r="AU143" s="89" t="s">
        <v>79</v>
      </c>
      <c r="AY143" s="6" t="s">
        <v>117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125</v>
      </c>
      <c r="BM143" s="89" t="s">
        <v>235</v>
      </c>
    </row>
    <row r="144" spans="2:47" s="6" customFormat="1" ht="27" customHeight="1">
      <c r="B144" s="23"/>
      <c r="C144" s="24"/>
      <c r="D144" s="157" t="s">
        <v>127</v>
      </c>
      <c r="E144" s="24"/>
      <c r="F144" s="158" t="s">
        <v>236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127</v>
      </c>
      <c r="AU144" s="6" t="s">
        <v>79</v>
      </c>
    </row>
    <row r="145" spans="2:47" s="6" customFormat="1" ht="71.25" customHeight="1">
      <c r="B145" s="23"/>
      <c r="C145" s="24"/>
      <c r="D145" s="159" t="s">
        <v>129</v>
      </c>
      <c r="E145" s="24"/>
      <c r="F145" s="160" t="s">
        <v>231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129</v>
      </c>
      <c r="AU145" s="6" t="s">
        <v>79</v>
      </c>
    </row>
    <row r="146" spans="2:51" s="6" customFormat="1" ht="15.75" customHeight="1">
      <c r="B146" s="161"/>
      <c r="C146" s="162"/>
      <c r="D146" s="159" t="s">
        <v>131</v>
      </c>
      <c r="E146" s="162"/>
      <c r="F146" s="163" t="s">
        <v>237</v>
      </c>
      <c r="G146" s="162"/>
      <c r="H146" s="164">
        <v>1377.424</v>
      </c>
      <c r="J146" s="162"/>
      <c r="K146" s="162"/>
      <c r="L146" s="165"/>
      <c r="M146" s="166"/>
      <c r="N146" s="162"/>
      <c r="O146" s="162"/>
      <c r="P146" s="162"/>
      <c r="Q146" s="162"/>
      <c r="R146" s="162"/>
      <c r="S146" s="162"/>
      <c r="T146" s="167"/>
      <c r="AT146" s="168" t="s">
        <v>131</v>
      </c>
      <c r="AU146" s="168" t="s">
        <v>79</v>
      </c>
      <c r="AV146" s="168" t="s">
        <v>79</v>
      </c>
      <c r="AW146" s="168" t="s">
        <v>71</v>
      </c>
      <c r="AX146" s="168" t="s">
        <v>20</v>
      </c>
      <c r="AY146" s="168" t="s">
        <v>117</v>
      </c>
    </row>
    <row r="147" spans="2:65" s="6" customFormat="1" ht="15.75" customHeight="1">
      <c r="B147" s="23"/>
      <c r="C147" s="145" t="s">
        <v>6</v>
      </c>
      <c r="D147" s="145" t="s">
        <v>120</v>
      </c>
      <c r="E147" s="146" t="s">
        <v>238</v>
      </c>
      <c r="F147" s="147" t="s">
        <v>239</v>
      </c>
      <c r="G147" s="148" t="s">
        <v>190</v>
      </c>
      <c r="H147" s="149">
        <v>63.237</v>
      </c>
      <c r="I147" s="150"/>
      <c r="J147" s="151">
        <f>ROUND($I$147*$H$147,2)</f>
        <v>0</v>
      </c>
      <c r="K147" s="147" t="s">
        <v>124</v>
      </c>
      <c r="L147" s="43"/>
      <c r="M147" s="152"/>
      <c r="N147" s="153" t="s">
        <v>42</v>
      </c>
      <c r="O147" s="24"/>
      <c r="P147" s="24"/>
      <c r="Q147" s="154">
        <v>0</v>
      </c>
      <c r="R147" s="154">
        <f>$Q$147*$H$147</f>
        <v>0</v>
      </c>
      <c r="S147" s="154">
        <v>0</v>
      </c>
      <c r="T147" s="155">
        <f>$S$147*$H$147</f>
        <v>0</v>
      </c>
      <c r="AR147" s="89" t="s">
        <v>125</v>
      </c>
      <c r="AT147" s="89" t="s">
        <v>120</v>
      </c>
      <c r="AU147" s="89" t="s">
        <v>79</v>
      </c>
      <c r="AY147" s="6" t="s">
        <v>117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125</v>
      </c>
      <c r="BM147" s="89" t="s">
        <v>240</v>
      </c>
    </row>
    <row r="148" spans="2:47" s="6" customFormat="1" ht="16.5" customHeight="1">
      <c r="B148" s="23"/>
      <c r="C148" s="24"/>
      <c r="D148" s="157" t="s">
        <v>127</v>
      </c>
      <c r="E148" s="24"/>
      <c r="F148" s="158" t="s">
        <v>241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127</v>
      </c>
      <c r="AU148" s="6" t="s">
        <v>79</v>
      </c>
    </row>
    <row r="149" spans="2:47" s="6" customFormat="1" ht="57.75" customHeight="1">
      <c r="B149" s="23"/>
      <c r="C149" s="24"/>
      <c r="D149" s="159" t="s">
        <v>129</v>
      </c>
      <c r="E149" s="24"/>
      <c r="F149" s="160" t="s">
        <v>242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129</v>
      </c>
      <c r="AU149" s="6" t="s">
        <v>79</v>
      </c>
    </row>
    <row r="150" spans="2:51" s="6" customFormat="1" ht="15.75" customHeight="1">
      <c r="B150" s="161"/>
      <c r="C150" s="162"/>
      <c r="D150" s="159" t="s">
        <v>131</v>
      </c>
      <c r="E150" s="162"/>
      <c r="F150" s="163" t="s">
        <v>243</v>
      </c>
      <c r="G150" s="162"/>
      <c r="H150" s="164">
        <v>63.237</v>
      </c>
      <c r="J150" s="162"/>
      <c r="K150" s="162"/>
      <c r="L150" s="165"/>
      <c r="M150" s="166"/>
      <c r="N150" s="162"/>
      <c r="O150" s="162"/>
      <c r="P150" s="162"/>
      <c r="Q150" s="162"/>
      <c r="R150" s="162"/>
      <c r="S150" s="162"/>
      <c r="T150" s="167"/>
      <c r="AT150" s="168" t="s">
        <v>131</v>
      </c>
      <c r="AU150" s="168" t="s">
        <v>79</v>
      </c>
      <c r="AV150" s="168" t="s">
        <v>79</v>
      </c>
      <c r="AW150" s="168" t="s">
        <v>92</v>
      </c>
      <c r="AX150" s="168" t="s">
        <v>71</v>
      </c>
      <c r="AY150" s="168" t="s">
        <v>117</v>
      </c>
    </row>
    <row r="151" spans="2:65" s="6" customFormat="1" ht="15.75" customHeight="1">
      <c r="B151" s="23"/>
      <c r="C151" s="145" t="s">
        <v>244</v>
      </c>
      <c r="D151" s="145" t="s">
        <v>120</v>
      </c>
      <c r="E151" s="146" t="s">
        <v>245</v>
      </c>
      <c r="F151" s="147" t="s">
        <v>246</v>
      </c>
      <c r="G151" s="148" t="s">
        <v>190</v>
      </c>
      <c r="H151" s="149">
        <v>5.361</v>
      </c>
      <c r="I151" s="150"/>
      <c r="J151" s="151">
        <f>ROUND($I$151*$H$151,2)</f>
        <v>0</v>
      </c>
      <c r="K151" s="147" t="s">
        <v>124</v>
      </c>
      <c r="L151" s="43"/>
      <c r="M151" s="152"/>
      <c r="N151" s="153" t="s">
        <v>42</v>
      </c>
      <c r="O151" s="24"/>
      <c r="P151" s="24"/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125</v>
      </c>
      <c r="AT151" s="89" t="s">
        <v>120</v>
      </c>
      <c r="AU151" s="89" t="s">
        <v>79</v>
      </c>
      <c r="AY151" s="6" t="s">
        <v>117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20</v>
      </c>
      <c r="BK151" s="156">
        <f>ROUND($I$151*$H$151,2)</f>
        <v>0</v>
      </c>
      <c r="BL151" s="89" t="s">
        <v>125</v>
      </c>
      <c r="BM151" s="89" t="s">
        <v>247</v>
      </c>
    </row>
    <row r="152" spans="2:47" s="6" customFormat="1" ht="16.5" customHeight="1">
      <c r="B152" s="23"/>
      <c r="C152" s="24"/>
      <c r="D152" s="157" t="s">
        <v>127</v>
      </c>
      <c r="E152" s="24"/>
      <c r="F152" s="158" t="s">
        <v>248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127</v>
      </c>
      <c r="AU152" s="6" t="s">
        <v>79</v>
      </c>
    </row>
    <row r="153" spans="2:47" s="6" customFormat="1" ht="57.75" customHeight="1">
      <c r="B153" s="23"/>
      <c r="C153" s="24"/>
      <c r="D153" s="159" t="s">
        <v>129</v>
      </c>
      <c r="E153" s="24"/>
      <c r="F153" s="160" t="s">
        <v>242</v>
      </c>
      <c r="G153" s="24"/>
      <c r="H153" s="24"/>
      <c r="J153" s="24"/>
      <c r="K153" s="24"/>
      <c r="L153" s="43"/>
      <c r="M153" s="56"/>
      <c r="N153" s="24"/>
      <c r="O153" s="24"/>
      <c r="P153" s="24"/>
      <c r="Q153" s="24"/>
      <c r="R153" s="24"/>
      <c r="S153" s="24"/>
      <c r="T153" s="57"/>
      <c r="AT153" s="6" t="s">
        <v>129</v>
      </c>
      <c r="AU153" s="6" t="s">
        <v>79</v>
      </c>
    </row>
    <row r="154" spans="2:51" s="6" customFormat="1" ht="15.75" customHeight="1">
      <c r="B154" s="161"/>
      <c r="C154" s="162"/>
      <c r="D154" s="159" t="s">
        <v>131</v>
      </c>
      <c r="E154" s="162"/>
      <c r="F154" s="163" t="s">
        <v>249</v>
      </c>
      <c r="G154" s="162"/>
      <c r="H154" s="164">
        <v>5.361</v>
      </c>
      <c r="J154" s="162"/>
      <c r="K154" s="162"/>
      <c r="L154" s="165"/>
      <c r="M154" s="166"/>
      <c r="N154" s="162"/>
      <c r="O154" s="162"/>
      <c r="P154" s="162"/>
      <c r="Q154" s="162"/>
      <c r="R154" s="162"/>
      <c r="S154" s="162"/>
      <c r="T154" s="167"/>
      <c r="AT154" s="168" t="s">
        <v>131</v>
      </c>
      <c r="AU154" s="168" t="s">
        <v>79</v>
      </c>
      <c r="AV154" s="168" t="s">
        <v>79</v>
      </c>
      <c r="AW154" s="168" t="s">
        <v>92</v>
      </c>
      <c r="AX154" s="168" t="s">
        <v>20</v>
      </c>
      <c r="AY154" s="168" t="s">
        <v>117</v>
      </c>
    </row>
    <row r="155" spans="2:65" s="6" customFormat="1" ht="15.75" customHeight="1">
      <c r="B155" s="23"/>
      <c r="C155" s="145" t="s">
        <v>250</v>
      </c>
      <c r="D155" s="145" t="s">
        <v>120</v>
      </c>
      <c r="E155" s="146" t="s">
        <v>251</v>
      </c>
      <c r="F155" s="147" t="s">
        <v>252</v>
      </c>
      <c r="G155" s="148" t="s">
        <v>190</v>
      </c>
      <c r="H155" s="149">
        <v>4.384</v>
      </c>
      <c r="I155" s="150"/>
      <c r="J155" s="151">
        <f>ROUND($I$155*$H$155,2)</f>
        <v>0</v>
      </c>
      <c r="K155" s="147" t="s">
        <v>124</v>
      </c>
      <c r="L155" s="43"/>
      <c r="M155" s="152"/>
      <c r="N155" s="153" t="s">
        <v>42</v>
      </c>
      <c r="O155" s="24"/>
      <c r="P155" s="24"/>
      <c r="Q155" s="154">
        <v>0</v>
      </c>
      <c r="R155" s="154">
        <f>$Q$155*$H$155</f>
        <v>0</v>
      </c>
      <c r="S155" s="154">
        <v>0</v>
      </c>
      <c r="T155" s="155">
        <f>$S$155*$H$155</f>
        <v>0</v>
      </c>
      <c r="AR155" s="89" t="s">
        <v>125</v>
      </c>
      <c r="AT155" s="89" t="s">
        <v>120</v>
      </c>
      <c r="AU155" s="89" t="s">
        <v>79</v>
      </c>
      <c r="AY155" s="6" t="s">
        <v>117</v>
      </c>
      <c r="BE155" s="156">
        <f>IF($N$155="základní",$J$155,0)</f>
        <v>0</v>
      </c>
      <c r="BF155" s="156">
        <f>IF($N$155="snížená",$J$155,0)</f>
        <v>0</v>
      </c>
      <c r="BG155" s="156">
        <f>IF($N$155="zákl. přenesená",$J$155,0)</f>
        <v>0</v>
      </c>
      <c r="BH155" s="156">
        <f>IF($N$155="sníž. přenesená",$J$155,0)</f>
        <v>0</v>
      </c>
      <c r="BI155" s="156">
        <f>IF($N$155="nulová",$J$155,0)</f>
        <v>0</v>
      </c>
      <c r="BJ155" s="89" t="s">
        <v>20</v>
      </c>
      <c r="BK155" s="156">
        <f>ROUND($I$155*$H$155,2)</f>
        <v>0</v>
      </c>
      <c r="BL155" s="89" t="s">
        <v>125</v>
      </c>
      <c r="BM155" s="89" t="s">
        <v>253</v>
      </c>
    </row>
    <row r="156" spans="2:47" s="6" customFormat="1" ht="16.5" customHeight="1">
      <c r="B156" s="23"/>
      <c r="C156" s="24"/>
      <c r="D156" s="157" t="s">
        <v>127</v>
      </c>
      <c r="E156" s="24"/>
      <c r="F156" s="158" t="s">
        <v>254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127</v>
      </c>
      <c r="AU156" s="6" t="s">
        <v>79</v>
      </c>
    </row>
    <row r="157" spans="2:47" s="6" customFormat="1" ht="57.75" customHeight="1">
      <c r="B157" s="23"/>
      <c r="C157" s="24"/>
      <c r="D157" s="159" t="s">
        <v>129</v>
      </c>
      <c r="E157" s="24"/>
      <c r="F157" s="160" t="s">
        <v>242</v>
      </c>
      <c r="G157" s="24"/>
      <c r="H157" s="24"/>
      <c r="J157" s="24"/>
      <c r="K157" s="24"/>
      <c r="L157" s="43"/>
      <c r="M157" s="56"/>
      <c r="N157" s="24"/>
      <c r="O157" s="24"/>
      <c r="P157" s="24"/>
      <c r="Q157" s="24"/>
      <c r="R157" s="24"/>
      <c r="S157" s="24"/>
      <c r="T157" s="57"/>
      <c r="AT157" s="6" t="s">
        <v>129</v>
      </c>
      <c r="AU157" s="6" t="s">
        <v>79</v>
      </c>
    </row>
    <row r="158" spans="2:51" s="6" customFormat="1" ht="15.75" customHeight="1">
      <c r="B158" s="161"/>
      <c r="C158" s="162"/>
      <c r="D158" s="159" t="s">
        <v>131</v>
      </c>
      <c r="E158" s="162"/>
      <c r="F158" s="163" t="s">
        <v>255</v>
      </c>
      <c r="G158" s="162"/>
      <c r="H158" s="164">
        <v>4.384</v>
      </c>
      <c r="J158" s="162"/>
      <c r="K158" s="162"/>
      <c r="L158" s="165"/>
      <c r="M158" s="166"/>
      <c r="N158" s="162"/>
      <c r="O158" s="162"/>
      <c r="P158" s="162"/>
      <c r="Q158" s="162"/>
      <c r="R158" s="162"/>
      <c r="S158" s="162"/>
      <c r="T158" s="167"/>
      <c r="AT158" s="168" t="s">
        <v>131</v>
      </c>
      <c r="AU158" s="168" t="s">
        <v>79</v>
      </c>
      <c r="AV158" s="168" t="s">
        <v>79</v>
      </c>
      <c r="AW158" s="168" t="s">
        <v>92</v>
      </c>
      <c r="AX158" s="168" t="s">
        <v>71</v>
      </c>
      <c r="AY158" s="168" t="s">
        <v>117</v>
      </c>
    </row>
    <row r="159" spans="2:65" s="6" customFormat="1" ht="15.75" customHeight="1">
      <c r="B159" s="23"/>
      <c r="C159" s="145" t="s">
        <v>256</v>
      </c>
      <c r="D159" s="145" t="s">
        <v>120</v>
      </c>
      <c r="E159" s="146" t="s">
        <v>257</v>
      </c>
      <c r="F159" s="147" t="s">
        <v>258</v>
      </c>
      <c r="G159" s="148" t="s">
        <v>190</v>
      </c>
      <c r="H159" s="149">
        <v>0.744</v>
      </c>
      <c r="I159" s="150"/>
      <c r="J159" s="151">
        <f>ROUND($I$159*$H$159,2)</f>
        <v>0</v>
      </c>
      <c r="K159" s="147" t="s">
        <v>124</v>
      </c>
      <c r="L159" s="43"/>
      <c r="M159" s="152"/>
      <c r="N159" s="153" t="s">
        <v>42</v>
      </c>
      <c r="O159" s="24"/>
      <c r="P159" s="24"/>
      <c r="Q159" s="154">
        <v>0</v>
      </c>
      <c r="R159" s="154">
        <f>$Q$159*$H$159</f>
        <v>0</v>
      </c>
      <c r="S159" s="154">
        <v>0</v>
      </c>
      <c r="T159" s="155">
        <f>$S$159*$H$159</f>
        <v>0</v>
      </c>
      <c r="AR159" s="89" t="s">
        <v>125</v>
      </c>
      <c r="AT159" s="89" t="s">
        <v>120</v>
      </c>
      <c r="AU159" s="89" t="s">
        <v>79</v>
      </c>
      <c r="AY159" s="6" t="s">
        <v>117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20</v>
      </c>
      <c r="BK159" s="156">
        <f>ROUND($I$159*$H$159,2)</f>
        <v>0</v>
      </c>
      <c r="BL159" s="89" t="s">
        <v>125</v>
      </c>
      <c r="BM159" s="89" t="s">
        <v>259</v>
      </c>
    </row>
    <row r="160" spans="2:47" s="6" customFormat="1" ht="16.5" customHeight="1">
      <c r="B160" s="23"/>
      <c r="C160" s="24"/>
      <c r="D160" s="157" t="s">
        <v>127</v>
      </c>
      <c r="E160" s="24"/>
      <c r="F160" s="158" t="s">
        <v>260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127</v>
      </c>
      <c r="AU160" s="6" t="s">
        <v>79</v>
      </c>
    </row>
    <row r="161" spans="2:47" s="6" customFormat="1" ht="57.75" customHeight="1">
      <c r="B161" s="23"/>
      <c r="C161" s="24"/>
      <c r="D161" s="159" t="s">
        <v>129</v>
      </c>
      <c r="E161" s="24"/>
      <c r="F161" s="160" t="s">
        <v>242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129</v>
      </c>
      <c r="AU161" s="6" t="s">
        <v>79</v>
      </c>
    </row>
    <row r="162" spans="2:65" s="6" customFormat="1" ht="15.75" customHeight="1">
      <c r="B162" s="23"/>
      <c r="C162" s="145" t="s">
        <v>261</v>
      </c>
      <c r="D162" s="145" t="s">
        <v>120</v>
      </c>
      <c r="E162" s="146" t="s">
        <v>262</v>
      </c>
      <c r="F162" s="147" t="s">
        <v>263</v>
      </c>
      <c r="G162" s="148" t="s">
        <v>264</v>
      </c>
      <c r="H162" s="149">
        <v>-2187.888</v>
      </c>
      <c r="I162" s="150"/>
      <c r="J162" s="151">
        <f>ROUND($I$162*$H$162,2)</f>
        <v>0</v>
      </c>
      <c r="K162" s="147"/>
      <c r="L162" s="43"/>
      <c r="M162" s="152"/>
      <c r="N162" s="153" t="s">
        <v>42</v>
      </c>
      <c r="O162" s="24"/>
      <c r="P162" s="24"/>
      <c r="Q162" s="154">
        <v>0</v>
      </c>
      <c r="R162" s="154">
        <f>$Q$162*$H$162</f>
        <v>0</v>
      </c>
      <c r="S162" s="154">
        <v>0</v>
      </c>
      <c r="T162" s="155">
        <f>$S$162*$H$162</f>
        <v>0</v>
      </c>
      <c r="AR162" s="89" t="s">
        <v>125</v>
      </c>
      <c r="AT162" s="89" t="s">
        <v>120</v>
      </c>
      <c r="AU162" s="89" t="s">
        <v>79</v>
      </c>
      <c r="AY162" s="6" t="s">
        <v>117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20</v>
      </c>
      <c r="BK162" s="156">
        <f>ROUND($I$162*$H$162,2)</f>
        <v>0</v>
      </c>
      <c r="BL162" s="89" t="s">
        <v>125</v>
      </c>
      <c r="BM162" s="89" t="s">
        <v>265</v>
      </c>
    </row>
    <row r="163" spans="2:47" s="6" customFormat="1" ht="16.5" customHeight="1">
      <c r="B163" s="23"/>
      <c r="C163" s="24"/>
      <c r="D163" s="157" t="s">
        <v>127</v>
      </c>
      <c r="E163" s="24"/>
      <c r="F163" s="158" t="s">
        <v>263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127</v>
      </c>
      <c r="AU163" s="6" t="s">
        <v>79</v>
      </c>
    </row>
    <row r="164" spans="2:51" s="6" customFormat="1" ht="15.75" customHeight="1">
      <c r="B164" s="161"/>
      <c r="C164" s="162"/>
      <c r="D164" s="159" t="s">
        <v>131</v>
      </c>
      <c r="E164" s="162"/>
      <c r="F164" s="163" t="s">
        <v>266</v>
      </c>
      <c r="G164" s="162"/>
      <c r="H164" s="164">
        <v>-2187.888</v>
      </c>
      <c r="J164" s="162"/>
      <c r="K164" s="162"/>
      <c r="L164" s="165"/>
      <c r="M164" s="166"/>
      <c r="N164" s="162"/>
      <c r="O164" s="162"/>
      <c r="P164" s="162"/>
      <c r="Q164" s="162"/>
      <c r="R164" s="162"/>
      <c r="S164" s="162"/>
      <c r="T164" s="167"/>
      <c r="AT164" s="168" t="s">
        <v>131</v>
      </c>
      <c r="AU164" s="168" t="s">
        <v>79</v>
      </c>
      <c r="AV164" s="168" t="s">
        <v>79</v>
      </c>
      <c r="AW164" s="168" t="s">
        <v>92</v>
      </c>
      <c r="AX164" s="168" t="s">
        <v>71</v>
      </c>
      <c r="AY164" s="168" t="s">
        <v>117</v>
      </c>
    </row>
    <row r="165" spans="2:63" s="132" customFormat="1" ht="37.5" customHeight="1">
      <c r="B165" s="133"/>
      <c r="C165" s="134"/>
      <c r="D165" s="134" t="s">
        <v>70</v>
      </c>
      <c r="E165" s="135" t="s">
        <v>267</v>
      </c>
      <c r="F165" s="135" t="s">
        <v>268</v>
      </c>
      <c r="G165" s="134"/>
      <c r="H165" s="134"/>
      <c r="J165" s="136">
        <f>$BK$165</f>
        <v>0</v>
      </c>
      <c r="K165" s="134"/>
      <c r="L165" s="137"/>
      <c r="M165" s="138"/>
      <c r="N165" s="134"/>
      <c r="O165" s="134"/>
      <c r="P165" s="139">
        <f>$P$166+$P$176+$P$186</f>
        <v>0</v>
      </c>
      <c r="Q165" s="134"/>
      <c r="R165" s="139">
        <f>$R$166+$R$176+$R$186</f>
        <v>0</v>
      </c>
      <c r="S165" s="134"/>
      <c r="T165" s="140">
        <f>$T$166+$T$176+$T$186</f>
        <v>7.54937432</v>
      </c>
      <c r="AR165" s="141" t="s">
        <v>79</v>
      </c>
      <c r="AT165" s="141" t="s">
        <v>70</v>
      </c>
      <c r="AU165" s="141" t="s">
        <v>71</v>
      </c>
      <c r="AY165" s="141" t="s">
        <v>117</v>
      </c>
      <c r="BK165" s="142">
        <f>$BK$166+$BK$176+$BK$186</f>
        <v>0</v>
      </c>
    </row>
    <row r="166" spans="2:63" s="132" customFormat="1" ht="21" customHeight="1">
      <c r="B166" s="133"/>
      <c r="C166" s="134"/>
      <c r="D166" s="134" t="s">
        <v>70</v>
      </c>
      <c r="E166" s="143" t="s">
        <v>269</v>
      </c>
      <c r="F166" s="143" t="s">
        <v>270</v>
      </c>
      <c r="G166" s="134"/>
      <c r="H166" s="134"/>
      <c r="J166" s="144">
        <f>$BK$166</f>
        <v>0</v>
      </c>
      <c r="K166" s="134"/>
      <c r="L166" s="137"/>
      <c r="M166" s="138"/>
      <c r="N166" s="134"/>
      <c r="O166" s="134"/>
      <c r="P166" s="139">
        <f>SUM($P$167:$P$175)</f>
        <v>0</v>
      </c>
      <c r="Q166" s="134"/>
      <c r="R166" s="139">
        <f>SUM($R$167:$R$175)</f>
        <v>0</v>
      </c>
      <c r="S166" s="134"/>
      <c r="T166" s="140">
        <f>SUM($T$167:$T$175)</f>
        <v>4.61208</v>
      </c>
      <c r="AR166" s="141" t="s">
        <v>79</v>
      </c>
      <c r="AT166" s="141" t="s">
        <v>70</v>
      </c>
      <c r="AU166" s="141" t="s">
        <v>20</v>
      </c>
      <c r="AY166" s="141" t="s">
        <v>117</v>
      </c>
      <c r="BK166" s="142">
        <f>SUM($BK$167:$BK$175)</f>
        <v>0</v>
      </c>
    </row>
    <row r="167" spans="2:65" s="6" customFormat="1" ht="15.75" customHeight="1">
      <c r="B167" s="23"/>
      <c r="C167" s="145" t="s">
        <v>271</v>
      </c>
      <c r="D167" s="145" t="s">
        <v>120</v>
      </c>
      <c r="E167" s="146" t="s">
        <v>272</v>
      </c>
      <c r="F167" s="147" t="s">
        <v>273</v>
      </c>
      <c r="G167" s="148" t="s">
        <v>274</v>
      </c>
      <c r="H167" s="149">
        <v>253.92</v>
      </c>
      <c r="I167" s="150"/>
      <c r="J167" s="151">
        <f>ROUND($I$167*$H$167,2)</f>
        <v>0</v>
      </c>
      <c r="K167" s="147" t="s">
        <v>124</v>
      </c>
      <c r="L167" s="43"/>
      <c r="M167" s="152"/>
      <c r="N167" s="153" t="s">
        <v>42</v>
      </c>
      <c r="O167" s="24"/>
      <c r="P167" s="24"/>
      <c r="Q167" s="154">
        <v>0</v>
      </c>
      <c r="R167" s="154">
        <f>$Q$167*$H$167</f>
        <v>0</v>
      </c>
      <c r="S167" s="154">
        <v>0.014</v>
      </c>
      <c r="T167" s="155">
        <f>$S$167*$H$167</f>
        <v>3.55488</v>
      </c>
      <c r="AR167" s="89" t="s">
        <v>179</v>
      </c>
      <c r="AT167" s="89" t="s">
        <v>120</v>
      </c>
      <c r="AU167" s="89" t="s">
        <v>79</v>
      </c>
      <c r="AY167" s="6" t="s">
        <v>117</v>
      </c>
      <c r="BE167" s="156">
        <f>IF($N$167="základní",$J$167,0)</f>
        <v>0</v>
      </c>
      <c r="BF167" s="156">
        <f>IF($N$167="snížená",$J$167,0)</f>
        <v>0</v>
      </c>
      <c r="BG167" s="156">
        <f>IF($N$167="zákl. přenesená",$J$167,0)</f>
        <v>0</v>
      </c>
      <c r="BH167" s="156">
        <f>IF($N$167="sníž. přenesená",$J$167,0)</f>
        <v>0</v>
      </c>
      <c r="BI167" s="156">
        <f>IF($N$167="nulová",$J$167,0)</f>
        <v>0</v>
      </c>
      <c r="BJ167" s="89" t="s">
        <v>20</v>
      </c>
      <c r="BK167" s="156">
        <f>ROUND($I$167*$H$167,2)</f>
        <v>0</v>
      </c>
      <c r="BL167" s="89" t="s">
        <v>179</v>
      </c>
      <c r="BM167" s="89" t="s">
        <v>275</v>
      </c>
    </row>
    <row r="168" spans="2:47" s="6" customFormat="1" ht="16.5" customHeight="1">
      <c r="B168" s="23"/>
      <c r="C168" s="24"/>
      <c r="D168" s="157" t="s">
        <v>127</v>
      </c>
      <c r="E168" s="24"/>
      <c r="F168" s="158" t="s">
        <v>276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127</v>
      </c>
      <c r="AU168" s="6" t="s">
        <v>79</v>
      </c>
    </row>
    <row r="169" spans="2:51" s="6" customFormat="1" ht="15.75" customHeight="1">
      <c r="B169" s="161"/>
      <c r="C169" s="162"/>
      <c r="D169" s="159" t="s">
        <v>131</v>
      </c>
      <c r="E169" s="162"/>
      <c r="F169" s="163" t="s">
        <v>277</v>
      </c>
      <c r="G169" s="162"/>
      <c r="H169" s="164">
        <v>253.92</v>
      </c>
      <c r="J169" s="162"/>
      <c r="K169" s="162"/>
      <c r="L169" s="165"/>
      <c r="M169" s="166"/>
      <c r="N169" s="162"/>
      <c r="O169" s="162"/>
      <c r="P169" s="162"/>
      <c r="Q169" s="162"/>
      <c r="R169" s="162"/>
      <c r="S169" s="162"/>
      <c r="T169" s="167"/>
      <c r="AT169" s="168" t="s">
        <v>131</v>
      </c>
      <c r="AU169" s="168" t="s">
        <v>79</v>
      </c>
      <c r="AV169" s="168" t="s">
        <v>79</v>
      </c>
      <c r="AW169" s="168" t="s">
        <v>92</v>
      </c>
      <c r="AX169" s="168" t="s">
        <v>20</v>
      </c>
      <c r="AY169" s="168" t="s">
        <v>117</v>
      </c>
    </row>
    <row r="170" spans="2:65" s="6" customFormat="1" ht="15.75" customHeight="1">
      <c r="B170" s="23"/>
      <c r="C170" s="145" t="s">
        <v>278</v>
      </c>
      <c r="D170" s="145" t="s">
        <v>120</v>
      </c>
      <c r="E170" s="146" t="s">
        <v>279</v>
      </c>
      <c r="F170" s="147" t="s">
        <v>280</v>
      </c>
      <c r="G170" s="148" t="s">
        <v>274</v>
      </c>
      <c r="H170" s="149">
        <v>58.12</v>
      </c>
      <c r="I170" s="150"/>
      <c r="J170" s="151">
        <f>ROUND($I$170*$H$170,2)</f>
        <v>0</v>
      </c>
      <c r="K170" s="147" t="s">
        <v>124</v>
      </c>
      <c r="L170" s="43"/>
      <c r="M170" s="152"/>
      <c r="N170" s="153" t="s">
        <v>42</v>
      </c>
      <c r="O170" s="24"/>
      <c r="P170" s="24"/>
      <c r="Q170" s="154">
        <v>0</v>
      </c>
      <c r="R170" s="154">
        <f>$Q$170*$H$170</f>
        <v>0</v>
      </c>
      <c r="S170" s="154">
        <v>0.01</v>
      </c>
      <c r="T170" s="155">
        <f>$S$170*$H$170</f>
        <v>0.5811999999999999</v>
      </c>
      <c r="AR170" s="89" t="s">
        <v>179</v>
      </c>
      <c r="AT170" s="89" t="s">
        <v>120</v>
      </c>
      <c r="AU170" s="89" t="s">
        <v>79</v>
      </c>
      <c r="AY170" s="6" t="s">
        <v>117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179</v>
      </c>
      <c r="BM170" s="89" t="s">
        <v>281</v>
      </c>
    </row>
    <row r="171" spans="2:47" s="6" customFormat="1" ht="16.5" customHeight="1">
      <c r="B171" s="23"/>
      <c r="C171" s="24"/>
      <c r="D171" s="157" t="s">
        <v>127</v>
      </c>
      <c r="E171" s="24"/>
      <c r="F171" s="158" t="s">
        <v>282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127</v>
      </c>
      <c r="AU171" s="6" t="s">
        <v>79</v>
      </c>
    </row>
    <row r="172" spans="2:51" s="6" customFormat="1" ht="15.75" customHeight="1">
      <c r="B172" s="161"/>
      <c r="C172" s="162"/>
      <c r="D172" s="159" t="s">
        <v>131</v>
      </c>
      <c r="E172" s="162"/>
      <c r="F172" s="163" t="s">
        <v>283</v>
      </c>
      <c r="G172" s="162"/>
      <c r="H172" s="164">
        <v>58.12</v>
      </c>
      <c r="J172" s="162"/>
      <c r="K172" s="162"/>
      <c r="L172" s="165"/>
      <c r="M172" s="166"/>
      <c r="N172" s="162"/>
      <c r="O172" s="162"/>
      <c r="P172" s="162"/>
      <c r="Q172" s="162"/>
      <c r="R172" s="162"/>
      <c r="S172" s="162"/>
      <c r="T172" s="167"/>
      <c r="AT172" s="168" t="s">
        <v>131</v>
      </c>
      <c r="AU172" s="168" t="s">
        <v>79</v>
      </c>
      <c r="AV172" s="168" t="s">
        <v>79</v>
      </c>
      <c r="AW172" s="168" t="s">
        <v>92</v>
      </c>
      <c r="AX172" s="168" t="s">
        <v>20</v>
      </c>
      <c r="AY172" s="168" t="s">
        <v>117</v>
      </c>
    </row>
    <row r="173" spans="2:65" s="6" customFormat="1" ht="15.75" customHeight="1">
      <c r="B173" s="23"/>
      <c r="C173" s="145" t="s">
        <v>284</v>
      </c>
      <c r="D173" s="145" t="s">
        <v>120</v>
      </c>
      <c r="E173" s="146" t="s">
        <v>285</v>
      </c>
      <c r="F173" s="147" t="s">
        <v>286</v>
      </c>
      <c r="G173" s="148" t="s">
        <v>274</v>
      </c>
      <c r="H173" s="149">
        <v>28</v>
      </c>
      <c r="I173" s="150"/>
      <c r="J173" s="151">
        <f>ROUND($I$173*$H$173,2)</f>
        <v>0</v>
      </c>
      <c r="K173" s="147" t="s">
        <v>124</v>
      </c>
      <c r="L173" s="43"/>
      <c r="M173" s="152"/>
      <c r="N173" s="153" t="s">
        <v>42</v>
      </c>
      <c r="O173" s="24"/>
      <c r="P173" s="24"/>
      <c r="Q173" s="154">
        <v>0</v>
      </c>
      <c r="R173" s="154">
        <f>$Q$173*$H$173</f>
        <v>0</v>
      </c>
      <c r="S173" s="154">
        <v>0.017</v>
      </c>
      <c r="T173" s="155">
        <f>$S$173*$H$173</f>
        <v>0.47600000000000003</v>
      </c>
      <c r="AR173" s="89" t="s">
        <v>179</v>
      </c>
      <c r="AT173" s="89" t="s">
        <v>120</v>
      </c>
      <c r="AU173" s="89" t="s">
        <v>79</v>
      </c>
      <c r="AY173" s="6" t="s">
        <v>117</v>
      </c>
      <c r="BE173" s="156">
        <f>IF($N$173="základní",$J$173,0)</f>
        <v>0</v>
      </c>
      <c r="BF173" s="156">
        <f>IF($N$173="snížená",$J$173,0)</f>
        <v>0</v>
      </c>
      <c r="BG173" s="156">
        <f>IF($N$173="zákl. přenesená",$J$173,0)</f>
        <v>0</v>
      </c>
      <c r="BH173" s="156">
        <f>IF($N$173="sníž. přenesená",$J$173,0)</f>
        <v>0</v>
      </c>
      <c r="BI173" s="156">
        <f>IF($N$173="nulová",$J$173,0)</f>
        <v>0</v>
      </c>
      <c r="BJ173" s="89" t="s">
        <v>20</v>
      </c>
      <c r="BK173" s="156">
        <f>ROUND($I$173*$H$173,2)</f>
        <v>0</v>
      </c>
      <c r="BL173" s="89" t="s">
        <v>179</v>
      </c>
      <c r="BM173" s="89" t="s">
        <v>287</v>
      </c>
    </row>
    <row r="174" spans="2:47" s="6" customFormat="1" ht="16.5" customHeight="1">
      <c r="B174" s="23"/>
      <c r="C174" s="24"/>
      <c r="D174" s="157" t="s">
        <v>127</v>
      </c>
      <c r="E174" s="24"/>
      <c r="F174" s="158" t="s">
        <v>288</v>
      </c>
      <c r="G174" s="24"/>
      <c r="H174" s="24"/>
      <c r="J174" s="24"/>
      <c r="K174" s="24"/>
      <c r="L174" s="43"/>
      <c r="M174" s="56"/>
      <c r="N174" s="24"/>
      <c r="O174" s="24"/>
      <c r="P174" s="24"/>
      <c r="Q174" s="24"/>
      <c r="R174" s="24"/>
      <c r="S174" s="24"/>
      <c r="T174" s="57"/>
      <c r="AT174" s="6" t="s">
        <v>127</v>
      </c>
      <c r="AU174" s="6" t="s">
        <v>79</v>
      </c>
    </row>
    <row r="175" spans="2:51" s="6" customFormat="1" ht="15.75" customHeight="1">
      <c r="B175" s="161"/>
      <c r="C175" s="162"/>
      <c r="D175" s="159" t="s">
        <v>131</v>
      </c>
      <c r="E175" s="162"/>
      <c r="F175" s="163" t="s">
        <v>289</v>
      </c>
      <c r="G175" s="162"/>
      <c r="H175" s="164">
        <v>28</v>
      </c>
      <c r="J175" s="162"/>
      <c r="K175" s="162"/>
      <c r="L175" s="165"/>
      <c r="M175" s="166"/>
      <c r="N175" s="162"/>
      <c r="O175" s="162"/>
      <c r="P175" s="162"/>
      <c r="Q175" s="162"/>
      <c r="R175" s="162"/>
      <c r="S175" s="162"/>
      <c r="T175" s="167"/>
      <c r="AT175" s="168" t="s">
        <v>131</v>
      </c>
      <c r="AU175" s="168" t="s">
        <v>79</v>
      </c>
      <c r="AV175" s="168" t="s">
        <v>79</v>
      </c>
      <c r="AW175" s="168" t="s">
        <v>92</v>
      </c>
      <c r="AX175" s="168" t="s">
        <v>71</v>
      </c>
      <c r="AY175" s="168" t="s">
        <v>117</v>
      </c>
    </row>
    <row r="176" spans="2:63" s="132" customFormat="1" ht="30.75" customHeight="1">
      <c r="B176" s="133"/>
      <c r="C176" s="134"/>
      <c r="D176" s="134" t="s">
        <v>70</v>
      </c>
      <c r="E176" s="143" t="s">
        <v>290</v>
      </c>
      <c r="F176" s="143" t="s">
        <v>291</v>
      </c>
      <c r="G176" s="134"/>
      <c r="H176" s="134"/>
      <c r="J176" s="144">
        <f>$BK$176</f>
        <v>0</v>
      </c>
      <c r="K176" s="134"/>
      <c r="L176" s="137"/>
      <c r="M176" s="138"/>
      <c r="N176" s="134"/>
      <c r="O176" s="134"/>
      <c r="P176" s="139">
        <f>SUM($P$177:$P$185)</f>
        <v>0</v>
      </c>
      <c r="Q176" s="134"/>
      <c r="R176" s="139">
        <f>SUM($R$177:$R$185)</f>
        <v>0</v>
      </c>
      <c r="S176" s="134"/>
      <c r="T176" s="140">
        <f>SUM($T$177:$T$185)</f>
        <v>0.7494063200000001</v>
      </c>
      <c r="AR176" s="141" t="s">
        <v>79</v>
      </c>
      <c r="AT176" s="141" t="s">
        <v>70</v>
      </c>
      <c r="AU176" s="141" t="s">
        <v>20</v>
      </c>
      <c r="AY176" s="141" t="s">
        <v>117</v>
      </c>
      <c r="BK176" s="142">
        <f>SUM($BK$177:$BK$185)</f>
        <v>0</v>
      </c>
    </row>
    <row r="177" spans="2:65" s="6" customFormat="1" ht="15.75" customHeight="1">
      <c r="B177" s="23"/>
      <c r="C177" s="145" t="s">
        <v>292</v>
      </c>
      <c r="D177" s="145" t="s">
        <v>120</v>
      </c>
      <c r="E177" s="146" t="s">
        <v>293</v>
      </c>
      <c r="F177" s="147" t="s">
        <v>294</v>
      </c>
      <c r="G177" s="148" t="s">
        <v>168</v>
      </c>
      <c r="H177" s="149">
        <v>39.484</v>
      </c>
      <c r="I177" s="150"/>
      <c r="J177" s="151">
        <f>ROUND($I$177*$H$177,2)</f>
        <v>0</v>
      </c>
      <c r="K177" s="147" t="s">
        <v>124</v>
      </c>
      <c r="L177" s="43"/>
      <c r="M177" s="152"/>
      <c r="N177" s="153" t="s">
        <v>42</v>
      </c>
      <c r="O177" s="24"/>
      <c r="P177" s="24"/>
      <c r="Q177" s="154">
        <v>0</v>
      </c>
      <c r="R177" s="154">
        <f>$Q$177*$H$177</f>
        <v>0</v>
      </c>
      <c r="S177" s="154">
        <v>0.01098</v>
      </c>
      <c r="T177" s="155">
        <f>$S$177*$H$177</f>
        <v>0.43353432000000003</v>
      </c>
      <c r="AR177" s="89" t="s">
        <v>179</v>
      </c>
      <c r="AT177" s="89" t="s">
        <v>120</v>
      </c>
      <c r="AU177" s="89" t="s">
        <v>79</v>
      </c>
      <c r="AY177" s="6" t="s">
        <v>117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179</v>
      </c>
      <c r="BM177" s="89" t="s">
        <v>295</v>
      </c>
    </row>
    <row r="178" spans="2:47" s="6" customFormat="1" ht="16.5" customHeight="1">
      <c r="B178" s="23"/>
      <c r="C178" s="24"/>
      <c r="D178" s="157" t="s">
        <v>127</v>
      </c>
      <c r="E178" s="24"/>
      <c r="F178" s="158" t="s">
        <v>296</v>
      </c>
      <c r="G178" s="24"/>
      <c r="H178" s="24"/>
      <c r="J178" s="24"/>
      <c r="K178" s="24"/>
      <c r="L178" s="43"/>
      <c r="M178" s="56"/>
      <c r="N178" s="24"/>
      <c r="O178" s="24"/>
      <c r="P178" s="24"/>
      <c r="Q178" s="24"/>
      <c r="R178" s="24"/>
      <c r="S178" s="24"/>
      <c r="T178" s="57"/>
      <c r="AT178" s="6" t="s">
        <v>127</v>
      </c>
      <c r="AU178" s="6" t="s">
        <v>79</v>
      </c>
    </row>
    <row r="179" spans="2:47" s="6" customFormat="1" ht="44.25" customHeight="1">
      <c r="B179" s="23"/>
      <c r="C179" s="24"/>
      <c r="D179" s="159" t="s">
        <v>129</v>
      </c>
      <c r="E179" s="24"/>
      <c r="F179" s="160" t="s">
        <v>297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129</v>
      </c>
      <c r="AU179" s="6" t="s">
        <v>79</v>
      </c>
    </row>
    <row r="180" spans="2:51" s="6" customFormat="1" ht="15.75" customHeight="1">
      <c r="B180" s="161"/>
      <c r="C180" s="162"/>
      <c r="D180" s="159" t="s">
        <v>131</v>
      </c>
      <c r="E180" s="162"/>
      <c r="F180" s="163" t="s">
        <v>298</v>
      </c>
      <c r="G180" s="162"/>
      <c r="H180" s="164">
        <v>12.792</v>
      </c>
      <c r="J180" s="162"/>
      <c r="K180" s="162"/>
      <c r="L180" s="165"/>
      <c r="M180" s="166"/>
      <c r="N180" s="162"/>
      <c r="O180" s="162"/>
      <c r="P180" s="162"/>
      <c r="Q180" s="162"/>
      <c r="R180" s="162"/>
      <c r="S180" s="162"/>
      <c r="T180" s="167"/>
      <c r="AT180" s="168" t="s">
        <v>131</v>
      </c>
      <c r="AU180" s="168" t="s">
        <v>79</v>
      </c>
      <c r="AV180" s="168" t="s">
        <v>79</v>
      </c>
      <c r="AW180" s="168" t="s">
        <v>92</v>
      </c>
      <c r="AX180" s="168" t="s">
        <v>71</v>
      </c>
      <c r="AY180" s="168" t="s">
        <v>117</v>
      </c>
    </row>
    <row r="181" spans="2:51" s="6" customFormat="1" ht="15.75" customHeight="1">
      <c r="B181" s="161"/>
      <c r="C181" s="162"/>
      <c r="D181" s="159" t="s">
        <v>131</v>
      </c>
      <c r="E181" s="162"/>
      <c r="F181" s="163" t="s">
        <v>299</v>
      </c>
      <c r="G181" s="162"/>
      <c r="H181" s="164">
        <v>14.442</v>
      </c>
      <c r="J181" s="162"/>
      <c r="K181" s="162"/>
      <c r="L181" s="165"/>
      <c r="M181" s="166"/>
      <c r="N181" s="162"/>
      <c r="O181" s="162"/>
      <c r="P181" s="162"/>
      <c r="Q181" s="162"/>
      <c r="R181" s="162"/>
      <c r="S181" s="162"/>
      <c r="T181" s="167"/>
      <c r="AT181" s="168" t="s">
        <v>131</v>
      </c>
      <c r="AU181" s="168" t="s">
        <v>79</v>
      </c>
      <c r="AV181" s="168" t="s">
        <v>79</v>
      </c>
      <c r="AW181" s="168" t="s">
        <v>92</v>
      </c>
      <c r="AX181" s="168" t="s">
        <v>71</v>
      </c>
      <c r="AY181" s="168" t="s">
        <v>117</v>
      </c>
    </row>
    <row r="182" spans="2:51" s="6" customFormat="1" ht="15.75" customHeight="1">
      <c r="B182" s="161"/>
      <c r="C182" s="162"/>
      <c r="D182" s="159" t="s">
        <v>131</v>
      </c>
      <c r="E182" s="162"/>
      <c r="F182" s="163" t="s">
        <v>300</v>
      </c>
      <c r="G182" s="162"/>
      <c r="H182" s="164">
        <v>12.25</v>
      </c>
      <c r="J182" s="162"/>
      <c r="K182" s="162"/>
      <c r="L182" s="165"/>
      <c r="M182" s="166"/>
      <c r="N182" s="162"/>
      <c r="O182" s="162"/>
      <c r="P182" s="162"/>
      <c r="Q182" s="162"/>
      <c r="R182" s="162"/>
      <c r="S182" s="162"/>
      <c r="T182" s="167"/>
      <c r="AT182" s="168" t="s">
        <v>131</v>
      </c>
      <c r="AU182" s="168" t="s">
        <v>79</v>
      </c>
      <c r="AV182" s="168" t="s">
        <v>79</v>
      </c>
      <c r="AW182" s="168" t="s">
        <v>92</v>
      </c>
      <c r="AX182" s="168" t="s">
        <v>71</v>
      </c>
      <c r="AY182" s="168" t="s">
        <v>117</v>
      </c>
    </row>
    <row r="183" spans="2:65" s="6" customFormat="1" ht="15.75" customHeight="1">
      <c r="B183" s="23"/>
      <c r="C183" s="145" t="s">
        <v>301</v>
      </c>
      <c r="D183" s="145" t="s">
        <v>120</v>
      </c>
      <c r="E183" s="146" t="s">
        <v>302</v>
      </c>
      <c r="F183" s="147" t="s">
        <v>303</v>
      </c>
      <c r="G183" s="148" t="s">
        <v>168</v>
      </c>
      <c r="H183" s="149">
        <v>39.484</v>
      </c>
      <c r="I183" s="150"/>
      <c r="J183" s="151">
        <f>ROUND($I$183*$H$183,2)</f>
        <v>0</v>
      </c>
      <c r="K183" s="147" t="s">
        <v>124</v>
      </c>
      <c r="L183" s="43"/>
      <c r="M183" s="152"/>
      <c r="N183" s="153" t="s">
        <v>42</v>
      </c>
      <c r="O183" s="24"/>
      <c r="P183" s="24"/>
      <c r="Q183" s="154">
        <v>0</v>
      </c>
      <c r="R183" s="154">
        <f>$Q$183*$H$183</f>
        <v>0</v>
      </c>
      <c r="S183" s="154">
        <v>0.008</v>
      </c>
      <c r="T183" s="155">
        <f>$S$183*$H$183</f>
        <v>0.31587200000000004</v>
      </c>
      <c r="AR183" s="89" t="s">
        <v>179</v>
      </c>
      <c r="AT183" s="89" t="s">
        <v>120</v>
      </c>
      <c r="AU183" s="89" t="s">
        <v>79</v>
      </c>
      <c r="AY183" s="6" t="s">
        <v>117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20</v>
      </c>
      <c r="BK183" s="156">
        <f>ROUND($I$183*$H$183,2)</f>
        <v>0</v>
      </c>
      <c r="BL183" s="89" t="s">
        <v>179</v>
      </c>
      <c r="BM183" s="89" t="s">
        <v>304</v>
      </c>
    </row>
    <row r="184" spans="2:47" s="6" customFormat="1" ht="16.5" customHeight="1">
      <c r="B184" s="23"/>
      <c r="C184" s="24"/>
      <c r="D184" s="157" t="s">
        <v>127</v>
      </c>
      <c r="E184" s="24"/>
      <c r="F184" s="158" t="s">
        <v>305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127</v>
      </c>
      <c r="AU184" s="6" t="s">
        <v>79</v>
      </c>
    </row>
    <row r="185" spans="2:47" s="6" customFormat="1" ht="44.25" customHeight="1">
      <c r="B185" s="23"/>
      <c r="C185" s="24"/>
      <c r="D185" s="159" t="s">
        <v>129</v>
      </c>
      <c r="E185" s="24"/>
      <c r="F185" s="160" t="s">
        <v>297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129</v>
      </c>
      <c r="AU185" s="6" t="s">
        <v>79</v>
      </c>
    </row>
    <row r="186" spans="2:63" s="132" customFormat="1" ht="30.75" customHeight="1">
      <c r="B186" s="133"/>
      <c r="C186" s="134"/>
      <c r="D186" s="134" t="s">
        <v>70</v>
      </c>
      <c r="E186" s="143" t="s">
        <v>306</v>
      </c>
      <c r="F186" s="143" t="s">
        <v>307</v>
      </c>
      <c r="G186" s="134"/>
      <c r="H186" s="134"/>
      <c r="J186" s="144">
        <f>$BK$186</f>
        <v>0</v>
      </c>
      <c r="K186" s="134"/>
      <c r="L186" s="137"/>
      <c r="M186" s="138"/>
      <c r="N186" s="134"/>
      <c r="O186" s="134"/>
      <c r="P186" s="139">
        <f>SUM($P$187:$P$201)</f>
        <v>0</v>
      </c>
      <c r="Q186" s="134"/>
      <c r="R186" s="139">
        <f>SUM($R$187:$R$201)</f>
        <v>0</v>
      </c>
      <c r="S186" s="134"/>
      <c r="T186" s="140">
        <f>SUM($T$187:$T$201)</f>
        <v>2.187888</v>
      </c>
      <c r="AR186" s="141" t="s">
        <v>79</v>
      </c>
      <c r="AT186" s="141" t="s">
        <v>70</v>
      </c>
      <c r="AU186" s="141" t="s">
        <v>20</v>
      </c>
      <c r="AY186" s="141" t="s">
        <v>117</v>
      </c>
      <c r="BK186" s="142">
        <f>SUM($BK$187:$BK$201)</f>
        <v>0</v>
      </c>
    </row>
    <row r="187" spans="2:65" s="6" customFormat="1" ht="15.75" customHeight="1">
      <c r="B187" s="23"/>
      <c r="C187" s="145" t="s">
        <v>308</v>
      </c>
      <c r="D187" s="145" t="s">
        <v>120</v>
      </c>
      <c r="E187" s="146" t="s">
        <v>309</v>
      </c>
      <c r="F187" s="147" t="s">
        <v>310</v>
      </c>
      <c r="G187" s="148" t="s">
        <v>153</v>
      </c>
      <c r="H187" s="149">
        <v>1</v>
      </c>
      <c r="I187" s="150"/>
      <c r="J187" s="151">
        <f>ROUND($I$187*$H$187,2)</f>
        <v>0</v>
      </c>
      <c r="K187" s="147"/>
      <c r="L187" s="43"/>
      <c r="M187" s="152"/>
      <c r="N187" s="153" t="s">
        <v>42</v>
      </c>
      <c r="O187" s="24"/>
      <c r="P187" s="24"/>
      <c r="Q187" s="154">
        <v>0</v>
      </c>
      <c r="R187" s="154">
        <f>$Q$187*$H$187</f>
        <v>0</v>
      </c>
      <c r="S187" s="154">
        <v>0</v>
      </c>
      <c r="T187" s="155">
        <f>$S$187*$H$187</f>
        <v>0</v>
      </c>
      <c r="AR187" s="89" t="s">
        <v>179</v>
      </c>
      <c r="AT187" s="89" t="s">
        <v>120</v>
      </c>
      <c r="AU187" s="89" t="s">
        <v>79</v>
      </c>
      <c r="AY187" s="6" t="s">
        <v>117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20</v>
      </c>
      <c r="BK187" s="156">
        <f>ROUND($I$187*$H$187,2)</f>
        <v>0</v>
      </c>
      <c r="BL187" s="89" t="s">
        <v>179</v>
      </c>
      <c r="BM187" s="89" t="s">
        <v>311</v>
      </c>
    </row>
    <row r="188" spans="2:47" s="6" customFormat="1" ht="16.5" customHeight="1">
      <c r="B188" s="23"/>
      <c r="C188" s="24"/>
      <c r="D188" s="157" t="s">
        <v>127</v>
      </c>
      <c r="E188" s="24"/>
      <c r="F188" s="158" t="s">
        <v>310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127</v>
      </c>
      <c r="AU188" s="6" t="s">
        <v>79</v>
      </c>
    </row>
    <row r="189" spans="2:65" s="6" customFormat="1" ht="15.75" customHeight="1">
      <c r="B189" s="23"/>
      <c r="C189" s="145" t="s">
        <v>312</v>
      </c>
      <c r="D189" s="145" t="s">
        <v>120</v>
      </c>
      <c r="E189" s="146" t="s">
        <v>313</v>
      </c>
      <c r="F189" s="147" t="s">
        <v>314</v>
      </c>
      <c r="G189" s="148" t="s">
        <v>264</v>
      </c>
      <c r="H189" s="149">
        <v>1130.016</v>
      </c>
      <c r="I189" s="150"/>
      <c r="J189" s="151">
        <f>ROUND($I$189*$H$189,2)</f>
        <v>0</v>
      </c>
      <c r="K189" s="147" t="s">
        <v>124</v>
      </c>
      <c r="L189" s="43"/>
      <c r="M189" s="152"/>
      <c r="N189" s="153" t="s">
        <v>42</v>
      </c>
      <c r="O189" s="24"/>
      <c r="P189" s="24"/>
      <c r="Q189" s="154">
        <v>0</v>
      </c>
      <c r="R189" s="154">
        <f>$Q$189*$H$189</f>
        <v>0</v>
      </c>
      <c r="S189" s="154">
        <v>0.001</v>
      </c>
      <c r="T189" s="155">
        <f>$S$189*$H$189</f>
        <v>1.1300160000000001</v>
      </c>
      <c r="AR189" s="89" t="s">
        <v>179</v>
      </c>
      <c r="AT189" s="89" t="s">
        <v>120</v>
      </c>
      <c r="AU189" s="89" t="s">
        <v>79</v>
      </c>
      <c r="AY189" s="6" t="s">
        <v>117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20</v>
      </c>
      <c r="BK189" s="156">
        <f>ROUND($I$189*$H$189,2)</f>
        <v>0</v>
      </c>
      <c r="BL189" s="89" t="s">
        <v>179</v>
      </c>
      <c r="BM189" s="89" t="s">
        <v>315</v>
      </c>
    </row>
    <row r="190" spans="2:47" s="6" customFormat="1" ht="16.5" customHeight="1">
      <c r="B190" s="23"/>
      <c r="C190" s="24"/>
      <c r="D190" s="157" t="s">
        <v>127</v>
      </c>
      <c r="E190" s="24"/>
      <c r="F190" s="158" t="s">
        <v>316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127</v>
      </c>
      <c r="AU190" s="6" t="s">
        <v>79</v>
      </c>
    </row>
    <row r="191" spans="2:47" s="6" customFormat="1" ht="57.75" customHeight="1">
      <c r="B191" s="23"/>
      <c r="C191" s="24"/>
      <c r="D191" s="159" t="s">
        <v>129</v>
      </c>
      <c r="E191" s="24"/>
      <c r="F191" s="160" t="s">
        <v>317</v>
      </c>
      <c r="G191" s="24"/>
      <c r="H191" s="24"/>
      <c r="J191" s="24"/>
      <c r="K191" s="24"/>
      <c r="L191" s="43"/>
      <c r="M191" s="56"/>
      <c r="N191" s="24"/>
      <c r="O191" s="24"/>
      <c r="P191" s="24"/>
      <c r="Q191" s="24"/>
      <c r="R191" s="24"/>
      <c r="S191" s="24"/>
      <c r="T191" s="57"/>
      <c r="AT191" s="6" t="s">
        <v>129</v>
      </c>
      <c r="AU191" s="6" t="s">
        <v>79</v>
      </c>
    </row>
    <row r="192" spans="2:51" s="6" customFormat="1" ht="15.75" customHeight="1">
      <c r="B192" s="169"/>
      <c r="C192" s="170"/>
      <c r="D192" s="159" t="s">
        <v>131</v>
      </c>
      <c r="E192" s="170"/>
      <c r="F192" s="171" t="s">
        <v>318</v>
      </c>
      <c r="G192" s="170"/>
      <c r="H192" s="170"/>
      <c r="J192" s="170"/>
      <c r="K192" s="170"/>
      <c r="L192" s="172"/>
      <c r="M192" s="173"/>
      <c r="N192" s="170"/>
      <c r="O192" s="170"/>
      <c r="P192" s="170"/>
      <c r="Q192" s="170"/>
      <c r="R192" s="170"/>
      <c r="S192" s="170"/>
      <c r="T192" s="174"/>
      <c r="AT192" s="175" t="s">
        <v>131</v>
      </c>
      <c r="AU192" s="175" t="s">
        <v>79</v>
      </c>
      <c r="AV192" s="175" t="s">
        <v>20</v>
      </c>
      <c r="AW192" s="175" t="s">
        <v>92</v>
      </c>
      <c r="AX192" s="175" t="s">
        <v>71</v>
      </c>
      <c r="AY192" s="175" t="s">
        <v>117</v>
      </c>
    </row>
    <row r="193" spans="2:51" s="6" customFormat="1" ht="15.75" customHeight="1">
      <c r="B193" s="161"/>
      <c r="C193" s="162"/>
      <c r="D193" s="159" t="s">
        <v>131</v>
      </c>
      <c r="E193" s="162"/>
      <c r="F193" s="163" t="s">
        <v>319</v>
      </c>
      <c r="G193" s="162"/>
      <c r="H193" s="164">
        <v>924</v>
      </c>
      <c r="J193" s="162"/>
      <c r="K193" s="162"/>
      <c r="L193" s="165"/>
      <c r="M193" s="166"/>
      <c r="N193" s="162"/>
      <c r="O193" s="162"/>
      <c r="P193" s="162"/>
      <c r="Q193" s="162"/>
      <c r="R193" s="162"/>
      <c r="S193" s="162"/>
      <c r="T193" s="167"/>
      <c r="AT193" s="168" t="s">
        <v>131</v>
      </c>
      <c r="AU193" s="168" t="s">
        <v>79</v>
      </c>
      <c r="AV193" s="168" t="s">
        <v>79</v>
      </c>
      <c r="AW193" s="168" t="s">
        <v>92</v>
      </c>
      <c r="AX193" s="168" t="s">
        <v>71</v>
      </c>
      <c r="AY193" s="168" t="s">
        <v>117</v>
      </c>
    </row>
    <row r="194" spans="2:51" s="6" customFormat="1" ht="15.75" customHeight="1">
      <c r="B194" s="169"/>
      <c r="C194" s="170"/>
      <c r="D194" s="159" t="s">
        <v>131</v>
      </c>
      <c r="E194" s="170"/>
      <c r="F194" s="171" t="s">
        <v>320</v>
      </c>
      <c r="G194" s="170"/>
      <c r="H194" s="170"/>
      <c r="J194" s="170"/>
      <c r="K194" s="170"/>
      <c r="L194" s="172"/>
      <c r="M194" s="173"/>
      <c r="N194" s="170"/>
      <c r="O194" s="170"/>
      <c r="P194" s="170"/>
      <c r="Q194" s="170"/>
      <c r="R194" s="170"/>
      <c r="S194" s="170"/>
      <c r="T194" s="174"/>
      <c r="AT194" s="175" t="s">
        <v>131</v>
      </c>
      <c r="AU194" s="175" t="s">
        <v>79</v>
      </c>
      <c r="AV194" s="175" t="s">
        <v>20</v>
      </c>
      <c r="AW194" s="175" t="s">
        <v>92</v>
      </c>
      <c r="AX194" s="175" t="s">
        <v>71</v>
      </c>
      <c r="AY194" s="175" t="s">
        <v>117</v>
      </c>
    </row>
    <row r="195" spans="2:51" s="6" customFormat="1" ht="15.75" customHeight="1">
      <c r="B195" s="161"/>
      <c r="C195" s="162"/>
      <c r="D195" s="159" t="s">
        <v>131</v>
      </c>
      <c r="E195" s="162"/>
      <c r="F195" s="163" t="s">
        <v>321</v>
      </c>
      <c r="G195" s="162"/>
      <c r="H195" s="164">
        <v>206.016</v>
      </c>
      <c r="J195" s="162"/>
      <c r="K195" s="162"/>
      <c r="L195" s="165"/>
      <c r="M195" s="166"/>
      <c r="N195" s="162"/>
      <c r="O195" s="162"/>
      <c r="P195" s="162"/>
      <c r="Q195" s="162"/>
      <c r="R195" s="162"/>
      <c r="S195" s="162"/>
      <c r="T195" s="167"/>
      <c r="AT195" s="168" t="s">
        <v>131</v>
      </c>
      <c r="AU195" s="168" t="s">
        <v>79</v>
      </c>
      <c r="AV195" s="168" t="s">
        <v>79</v>
      </c>
      <c r="AW195" s="168" t="s">
        <v>92</v>
      </c>
      <c r="AX195" s="168" t="s">
        <v>71</v>
      </c>
      <c r="AY195" s="168" t="s">
        <v>117</v>
      </c>
    </row>
    <row r="196" spans="2:65" s="6" customFormat="1" ht="15.75" customHeight="1">
      <c r="B196" s="23"/>
      <c r="C196" s="145" t="s">
        <v>322</v>
      </c>
      <c r="D196" s="145" t="s">
        <v>120</v>
      </c>
      <c r="E196" s="146" t="s">
        <v>323</v>
      </c>
      <c r="F196" s="147" t="s">
        <v>324</v>
      </c>
      <c r="G196" s="148" t="s">
        <v>264</v>
      </c>
      <c r="H196" s="149">
        <v>1057.872</v>
      </c>
      <c r="I196" s="150"/>
      <c r="J196" s="151">
        <f>ROUND($I$196*$H$196,2)</f>
        <v>0</v>
      </c>
      <c r="K196" s="147" t="s">
        <v>124</v>
      </c>
      <c r="L196" s="43"/>
      <c r="M196" s="152"/>
      <c r="N196" s="153" t="s">
        <v>42</v>
      </c>
      <c r="O196" s="24"/>
      <c r="P196" s="24"/>
      <c r="Q196" s="154">
        <v>0</v>
      </c>
      <c r="R196" s="154">
        <f>$Q$196*$H$196</f>
        <v>0</v>
      </c>
      <c r="S196" s="154">
        <v>0.001</v>
      </c>
      <c r="T196" s="155">
        <f>$S$196*$H$196</f>
        <v>1.0578720000000001</v>
      </c>
      <c r="AR196" s="89" t="s">
        <v>179</v>
      </c>
      <c r="AT196" s="89" t="s">
        <v>120</v>
      </c>
      <c r="AU196" s="89" t="s">
        <v>79</v>
      </c>
      <c r="AY196" s="6" t="s">
        <v>117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20</v>
      </c>
      <c r="BK196" s="156">
        <f>ROUND($I$196*$H$196,2)</f>
        <v>0</v>
      </c>
      <c r="BL196" s="89" t="s">
        <v>179</v>
      </c>
      <c r="BM196" s="89" t="s">
        <v>325</v>
      </c>
    </row>
    <row r="197" spans="2:47" s="6" customFormat="1" ht="16.5" customHeight="1">
      <c r="B197" s="23"/>
      <c r="C197" s="24"/>
      <c r="D197" s="157" t="s">
        <v>127</v>
      </c>
      <c r="E197" s="24"/>
      <c r="F197" s="158" t="s">
        <v>326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127</v>
      </c>
      <c r="AU197" s="6" t="s">
        <v>79</v>
      </c>
    </row>
    <row r="198" spans="2:47" s="6" customFormat="1" ht="57.75" customHeight="1">
      <c r="B198" s="23"/>
      <c r="C198" s="24"/>
      <c r="D198" s="159" t="s">
        <v>129</v>
      </c>
      <c r="E198" s="24"/>
      <c r="F198" s="160" t="s">
        <v>317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129</v>
      </c>
      <c r="AU198" s="6" t="s">
        <v>79</v>
      </c>
    </row>
    <row r="199" spans="2:51" s="6" customFormat="1" ht="15.75" customHeight="1">
      <c r="B199" s="169"/>
      <c r="C199" s="170"/>
      <c r="D199" s="159" t="s">
        <v>131</v>
      </c>
      <c r="E199" s="170"/>
      <c r="F199" s="171" t="s">
        <v>327</v>
      </c>
      <c r="G199" s="170"/>
      <c r="H199" s="170"/>
      <c r="J199" s="170"/>
      <c r="K199" s="170"/>
      <c r="L199" s="172"/>
      <c r="M199" s="173"/>
      <c r="N199" s="170"/>
      <c r="O199" s="170"/>
      <c r="P199" s="170"/>
      <c r="Q199" s="170"/>
      <c r="R199" s="170"/>
      <c r="S199" s="170"/>
      <c r="T199" s="174"/>
      <c r="AT199" s="175" t="s">
        <v>131</v>
      </c>
      <c r="AU199" s="175" t="s">
        <v>79</v>
      </c>
      <c r="AV199" s="175" t="s">
        <v>20</v>
      </c>
      <c r="AW199" s="175" t="s">
        <v>92</v>
      </c>
      <c r="AX199" s="175" t="s">
        <v>71</v>
      </c>
      <c r="AY199" s="175" t="s">
        <v>117</v>
      </c>
    </row>
    <row r="200" spans="2:51" s="6" customFormat="1" ht="15.75" customHeight="1">
      <c r="B200" s="161"/>
      <c r="C200" s="162"/>
      <c r="D200" s="159" t="s">
        <v>131</v>
      </c>
      <c r="E200" s="162"/>
      <c r="F200" s="163" t="s">
        <v>328</v>
      </c>
      <c r="G200" s="162"/>
      <c r="H200" s="164">
        <v>727.272</v>
      </c>
      <c r="J200" s="162"/>
      <c r="K200" s="162"/>
      <c r="L200" s="165"/>
      <c r="M200" s="166"/>
      <c r="N200" s="162"/>
      <c r="O200" s="162"/>
      <c r="P200" s="162"/>
      <c r="Q200" s="162"/>
      <c r="R200" s="162"/>
      <c r="S200" s="162"/>
      <c r="T200" s="167"/>
      <c r="AT200" s="168" t="s">
        <v>131</v>
      </c>
      <c r="AU200" s="168" t="s">
        <v>79</v>
      </c>
      <c r="AV200" s="168" t="s">
        <v>79</v>
      </c>
      <c r="AW200" s="168" t="s">
        <v>92</v>
      </c>
      <c r="AX200" s="168" t="s">
        <v>71</v>
      </c>
      <c r="AY200" s="168" t="s">
        <v>117</v>
      </c>
    </row>
    <row r="201" spans="2:51" s="6" customFormat="1" ht="15.75" customHeight="1">
      <c r="B201" s="161"/>
      <c r="C201" s="162"/>
      <c r="D201" s="159" t="s">
        <v>131</v>
      </c>
      <c r="E201" s="162"/>
      <c r="F201" s="163" t="s">
        <v>329</v>
      </c>
      <c r="G201" s="162"/>
      <c r="H201" s="164">
        <v>330.6</v>
      </c>
      <c r="J201" s="162"/>
      <c r="K201" s="162"/>
      <c r="L201" s="165"/>
      <c r="M201" s="176"/>
      <c r="N201" s="177"/>
      <c r="O201" s="177"/>
      <c r="P201" s="177"/>
      <c r="Q201" s="177"/>
      <c r="R201" s="177"/>
      <c r="S201" s="177"/>
      <c r="T201" s="178"/>
      <c r="AT201" s="168" t="s">
        <v>131</v>
      </c>
      <c r="AU201" s="168" t="s">
        <v>79</v>
      </c>
      <c r="AV201" s="168" t="s">
        <v>79</v>
      </c>
      <c r="AW201" s="168" t="s">
        <v>92</v>
      </c>
      <c r="AX201" s="168" t="s">
        <v>71</v>
      </c>
      <c r="AY201" s="168" t="s">
        <v>117</v>
      </c>
    </row>
    <row r="202" spans="2:12" s="6" customFormat="1" ht="7.5" customHeight="1">
      <c r="B202" s="38"/>
      <c r="C202" s="39"/>
      <c r="D202" s="39"/>
      <c r="E202" s="39"/>
      <c r="F202" s="39"/>
      <c r="G202" s="39"/>
      <c r="H202" s="39"/>
      <c r="I202" s="101"/>
      <c r="J202" s="39"/>
      <c r="K202" s="39"/>
      <c r="L202" s="43"/>
    </row>
    <row r="203" s="2" customFormat="1" ht="14.25" customHeight="1"/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24"/>
      <c r="C1" s="224"/>
      <c r="D1" s="223" t="s">
        <v>1</v>
      </c>
      <c r="E1" s="224"/>
      <c r="F1" s="225" t="s">
        <v>357</v>
      </c>
      <c r="G1" s="230" t="s">
        <v>358</v>
      </c>
      <c r="H1" s="230"/>
      <c r="I1" s="224"/>
      <c r="J1" s="225" t="s">
        <v>359</v>
      </c>
      <c r="K1" s="223" t="s">
        <v>84</v>
      </c>
      <c r="L1" s="225" t="s">
        <v>360</v>
      </c>
      <c r="M1" s="225"/>
      <c r="N1" s="225"/>
      <c r="O1" s="225"/>
      <c r="P1" s="225"/>
      <c r="Q1" s="225"/>
      <c r="R1" s="225"/>
      <c r="S1" s="225"/>
      <c r="T1" s="225"/>
      <c r="U1" s="221"/>
      <c r="V1" s="2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8"/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19" t="str">
        <f>'Rekapitulace stavby'!$K$6</f>
        <v>Karlovy Vary-Tuhnice,demolice objektu na ppč.167/23</v>
      </c>
      <c r="F7" s="187"/>
      <c r="G7" s="187"/>
      <c r="H7" s="187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02" t="s">
        <v>330</v>
      </c>
      <c r="F9" s="194"/>
      <c r="G9" s="194"/>
      <c r="H9" s="19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19.03.2014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29</v>
      </c>
      <c r="F15" s="24"/>
      <c r="G15" s="24"/>
      <c r="H15" s="24"/>
      <c r="I15" s="88" t="s">
        <v>30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88" t="s">
        <v>30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36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0"/>
      <c r="F24" s="220"/>
      <c r="G24" s="220"/>
      <c r="H24" s="220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37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5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6">
        <f>ROUND(SUM($BE$78:$BE$88),2)</f>
        <v>0</v>
      </c>
      <c r="G30" s="24"/>
      <c r="H30" s="24"/>
      <c r="I30" s="97">
        <v>0.21</v>
      </c>
      <c r="J30" s="96">
        <f>ROUND(SUM($BE$78:$BE$88)*$I$30,2)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6">
        <f>ROUND(SUM($BF$78:$BF$88),2)</f>
        <v>0</v>
      </c>
      <c r="G31" s="24"/>
      <c r="H31" s="24"/>
      <c r="I31" s="97">
        <v>0.15</v>
      </c>
      <c r="J31" s="96">
        <f>ROUND(SUM($BF$78:$BF$88)*$I$31,2)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6">
        <f>ROUND(SUM($BG$78:$BG$88),2)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6">
        <f>ROUND(SUM($BH$78:$BH$88),2)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6">
        <f>ROUND(SUM($BI$78:$BI$88),2)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8" t="s">
        <v>48</v>
      </c>
      <c r="H36" s="35" t="s">
        <v>49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19" t="str">
        <f>$E$7</f>
        <v>Karlovy Vary-Tuhnice,demolice objektu na ppč.167/23</v>
      </c>
      <c r="F45" s="194"/>
      <c r="G45" s="194"/>
      <c r="H45" s="194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02" t="str">
        <f>$E$9</f>
        <v>02 - Vedlejší a ostatní náklady</v>
      </c>
      <c r="F47" s="194"/>
      <c r="G47" s="194"/>
      <c r="H47" s="19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Karlovy Vary</v>
      </c>
      <c r="G49" s="24"/>
      <c r="H49" s="24"/>
      <c r="I49" s="88" t="s">
        <v>23</v>
      </c>
      <c r="J49" s="52" t="str">
        <f>IF($J$12="","",$J$12)</f>
        <v>19.03.2014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Statutární město Karlovy Vary</v>
      </c>
      <c r="G51" s="24"/>
      <c r="H51" s="24"/>
      <c r="I51" s="88" t="s">
        <v>33</v>
      </c>
      <c r="J51" s="17" t="str">
        <f>$E$21</f>
        <v>Jan Sobotka 3D projekt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ROUND($J$78,2)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331</v>
      </c>
      <c r="E57" s="110"/>
      <c r="F57" s="110"/>
      <c r="G57" s="110"/>
      <c r="H57" s="110"/>
      <c r="I57" s="111"/>
      <c r="J57" s="112">
        <f>ROUND($J$79,2)</f>
        <v>0</v>
      </c>
      <c r="K57" s="113"/>
    </row>
    <row r="58" spans="2:11" s="114" customFormat="1" ht="21" customHeight="1">
      <c r="B58" s="115"/>
      <c r="C58" s="116"/>
      <c r="D58" s="117" t="s">
        <v>332</v>
      </c>
      <c r="E58" s="117"/>
      <c r="F58" s="117"/>
      <c r="G58" s="117"/>
      <c r="H58" s="117"/>
      <c r="I58" s="118"/>
      <c r="J58" s="119">
        <f>ROUND($J$80,2)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100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19" t="str">
        <f>$E$7</f>
        <v>Karlovy Vary-Tuhnice,demolice objektu na ppč.167/23</v>
      </c>
      <c r="F68" s="194"/>
      <c r="G68" s="194"/>
      <c r="H68" s="194"/>
      <c r="J68" s="24"/>
      <c r="K68" s="24"/>
      <c r="L68" s="43"/>
    </row>
    <row r="69" spans="2:12" s="6" customFormat="1" ht="15" customHeight="1">
      <c r="B69" s="23"/>
      <c r="C69" s="19" t="s">
        <v>86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02" t="str">
        <f>$E$9</f>
        <v>02 - Vedlejší a ostatní náklady</v>
      </c>
      <c r="F70" s="194"/>
      <c r="G70" s="194"/>
      <c r="H70" s="194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Karlovy Vary</v>
      </c>
      <c r="G72" s="24"/>
      <c r="H72" s="24"/>
      <c r="I72" s="88" t="s">
        <v>23</v>
      </c>
      <c r="J72" s="52" t="str">
        <f>IF($J$12="","",$J$12)</f>
        <v>19.03.2014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27</v>
      </c>
      <c r="D74" s="24"/>
      <c r="E74" s="24"/>
      <c r="F74" s="17" t="str">
        <f>$E$15</f>
        <v>Statutární město Karlovy Vary</v>
      </c>
      <c r="G74" s="24"/>
      <c r="H74" s="24"/>
      <c r="I74" s="88" t="s">
        <v>33</v>
      </c>
      <c r="J74" s="17" t="str">
        <f>$E$21</f>
        <v>Jan Sobotka 3D projekt</v>
      </c>
      <c r="K74" s="24"/>
      <c r="L74" s="43"/>
    </row>
    <row r="75" spans="2:12" s="6" customFormat="1" ht="15" customHeight="1">
      <c r="B75" s="23"/>
      <c r="C75" s="19" t="s">
        <v>31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101</v>
      </c>
      <c r="D77" s="124" t="s">
        <v>56</v>
      </c>
      <c r="E77" s="124" t="s">
        <v>52</v>
      </c>
      <c r="F77" s="124" t="s">
        <v>102</v>
      </c>
      <c r="G77" s="124" t="s">
        <v>103</v>
      </c>
      <c r="H77" s="124" t="s">
        <v>104</v>
      </c>
      <c r="I77" s="125" t="s">
        <v>105</v>
      </c>
      <c r="J77" s="124" t="s">
        <v>106</v>
      </c>
      <c r="K77" s="126" t="s">
        <v>107</v>
      </c>
      <c r="L77" s="127"/>
      <c r="M77" s="59" t="s">
        <v>108</v>
      </c>
      <c r="N77" s="60" t="s">
        <v>41</v>
      </c>
      <c r="O77" s="60" t="s">
        <v>109</v>
      </c>
      <c r="P77" s="60" t="s">
        <v>110</v>
      </c>
      <c r="Q77" s="60" t="s">
        <v>111</v>
      </c>
      <c r="R77" s="60" t="s">
        <v>112</v>
      </c>
      <c r="S77" s="60" t="s">
        <v>113</v>
      </c>
      <c r="T77" s="61" t="s">
        <v>114</v>
      </c>
    </row>
    <row r="78" spans="2:63" s="6" customFormat="1" ht="30" customHeight="1">
      <c r="B78" s="23"/>
      <c r="C78" s="66" t="s">
        <v>91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70</v>
      </c>
      <c r="AU78" s="6" t="s">
        <v>92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70</v>
      </c>
      <c r="E79" s="135" t="s">
        <v>333</v>
      </c>
      <c r="F79" s="135" t="s">
        <v>334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157</v>
      </c>
      <c r="AT79" s="141" t="s">
        <v>70</v>
      </c>
      <c r="AU79" s="141" t="s">
        <v>71</v>
      </c>
      <c r="AY79" s="141" t="s">
        <v>117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70</v>
      </c>
      <c r="E80" s="143" t="s">
        <v>335</v>
      </c>
      <c r="F80" s="143" t="s">
        <v>336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SUM($P$81:$P$88)</f>
        <v>0</v>
      </c>
      <c r="Q80" s="134"/>
      <c r="R80" s="139">
        <f>SUM($R$81:$R$88)</f>
        <v>0</v>
      </c>
      <c r="S80" s="134"/>
      <c r="T80" s="140">
        <f>SUM($T$81:$T$88)</f>
        <v>0</v>
      </c>
      <c r="AR80" s="141" t="s">
        <v>157</v>
      </c>
      <c r="AT80" s="141" t="s">
        <v>70</v>
      </c>
      <c r="AU80" s="141" t="s">
        <v>20</v>
      </c>
      <c r="AY80" s="141" t="s">
        <v>117</v>
      </c>
      <c r="BK80" s="142">
        <f>SUM($BK$81:$BK$88)</f>
        <v>0</v>
      </c>
    </row>
    <row r="81" spans="2:65" s="6" customFormat="1" ht="15.75" customHeight="1">
      <c r="B81" s="23"/>
      <c r="C81" s="145" t="s">
        <v>20</v>
      </c>
      <c r="D81" s="145" t="s">
        <v>120</v>
      </c>
      <c r="E81" s="146" t="s">
        <v>337</v>
      </c>
      <c r="F81" s="147" t="s">
        <v>338</v>
      </c>
      <c r="G81" s="148" t="s">
        <v>339</v>
      </c>
      <c r="H81" s="149">
        <v>1</v>
      </c>
      <c r="I81" s="150"/>
      <c r="J81" s="151">
        <f>ROUND($I$81*$H$81,2)</f>
        <v>0</v>
      </c>
      <c r="K81" s="147" t="s">
        <v>124</v>
      </c>
      <c r="L81" s="43"/>
      <c r="M81" s="152"/>
      <c r="N81" s="153" t="s">
        <v>42</v>
      </c>
      <c r="O81" s="24"/>
      <c r="P81" s="24"/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340</v>
      </c>
      <c r="AT81" s="89" t="s">
        <v>120</v>
      </c>
      <c r="AU81" s="89" t="s">
        <v>79</v>
      </c>
      <c r="AY81" s="6" t="s">
        <v>117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20</v>
      </c>
      <c r="BK81" s="156">
        <f>ROUND($I$81*$H$81,2)</f>
        <v>0</v>
      </c>
      <c r="BL81" s="89" t="s">
        <v>340</v>
      </c>
      <c r="BM81" s="89" t="s">
        <v>341</v>
      </c>
    </row>
    <row r="82" spans="2:47" s="6" customFormat="1" ht="16.5" customHeight="1">
      <c r="B82" s="23"/>
      <c r="C82" s="24"/>
      <c r="D82" s="157" t="s">
        <v>127</v>
      </c>
      <c r="E82" s="24"/>
      <c r="F82" s="158" t="s">
        <v>342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127</v>
      </c>
      <c r="AU82" s="6" t="s">
        <v>79</v>
      </c>
    </row>
    <row r="83" spans="2:65" s="6" customFormat="1" ht="15.75" customHeight="1">
      <c r="B83" s="23"/>
      <c r="C83" s="145" t="s">
        <v>79</v>
      </c>
      <c r="D83" s="145" t="s">
        <v>120</v>
      </c>
      <c r="E83" s="146" t="s">
        <v>343</v>
      </c>
      <c r="F83" s="147" t="s">
        <v>344</v>
      </c>
      <c r="G83" s="148" t="s">
        <v>339</v>
      </c>
      <c r="H83" s="149">
        <v>1</v>
      </c>
      <c r="I83" s="150"/>
      <c r="J83" s="151">
        <f>ROUND($I$83*$H$83,2)</f>
        <v>0</v>
      </c>
      <c r="K83" s="147" t="s">
        <v>124</v>
      </c>
      <c r="L83" s="43"/>
      <c r="M83" s="152"/>
      <c r="N83" s="153" t="s">
        <v>42</v>
      </c>
      <c r="O83" s="24"/>
      <c r="P83" s="24"/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340</v>
      </c>
      <c r="AT83" s="89" t="s">
        <v>120</v>
      </c>
      <c r="AU83" s="89" t="s">
        <v>79</v>
      </c>
      <c r="AY83" s="6" t="s">
        <v>117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20</v>
      </c>
      <c r="BK83" s="156">
        <f>ROUND($I$83*$H$83,2)</f>
        <v>0</v>
      </c>
      <c r="BL83" s="89" t="s">
        <v>340</v>
      </c>
      <c r="BM83" s="89" t="s">
        <v>345</v>
      </c>
    </row>
    <row r="84" spans="2:47" s="6" customFormat="1" ht="16.5" customHeight="1">
      <c r="B84" s="23"/>
      <c r="C84" s="24"/>
      <c r="D84" s="157" t="s">
        <v>127</v>
      </c>
      <c r="E84" s="24"/>
      <c r="F84" s="158" t="s">
        <v>346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127</v>
      </c>
      <c r="AU84" s="6" t="s">
        <v>79</v>
      </c>
    </row>
    <row r="85" spans="2:65" s="6" customFormat="1" ht="15.75" customHeight="1">
      <c r="B85" s="23"/>
      <c r="C85" s="145" t="s">
        <v>145</v>
      </c>
      <c r="D85" s="145" t="s">
        <v>120</v>
      </c>
      <c r="E85" s="146" t="s">
        <v>347</v>
      </c>
      <c r="F85" s="147" t="s">
        <v>348</v>
      </c>
      <c r="G85" s="148" t="s">
        <v>339</v>
      </c>
      <c r="H85" s="149">
        <v>1</v>
      </c>
      <c r="I85" s="150"/>
      <c r="J85" s="151">
        <f>ROUND($I$85*$H$85,2)</f>
        <v>0</v>
      </c>
      <c r="K85" s="147" t="s">
        <v>124</v>
      </c>
      <c r="L85" s="43"/>
      <c r="M85" s="152"/>
      <c r="N85" s="153" t="s">
        <v>42</v>
      </c>
      <c r="O85" s="24"/>
      <c r="P85" s="24"/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340</v>
      </c>
      <c r="AT85" s="89" t="s">
        <v>120</v>
      </c>
      <c r="AU85" s="89" t="s">
        <v>79</v>
      </c>
      <c r="AY85" s="6" t="s">
        <v>117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20</v>
      </c>
      <c r="BK85" s="156">
        <f>ROUND($I$85*$H$85,2)</f>
        <v>0</v>
      </c>
      <c r="BL85" s="89" t="s">
        <v>340</v>
      </c>
      <c r="BM85" s="89" t="s">
        <v>349</v>
      </c>
    </row>
    <row r="86" spans="2:47" s="6" customFormat="1" ht="16.5" customHeight="1">
      <c r="B86" s="23"/>
      <c r="C86" s="24"/>
      <c r="D86" s="157" t="s">
        <v>127</v>
      </c>
      <c r="E86" s="24"/>
      <c r="F86" s="158" t="s">
        <v>350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127</v>
      </c>
      <c r="AU86" s="6" t="s">
        <v>79</v>
      </c>
    </row>
    <row r="87" spans="2:65" s="6" customFormat="1" ht="15.75" customHeight="1">
      <c r="B87" s="23"/>
      <c r="C87" s="145" t="s">
        <v>125</v>
      </c>
      <c r="D87" s="145" t="s">
        <v>120</v>
      </c>
      <c r="E87" s="146" t="s">
        <v>351</v>
      </c>
      <c r="F87" s="147" t="s">
        <v>352</v>
      </c>
      <c r="G87" s="148" t="s">
        <v>339</v>
      </c>
      <c r="H87" s="149">
        <v>1</v>
      </c>
      <c r="I87" s="150"/>
      <c r="J87" s="151">
        <f>ROUND($I$87*$H$87,2)</f>
        <v>0</v>
      </c>
      <c r="K87" s="147" t="s">
        <v>124</v>
      </c>
      <c r="L87" s="43"/>
      <c r="M87" s="152"/>
      <c r="N87" s="153" t="s">
        <v>42</v>
      </c>
      <c r="O87" s="24"/>
      <c r="P87" s="24"/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340</v>
      </c>
      <c r="AT87" s="89" t="s">
        <v>120</v>
      </c>
      <c r="AU87" s="89" t="s">
        <v>79</v>
      </c>
      <c r="AY87" s="6" t="s">
        <v>117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20</v>
      </c>
      <c r="BK87" s="156">
        <f>ROUND($I$87*$H$87,2)</f>
        <v>0</v>
      </c>
      <c r="BL87" s="89" t="s">
        <v>340</v>
      </c>
      <c r="BM87" s="89" t="s">
        <v>353</v>
      </c>
    </row>
    <row r="88" spans="2:47" s="6" customFormat="1" ht="16.5" customHeight="1">
      <c r="B88" s="23"/>
      <c r="C88" s="24"/>
      <c r="D88" s="157" t="s">
        <v>127</v>
      </c>
      <c r="E88" s="24"/>
      <c r="F88" s="158" t="s">
        <v>156</v>
      </c>
      <c r="G88" s="24"/>
      <c r="H88" s="24"/>
      <c r="J88" s="24"/>
      <c r="K88" s="24"/>
      <c r="L88" s="43"/>
      <c r="M88" s="179"/>
      <c r="N88" s="180"/>
      <c r="O88" s="180"/>
      <c r="P88" s="180"/>
      <c r="Q88" s="180"/>
      <c r="R88" s="180"/>
      <c r="S88" s="180"/>
      <c r="T88" s="181"/>
      <c r="AT88" s="6" t="s">
        <v>127</v>
      </c>
      <c r="AU88" s="6" t="s">
        <v>79</v>
      </c>
    </row>
    <row r="89" spans="2:12" s="6" customFormat="1" ht="7.5" customHeight="1">
      <c r="B89" s="38"/>
      <c r="C89" s="39"/>
      <c r="D89" s="39"/>
      <c r="E89" s="39"/>
      <c r="F89" s="39"/>
      <c r="G89" s="39"/>
      <c r="H89" s="39"/>
      <c r="I89" s="101"/>
      <c r="J89" s="39"/>
      <c r="K89" s="39"/>
      <c r="L89" s="43"/>
    </row>
    <row r="203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237" customFormat="1" ht="45" customHeight="1">
      <c r="B3" s="234"/>
      <c r="C3" s="235" t="s">
        <v>361</v>
      </c>
      <c r="D3" s="235"/>
      <c r="E3" s="235"/>
      <c r="F3" s="235"/>
      <c r="G3" s="235"/>
      <c r="H3" s="235"/>
      <c r="I3" s="235"/>
      <c r="J3" s="235"/>
      <c r="K3" s="236"/>
    </row>
    <row r="4" spans="2:11" ht="25.5" customHeight="1">
      <c r="B4" s="238"/>
      <c r="C4" s="239" t="s">
        <v>362</v>
      </c>
      <c r="D4" s="239"/>
      <c r="E4" s="239"/>
      <c r="F4" s="239"/>
      <c r="G4" s="239"/>
      <c r="H4" s="239"/>
      <c r="I4" s="239"/>
      <c r="J4" s="239"/>
      <c r="K4" s="240"/>
    </row>
    <row r="5" spans="2:11" ht="5.25" customHeight="1">
      <c r="B5" s="238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8"/>
      <c r="C6" s="242" t="s">
        <v>363</v>
      </c>
      <c r="D6" s="242"/>
      <c r="E6" s="242"/>
      <c r="F6" s="242"/>
      <c r="G6" s="242"/>
      <c r="H6" s="242"/>
      <c r="I6" s="242"/>
      <c r="J6" s="242"/>
      <c r="K6" s="240"/>
    </row>
    <row r="7" spans="2:11" ht="15" customHeight="1">
      <c r="B7" s="243"/>
      <c r="C7" s="242" t="s">
        <v>364</v>
      </c>
      <c r="D7" s="242"/>
      <c r="E7" s="242"/>
      <c r="F7" s="242"/>
      <c r="G7" s="242"/>
      <c r="H7" s="242"/>
      <c r="I7" s="242"/>
      <c r="J7" s="242"/>
      <c r="K7" s="240"/>
    </row>
    <row r="8" spans="2:11" ht="12.75" customHeight="1">
      <c r="B8" s="243"/>
      <c r="C8" s="244"/>
      <c r="D8" s="244"/>
      <c r="E8" s="244"/>
      <c r="F8" s="244"/>
      <c r="G8" s="244"/>
      <c r="H8" s="244"/>
      <c r="I8" s="244"/>
      <c r="J8" s="244"/>
      <c r="K8" s="240"/>
    </row>
    <row r="9" spans="2:11" ht="15" customHeight="1">
      <c r="B9" s="243"/>
      <c r="C9" s="242" t="s">
        <v>365</v>
      </c>
      <c r="D9" s="242"/>
      <c r="E9" s="242"/>
      <c r="F9" s="242"/>
      <c r="G9" s="242"/>
      <c r="H9" s="242"/>
      <c r="I9" s="242"/>
      <c r="J9" s="242"/>
      <c r="K9" s="240"/>
    </row>
    <row r="10" spans="2:11" ht="15" customHeight="1">
      <c r="B10" s="243"/>
      <c r="C10" s="244"/>
      <c r="D10" s="242" t="s">
        <v>366</v>
      </c>
      <c r="E10" s="242"/>
      <c r="F10" s="242"/>
      <c r="G10" s="242"/>
      <c r="H10" s="242"/>
      <c r="I10" s="242"/>
      <c r="J10" s="242"/>
      <c r="K10" s="240"/>
    </row>
    <row r="11" spans="2:11" ht="15" customHeight="1">
      <c r="B11" s="243"/>
      <c r="C11" s="245"/>
      <c r="D11" s="242" t="s">
        <v>367</v>
      </c>
      <c r="E11" s="242"/>
      <c r="F11" s="242"/>
      <c r="G11" s="242"/>
      <c r="H11" s="242"/>
      <c r="I11" s="242"/>
      <c r="J11" s="242"/>
      <c r="K11" s="240"/>
    </row>
    <row r="12" spans="2:11" ht="12.75" customHeight="1">
      <c r="B12" s="243"/>
      <c r="C12" s="245"/>
      <c r="D12" s="245"/>
      <c r="E12" s="245"/>
      <c r="F12" s="245"/>
      <c r="G12" s="245"/>
      <c r="H12" s="245"/>
      <c r="I12" s="245"/>
      <c r="J12" s="245"/>
      <c r="K12" s="240"/>
    </row>
    <row r="13" spans="2:11" ht="15" customHeight="1">
      <c r="B13" s="243"/>
      <c r="C13" s="245"/>
      <c r="D13" s="242" t="s">
        <v>368</v>
      </c>
      <c r="E13" s="242"/>
      <c r="F13" s="242"/>
      <c r="G13" s="242"/>
      <c r="H13" s="242"/>
      <c r="I13" s="242"/>
      <c r="J13" s="242"/>
      <c r="K13" s="240"/>
    </row>
    <row r="14" spans="2:11" ht="15" customHeight="1">
      <c r="B14" s="243"/>
      <c r="C14" s="245"/>
      <c r="D14" s="242" t="s">
        <v>369</v>
      </c>
      <c r="E14" s="242"/>
      <c r="F14" s="242"/>
      <c r="G14" s="242"/>
      <c r="H14" s="242"/>
      <c r="I14" s="242"/>
      <c r="J14" s="242"/>
      <c r="K14" s="240"/>
    </row>
    <row r="15" spans="2:11" ht="15" customHeight="1">
      <c r="B15" s="243"/>
      <c r="C15" s="245"/>
      <c r="D15" s="242" t="s">
        <v>370</v>
      </c>
      <c r="E15" s="242"/>
      <c r="F15" s="242"/>
      <c r="G15" s="242"/>
      <c r="H15" s="242"/>
      <c r="I15" s="242"/>
      <c r="J15" s="242"/>
      <c r="K15" s="240"/>
    </row>
    <row r="16" spans="2:11" ht="15" customHeight="1">
      <c r="B16" s="243"/>
      <c r="C16" s="245"/>
      <c r="D16" s="245"/>
      <c r="E16" s="246" t="s">
        <v>77</v>
      </c>
      <c r="F16" s="242" t="s">
        <v>371</v>
      </c>
      <c r="G16" s="242"/>
      <c r="H16" s="242"/>
      <c r="I16" s="242"/>
      <c r="J16" s="242"/>
      <c r="K16" s="240"/>
    </row>
    <row r="17" spans="2:11" ht="15" customHeight="1">
      <c r="B17" s="243"/>
      <c r="C17" s="245"/>
      <c r="D17" s="245"/>
      <c r="E17" s="246" t="s">
        <v>372</v>
      </c>
      <c r="F17" s="242" t="s">
        <v>373</v>
      </c>
      <c r="G17" s="242"/>
      <c r="H17" s="242"/>
      <c r="I17" s="242"/>
      <c r="J17" s="242"/>
      <c r="K17" s="240"/>
    </row>
    <row r="18" spans="2:11" ht="15" customHeight="1">
      <c r="B18" s="243"/>
      <c r="C18" s="245"/>
      <c r="D18" s="245"/>
      <c r="E18" s="246" t="s">
        <v>374</v>
      </c>
      <c r="F18" s="242" t="s">
        <v>375</v>
      </c>
      <c r="G18" s="242"/>
      <c r="H18" s="242"/>
      <c r="I18" s="242"/>
      <c r="J18" s="242"/>
      <c r="K18" s="240"/>
    </row>
    <row r="19" spans="2:11" ht="15" customHeight="1">
      <c r="B19" s="243"/>
      <c r="C19" s="245"/>
      <c r="D19" s="245"/>
      <c r="E19" s="246" t="s">
        <v>82</v>
      </c>
      <c r="F19" s="242" t="s">
        <v>81</v>
      </c>
      <c r="G19" s="242"/>
      <c r="H19" s="242"/>
      <c r="I19" s="242"/>
      <c r="J19" s="242"/>
      <c r="K19" s="240"/>
    </row>
    <row r="20" spans="2:11" ht="15" customHeight="1">
      <c r="B20" s="243"/>
      <c r="C20" s="245"/>
      <c r="D20" s="245"/>
      <c r="E20" s="246" t="s">
        <v>376</v>
      </c>
      <c r="F20" s="242" t="s">
        <v>377</v>
      </c>
      <c r="G20" s="242"/>
      <c r="H20" s="242"/>
      <c r="I20" s="242"/>
      <c r="J20" s="242"/>
      <c r="K20" s="240"/>
    </row>
    <row r="21" spans="2:11" ht="15" customHeight="1">
      <c r="B21" s="243"/>
      <c r="C21" s="245"/>
      <c r="D21" s="245"/>
      <c r="E21" s="246" t="s">
        <v>378</v>
      </c>
      <c r="F21" s="242" t="s">
        <v>379</v>
      </c>
      <c r="G21" s="242"/>
      <c r="H21" s="242"/>
      <c r="I21" s="242"/>
      <c r="J21" s="242"/>
      <c r="K21" s="240"/>
    </row>
    <row r="22" spans="2:11" ht="12.75" customHeight="1">
      <c r="B22" s="243"/>
      <c r="C22" s="245"/>
      <c r="D22" s="245"/>
      <c r="E22" s="245"/>
      <c r="F22" s="245"/>
      <c r="G22" s="245"/>
      <c r="H22" s="245"/>
      <c r="I22" s="245"/>
      <c r="J22" s="245"/>
      <c r="K22" s="240"/>
    </row>
    <row r="23" spans="2:11" ht="15" customHeight="1">
      <c r="B23" s="243"/>
      <c r="C23" s="242" t="s">
        <v>380</v>
      </c>
      <c r="D23" s="242"/>
      <c r="E23" s="242"/>
      <c r="F23" s="242"/>
      <c r="G23" s="242"/>
      <c r="H23" s="242"/>
      <c r="I23" s="242"/>
      <c r="J23" s="242"/>
      <c r="K23" s="240"/>
    </row>
    <row r="24" spans="2:11" ht="15" customHeight="1">
      <c r="B24" s="243"/>
      <c r="C24" s="242" t="s">
        <v>381</v>
      </c>
      <c r="D24" s="242"/>
      <c r="E24" s="242"/>
      <c r="F24" s="242"/>
      <c r="G24" s="242"/>
      <c r="H24" s="242"/>
      <c r="I24" s="242"/>
      <c r="J24" s="242"/>
      <c r="K24" s="240"/>
    </row>
    <row r="25" spans="2:11" ht="15" customHeight="1">
      <c r="B25" s="243"/>
      <c r="C25" s="244"/>
      <c r="D25" s="242" t="s">
        <v>382</v>
      </c>
      <c r="E25" s="242"/>
      <c r="F25" s="242"/>
      <c r="G25" s="242"/>
      <c r="H25" s="242"/>
      <c r="I25" s="242"/>
      <c r="J25" s="242"/>
      <c r="K25" s="240"/>
    </row>
    <row r="26" spans="2:11" ht="15" customHeight="1">
      <c r="B26" s="243"/>
      <c r="C26" s="245"/>
      <c r="D26" s="242" t="s">
        <v>383</v>
      </c>
      <c r="E26" s="242"/>
      <c r="F26" s="242"/>
      <c r="G26" s="242"/>
      <c r="H26" s="242"/>
      <c r="I26" s="242"/>
      <c r="J26" s="242"/>
      <c r="K26" s="240"/>
    </row>
    <row r="27" spans="2:11" ht="12.75" customHeight="1">
      <c r="B27" s="243"/>
      <c r="C27" s="245"/>
      <c r="D27" s="245"/>
      <c r="E27" s="245"/>
      <c r="F27" s="245"/>
      <c r="G27" s="245"/>
      <c r="H27" s="245"/>
      <c r="I27" s="245"/>
      <c r="J27" s="245"/>
      <c r="K27" s="240"/>
    </row>
    <row r="28" spans="2:11" ht="15" customHeight="1">
      <c r="B28" s="243"/>
      <c r="C28" s="245"/>
      <c r="D28" s="242" t="s">
        <v>384</v>
      </c>
      <c r="E28" s="242"/>
      <c r="F28" s="242"/>
      <c r="G28" s="242"/>
      <c r="H28" s="242"/>
      <c r="I28" s="242"/>
      <c r="J28" s="242"/>
      <c r="K28" s="240"/>
    </row>
    <row r="29" spans="2:11" ht="15" customHeight="1">
      <c r="B29" s="243"/>
      <c r="C29" s="245"/>
      <c r="D29" s="242" t="s">
        <v>385</v>
      </c>
      <c r="E29" s="242"/>
      <c r="F29" s="242"/>
      <c r="G29" s="242"/>
      <c r="H29" s="242"/>
      <c r="I29" s="242"/>
      <c r="J29" s="242"/>
      <c r="K29" s="240"/>
    </row>
    <row r="30" spans="2:11" ht="12.75" customHeight="1">
      <c r="B30" s="243"/>
      <c r="C30" s="245"/>
      <c r="D30" s="245"/>
      <c r="E30" s="245"/>
      <c r="F30" s="245"/>
      <c r="G30" s="245"/>
      <c r="H30" s="245"/>
      <c r="I30" s="245"/>
      <c r="J30" s="245"/>
      <c r="K30" s="240"/>
    </row>
    <row r="31" spans="2:11" ht="15" customHeight="1">
      <c r="B31" s="243"/>
      <c r="C31" s="245"/>
      <c r="D31" s="242" t="s">
        <v>386</v>
      </c>
      <c r="E31" s="242"/>
      <c r="F31" s="242"/>
      <c r="G31" s="242"/>
      <c r="H31" s="242"/>
      <c r="I31" s="242"/>
      <c r="J31" s="242"/>
      <c r="K31" s="240"/>
    </row>
    <row r="32" spans="2:11" ht="15" customHeight="1">
      <c r="B32" s="243"/>
      <c r="C32" s="245"/>
      <c r="D32" s="242" t="s">
        <v>387</v>
      </c>
      <c r="E32" s="242"/>
      <c r="F32" s="242"/>
      <c r="G32" s="242"/>
      <c r="H32" s="242"/>
      <c r="I32" s="242"/>
      <c r="J32" s="242"/>
      <c r="K32" s="240"/>
    </row>
    <row r="33" spans="2:11" ht="15" customHeight="1">
      <c r="B33" s="243"/>
      <c r="C33" s="245"/>
      <c r="D33" s="242" t="s">
        <v>388</v>
      </c>
      <c r="E33" s="242"/>
      <c r="F33" s="242"/>
      <c r="G33" s="242"/>
      <c r="H33" s="242"/>
      <c r="I33" s="242"/>
      <c r="J33" s="242"/>
      <c r="K33" s="240"/>
    </row>
    <row r="34" spans="2:11" ht="15" customHeight="1">
      <c r="B34" s="243"/>
      <c r="C34" s="245"/>
      <c r="D34" s="244"/>
      <c r="E34" s="247" t="s">
        <v>101</v>
      </c>
      <c r="F34" s="244"/>
      <c r="G34" s="242" t="s">
        <v>389</v>
      </c>
      <c r="H34" s="242"/>
      <c r="I34" s="242"/>
      <c r="J34" s="242"/>
      <c r="K34" s="240"/>
    </row>
    <row r="35" spans="2:11" ht="30.75" customHeight="1">
      <c r="B35" s="243"/>
      <c r="C35" s="245"/>
      <c r="D35" s="244"/>
      <c r="E35" s="247" t="s">
        <v>390</v>
      </c>
      <c r="F35" s="244"/>
      <c r="G35" s="242" t="s">
        <v>391</v>
      </c>
      <c r="H35" s="242"/>
      <c r="I35" s="242"/>
      <c r="J35" s="242"/>
      <c r="K35" s="240"/>
    </row>
    <row r="36" spans="2:11" ht="15" customHeight="1">
      <c r="B36" s="243"/>
      <c r="C36" s="245"/>
      <c r="D36" s="244"/>
      <c r="E36" s="247" t="s">
        <v>52</v>
      </c>
      <c r="F36" s="244"/>
      <c r="G36" s="242" t="s">
        <v>392</v>
      </c>
      <c r="H36" s="242"/>
      <c r="I36" s="242"/>
      <c r="J36" s="242"/>
      <c r="K36" s="240"/>
    </row>
    <row r="37" spans="2:11" ht="15" customHeight="1">
      <c r="B37" s="243"/>
      <c r="C37" s="245"/>
      <c r="D37" s="244"/>
      <c r="E37" s="247" t="s">
        <v>102</v>
      </c>
      <c r="F37" s="244"/>
      <c r="G37" s="242" t="s">
        <v>393</v>
      </c>
      <c r="H37" s="242"/>
      <c r="I37" s="242"/>
      <c r="J37" s="242"/>
      <c r="K37" s="240"/>
    </row>
    <row r="38" spans="2:11" ht="15" customHeight="1">
      <c r="B38" s="243"/>
      <c r="C38" s="245"/>
      <c r="D38" s="244"/>
      <c r="E38" s="247" t="s">
        <v>103</v>
      </c>
      <c r="F38" s="244"/>
      <c r="G38" s="242" t="s">
        <v>394</v>
      </c>
      <c r="H38" s="242"/>
      <c r="I38" s="242"/>
      <c r="J38" s="242"/>
      <c r="K38" s="240"/>
    </row>
    <row r="39" spans="2:11" ht="15" customHeight="1">
      <c r="B39" s="243"/>
      <c r="C39" s="245"/>
      <c r="D39" s="244"/>
      <c r="E39" s="247" t="s">
        <v>104</v>
      </c>
      <c r="F39" s="244"/>
      <c r="G39" s="242" t="s">
        <v>395</v>
      </c>
      <c r="H39" s="242"/>
      <c r="I39" s="242"/>
      <c r="J39" s="242"/>
      <c r="K39" s="240"/>
    </row>
    <row r="40" spans="2:11" ht="15" customHeight="1">
      <c r="B40" s="243"/>
      <c r="C40" s="245"/>
      <c r="D40" s="244"/>
      <c r="E40" s="247" t="s">
        <v>396</v>
      </c>
      <c r="F40" s="244"/>
      <c r="G40" s="242" t="s">
        <v>397</v>
      </c>
      <c r="H40" s="242"/>
      <c r="I40" s="242"/>
      <c r="J40" s="242"/>
      <c r="K40" s="240"/>
    </row>
    <row r="41" spans="2:11" ht="15" customHeight="1">
      <c r="B41" s="243"/>
      <c r="C41" s="245"/>
      <c r="D41" s="244"/>
      <c r="E41" s="247"/>
      <c r="F41" s="244"/>
      <c r="G41" s="242" t="s">
        <v>398</v>
      </c>
      <c r="H41" s="242"/>
      <c r="I41" s="242"/>
      <c r="J41" s="242"/>
      <c r="K41" s="240"/>
    </row>
    <row r="42" spans="2:11" ht="15" customHeight="1">
      <c r="B42" s="243"/>
      <c r="C42" s="245"/>
      <c r="D42" s="244"/>
      <c r="E42" s="247" t="s">
        <v>399</v>
      </c>
      <c r="F42" s="244"/>
      <c r="G42" s="242" t="s">
        <v>400</v>
      </c>
      <c r="H42" s="242"/>
      <c r="I42" s="242"/>
      <c r="J42" s="242"/>
      <c r="K42" s="240"/>
    </row>
    <row r="43" spans="2:11" ht="15" customHeight="1">
      <c r="B43" s="243"/>
      <c r="C43" s="245"/>
      <c r="D43" s="244"/>
      <c r="E43" s="247" t="s">
        <v>107</v>
      </c>
      <c r="F43" s="244"/>
      <c r="G43" s="242" t="s">
        <v>401</v>
      </c>
      <c r="H43" s="242"/>
      <c r="I43" s="242"/>
      <c r="J43" s="242"/>
      <c r="K43" s="240"/>
    </row>
    <row r="44" spans="2:11" ht="12.75" customHeight="1">
      <c r="B44" s="243"/>
      <c r="C44" s="245"/>
      <c r="D44" s="244"/>
      <c r="E44" s="244"/>
      <c r="F44" s="244"/>
      <c r="G44" s="244"/>
      <c r="H44" s="244"/>
      <c r="I44" s="244"/>
      <c r="J44" s="244"/>
      <c r="K44" s="240"/>
    </row>
    <row r="45" spans="2:11" ht="15" customHeight="1">
      <c r="B45" s="243"/>
      <c r="C45" s="245"/>
      <c r="D45" s="242" t="s">
        <v>402</v>
      </c>
      <c r="E45" s="242"/>
      <c r="F45" s="242"/>
      <c r="G45" s="242"/>
      <c r="H45" s="242"/>
      <c r="I45" s="242"/>
      <c r="J45" s="242"/>
      <c r="K45" s="240"/>
    </row>
    <row r="46" spans="2:11" ht="15" customHeight="1">
      <c r="B46" s="243"/>
      <c r="C46" s="245"/>
      <c r="D46" s="245"/>
      <c r="E46" s="242" t="s">
        <v>403</v>
      </c>
      <c r="F46" s="242"/>
      <c r="G46" s="242"/>
      <c r="H46" s="242"/>
      <c r="I46" s="242"/>
      <c r="J46" s="242"/>
      <c r="K46" s="240"/>
    </row>
    <row r="47" spans="2:11" ht="15" customHeight="1">
      <c r="B47" s="243"/>
      <c r="C47" s="245"/>
      <c r="D47" s="245"/>
      <c r="E47" s="242" t="s">
        <v>404</v>
      </c>
      <c r="F47" s="242"/>
      <c r="G47" s="242"/>
      <c r="H47" s="242"/>
      <c r="I47" s="242"/>
      <c r="J47" s="242"/>
      <c r="K47" s="240"/>
    </row>
    <row r="48" spans="2:11" ht="15" customHeight="1">
      <c r="B48" s="243"/>
      <c r="C48" s="245"/>
      <c r="D48" s="245"/>
      <c r="E48" s="242" t="s">
        <v>405</v>
      </c>
      <c r="F48" s="242"/>
      <c r="G48" s="242"/>
      <c r="H48" s="242"/>
      <c r="I48" s="242"/>
      <c r="J48" s="242"/>
      <c r="K48" s="240"/>
    </row>
    <row r="49" spans="2:11" ht="15" customHeight="1">
      <c r="B49" s="243"/>
      <c r="C49" s="245"/>
      <c r="D49" s="242" t="s">
        <v>406</v>
      </c>
      <c r="E49" s="242"/>
      <c r="F49" s="242"/>
      <c r="G49" s="242"/>
      <c r="H49" s="242"/>
      <c r="I49" s="242"/>
      <c r="J49" s="242"/>
      <c r="K49" s="240"/>
    </row>
    <row r="50" spans="2:11" ht="25.5" customHeight="1">
      <c r="B50" s="238"/>
      <c r="C50" s="239" t="s">
        <v>407</v>
      </c>
      <c r="D50" s="239"/>
      <c r="E50" s="239"/>
      <c r="F50" s="239"/>
      <c r="G50" s="239"/>
      <c r="H50" s="239"/>
      <c r="I50" s="239"/>
      <c r="J50" s="239"/>
      <c r="K50" s="240"/>
    </row>
    <row r="51" spans="2:11" ht="5.25" customHeight="1">
      <c r="B51" s="238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8"/>
      <c r="C52" s="242" t="s">
        <v>408</v>
      </c>
      <c r="D52" s="242"/>
      <c r="E52" s="242"/>
      <c r="F52" s="242"/>
      <c r="G52" s="242"/>
      <c r="H52" s="242"/>
      <c r="I52" s="242"/>
      <c r="J52" s="242"/>
      <c r="K52" s="240"/>
    </row>
    <row r="53" spans="2:11" ht="15" customHeight="1">
      <c r="B53" s="238"/>
      <c r="C53" s="242" t="s">
        <v>409</v>
      </c>
      <c r="D53" s="242"/>
      <c r="E53" s="242"/>
      <c r="F53" s="242"/>
      <c r="G53" s="242"/>
      <c r="H53" s="242"/>
      <c r="I53" s="242"/>
      <c r="J53" s="242"/>
      <c r="K53" s="240"/>
    </row>
    <row r="54" spans="2:11" ht="12.75" customHeight="1">
      <c r="B54" s="238"/>
      <c r="C54" s="244"/>
      <c r="D54" s="244"/>
      <c r="E54" s="244"/>
      <c r="F54" s="244"/>
      <c r="G54" s="244"/>
      <c r="H54" s="244"/>
      <c r="I54" s="244"/>
      <c r="J54" s="244"/>
      <c r="K54" s="240"/>
    </row>
    <row r="55" spans="2:11" ht="15" customHeight="1">
      <c r="B55" s="238"/>
      <c r="C55" s="242" t="s">
        <v>410</v>
      </c>
      <c r="D55" s="242"/>
      <c r="E55" s="242"/>
      <c r="F55" s="242"/>
      <c r="G55" s="242"/>
      <c r="H55" s="242"/>
      <c r="I55" s="242"/>
      <c r="J55" s="242"/>
      <c r="K55" s="240"/>
    </row>
    <row r="56" spans="2:11" ht="15" customHeight="1">
      <c r="B56" s="238"/>
      <c r="C56" s="245"/>
      <c r="D56" s="242" t="s">
        <v>411</v>
      </c>
      <c r="E56" s="242"/>
      <c r="F56" s="242"/>
      <c r="G56" s="242"/>
      <c r="H56" s="242"/>
      <c r="I56" s="242"/>
      <c r="J56" s="242"/>
      <c r="K56" s="240"/>
    </row>
    <row r="57" spans="2:11" ht="15" customHeight="1">
      <c r="B57" s="238"/>
      <c r="C57" s="245"/>
      <c r="D57" s="242" t="s">
        <v>412</v>
      </c>
      <c r="E57" s="242"/>
      <c r="F57" s="242"/>
      <c r="G57" s="242"/>
      <c r="H57" s="242"/>
      <c r="I57" s="242"/>
      <c r="J57" s="242"/>
      <c r="K57" s="240"/>
    </row>
    <row r="58" spans="2:11" ht="15" customHeight="1">
      <c r="B58" s="238"/>
      <c r="C58" s="245"/>
      <c r="D58" s="242" t="s">
        <v>413</v>
      </c>
      <c r="E58" s="242"/>
      <c r="F58" s="242"/>
      <c r="G58" s="242"/>
      <c r="H58" s="242"/>
      <c r="I58" s="242"/>
      <c r="J58" s="242"/>
      <c r="K58" s="240"/>
    </row>
    <row r="59" spans="2:11" ht="15" customHeight="1">
      <c r="B59" s="238"/>
      <c r="C59" s="245"/>
      <c r="D59" s="242" t="s">
        <v>414</v>
      </c>
      <c r="E59" s="242"/>
      <c r="F59" s="242"/>
      <c r="G59" s="242"/>
      <c r="H59" s="242"/>
      <c r="I59" s="242"/>
      <c r="J59" s="242"/>
      <c r="K59" s="240"/>
    </row>
    <row r="60" spans="2:11" ht="15" customHeight="1">
      <c r="B60" s="238"/>
      <c r="C60" s="245"/>
      <c r="D60" s="248" t="s">
        <v>415</v>
      </c>
      <c r="E60" s="248"/>
      <c r="F60" s="248"/>
      <c r="G60" s="248"/>
      <c r="H60" s="248"/>
      <c r="I60" s="248"/>
      <c r="J60" s="248"/>
      <c r="K60" s="240"/>
    </row>
    <row r="61" spans="2:11" ht="15" customHeight="1">
      <c r="B61" s="238"/>
      <c r="C61" s="245"/>
      <c r="D61" s="242" t="s">
        <v>416</v>
      </c>
      <c r="E61" s="242"/>
      <c r="F61" s="242"/>
      <c r="G61" s="242"/>
      <c r="H61" s="242"/>
      <c r="I61" s="242"/>
      <c r="J61" s="242"/>
      <c r="K61" s="240"/>
    </row>
    <row r="62" spans="2:11" ht="12.75" customHeight="1">
      <c r="B62" s="238"/>
      <c r="C62" s="245"/>
      <c r="D62" s="245"/>
      <c r="E62" s="249"/>
      <c r="F62" s="245"/>
      <c r="G62" s="245"/>
      <c r="H62" s="245"/>
      <c r="I62" s="245"/>
      <c r="J62" s="245"/>
      <c r="K62" s="240"/>
    </row>
    <row r="63" spans="2:11" ht="15" customHeight="1">
      <c r="B63" s="238"/>
      <c r="C63" s="245"/>
      <c r="D63" s="242" t="s">
        <v>417</v>
      </c>
      <c r="E63" s="242"/>
      <c r="F63" s="242"/>
      <c r="G63" s="242"/>
      <c r="H63" s="242"/>
      <c r="I63" s="242"/>
      <c r="J63" s="242"/>
      <c r="K63" s="240"/>
    </row>
    <row r="64" spans="2:11" ht="15" customHeight="1">
      <c r="B64" s="238"/>
      <c r="C64" s="245"/>
      <c r="D64" s="248" t="s">
        <v>418</v>
      </c>
      <c r="E64" s="248"/>
      <c r="F64" s="248"/>
      <c r="G64" s="248"/>
      <c r="H64" s="248"/>
      <c r="I64" s="248"/>
      <c r="J64" s="248"/>
      <c r="K64" s="240"/>
    </row>
    <row r="65" spans="2:11" ht="15" customHeight="1">
      <c r="B65" s="238"/>
      <c r="C65" s="245"/>
      <c r="D65" s="242" t="s">
        <v>419</v>
      </c>
      <c r="E65" s="242"/>
      <c r="F65" s="242"/>
      <c r="G65" s="242"/>
      <c r="H65" s="242"/>
      <c r="I65" s="242"/>
      <c r="J65" s="242"/>
      <c r="K65" s="240"/>
    </row>
    <row r="66" spans="2:11" ht="15" customHeight="1">
      <c r="B66" s="238"/>
      <c r="C66" s="245"/>
      <c r="D66" s="242" t="s">
        <v>420</v>
      </c>
      <c r="E66" s="242"/>
      <c r="F66" s="242"/>
      <c r="G66" s="242"/>
      <c r="H66" s="242"/>
      <c r="I66" s="242"/>
      <c r="J66" s="242"/>
      <c r="K66" s="240"/>
    </row>
    <row r="67" spans="2:11" ht="15" customHeight="1">
      <c r="B67" s="238"/>
      <c r="C67" s="245"/>
      <c r="D67" s="242" t="s">
        <v>421</v>
      </c>
      <c r="E67" s="242"/>
      <c r="F67" s="242"/>
      <c r="G67" s="242"/>
      <c r="H67" s="242"/>
      <c r="I67" s="242"/>
      <c r="J67" s="242"/>
      <c r="K67" s="240"/>
    </row>
    <row r="68" spans="2:11" ht="15" customHeight="1">
      <c r="B68" s="238"/>
      <c r="C68" s="245"/>
      <c r="D68" s="242" t="s">
        <v>422</v>
      </c>
      <c r="E68" s="242"/>
      <c r="F68" s="242"/>
      <c r="G68" s="242"/>
      <c r="H68" s="242"/>
      <c r="I68" s="242"/>
      <c r="J68" s="242"/>
      <c r="K68" s="240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259" t="s">
        <v>360</v>
      </c>
      <c r="D73" s="259"/>
      <c r="E73" s="259"/>
      <c r="F73" s="259"/>
      <c r="G73" s="259"/>
      <c r="H73" s="259"/>
      <c r="I73" s="259"/>
      <c r="J73" s="259"/>
      <c r="K73" s="260"/>
    </row>
    <row r="74" spans="2:11" ht="17.25" customHeight="1">
      <c r="B74" s="258"/>
      <c r="C74" s="261" t="s">
        <v>423</v>
      </c>
      <c r="D74" s="261"/>
      <c r="E74" s="261"/>
      <c r="F74" s="261" t="s">
        <v>424</v>
      </c>
      <c r="G74" s="262"/>
      <c r="H74" s="261" t="s">
        <v>102</v>
      </c>
      <c r="I74" s="261" t="s">
        <v>56</v>
      </c>
      <c r="J74" s="261" t="s">
        <v>425</v>
      </c>
      <c r="K74" s="260"/>
    </row>
    <row r="75" spans="2:11" ht="17.25" customHeight="1">
      <c r="B75" s="258"/>
      <c r="C75" s="263" t="s">
        <v>426</v>
      </c>
      <c r="D75" s="263"/>
      <c r="E75" s="263"/>
      <c r="F75" s="264" t="s">
        <v>427</v>
      </c>
      <c r="G75" s="265"/>
      <c r="H75" s="263"/>
      <c r="I75" s="263"/>
      <c r="J75" s="263" t="s">
        <v>428</v>
      </c>
      <c r="K75" s="260"/>
    </row>
    <row r="76" spans="2:11" ht="5.25" customHeight="1">
      <c r="B76" s="258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8"/>
      <c r="C77" s="247" t="s">
        <v>52</v>
      </c>
      <c r="D77" s="266"/>
      <c r="E77" s="266"/>
      <c r="F77" s="268" t="s">
        <v>429</v>
      </c>
      <c r="G77" s="267"/>
      <c r="H77" s="247" t="s">
        <v>430</v>
      </c>
      <c r="I77" s="247" t="s">
        <v>431</v>
      </c>
      <c r="J77" s="247">
        <v>20</v>
      </c>
      <c r="K77" s="260"/>
    </row>
    <row r="78" spans="2:11" ht="15" customHeight="1">
      <c r="B78" s="258"/>
      <c r="C78" s="247" t="s">
        <v>432</v>
      </c>
      <c r="D78" s="247"/>
      <c r="E78" s="247"/>
      <c r="F78" s="268" t="s">
        <v>429</v>
      </c>
      <c r="G78" s="267"/>
      <c r="H78" s="247" t="s">
        <v>433</v>
      </c>
      <c r="I78" s="247" t="s">
        <v>431</v>
      </c>
      <c r="J78" s="247">
        <v>120</v>
      </c>
      <c r="K78" s="260"/>
    </row>
    <row r="79" spans="2:11" ht="15" customHeight="1">
      <c r="B79" s="269"/>
      <c r="C79" s="247" t="s">
        <v>434</v>
      </c>
      <c r="D79" s="247"/>
      <c r="E79" s="247"/>
      <c r="F79" s="268" t="s">
        <v>435</v>
      </c>
      <c r="G79" s="267"/>
      <c r="H79" s="247" t="s">
        <v>436</v>
      </c>
      <c r="I79" s="247" t="s">
        <v>431</v>
      </c>
      <c r="J79" s="247">
        <v>50</v>
      </c>
      <c r="K79" s="260"/>
    </row>
    <row r="80" spans="2:11" ht="15" customHeight="1">
      <c r="B80" s="269"/>
      <c r="C80" s="247" t="s">
        <v>437</v>
      </c>
      <c r="D80" s="247"/>
      <c r="E80" s="247"/>
      <c r="F80" s="268" t="s">
        <v>429</v>
      </c>
      <c r="G80" s="267"/>
      <c r="H80" s="247" t="s">
        <v>438</v>
      </c>
      <c r="I80" s="247" t="s">
        <v>439</v>
      </c>
      <c r="J80" s="247"/>
      <c r="K80" s="260"/>
    </row>
    <row r="81" spans="2:11" ht="15" customHeight="1">
      <c r="B81" s="269"/>
      <c r="C81" s="270" t="s">
        <v>440</v>
      </c>
      <c r="D81" s="270"/>
      <c r="E81" s="270"/>
      <c r="F81" s="271" t="s">
        <v>435</v>
      </c>
      <c r="G81" s="270"/>
      <c r="H81" s="270" t="s">
        <v>441</v>
      </c>
      <c r="I81" s="270" t="s">
        <v>431</v>
      </c>
      <c r="J81" s="270">
        <v>15</v>
      </c>
      <c r="K81" s="260"/>
    </row>
    <row r="82" spans="2:11" ht="15" customHeight="1">
      <c r="B82" s="269"/>
      <c r="C82" s="270" t="s">
        <v>442</v>
      </c>
      <c r="D82" s="270"/>
      <c r="E82" s="270"/>
      <c r="F82" s="271" t="s">
        <v>435</v>
      </c>
      <c r="G82" s="270"/>
      <c r="H82" s="270" t="s">
        <v>443</v>
      </c>
      <c r="I82" s="270" t="s">
        <v>431</v>
      </c>
      <c r="J82" s="270">
        <v>15</v>
      </c>
      <c r="K82" s="260"/>
    </row>
    <row r="83" spans="2:11" ht="15" customHeight="1">
      <c r="B83" s="269"/>
      <c r="C83" s="270" t="s">
        <v>444</v>
      </c>
      <c r="D83" s="270"/>
      <c r="E83" s="270"/>
      <c r="F83" s="271" t="s">
        <v>435</v>
      </c>
      <c r="G83" s="270"/>
      <c r="H83" s="270" t="s">
        <v>445</v>
      </c>
      <c r="I83" s="270" t="s">
        <v>431</v>
      </c>
      <c r="J83" s="270">
        <v>20</v>
      </c>
      <c r="K83" s="260"/>
    </row>
    <row r="84" spans="2:11" ht="15" customHeight="1">
      <c r="B84" s="269"/>
      <c r="C84" s="270" t="s">
        <v>446</v>
      </c>
      <c r="D84" s="270"/>
      <c r="E84" s="270"/>
      <c r="F84" s="271" t="s">
        <v>435</v>
      </c>
      <c r="G84" s="270"/>
      <c r="H84" s="270" t="s">
        <v>447</v>
      </c>
      <c r="I84" s="270" t="s">
        <v>431</v>
      </c>
      <c r="J84" s="270">
        <v>20</v>
      </c>
      <c r="K84" s="260"/>
    </row>
    <row r="85" spans="2:11" ht="15" customHeight="1">
      <c r="B85" s="269"/>
      <c r="C85" s="247" t="s">
        <v>448</v>
      </c>
      <c r="D85" s="247"/>
      <c r="E85" s="247"/>
      <c r="F85" s="268" t="s">
        <v>435</v>
      </c>
      <c r="G85" s="267"/>
      <c r="H85" s="247" t="s">
        <v>449</v>
      </c>
      <c r="I85" s="247" t="s">
        <v>431</v>
      </c>
      <c r="J85" s="247">
        <v>50</v>
      </c>
      <c r="K85" s="260"/>
    </row>
    <row r="86" spans="2:11" ht="15" customHeight="1">
      <c r="B86" s="269"/>
      <c r="C86" s="247" t="s">
        <v>450</v>
      </c>
      <c r="D86" s="247"/>
      <c r="E86" s="247"/>
      <c r="F86" s="268" t="s">
        <v>435</v>
      </c>
      <c r="G86" s="267"/>
      <c r="H86" s="247" t="s">
        <v>451</v>
      </c>
      <c r="I86" s="247" t="s">
        <v>431</v>
      </c>
      <c r="J86" s="247">
        <v>20</v>
      </c>
      <c r="K86" s="260"/>
    </row>
    <row r="87" spans="2:11" ht="15" customHeight="1">
      <c r="B87" s="269"/>
      <c r="C87" s="247" t="s">
        <v>452</v>
      </c>
      <c r="D87" s="247"/>
      <c r="E87" s="247"/>
      <c r="F87" s="268" t="s">
        <v>435</v>
      </c>
      <c r="G87" s="267"/>
      <c r="H87" s="247" t="s">
        <v>453</v>
      </c>
      <c r="I87" s="247" t="s">
        <v>431</v>
      </c>
      <c r="J87" s="247">
        <v>20</v>
      </c>
      <c r="K87" s="260"/>
    </row>
    <row r="88" spans="2:11" ht="15" customHeight="1">
      <c r="B88" s="269"/>
      <c r="C88" s="247" t="s">
        <v>454</v>
      </c>
      <c r="D88" s="247"/>
      <c r="E88" s="247"/>
      <c r="F88" s="268" t="s">
        <v>435</v>
      </c>
      <c r="G88" s="267"/>
      <c r="H88" s="247" t="s">
        <v>455</v>
      </c>
      <c r="I88" s="247" t="s">
        <v>431</v>
      </c>
      <c r="J88" s="247">
        <v>50</v>
      </c>
      <c r="K88" s="260"/>
    </row>
    <row r="89" spans="2:11" ht="15" customHeight="1">
      <c r="B89" s="269"/>
      <c r="C89" s="247" t="s">
        <v>456</v>
      </c>
      <c r="D89" s="247"/>
      <c r="E89" s="247"/>
      <c r="F89" s="268" t="s">
        <v>435</v>
      </c>
      <c r="G89" s="267"/>
      <c r="H89" s="247" t="s">
        <v>456</v>
      </c>
      <c r="I89" s="247" t="s">
        <v>431</v>
      </c>
      <c r="J89" s="247">
        <v>50</v>
      </c>
      <c r="K89" s="260"/>
    </row>
    <row r="90" spans="2:11" ht="15" customHeight="1">
      <c r="B90" s="269"/>
      <c r="C90" s="247" t="s">
        <v>108</v>
      </c>
      <c r="D90" s="247"/>
      <c r="E90" s="247"/>
      <c r="F90" s="268" t="s">
        <v>435</v>
      </c>
      <c r="G90" s="267"/>
      <c r="H90" s="247" t="s">
        <v>457</v>
      </c>
      <c r="I90" s="247" t="s">
        <v>431</v>
      </c>
      <c r="J90" s="247">
        <v>255</v>
      </c>
      <c r="K90" s="260"/>
    </row>
    <row r="91" spans="2:11" ht="15" customHeight="1">
      <c r="B91" s="269"/>
      <c r="C91" s="247" t="s">
        <v>458</v>
      </c>
      <c r="D91" s="247"/>
      <c r="E91" s="247"/>
      <c r="F91" s="268" t="s">
        <v>429</v>
      </c>
      <c r="G91" s="267"/>
      <c r="H91" s="247" t="s">
        <v>459</v>
      </c>
      <c r="I91" s="247" t="s">
        <v>460</v>
      </c>
      <c r="J91" s="247"/>
      <c r="K91" s="260"/>
    </row>
    <row r="92" spans="2:11" ht="15" customHeight="1">
      <c r="B92" s="269"/>
      <c r="C92" s="247" t="s">
        <v>461</v>
      </c>
      <c r="D92" s="247"/>
      <c r="E92" s="247"/>
      <c r="F92" s="268" t="s">
        <v>429</v>
      </c>
      <c r="G92" s="267"/>
      <c r="H92" s="247" t="s">
        <v>462</v>
      </c>
      <c r="I92" s="247" t="s">
        <v>463</v>
      </c>
      <c r="J92" s="247"/>
      <c r="K92" s="260"/>
    </row>
    <row r="93" spans="2:11" ht="15" customHeight="1">
      <c r="B93" s="269"/>
      <c r="C93" s="247" t="s">
        <v>464</v>
      </c>
      <c r="D93" s="247"/>
      <c r="E93" s="247"/>
      <c r="F93" s="268" t="s">
        <v>429</v>
      </c>
      <c r="G93" s="267"/>
      <c r="H93" s="247" t="s">
        <v>464</v>
      </c>
      <c r="I93" s="247" t="s">
        <v>463</v>
      </c>
      <c r="J93" s="247"/>
      <c r="K93" s="260"/>
    </row>
    <row r="94" spans="2:11" ht="15" customHeight="1">
      <c r="B94" s="269"/>
      <c r="C94" s="247" t="s">
        <v>37</v>
      </c>
      <c r="D94" s="247"/>
      <c r="E94" s="247"/>
      <c r="F94" s="268" t="s">
        <v>429</v>
      </c>
      <c r="G94" s="267"/>
      <c r="H94" s="247" t="s">
        <v>465</v>
      </c>
      <c r="I94" s="247" t="s">
        <v>463</v>
      </c>
      <c r="J94" s="247"/>
      <c r="K94" s="260"/>
    </row>
    <row r="95" spans="2:11" ht="15" customHeight="1">
      <c r="B95" s="269"/>
      <c r="C95" s="247" t="s">
        <v>47</v>
      </c>
      <c r="D95" s="247"/>
      <c r="E95" s="247"/>
      <c r="F95" s="268" t="s">
        <v>429</v>
      </c>
      <c r="G95" s="267"/>
      <c r="H95" s="247" t="s">
        <v>466</v>
      </c>
      <c r="I95" s="247" t="s">
        <v>463</v>
      </c>
      <c r="J95" s="247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259" t="s">
        <v>467</v>
      </c>
      <c r="D100" s="259"/>
      <c r="E100" s="259"/>
      <c r="F100" s="259"/>
      <c r="G100" s="259"/>
      <c r="H100" s="259"/>
      <c r="I100" s="259"/>
      <c r="J100" s="259"/>
      <c r="K100" s="260"/>
    </row>
    <row r="101" spans="2:11" ht="17.25" customHeight="1">
      <c r="B101" s="258"/>
      <c r="C101" s="261" t="s">
        <v>423</v>
      </c>
      <c r="D101" s="261"/>
      <c r="E101" s="261"/>
      <c r="F101" s="261" t="s">
        <v>424</v>
      </c>
      <c r="G101" s="262"/>
      <c r="H101" s="261" t="s">
        <v>102</v>
      </c>
      <c r="I101" s="261" t="s">
        <v>56</v>
      </c>
      <c r="J101" s="261" t="s">
        <v>425</v>
      </c>
      <c r="K101" s="260"/>
    </row>
    <row r="102" spans="2:11" ht="17.25" customHeight="1">
      <c r="B102" s="258"/>
      <c r="C102" s="263" t="s">
        <v>426</v>
      </c>
      <c r="D102" s="263"/>
      <c r="E102" s="263"/>
      <c r="F102" s="264" t="s">
        <v>427</v>
      </c>
      <c r="G102" s="265"/>
      <c r="H102" s="263"/>
      <c r="I102" s="263"/>
      <c r="J102" s="263" t="s">
        <v>428</v>
      </c>
      <c r="K102" s="260"/>
    </row>
    <row r="103" spans="2:11" ht="5.25" customHeight="1">
      <c r="B103" s="258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8"/>
      <c r="C104" s="247" t="s">
        <v>52</v>
      </c>
      <c r="D104" s="266"/>
      <c r="E104" s="266"/>
      <c r="F104" s="268" t="s">
        <v>429</v>
      </c>
      <c r="G104" s="277"/>
      <c r="H104" s="247" t="s">
        <v>468</v>
      </c>
      <c r="I104" s="247" t="s">
        <v>431</v>
      </c>
      <c r="J104" s="247">
        <v>20</v>
      </c>
      <c r="K104" s="260"/>
    </row>
    <row r="105" spans="2:11" ht="15" customHeight="1">
      <c r="B105" s="258"/>
      <c r="C105" s="247" t="s">
        <v>432</v>
      </c>
      <c r="D105" s="247"/>
      <c r="E105" s="247"/>
      <c r="F105" s="268" t="s">
        <v>429</v>
      </c>
      <c r="G105" s="247"/>
      <c r="H105" s="247" t="s">
        <v>468</v>
      </c>
      <c r="I105" s="247" t="s">
        <v>431</v>
      </c>
      <c r="J105" s="247">
        <v>120</v>
      </c>
      <c r="K105" s="260"/>
    </row>
    <row r="106" spans="2:11" ht="15" customHeight="1">
      <c r="B106" s="269"/>
      <c r="C106" s="247" t="s">
        <v>434</v>
      </c>
      <c r="D106" s="247"/>
      <c r="E106" s="247"/>
      <c r="F106" s="268" t="s">
        <v>435</v>
      </c>
      <c r="G106" s="247"/>
      <c r="H106" s="247" t="s">
        <v>468</v>
      </c>
      <c r="I106" s="247" t="s">
        <v>431</v>
      </c>
      <c r="J106" s="247">
        <v>50</v>
      </c>
      <c r="K106" s="260"/>
    </row>
    <row r="107" spans="2:11" ht="15" customHeight="1">
      <c r="B107" s="269"/>
      <c r="C107" s="247" t="s">
        <v>437</v>
      </c>
      <c r="D107" s="247"/>
      <c r="E107" s="247"/>
      <c r="F107" s="268" t="s">
        <v>429</v>
      </c>
      <c r="G107" s="247"/>
      <c r="H107" s="247" t="s">
        <v>468</v>
      </c>
      <c r="I107" s="247" t="s">
        <v>439</v>
      </c>
      <c r="J107" s="247"/>
      <c r="K107" s="260"/>
    </row>
    <row r="108" spans="2:11" ht="15" customHeight="1">
      <c r="B108" s="269"/>
      <c r="C108" s="247" t="s">
        <v>448</v>
      </c>
      <c r="D108" s="247"/>
      <c r="E108" s="247"/>
      <c r="F108" s="268" t="s">
        <v>435</v>
      </c>
      <c r="G108" s="247"/>
      <c r="H108" s="247" t="s">
        <v>468</v>
      </c>
      <c r="I108" s="247" t="s">
        <v>431</v>
      </c>
      <c r="J108" s="247">
        <v>50</v>
      </c>
      <c r="K108" s="260"/>
    </row>
    <row r="109" spans="2:11" ht="15" customHeight="1">
      <c r="B109" s="269"/>
      <c r="C109" s="247" t="s">
        <v>456</v>
      </c>
      <c r="D109" s="247"/>
      <c r="E109" s="247"/>
      <c r="F109" s="268" t="s">
        <v>435</v>
      </c>
      <c r="G109" s="247"/>
      <c r="H109" s="247" t="s">
        <v>468</v>
      </c>
      <c r="I109" s="247" t="s">
        <v>431</v>
      </c>
      <c r="J109" s="247">
        <v>50</v>
      </c>
      <c r="K109" s="260"/>
    </row>
    <row r="110" spans="2:11" ht="15" customHeight="1">
      <c r="B110" s="269"/>
      <c r="C110" s="247" t="s">
        <v>454</v>
      </c>
      <c r="D110" s="247"/>
      <c r="E110" s="247"/>
      <c r="F110" s="268" t="s">
        <v>435</v>
      </c>
      <c r="G110" s="247"/>
      <c r="H110" s="247" t="s">
        <v>468</v>
      </c>
      <c r="I110" s="247" t="s">
        <v>431</v>
      </c>
      <c r="J110" s="247">
        <v>50</v>
      </c>
      <c r="K110" s="260"/>
    </row>
    <row r="111" spans="2:11" ht="15" customHeight="1">
      <c r="B111" s="269"/>
      <c r="C111" s="247" t="s">
        <v>52</v>
      </c>
      <c r="D111" s="247"/>
      <c r="E111" s="247"/>
      <c r="F111" s="268" t="s">
        <v>429</v>
      </c>
      <c r="G111" s="247"/>
      <c r="H111" s="247" t="s">
        <v>469</v>
      </c>
      <c r="I111" s="247" t="s">
        <v>431</v>
      </c>
      <c r="J111" s="247">
        <v>20</v>
      </c>
      <c r="K111" s="260"/>
    </row>
    <row r="112" spans="2:11" ht="15" customHeight="1">
      <c r="B112" s="269"/>
      <c r="C112" s="247" t="s">
        <v>470</v>
      </c>
      <c r="D112" s="247"/>
      <c r="E112" s="247"/>
      <c r="F112" s="268" t="s">
        <v>429</v>
      </c>
      <c r="G112" s="247"/>
      <c r="H112" s="247" t="s">
        <v>471</v>
      </c>
      <c r="I112" s="247" t="s">
        <v>431</v>
      </c>
      <c r="J112" s="247">
        <v>120</v>
      </c>
      <c r="K112" s="260"/>
    </row>
    <row r="113" spans="2:11" ht="15" customHeight="1">
      <c r="B113" s="269"/>
      <c r="C113" s="247" t="s">
        <v>37</v>
      </c>
      <c r="D113" s="247"/>
      <c r="E113" s="247"/>
      <c r="F113" s="268" t="s">
        <v>429</v>
      </c>
      <c r="G113" s="247"/>
      <c r="H113" s="247" t="s">
        <v>472</v>
      </c>
      <c r="I113" s="247" t="s">
        <v>463</v>
      </c>
      <c r="J113" s="247"/>
      <c r="K113" s="260"/>
    </row>
    <row r="114" spans="2:11" ht="15" customHeight="1">
      <c r="B114" s="269"/>
      <c r="C114" s="247" t="s">
        <v>47</v>
      </c>
      <c r="D114" s="247"/>
      <c r="E114" s="247"/>
      <c r="F114" s="268" t="s">
        <v>429</v>
      </c>
      <c r="G114" s="247"/>
      <c r="H114" s="247" t="s">
        <v>473</v>
      </c>
      <c r="I114" s="247" t="s">
        <v>463</v>
      </c>
      <c r="J114" s="247"/>
      <c r="K114" s="260"/>
    </row>
    <row r="115" spans="2:11" ht="15" customHeight="1">
      <c r="B115" s="269"/>
      <c r="C115" s="247" t="s">
        <v>56</v>
      </c>
      <c r="D115" s="247"/>
      <c r="E115" s="247"/>
      <c r="F115" s="268" t="s">
        <v>429</v>
      </c>
      <c r="G115" s="247"/>
      <c r="H115" s="247" t="s">
        <v>474</v>
      </c>
      <c r="I115" s="247" t="s">
        <v>475</v>
      </c>
      <c r="J115" s="247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4"/>
      <c r="D117" s="244"/>
      <c r="E117" s="244"/>
      <c r="F117" s="280"/>
      <c r="G117" s="244"/>
      <c r="H117" s="244"/>
      <c r="I117" s="244"/>
      <c r="J117" s="244"/>
      <c r="K117" s="279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235" t="s">
        <v>476</v>
      </c>
      <c r="D120" s="235"/>
      <c r="E120" s="235"/>
      <c r="F120" s="235"/>
      <c r="G120" s="235"/>
      <c r="H120" s="235"/>
      <c r="I120" s="235"/>
      <c r="J120" s="235"/>
      <c r="K120" s="285"/>
    </row>
    <row r="121" spans="2:11" ht="17.25" customHeight="1">
      <c r="B121" s="286"/>
      <c r="C121" s="261" t="s">
        <v>423</v>
      </c>
      <c r="D121" s="261"/>
      <c r="E121" s="261"/>
      <c r="F121" s="261" t="s">
        <v>424</v>
      </c>
      <c r="G121" s="262"/>
      <c r="H121" s="261" t="s">
        <v>102</v>
      </c>
      <c r="I121" s="261" t="s">
        <v>56</v>
      </c>
      <c r="J121" s="261" t="s">
        <v>425</v>
      </c>
      <c r="K121" s="287"/>
    </row>
    <row r="122" spans="2:11" ht="17.25" customHeight="1">
      <c r="B122" s="286"/>
      <c r="C122" s="263" t="s">
        <v>426</v>
      </c>
      <c r="D122" s="263"/>
      <c r="E122" s="263"/>
      <c r="F122" s="264" t="s">
        <v>427</v>
      </c>
      <c r="G122" s="265"/>
      <c r="H122" s="263"/>
      <c r="I122" s="263"/>
      <c r="J122" s="263" t="s">
        <v>428</v>
      </c>
      <c r="K122" s="287"/>
    </row>
    <row r="123" spans="2:11" ht="5.25" customHeight="1">
      <c r="B123" s="288"/>
      <c r="C123" s="266"/>
      <c r="D123" s="266"/>
      <c r="E123" s="266"/>
      <c r="F123" s="266"/>
      <c r="G123" s="247"/>
      <c r="H123" s="266"/>
      <c r="I123" s="266"/>
      <c r="J123" s="266"/>
      <c r="K123" s="289"/>
    </row>
    <row r="124" spans="2:11" ht="15" customHeight="1">
      <c r="B124" s="288"/>
      <c r="C124" s="247" t="s">
        <v>432</v>
      </c>
      <c r="D124" s="266"/>
      <c r="E124" s="266"/>
      <c r="F124" s="268" t="s">
        <v>429</v>
      </c>
      <c r="G124" s="247"/>
      <c r="H124" s="247" t="s">
        <v>468</v>
      </c>
      <c r="I124" s="247" t="s">
        <v>431</v>
      </c>
      <c r="J124" s="247">
        <v>120</v>
      </c>
      <c r="K124" s="290"/>
    </row>
    <row r="125" spans="2:11" ht="15" customHeight="1">
      <c r="B125" s="288"/>
      <c r="C125" s="247" t="s">
        <v>477</v>
      </c>
      <c r="D125" s="247"/>
      <c r="E125" s="247"/>
      <c r="F125" s="268" t="s">
        <v>429</v>
      </c>
      <c r="G125" s="247"/>
      <c r="H125" s="247" t="s">
        <v>478</v>
      </c>
      <c r="I125" s="247" t="s">
        <v>431</v>
      </c>
      <c r="J125" s="247" t="s">
        <v>479</v>
      </c>
      <c r="K125" s="290"/>
    </row>
    <row r="126" spans="2:11" ht="15" customHeight="1">
      <c r="B126" s="288"/>
      <c r="C126" s="247" t="s">
        <v>378</v>
      </c>
      <c r="D126" s="247"/>
      <c r="E126" s="247"/>
      <c r="F126" s="268" t="s">
        <v>429</v>
      </c>
      <c r="G126" s="247"/>
      <c r="H126" s="247" t="s">
        <v>480</v>
      </c>
      <c r="I126" s="247" t="s">
        <v>431</v>
      </c>
      <c r="J126" s="247" t="s">
        <v>479</v>
      </c>
      <c r="K126" s="290"/>
    </row>
    <row r="127" spans="2:11" ht="15" customHeight="1">
      <c r="B127" s="288"/>
      <c r="C127" s="247" t="s">
        <v>440</v>
      </c>
      <c r="D127" s="247"/>
      <c r="E127" s="247"/>
      <c r="F127" s="268" t="s">
        <v>435</v>
      </c>
      <c r="G127" s="247"/>
      <c r="H127" s="247" t="s">
        <v>441</v>
      </c>
      <c r="I127" s="247" t="s">
        <v>431</v>
      </c>
      <c r="J127" s="247">
        <v>15</v>
      </c>
      <c r="K127" s="290"/>
    </row>
    <row r="128" spans="2:11" ht="15" customHeight="1">
      <c r="B128" s="288"/>
      <c r="C128" s="270" t="s">
        <v>442</v>
      </c>
      <c r="D128" s="270"/>
      <c r="E128" s="270"/>
      <c r="F128" s="271" t="s">
        <v>435</v>
      </c>
      <c r="G128" s="270"/>
      <c r="H128" s="270" t="s">
        <v>443</v>
      </c>
      <c r="I128" s="270" t="s">
        <v>431</v>
      </c>
      <c r="J128" s="270">
        <v>15</v>
      </c>
      <c r="K128" s="290"/>
    </row>
    <row r="129" spans="2:11" ht="15" customHeight="1">
      <c r="B129" s="288"/>
      <c r="C129" s="270" t="s">
        <v>444</v>
      </c>
      <c r="D129" s="270"/>
      <c r="E129" s="270"/>
      <c r="F129" s="271" t="s">
        <v>435</v>
      </c>
      <c r="G129" s="270"/>
      <c r="H129" s="270" t="s">
        <v>445</v>
      </c>
      <c r="I129" s="270" t="s">
        <v>431</v>
      </c>
      <c r="J129" s="270">
        <v>20</v>
      </c>
      <c r="K129" s="290"/>
    </row>
    <row r="130" spans="2:11" ht="15" customHeight="1">
      <c r="B130" s="288"/>
      <c r="C130" s="270" t="s">
        <v>446</v>
      </c>
      <c r="D130" s="270"/>
      <c r="E130" s="270"/>
      <c r="F130" s="271" t="s">
        <v>435</v>
      </c>
      <c r="G130" s="270"/>
      <c r="H130" s="270" t="s">
        <v>447</v>
      </c>
      <c r="I130" s="270" t="s">
        <v>431</v>
      </c>
      <c r="J130" s="270">
        <v>20</v>
      </c>
      <c r="K130" s="290"/>
    </row>
    <row r="131" spans="2:11" ht="15" customHeight="1">
      <c r="B131" s="288"/>
      <c r="C131" s="247" t="s">
        <v>434</v>
      </c>
      <c r="D131" s="247"/>
      <c r="E131" s="247"/>
      <c r="F131" s="268" t="s">
        <v>435</v>
      </c>
      <c r="G131" s="247"/>
      <c r="H131" s="247" t="s">
        <v>468</v>
      </c>
      <c r="I131" s="247" t="s">
        <v>431</v>
      </c>
      <c r="J131" s="247">
        <v>50</v>
      </c>
      <c r="K131" s="290"/>
    </row>
    <row r="132" spans="2:11" ht="15" customHeight="1">
      <c r="B132" s="288"/>
      <c r="C132" s="247" t="s">
        <v>448</v>
      </c>
      <c r="D132" s="247"/>
      <c r="E132" s="247"/>
      <c r="F132" s="268" t="s">
        <v>435</v>
      </c>
      <c r="G132" s="247"/>
      <c r="H132" s="247" t="s">
        <v>468</v>
      </c>
      <c r="I132" s="247" t="s">
        <v>431</v>
      </c>
      <c r="J132" s="247">
        <v>50</v>
      </c>
      <c r="K132" s="290"/>
    </row>
    <row r="133" spans="2:11" ht="15" customHeight="1">
      <c r="B133" s="288"/>
      <c r="C133" s="247" t="s">
        <v>454</v>
      </c>
      <c r="D133" s="247"/>
      <c r="E133" s="247"/>
      <c r="F133" s="268" t="s">
        <v>435</v>
      </c>
      <c r="G133" s="247"/>
      <c r="H133" s="247" t="s">
        <v>468</v>
      </c>
      <c r="I133" s="247" t="s">
        <v>431</v>
      </c>
      <c r="J133" s="247">
        <v>50</v>
      </c>
      <c r="K133" s="290"/>
    </row>
    <row r="134" spans="2:11" ht="15" customHeight="1">
      <c r="B134" s="288"/>
      <c r="C134" s="247" t="s">
        <v>456</v>
      </c>
      <c r="D134" s="247"/>
      <c r="E134" s="247"/>
      <c r="F134" s="268" t="s">
        <v>435</v>
      </c>
      <c r="G134" s="247"/>
      <c r="H134" s="247" t="s">
        <v>468</v>
      </c>
      <c r="I134" s="247" t="s">
        <v>431</v>
      </c>
      <c r="J134" s="247">
        <v>50</v>
      </c>
      <c r="K134" s="290"/>
    </row>
    <row r="135" spans="2:11" ht="15" customHeight="1">
      <c r="B135" s="288"/>
      <c r="C135" s="247" t="s">
        <v>108</v>
      </c>
      <c r="D135" s="247"/>
      <c r="E135" s="247"/>
      <c r="F135" s="268" t="s">
        <v>435</v>
      </c>
      <c r="G135" s="247"/>
      <c r="H135" s="247" t="s">
        <v>481</v>
      </c>
      <c r="I135" s="247" t="s">
        <v>431</v>
      </c>
      <c r="J135" s="247">
        <v>255</v>
      </c>
      <c r="K135" s="290"/>
    </row>
    <row r="136" spans="2:11" ht="15" customHeight="1">
      <c r="B136" s="288"/>
      <c r="C136" s="247" t="s">
        <v>458</v>
      </c>
      <c r="D136" s="247"/>
      <c r="E136" s="247"/>
      <c r="F136" s="268" t="s">
        <v>429</v>
      </c>
      <c r="G136" s="247"/>
      <c r="H136" s="247" t="s">
        <v>482</v>
      </c>
      <c r="I136" s="247" t="s">
        <v>460</v>
      </c>
      <c r="J136" s="247"/>
      <c r="K136" s="290"/>
    </row>
    <row r="137" spans="2:11" ht="15" customHeight="1">
      <c r="B137" s="288"/>
      <c r="C137" s="247" t="s">
        <v>461</v>
      </c>
      <c r="D137" s="247"/>
      <c r="E137" s="247"/>
      <c r="F137" s="268" t="s">
        <v>429</v>
      </c>
      <c r="G137" s="247"/>
      <c r="H137" s="247" t="s">
        <v>483</v>
      </c>
      <c r="I137" s="247" t="s">
        <v>463</v>
      </c>
      <c r="J137" s="247"/>
      <c r="K137" s="290"/>
    </row>
    <row r="138" spans="2:11" ht="15" customHeight="1">
      <c r="B138" s="288"/>
      <c r="C138" s="247" t="s">
        <v>464</v>
      </c>
      <c r="D138" s="247"/>
      <c r="E138" s="247"/>
      <c r="F138" s="268" t="s">
        <v>429</v>
      </c>
      <c r="G138" s="247"/>
      <c r="H138" s="247" t="s">
        <v>464</v>
      </c>
      <c r="I138" s="247" t="s">
        <v>463</v>
      </c>
      <c r="J138" s="247"/>
      <c r="K138" s="290"/>
    </row>
    <row r="139" spans="2:11" ht="15" customHeight="1">
      <c r="B139" s="288"/>
      <c r="C139" s="247" t="s">
        <v>37</v>
      </c>
      <c r="D139" s="247"/>
      <c r="E139" s="247"/>
      <c r="F139" s="268" t="s">
        <v>429</v>
      </c>
      <c r="G139" s="247"/>
      <c r="H139" s="247" t="s">
        <v>484</v>
      </c>
      <c r="I139" s="247" t="s">
        <v>463</v>
      </c>
      <c r="J139" s="247"/>
      <c r="K139" s="290"/>
    </row>
    <row r="140" spans="2:11" ht="15" customHeight="1">
      <c r="B140" s="288"/>
      <c r="C140" s="247" t="s">
        <v>485</v>
      </c>
      <c r="D140" s="247"/>
      <c r="E140" s="247"/>
      <c r="F140" s="268" t="s">
        <v>429</v>
      </c>
      <c r="G140" s="247"/>
      <c r="H140" s="247" t="s">
        <v>486</v>
      </c>
      <c r="I140" s="247" t="s">
        <v>463</v>
      </c>
      <c r="J140" s="247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4"/>
      <c r="C142" s="244"/>
      <c r="D142" s="244"/>
      <c r="E142" s="244"/>
      <c r="F142" s="280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259" t="s">
        <v>487</v>
      </c>
      <c r="D145" s="259"/>
      <c r="E145" s="259"/>
      <c r="F145" s="259"/>
      <c r="G145" s="259"/>
      <c r="H145" s="259"/>
      <c r="I145" s="259"/>
      <c r="J145" s="259"/>
      <c r="K145" s="260"/>
    </row>
    <row r="146" spans="2:11" ht="17.25" customHeight="1">
      <c r="B146" s="258"/>
      <c r="C146" s="261" t="s">
        <v>423</v>
      </c>
      <c r="D146" s="261"/>
      <c r="E146" s="261"/>
      <c r="F146" s="261" t="s">
        <v>424</v>
      </c>
      <c r="G146" s="262"/>
      <c r="H146" s="261" t="s">
        <v>102</v>
      </c>
      <c r="I146" s="261" t="s">
        <v>56</v>
      </c>
      <c r="J146" s="261" t="s">
        <v>425</v>
      </c>
      <c r="K146" s="260"/>
    </row>
    <row r="147" spans="2:11" ht="17.25" customHeight="1">
      <c r="B147" s="258"/>
      <c r="C147" s="263" t="s">
        <v>426</v>
      </c>
      <c r="D147" s="263"/>
      <c r="E147" s="263"/>
      <c r="F147" s="264" t="s">
        <v>427</v>
      </c>
      <c r="G147" s="265"/>
      <c r="H147" s="263"/>
      <c r="I147" s="263"/>
      <c r="J147" s="263" t="s">
        <v>428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432</v>
      </c>
      <c r="D149" s="247"/>
      <c r="E149" s="247"/>
      <c r="F149" s="295" t="s">
        <v>429</v>
      </c>
      <c r="G149" s="247"/>
      <c r="H149" s="294" t="s">
        <v>468</v>
      </c>
      <c r="I149" s="294" t="s">
        <v>431</v>
      </c>
      <c r="J149" s="294">
        <v>120</v>
      </c>
      <c r="K149" s="290"/>
    </row>
    <row r="150" spans="2:11" ht="15" customHeight="1">
      <c r="B150" s="269"/>
      <c r="C150" s="294" t="s">
        <v>477</v>
      </c>
      <c r="D150" s="247"/>
      <c r="E150" s="247"/>
      <c r="F150" s="295" t="s">
        <v>429</v>
      </c>
      <c r="G150" s="247"/>
      <c r="H150" s="294" t="s">
        <v>488</v>
      </c>
      <c r="I150" s="294" t="s">
        <v>431</v>
      </c>
      <c r="J150" s="294" t="s">
        <v>479</v>
      </c>
      <c r="K150" s="290"/>
    </row>
    <row r="151" spans="2:11" ht="15" customHeight="1">
      <c r="B151" s="269"/>
      <c r="C151" s="294" t="s">
        <v>378</v>
      </c>
      <c r="D151" s="247"/>
      <c r="E151" s="247"/>
      <c r="F151" s="295" t="s">
        <v>429</v>
      </c>
      <c r="G151" s="247"/>
      <c r="H151" s="294" t="s">
        <v>489</v>
      </c>
      <c r="I151" s="294" t="s">
        <v>431</v>
      </c>
      <c r="J151" s="294" t="s">
        <v>479</v>
      </c>
      <c r="K151" s="290"/>
    </row>
    <row r="152" spans="2:11" ht="15" customHeight="1">
      <c r="B152" s="269"/>
      <c r="C152" s="294" t="s">
        <v>434</v>
      </c>
      <c r="D152" s="247"/>
      <c r="E152" s="247"/>
      <c r="F152" s="295" t="s">
        <v>435</v>
      </c>
      <c r="G152" s="247"/>
      <c r="H152" s="294" t="s">
        <v>468</v>
      </c>
      <c r="I152" s="294" t="s">
        <v>431</v>
      </c>
      <c r="J152" s="294">
        <v>50</v>
      </c>
      <c r="K152" s="290"/>
    </row>
    <row r="153" spans="2:11" ht="15" customHeight="1">
      <c r="B153" s="269"/>
      <c r="C153" s="294" t="s">
        <v>437</v>
      </c>
      <c r="D153" s="247"/>
      <c r="E153" s="247"/>
      <c r="F153" s="295" t="s">
        <v>429</v>
      </c>
      <c r="G153" s="247"/>
      <c r="H153" s="294" t="s">
        <v>468</v>
      </c>
      <c r="I153" s="294" t="s">
        <v>439</v>
      </c>
      <c r="J153" s="294"/>
      <c r="K153" s="290"/>
    </row>
    <row r="154" spans="2:11" ht="15" customHeight="1">
      <c r="B154" s="269"/>
      <c r="C154" s="294" t="s">
        <v>448</v>
      </c>
      <c r="D154" s="247"/>
      <c r="E154" s="247"/>
      <c r="F154" s="295" t="s">
        <v>435</v>
      </c>
      <c r="G154" s="247"/>
      <c r="H154" s="294" t="s">
        <v>468</v>
      </c>
      <c r="I154" s="294" t="s">
        <v>431</v>
      </c>
      <c r="J154" s="294">
        <v>50</v>
      </c>
      <c r="K154" s="290"/>
    </row>
    <row r="155" spans="2:11" ht="15" customHeight="1">
      <c r="B155" s="269"/>
      <c r="C155" s="294" t="s">
        <v>456</v>
      </c>
      <c r="D155" s="247"/>
      <c r="E155" s="247"/>
      <c r="F155" s="295" t="s">
        <v>435</v>
      </c>
      <c r="G155" s="247"/>
      <c r="H155" s="294" t="s">
        <v>468</v>
      </c>
      <c r="I155" s="294" t="s">
        <v>431</v>
      </c>
      <c r="J155" s="294">
        <v>50</v>
      </c>
      <c r="K155" s="290"/>
    </row>
    <row r="156" spans="2:11" ht="15" customHeight="1">
      <c r="B156" s="269"/>
      <c r="C156" s="294" t="s">
        <v>454</v>
      </c>
      <c r="D156" s="247"/>
      <c r="E156" s="247"/>
      <c r="F156" s="295" t="s">
        <v>435</v>
      </c>
      <c r="G156" s="247"/>
      <c r="H156" s="294" t="s">
        <v>468</v>
      </c>
      <c r="I156" s="294" t="s">
        <v>431</v>
      </c>
      <c r="J156" s="294">
        <v>50</v>
      </c>
      <c r="K156" s="290"/>
    </row>
    <row r="157" spans="2:11" ht="15" customHeight="1">
      <c r="B157" s="269"/>
      <c r="C157" s="294" t="s">
        <v>89</v>
      </c>
      <c r="D157" s="247"/>
      <c r="E157" s="247"/>
      <c r="F157" s="295" t="s">
        <v>429</v>
      </c>
      <c r="G157" s="247"/>
      <c r="H157" s="294" t="s">
        <v>490</v>
      </c>
      <c r="I157" s="294" t="s">
        <v>431</v>
      </c>
      <c r="J157" s="294" t="s">
        <v>491</v>
      </c>
      <c r="K157" s="290"/>
    </row>
    <row r="158" spans="2:11" ht="15" customHeight="1">
      <c r="B158" s="269"/>
      <c r="C158" s="294" t="s">
        <v>492</v>
      </c>
      <c r="D158" s="247"/>
      <c r="E158" s="247"/>
      <c r="F158" s="295" t="s">
        <v>429</v>
      </c>
      <c r="G158" s="247"/>
      <c r="H158" s="294" t="s">
        <v>493</v>
      </c>
      <c r="I158" s="294" t="s">
        <v>463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4"/>
      <c r="C160" s="247"/>
      <c r="D160" s="247"/>
      <c r="E160" s="247"/>
      <c r="F160" s="268"/>
      <c r="G160" s="247"/>
      <c r="H160" s="247"/>
      <c r="I160" s="247"/>
      <c r="J160" s="247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235" t="s">
        <v>494</v>
      </c>
      <c r="D163" s="235"/>
      <c r="E163" s="235"/>
      <c r="F163" s="235"/>
      <c r="G163" s="235"/>
      <c r="H163" s="235"/>
      <c r="I163" s="235"/>
      <c r="J163" s="235"/>
      <c r="K163" s="236"/>
    </row>
    <row r="164" spans="2:11" ht="17.25" customHeight="1">
      <c r="B164" s="234"/>
      <c r="C164" s="261" t="s">
        <v>423</v>
      </c>
      <c r="D164" s="261"/>
      <c r="E164" s="261"/>
      <c r="F164" s="261" t="s">
        <v>424</v>
      </c>
      <c r="G164" s="298"/>
      <c r="H164" s="299" t="s">
        <v>102</v>
      </c>
      <c r="I164" s="299" t="s">
        <v>56</v>
      </c>
      <c r="J164" s="261" t="s">
        <v>425</v>
      </c>
      <c r="K164" s="236"/>
    </row>
    <row r="165" spans="2:11" ht="17.25" customHeight="1">
      <c r="B165" s="238"/>
      <c r="C165" s="263" t="s">
        <v>426</v>
      </c>
      <c r="D165" s="263"/>
      <c r="E165" s="263"/>
      <c r="F165" s="264" t="s">
        <v>427</v>
      </c>
      <c r="G165" s="300"/>
      <c r="H165" s="301"/>
      <c r="I165" s="301"/>
      <c r="J165" s="263" t="s">
        <v>428</v>
      </c>
      <c r="K165" s="240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7" t="s">
        <v>432</v>
      </c>
      <c r="D167" s="247"/>
      <c r="E167" s="247"/>
      <c r="F167" s="268" t="s">
        <v>429</v>
      </c>
      <c r="G167" s="247"/>
      <c r="H167" s="247" t="s">
        <v>468</v>
      </c>
      <c r="I167" s="247" t="s">
        <v>431</v>
      </c>
      <c r="J167" s="247">
        <v>120</v>
      </c>
      <c r="K167" s="290"/>
    </row>
    <row r="168" spans="2:11" ht="15" customHeight="1">
      <c r="B168" s="269"/>
      <c r="C168" s="247" t="s">
        <v>477</v>
      </c>
      <c r="D168" s="247"/>
      <c r="E168" s="247"/>
      <c r="F168" s="268" t="s">
        <v>429</v>
      </c>
      <c r="G168" s="247"/>
      <c r="H168" s="247" t="s">
        <v>478</v>
      </c>
      <c r="I168" s="247" t="s">
        <v>431</v>
      </c>
      <c r="J168" s="247" t="s">
        <v>479</v>
      </c>
      <c r="K168" s="290"/>
    </row>
    <row r="169" spans="2:11" ht="15" customHeight="1">
      <c r="B169" s="269"/>
      <c r="C169" s="247" t="s">
        <v>378</v>
      </c>
      <c r="D169" s="247"/>
      <c r="E169" s="247"/>
      <c r="F169" s="268" t="s">
        <v>429</v>
      </c>
      <c r="G169" s="247"/>
      <c r="H169" s="247" t="s">
        <v>495</v>
      </c>
      <c r="I169" s="247" t="s">
        <v>431</v>
      </c>
      <c r="J169" s="247" t="s">
        <v>479</v>
      </c>
      <c r="K169" s="290"/>
    </row>
    <row r="170" spans="2:11" ht="15" customHeight="1">
      <c r="B170" s="269"/>
      <c r="C170" s="247" t="s">
        <v>434</v>
      </c>
      <c r="D170" s="247"/>
      <c r="E170" s="247"/>
      <c r="F170" s="268" t="s">
        <v>435</v>
      </c>
      <c r="G170" s="247"/>
      <c r="H170" s="247" t="s">
        <v>495</v>
      </c>
      <c r="I170" s="247" t="s">
        <v>431</v>
      </c>
      <c r="J170" s="247">
        <v>50</v>
      </c>
      <c r="K170" s="290"/>
    </row>
    <row r="171" spans="2:11" ht="15" customHeight="1">
      <c r="B171" s="269"/>
      <c r="C171" s="247" t="s">
        <v>437</v>
      </c>
      <c r="D171" s="247"/>
      <c r="E171" s="247"/>
      <c r="F171" s="268" t="s">
        <v>429</v>
      </c>
      <c r="G171" s="247"/>
      <c r="H171" s="247" t="s">
        <v>495</v>
      </c>
      <c r="I171" s="247" t="s">
        <v>439</v>
      </c>
      <c r="J171" s="247"/>
      <c r="K171" s="290"/>
    </row>
    <row r="172" spans="2:11" ht="15" customHeight="1">
      <c r="B172" s="269"/>
      <c r="C172" s="247" t="s">
        <v>448</v>
      </c>
      <c r="D172" s="247"/>
      <c r="E172" s="247"/>
      <c r="F172" s="268" t="s">
        <v>435</v>
      </c>
      <c r="G172" s="247"/>
      <c r="H172" s="247" t="s">
        <v>495</v>
      </c>
      <c r="I172" s="247" t="s">
        <v>431</v>
      </c>
      <c r="J172" s="247">
        <v>50</v>
      </c>
      <c r="K172" s="290"/>
    </row>
    <row r="173" spans="2:11" ht="15" customHeight="1">
      <c r="B173" s="269"/>
      <c r="C173" s="247" t="s">
        <v>456</v>
      </c>
      <c r="D173" s="247"/>
      <c r="E173" s="247"/>
      <c r="F173" s="268" t="s">
        <v>435</v>
      </c>
      <c r="G173" s="247"/>
      <c r="H173" s="247" t="s">
        <v>495</v>
      </c>
      <c r="I173" s="247" t="s">
        <v>431</v>
      </c>
      <c r="J173" s="247">
        <v>50</v>
      </c>
      <c r="K173" s="290"/>
    </row>
    <row r="174" spans="2:11" ht="15" customHeight="1">
      <c r="B174" s="269"/>
      <c r="C174" s="247" t="s">
        <v>454</v>
      </c>
      <c r="D174" s="247"/>
      <c r="E174" s="247"/>
      <c r="F174" s="268" t="s">
        <v>435</v>
      </c>
      <c r="G174" s="247"/>
      <c r="H174" s="247" t="s">
        <v>495</v>
      </c>
      <c r="I174" s="247" t="s">
        <v>431</v>
      </c>
      <c r="J174" s="247">
        <v>50</v>
      </c>
      <c r="K174" s="290"/>
    </row>
    <row r="175" spans="2:11" ht="15" customHeight="1">
      <c r="B175" s="269"/>
      <c r="C175" s="247" t="s">
        <v>101</v>
      </c>
      <c r="D175" s="247"/>
      <c r="E175" s="247"/>
      <c r="F175" s="268" t="s">
        <v>429</v>
      </c>
      <c r="G175" s="247"/>
      <c r="H175" s="247" t="s">
        <v>496</v>
      </c>
      <c r="I175" s="247" t="s">
        <v>497</v>
      </c>
      <c r="J175" s="247"/>
      <c r="K175" s="290"/>
    </row>
    <row r="176" spans="2:11" ht="15" customHeight="1">
      <c r="B176" s="269"/>
      <c r="C176" s="247" t="s">
        <v>56</v>
      </c>
      <c r="D176" s="247"/>
      <c r="E176" s="247"/>
      <c r="F176" s="268" t="s">
        <v>429</v>
      </c>
      <c r="G176" s="247"/>
      <c r="H176" s="247" t="s">
        <v>498</v>
      </c>
      <c r="I176" s="247" t="s">
        <v>499</v>
      </c>
      <c r="J176" s="247">
        <v>1</v>
      </c>
      <c r="K176" s="290"/>
    </row>
    <row r="177" spans="2:11" ht="15" customHeight="1">
      <c r="B177" s="269"/>
      <c r="C177" s="247" t="s">
        <v>52</v>
      </c>
      <c r="D177" s="247"/>
      <c r="E177" s="247"/>
      <c r="F177" s="268" t="s">
        <v>429</v>
      </c>
      <c r="G177" s="247"/>
      <c r="H177" s="247" t="s">
        <v>500</v>
      </c>
      <c r="I177" s="247" t="s">
        <v>431</v>
      </c>
      <c r="J177" s="247">
        <v>20</v>
      </c>
      <c r="K177" s="290"/>
    </row>
    <row r="178" spans="2:11" ht="15" customHeight="1">
      <c r="B178" s="269"/>
      <c r="C178" s="247" t="s">
        <v>102</v>
      </c>
      <c r="D178" s="247"/>
      <c r="E178" s="247"/>
      <c r="F178" s="268" t="s">
        <v>429</v>
      </c>
      <c r="G178" s="247"/>
      <c r="H178" s="247" t="s">
        <v>501</v>
      </c>
      <c r="I178" s="247" t="s">
        <v>431</v>
      </c>
      <c r="J178" s="247">
        <v>255</v>
      </c>
      <c r="K178" s="290"/>
    </row>
    <row r="179" spans="2:11" ht="15" customHeight="1">
      <c r="B179" s="269"/>
      <c r="C179" s="247" t="s">
        <v>103</v>
      </c>
      <c r="D179" s="247"/>
      <c r="E179" s="247"/>
      <c r="F179" s="268" t="s">
        <v>429</v>
      </c>
      <c r="G179" s="247"/>
      <c r="H179" s="247" t="s">
        <v>394</v>
      </c>
      <c r="I179" s="247" t="s">
        <v>431</v>
      </c>
      <c r="J179" s="247">
        <v>10</v>
      </c>
      <c r="K179" s="290"/>
    </row>
    <row r="180" spans="2:11" ht="15" customHeight="1">
      <c r="B180" s="269"/>
      <c r="C180" s="247" t="s">
        <v>104</v>
      </c>
      <c r="D180" s="247"/>
      <c r="E180" s="247"/>
      <c r="F180" s="268" t="s">
        <v>429</v>
      </c>
      <c r="G180" s="247"/>
      <c r="H180" s="247" t="s">
        <v>502</v>
      </c>
      <c r="I180" s="247" t="s">
        <v>463</v>
      </c>
      <c r="J180" s="247"/>
      <c r="K180" s="290"/>
    </row>
    <row r="181" spans="2:11" ht="15" customHeight="1">
      <c r="B181" s="269"/>
      <c r="C181" s="247" t="s">
        <v>503</v>
      </c>
      <c r="D181" s="247"/>
      <c r="E181" s="247"/>
      <c r="F181" s="268" t="s">
        <v>429</v>
      </c>
      <c r="G181" s="247"/>
      <c r="H181" s="247" t="s">
        <v>504</v>
      </c>
      <c r="I181" s="247" t="s">
        <v>463</v>
      </c>
      <c r="J181" s="247"/>
      <c r="K181" s="290"/>
    </row>
    <row r="182" spans="2:11" ht="15" customHeight="1">
      <c r="B182" s="269"/>
      <c r="C182" s="247" t="s">
        <v>492</v>
      </c>
      <c r="D182" s="247"/>
      <c r="E182" s="247"/>
      <c r="F182" s="268" t="s">
        <v>429</v>
      </c>
      <c r="G182" s="247"/>
      <c r="H182" s="247" t="s">
        <v>505</v>
      </c>
      <c r="I182" s="247" t="s">
        <v>463</v>
      </c>
      <c r="J182" s="247"/>
      <c r="K182" s="290"/>
    </row>
    <row r="183" spans="2:11" ht="15" customHeight="1">
      <c r="B183" s="269"/>
      <c r="C183" s="247" t="s">
        <v>107</v>
      </c>
      <c r="D183" s="247"/>
      <c r="E183" s="247"/>
      <c r="F183" s="268" t="s">
        <v>435</v>
      </c>
      <c r="G183" s="247"/>
      <c r="H183" s="247" t="s">
        <v>506</v>
      </c>
      <c r="I183" s="247" t="s">
        <v>431</v>
      </c>
      <c r="J183" s="247">
        <v>50</v>
      </c>
      <c r="K183" s="290"/>
    </row>
    <row r="184" spans="2:11" ht="15" customHeight="1">
      <c r="B184" s="296"/>
      <c r="C184" s="278"/>
      <c r="D184" s="278"/>
      <c r="E184" s="278"/>
      <c r="F184" s="278"/>
      <c r="G184" s="278"/>
      <c r="H184" s="278"/>
      <c r="I184" s="278"/>
      <c r="J184" s="278"/>
      <c r="K184" s="297"/>
    </row>
    <row r="185" spans="2:11" ht="18.75" customHeight="1">
      <c r="B185" s="244"/>
      <c r="C185" s="247"/>
      <c r="D185" s="247"/>
      <c r="E185" s="247"/>
      <c r="F185" s="268"/>
      <c r="G185" s="247"/>
      <c r="H185" s="247"/>
      <c r="I185" s="247"/>
      <c r="J185" s="247"/>
      <c r="K185" s="244"/>
    </row>
    <row r="186" spans="2:11" ht="18.75" customHeight="1"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</row>
    <row r="187" spans="2:11" ht="13.5">
      <c r="B187" s="231"/>
      <c r="C187" s="232"/>
      <c r="D187" s="232"/>
      <c r="E187" s="232"/>
      <c r="F187" s="232"/>
      <c r="G187" s="232"/>
      <c r="H187" s="232"/>
      <c r="I187" s="232"/>
      <c r="J187" s="232"/>
      <c r="K187" s="233"/>
    </row>
    <row r="188" spans="2:11" ht="21">
      <c r="B188" s="234"/>
      <c r="C188" s="235" t="s">
        <v>507</v>
      </c>
      <c r="D188" s="235"/>
      <c r="E188" s="235"/>
      <c r="F188" s="235"/>
      <c r="G188" s="235"/>
      <c r="H188" s="235"/>
      <c r="I188" s="235"/>
      <c r="J188" s="235"/>
      <c r="K188" s="236"/>
    </row>
    <row r="189" spans="2:11" ht="25.5" customHeight="1">
      <c r="B189" s="234"/>
      <c r="C189" s="302" t="s">
        <v>508</v>
      </c>
      <c r="D189" s="302"/>
      <c r="E189" s="302"/>
      <c r="F189" s="302" t="s">
        <v>509</v>
      </c>
      <c r="G189" s="303"/>
      <c r="H189" s="304" t="s">
        <v>510</v>
      </c>
      <c r="I189" s="304"/>
      <c r="J189" s="304"/>
      <c r="K189" s="236"/>
    </row>
    <row r="190" spans="2:11" ht="5.25" customHeight="1">
      <c r="B190" s="269"/>
      <c r="C190" s="266"/>
      <c r="D190" s="266"/>
      <c r="E190" s="266"/>
      <c r="F190" s="266"/>
      <c r="G190" s="247"/>
      <c r="H190" s="266"/>
      <c r="I190" s="266"/>
      <c r="J190" s="266"/>
      <c r="K190" s="290"/>
    </row>
    <row r="191" spans="2:11" ht="15" customHeight="1">
      <c r="B191" s="269"/>
      <c r="C191" s="247" t="s">
        <v>511</v>
      </c>
      <c r="D191" s="247"/>
      <c r="E191" s="247"/>
      <c r="F191" s="268" t="s">
        <v>42</v>
      </c>
      <c r="G191" s="247"/>
      <c r="H191" s="305" t="s">
        <v>512</v>
      </c>
      <c r="I191" s="305"/>
      <c r="J191" s="305"/>
      <c r="K191" s="290"/>
    </row>
    <row r="192" spans="2:11" ht="15" customHeight="1">
      <c r="B192" s="269"/>
      <c r="C192" s="275"/>
      <c r="D192" s="247"/>
      <c r="E192" s="247"/>
      <c r="F192" s="268" t="s">
        <v>43</v>
      </c>
      <c r="G192" s="247"/>
      <c r="H192" s="305" t="s">
        <v>513</v>
      </c>
      <c r="I192" s="305"/>
      <c r="J192" s="305"/>
      <c r="K192" s="290"/>
    </row>
    <row r="193" spans="2:11" ht="15" customHeight="1">
      <c r="B193" s="269"/>
      <c r="C193" s="275"/>
      <c r="D193" s="247"/>
      <c r="E193" s="247"/>
      <c r="F193" s="268" t="s">
        <v>46</v>
      </c>
      <c r="G193" s="247"/>
      <c r="H193" s="305" t="s">
        <v>514</v>
      </c>
      <c r="I193" s="305"/>
      <c r="J193" s="305"/>
      <c r="K193" s="290"/>
    </row>
    <row r="194" spans="2:11" ht="15" customHeight="1">
      <c r="B194" s="269"/>
      <c r="C194" s="247"/>
      <c r="D194" s="247"/>
      <c r="E194" s="247"/>
      <c r="F194" s="268" t="s">
        <v>44</v>
      </c>
      <c r="G194" s="247"/>
      <c r="H194" s="305" t="s">
        <v>515</v>
      </c>
      <c r="I194" s="305"/>
      <c r="J194" s="305"/>
      <c r="K194" s="290"/>
    </row>
    <row r="195" spans="2:11" ht="15" customHeight="1">
      <c r="B195" s="269"/>
      <c r="C195" s="247"/>
      <c r="D195" s="247"/>
      <c r="E195" s="247"/>
      <c r="F195" s="268" t="s">
        <v>45</v>
      </c>
      <c r="G195" s="247"/>
      <c r="H195" s="305" t="s">
        <v>516</v>
      </c>
      <c r="I195" s="305"/>
      <c r="J195" s="305"/>
      <c r="K195" s="290"/>
    </row>
    <row r="196" spans="2:11" ht="15" customHeight="1">
      <c r="B196" s="269"/>
      <c r="C196" s="247"/>
      <c r="D196" s="247"/>
      <c r="E196" s="247"/>
      <c r="F196" s="268"/>
      <c r="G196" s="247"/>
      <c r="H196" s="247"/>
      <c r="I196" s="247"/>
      <c r="J196" s="247"/>
      <c r="K196" s="290"/>
    </row>
    <row r="197" spans="2:11" ht="15" customHeight="1">
      <c r="B197" s="269"/>
      <c r="C197" s="247" t="s">
        <v>475</v>
      </c>
      <c r="D197" s="247"/>
      <c r="E197" s="247"/>
      <c r="F197" s="268" t="s">
        <v>77</v>
      </c>
      <c r="G197" s="247"/>
      <c r="H197" s="305" t="s">
        <v>517</v>
      </c>
      <c r="I197" s="305"/>
      <c r="J197" s="305"/>
      <c r="K197" s="290"/>
    </row>
    <row r="198" spans="2:11" ht="15" customHeight="1">
      <c r="B198" s="269"/>
      <c r="C198" s="275"/>
      <c r="D198" s="247"/>
      <c r="E198" s="247"/>
      <c r="F198" s="268" t="s">
        <v>374</v>
      </c>
      <c r="G198" s="247"/>
      <c r="H198" s="305" t="s">
        <v>375</v>
      </c>
      <c r="I198" s="305"/>
      <c r="J198" s="305"/>
      <c r="K198" s="290"/>
    </row>
    <row r="199" spans="2:11" ht="15" customHeight="1">
      <c r="B199" s="269"/>
      <c r="C199" s="247"/>
      <c r="D199" s="247"/>
      <c r="E199" s="247"/>
      <c r="F199" s="268" t="s">
        <v>372</v>
      </c>
      <c r="G199" s="247"/>
      <c r="H199" s="305" t="s">
        <v>518</v>
      </c>
      <c r="I199" s="305"/>
      <c r="J199" s="305"/>
      <c r="K199" s="290"/>
    </row>
    <row r="200" spans="2:11" ht="15" customHeight="1">
      <c r="B200" s="306"/>
      <c r="C200" s="275"/>
      <c r="D200" s="275"/>
      <c r="E200" s="275"/>
      <c r="F200" s="268" t="s">
        <v>82</v>
      </c>
      <c r="G200" s="253"/>
      <c r="H200" s="307" t="s">
        <v>81</v>
      </c>
      <c r="I200" s="307"/>
      <c r="J200" s="307"/>
      <c r="K200" s="308"/>
    </row>
    <row r="201" spans="2:11" ht="15" customHeight="1">
      <c r="B201" s="306"/>
      <c r="C201" s="275"/>
      <c r="D201" s="275"/>
      <c r="E201" s="275"/>
      <c r="F201" s="268" t="s">
        <v>376</v>
      </c>
      <c r="G201" s="253"/>
      <c r="H201" s="307" t="s">
        <v>352</v>
      </c>
      <c r="I201" s="307"/>
      <c r="J201" s="307"/>
      <c r="K201" s="308"/>
    </row>
    <row r="202" spans="2:11" ht="15" customHeight="1">
      <c r="B202" s="306"/>
      <c r="C202" s="275"/>
      <c r="D202" s="275"/>
      <c r="E202" s="275"/>
      <c r="F202" s="309"/>
      <c r="G202" s="253"/>
      <c r="H202" s="310"/>
      <c r="I202" s="310"/>
      <c r="J202" s="310"/>
      <c r="K202" s="308"/>
    </row>
    <row r="203" spans="2:11" ht="15" customHeight="1">
      <c r="B203" s="306"/>
      <c r="C203" s="247" t="s">
        <v>499</v>
      </c>
      <c r="D203" s="275"/>
      <c r="E203" s="275"/>
      <c r="F203" s="268">
        <v>1</v>
      </c>
      <c r="G203" s="253"/>
      <c r="H203" s="307" t="s">
        <v>519</v>
      </c>
      <c r="I203" s="307"/>
      <c r="J203" s="307"/>
      <c r="K203" s="308"/>
    </row>
    <row r="204" spans="2:11" ht="15" customHeight="1">
      <c r="B204" s="306"/>
      <c r="C204" s="275"/>
      <c r="D204" s="275"/>
      <c r="E204" s="275"/>
      <c r="F204" s="268">
        <v>2</v>
      </c>
      <c r="G204" s="253"/>
      <c r="H204" s="307" t="s">
        <v>520</v>
      </c>
      <c r="I204" s="307"/>
      <c r="J204" s="307"/>
      <c r="K204" s="308"/>
    </row>
    <row r="205" spans="2:11" ht="15" customHeight="1">
      <c r="B205" s="306"/>
      <c r="C205" s="275"/>
      <c r="D205" s="275"/>
      <c r="E205" s="275"/>
      <c r="F205" s="268">
        <v>3</v>
      </c>
      <c r="G205" s="253"/>
      <c r="H205" s="307" t="s">
        <v>521</v>
      </c>
      <c r="I205" s="307"/>
      <c r="J205" s="307"/>
      <c r="K205" s="308"/>
    </row>
    <row r="206" spans="2:11" ht="15" customHeight="1">
      <c r="B206" s="306"/>
      <c r="C206" s="275"/>
      <c r="D206" s="275"/>
      <c r="E206" s="275"/>
      <c r="F206" s="268">
        <v>4</v>
      </c>
      <c r="G206" s="253"/>
      <c r="H206" s="307" t="s">
        <v>522</v>
      </c>
      <c r="I206" s="307"/>
      <c r="J206" s="307"/>
      <c r="K206" s="308"/>
    </row>
    <row r="207" spans="2:11" ht="12.75" customHeight="1">
      <c r="B207" s="311"/>
      <c r="C207" s="312"/>
      <c r="D207" s="312"/>
      <c r="E207" s="312"/>
      <c r="F207" s="312"/>
      <c r="G207" s="312"/>
      <c r="H207" s="312"/>
      <c r="I207" s="312"/>
      <c r="J207" s="312"/>
      <c r="K207" s="31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Smutná</cp:lastModifiedBy>
  <dcterms:modified xsi:type="dcterms:W3CDTF">2014-04-02T10:04:33Z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