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1. Krycí list rozpočtu" sheetId="1" r:id="rId1"/>
    <sheet name="1. Rekapitulace rozpočtu" sheetId="2" r:id="rId2"/>
    <sheet name="3. Rozpočet s výkazem výměr - n" sheetId="3" r:id="rId3"/>
  </sheets>
  <definedNames>
    <definedName name="_xlnm.Print_Titles" localSheetId="2">'3. Rozpočet s výkazem výměr - n'!$8:$9</definedName>
  </definedNames>
  <calcPr fullCalcOnLoad="1"/>
</workbook>
</file>

<file path=xl/sharedStrings.xml><?xml version="1.0" encoding="utf-8"?>
<sst xmlns="http://schemas.openxmlformats.org/spreadsheetml/2006/main" count="695" uniqueCount="427">
  <si>
    <t>Název stavby</t>
  </si>
  <si>
    <t>Modernizace oplocení u pavilonu dílen ZŠ Truhlářská 19, Karlovy Vary</t>
  </si>
  <si>
    <t>JKSO</t>
  </si>
  <si>
    <t>Název objektu</t>
  </si>
  <si>
    <t>EČO</t>
  </si>
  <si>
    <t>Název části</t>
  </si>
  <si>
    <t>Místo</t>
  </si>
  <si>
    <t>p.č. 492/22, 492/50, k.ú. Stará Role</t>
  </si>
  <si>
    <t>IČO</t>
  </si>
  <si>
    <t>DIČ</t>
  </si>
  <si>
    <t>Objednatel</t>
  </si>
  <si>
    <t>Statutární město Karlovy Vary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</si>
  <si>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</si>
  <si>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</si>
  <si>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</si>
  <si>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</si>
  <si>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</si>
  <si>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</si>
  <si>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</si>
  <si>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</si>
  <si>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</si>
  <si>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</si>
  <si>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</si>
  <si>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</si>
  <si>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</si>
  <si>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</si>
  <si>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</si>
  <si>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</si>
  <si>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</si>
  <si>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</si>
  <si>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</si>
  <si>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</si>
  <si>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</si>
  <si>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</si>
  <si>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8</t>
  </si>
  <si>
    <t>Práce přesčas</t>
  </si>
  <si>
    <t>13</t>
  </si>
  <si>
    <t>Zařízení staveniště</t>
  </si>
  <si>
    <t>2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</si>
  <si>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</si>
  <si>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</si>
  <si>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</si>
  <si>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</si>
  <si>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</si>
  <si>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</si>
  <si>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</si>
  <si>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</si>
  <si>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</si>
  <si>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</si>
  <si>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</si>
  <si>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</si>
  <si>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</si>
  <si>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</si>
  <si>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</si>
  <si>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</si>
  <si>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</si>
  <si>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</si>
  <si>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</si>
  <si>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</si>
  <si>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</si>
  <si>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</si>
  <si>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</si>
  <si>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</si>
  <si>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</si>
  <si>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</si>
  <si>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</si>
  <si>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</si>
  <si>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</si>
  <si>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</si>
  <si>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</si>
  <si>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</si>
  <si>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</si>
  <si>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</si>
  <si>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</si>
  <si>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</si>
  <si>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</si>
  <si>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</si>
  <si>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</si>
  <si>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</si>
  <si>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</si>
  <si>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</si>
  <si>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</si>
  <si>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</si>
  <si>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</si>
  <si>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</si>
  <si>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</si>
  <si>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</si>
  <si>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</si>
  <si>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</si>
  <si>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</si>
  <si>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</si>
  <si>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</si>
  <si>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Stavba:   Modernizace oplocení u pavilonu dílen ZŠ Truhlářská 19, Karlovy Vary</t>
  </si>
  <si>
    <t xml:space="preserve">Objekt:   </t>
  </si>
  <si>
    <t>Objednatel:   Statutární město Karlovy Vary</t>
  </si>
  <si>
    <t xml:space="preserve">Část:   </t>
  </si>
  <si>
    <t xml:space="preserve">Zhotovitel:   </t>
  </si>
  <si>
    <t xml:space="preserve">JKSO:   </t>
  </si>
  <si>
    <t>Kód položky</t>
  </si>
  <si>
    <t>Popis</t>
  </si>
  <si>
    <t>Cena celkem</t>
  </si>
  <si>
    <t>Hmotnost celkem</t>
  </si>
  <si>
    <t>Práce a dodávky HSV</t>
  </si>
  <si>
    <t>Zemní práce</t>
  </si>
  <si>
    <t>Zakládání</t>
  </si>
  <si>
    <t>Svislé a kompletní konstrukce</t>
  </si>
  <si>
    <t>Vodorovné konstrukce</t>
  </si>
  <si>
    <t>469</t>
  </si>
  <si>
    <t>Stavební práce při elektromontážích</t>
  </si>
  <si>
    <t>Komunikace</t>
  </si>
  <si>
    <t>Úpravy povrchu, podlahy, osazení</t>
  </si>
  <si>
    <t>Ostatní konstrukce a práce-bourání</t>
  </si>
  <si>
    <t>99</t>
  </si>
  <si>
    <t>Přesun hmot</t>
  </si>
  <si>
    <t>Práce a dodávky PSV</t>
  </si>
  <si>
    <t>711</t>
  </si>
  <si>
    <t>Izolace proti vodě, vlhkosti a plynům</t>
  </si>
  <si>
    <t>767</t>
  </si>
  <si>
    <t>Konstrukce zámečnické</t>
  </si>
  <si>
    <t>M</t>
  </si>
  <si>
    <t>Práce a dodávky M</t>
  </si>
  <si>
    <t>46-M</t>
  </si>
  <si>
    <t>Zemní práce při extr.mont.pracích</t>
  </si>
  <si>
    <t>Celkem</t>
  </si>
  <si>
    <t xml:space="preserve">EČO:   </t>
  </si>
  <si>
    <t>P.Č.</t>
  </si>
  <si>
    <t>KCN</t>
  </si>
  <si>
    <t>MJ</t>
  </si>
  <si>
    <t>Množství celkem</t>
  </si>
  <si>
    <t>Cena jednotková</t>
  </si>
  <si>
    <t>221</t>
  </si>
  <si>
    <t>113106123</t>
  </si>
  <si>
    <t>Rozebrání dlažeb nebo dílců komunikací pro pěší ze zámkových dlaždic</t>
  </si>
  <si>
    <t>m2</t>
  </si>
  <si>
    <t>0,6</t>
  </si>
  <si>
    <t>113107132</t>
  </si>
  <si>
    <t>Odstranění podkladu pl do 50 m2 z betonu prostého tl 300 mm</t>
  </si>
  <si>
    <t>"plocha u branky" 1</t>
  </si>
  <si>
    <t>113107142</t>
  </si>
  <si>
    <t>Odstranění podkladu pl do 50 m2 živičných tl 100 mm</t>
  </si>
  <si>
    <t>"kryt vozovky" 5,5</t>
  </si>
  <si>
    <t>113202111</t>
  </si>
  <si>
    <t>Vytrhání obrub krajníků obrubníků stojatých</t>
  </si>
  <si>
    <t>m</t>
  </si>
  <si>
    <t>"vč. lože"</t>
  </si>
  <si>
    <t>"kamnné obrubníky š110 " 1,5</t>
  </si>
  <si>
    <t>"kamnné obrubníky š140" 1,5</t>
  </si>
  <si>
    <t>"chodníkové bet. obrubníky š80" 2,5</t>
  </si>
  <si>
    <t>Součet</t>
  </si>
  <si>
    <t>113204111</t>
  </si>
  <si>
    <t>Vytrhání obrub záhonových</t>
  </si>
  <si>
    <t>"vč. lože" 0,7</t>
  </si>
  <si>
    <t>001</t>
  </si>
  <si>
    <t>121101101</t>
  </si>
  <si>
    <t>Sejmutí ornice s přemístěním na vzdálenost do 50 m</t>
  </si>
  <si>
    <t>m3</t>
  </si>
  <si>
    <t>"1-2" (1.8+3,91)*0,6*2*0,1</t>
  </si>
  <si>
    <t>"2-3" (32,6)*0,6*2*0,1</t>
  </si>
  <si>
    <t>131203101</t>
  </si>
  <si>
    <t>Hloubení jam ručním nebo pneum nářadím v soudržných horninách tř. 3</t>
  </si>
  <si>
    <t>"patky" 0,9*0,9*1,04*2+0,5*0,5*1,1+0,25*0,25*0,6</t>
  </si>
  <si>
    <t>131203109</t>
  </si>
  <si>
    <t>Příplatek za lepivost u hloubení jam ručním nebo pneum nářadím v hornině tř. 3</t>
  </si>
  <si>
    <t>132202101</t>
  </si>
  <si>
    <t>Hloubení rýh š do 600 mm ručním nebo pneum nářadím v soudržných horninách tř. 3</t>
  </si>
  <si>
    <t>"1-2 základ podezdívky u objektu" 0,4*(0,9+0,25)*1,7</t>
  </si>
  <si>
    <t>"1-2 dokopání zakl. u objektu" 0,03*1,7</t>
  </si>
  <si>
    <t>"1-2 prohloubení základu ve svahu" (0,436*0,3+0,8*0,4+0,8*0,4+0,8*0,2+0,806*0,2)*0,4</t>
  </si>
  <si>
    <t>"1-2 rozšíření základu ve svahu" 4,2*0,2</t>
  </si>
  <si>
    <t>"1-2 dokopání základu" 0,03*(2,73+1,02+0,1)</t>
  </si>
  <si>
    <t>"2-3 prohloubení základu" 32,6*0,4*0,2</t>
  </si>
  <si>
    <t>"2-3 rozšíření základu" 22*1,15*0,2+7,6*0,96*0,2+3*1</t>
  </si>
  <si>
    <t>"2-3 dokopání základu" 0,04*32,6</t>
  </si>
  <si>
    <t>132202109</t>
  </si>
  <si>
    <t>Příplatek za lepivost u hloubení rýh š do 600 mm ručním nebo pneum nářadím v hornině tř. 3</t>
  </si>
  <si>
    <t>151101101</t>
  </si>
  <si>
    <t>Zřízení příložného pažení a rozepření stěn rýh hl do 2 m</t>
  </si>
  <si>
    <t>"1-2" 5,5*2</t>
  </si>
  <si>
    <t>151101111</t>
  </si>
  <si>
    <t>Odstranění příložného pažení a rozepření stěn rýh hl do 2 m</t>
  </si>
  <si>
    <t>162201102</t>
  </si>
  <si>
    <t>Vodorovné přemístění do 50 m výkopku z horniny tř. 1 až 4</t>
  </si>
  <si>
    <t>"ornice z mezideponie" 4,597</t>
  </si>
  <si>
    <t>162701105</t>
  </si>
  <si>
    <t>Vodorovné přemístění do 10000 m výkopku z horniny tř. 1 až 4</t>
  </si>
  <si>
    <t>1,997+15,657</t>
  </si>
  <si>
    <t>162701109</t>
  </si>
  <si>
    <t>Příplatek k vodorovnému přemístění výkopku z horniny tř. 1 až 4 ZKD 1000 m přes 10000 m</t>
  </si>
  <si>
    <t>(1,997+15,657)*10</t>
  </si>
  <si>
    <t>167101101</t>
  </si>
  <si>
    <t>Nakládání výkopku z hornin tř. 1 až 4 do 100 m3</t>
  </si>
  <si>
    <t>"zemina na skládku" 17,654</t>
  </si>
  <si>
    <t>171201201</t>
  </si>
  <si>
    <t>Uložení sypaniny na skládky</t>
  </si>
  <si>
    <t>171201206</t>
  </si>
  <si>
    <t>Poplatek za skládku - ostatní zemina</t>
  </si>
  <si>
    <t>t</t>
  </si>
  <si>
    <t>17,654*1,6</t>
  </si>
  <si>
    <t>174101101</t>
  </si>
  <si>
    <t>Zásyp jam, šachet rýh nebo kolem objektů sypaninou se zhutněním</t>
  </si>
  <si>
    <t>583</t>
  </si>
  <si>
    <t>583438100</t>
  </si>
  <si>
    <t>kamenivo drcené hrubé frakce 4-8 třída A</t>
  </si>
  <si>
    <t>231</t>
  </si>
  <si>
    <t>180402111</t>
  </si>
  <si>
    <t>Založení parkového trávníku výsevem v rovině a ve svahu do 1:5</t>
  </si>
  <si>
    <t>005</t>
  </si>
  <si>
    <t>005724200</t>
  </si>
  <si>
    <t>osivo směs travní parková okrasná</t>
  </si>
  <si>
    <t>kg</t>
  </si>
  <si>
    <t>181101102</t>
  </si>
  <si>
    <t>Úprava pláně v zářezech v hornině tř. 1 až 4 se zhutněním</t>
  </si>
  <si>
    <t>181301102</t>
  </si>
  <si>
    <t>Rozprostření ornice pl do 500 m2 v rovině nebo ve svahu do 1:5 tl vrstvy do 150 mm</t>
  </si>
  <si>
    <t>103</t>
  </si>
  <si>
    <t>103715000</t>
  </si>
  <si>
    <t>substrát zahradnický B VL</t>
  </si>
  <si>
    <t>184921093</t>
  </si>
  <si>
    <t>Mulčování rostlin tl mulče do 0,1 m v rovině a svahu do 1:5</t>
  </si>
  <si>
    <t>103911000</t>
  </si>
  <si>
    <t>kůra mulčovací VL</t>
  </si>
  <si>
    <t>011</t>
  </si>
  <si>
    <t>274321411</t>
  </si>
  <si>
    <t>Základové pásy ze ŽB tř. C 20/25</t>
  </si>
  <si>
    <t>"vč. dilatace"</t>
  </si>
  <si>
    <t>"pasy 1-2" 1,562*0,4*0,8+38,12*0,4</t>
  </si>
  <si>
    <t>"pasy 2-3" 29,59*0,4</t>
  </si>
  <si>
    <t>274351215</t>
  </si>
  <si>
    <t>Zřízení bednění stěn základových pásů</t>
  </si>
  <si>
    <t>"1-2" (4,8+0,9*4+0,25*4+0,9*4+8,82)*0,2+0,2*0,4*2+0,4*0,4*2</t>
  </si>
  <si>
    <t>"2-3" 32,6*2*0,2+0,4*0,2+0,2*0,4*2</t>
  </si>
  <si>
    <t>274351216</t>
  </si>
  <si>
    <t>Odstranění bednění stěn základových pásů</t>
  </si>
  <si>
    <t>211</t>
  </si>
  <si>
    <t>275311126</t>
  </si>
  <si>
    <t>Základové patky a bloky z betonu prostého C 20/25</t>
  </si>
  <si>
    <t>"patky" 0,5*0,5*0,945+0,9*0,9*0,95*2+0,25*0,25*0,55</t>
  </si>
  <si>
    <t>311321511</t>
  </si>
  <si>
    <t>Probetonování plotových tvárnic ze ŽB tř. C 20/25 bez výztuže</t>
  </si>
  <si>
    <t>"vč. pastifikačních přísad a hutnění"</t>
  </si>
  <si>
    <t>"1-2" (1,77*0,2*0,4+3,6*0,2)*0,606</t>
  </si>
  <si>
    <t>"2-3" (15,22*0,2)*0,606</t>
  </si>
  <si>
    <t>015</t>
  </si>
  <si>
    <t>33801</t>
  </si>
  <si>
    <t>Příplatek na stabilizaci sloupků oplocení při montáži</t>
  </si>
  <si>
    <t>kus</t>
  </si>
  <si>
    <t>5+14+3</t>
  </si>
  <si>
    <t>338171111</t>
  </si>
  <si>
    <t>Osazování sloupků a vzpěr plotových ocelových v 2 m se zalitím MC</t>
  </si>
  <si>
    <t>"dl. 2000" 5</t>
  </si>
  <si>
    <t>"dl. 1750" 14</t>
  </si>
  <si>
    <t>553</t>
  </si>
  <si>
    <t>553422600R1</t>
  </si>
  <si>
    <t>sloupek plotový ocelový kulatý d=48 mm, Zn+PVC, vč. plastové čepičky a objímek, dl. 2000 mm</t>
  </si>
  <si>
    <t>"01" 5</t>
  </si>
  <si>
    <t>553422600R2</t>
  </si>
  <si>
    <t>sloupek plotový ocelový kulatý d=48 mm, Zn+PVC, vč. plastové čepičky a objímek, dl. 1750 mm</t>
  </si>
  <si>
    <t>"02" 14</t>
  </si>
  <si>
    <t>338171122R1</t>
  </si>
  <si>
    <t>Osazování sloupků a vzpěr vratových ocelových v 2,7 m zákadových do patek</t>
  </si>
  <si>
    <t>348271112R1</t>
  </si>
  <si>
    <t>Plotová zídka systému plotových štípaných bet. tvárnic z vibrolis. betonu 200x400x200 mm na cementovou maltu bez spárování</t>
  </si>
  <si>
    <t>"vč. diatací"</t>
  </si>
  <si>
    <t>"1-2" 1,77*0,2*0,4+3,6*0,2</t>
  </si>
  <si>
    <t>"2-3" 15,22*0,2</t>
  </si>
  <si>
    <t>348278401</t>
  </si>
  <si>
    <t>Plotová stříška systémová 300x400x100 z vibrolis. betonu</t>
  </si>
  <si>
    <t>5+11+86</t>
  </si>
  <si>
    <t>348361216</t>
  </si>
  <si>
    <t>Výztuž zábradlí nebo zábradelních zídek z betonářské oceli 10 505</t>
  </si>
  <si>
    <t>0,112*1,05</t>
  </si>
  <si>
    <t>55309</t>
  </si>
  <si>
    <t>Příplatek - zkrácení panelů oplocení</t>
  </si>
  <si>
    <t>311</t>
  </si>
  <si>
    <t>451504112</t>
  </si>
  <si>
    <t>Zřízení podkladní vrstvy z kameniva pod dlažbu tl do 150 mm</t>
  </si>
  <si>
    <t>"PN/01"  2*0,4</t>
  </si>
  <si>
    <t>0,8*1,05*1,7</t>
  </si>
  <si>
    <t>596212000</t>
  </si>
  <si>
    <t>Kladení dlažby z dlaždic betonových tvarovaných nebo zámkových</t>
  </si>
  <si>
    <t>"oprava a doplnění dlažby u branky"</t>
  </si>
  <si>
    <t>"vč. materiálu ložné vrstvy a zaplnění spár" 0,6+1</t>
  </si>
  <si>
    <t>592</t>
  </si>
  <si>
    <t>592450070</t>
  </si>
  <si>
    <t>dlažba zámková H-PROFIL HBB 20x16,5x8 cm přírodní</t>
  </si>
  <si>
    <t>1,6*1,1</t>
  </si>
  <si>
    <t>566905111</t>
  </si>
  <si>
    <t>Vyspravení podkladu po překopech podkladním betonem PB</t>
  </si>
  <si>
    <t>"PN/09" 5,5*0,2</t>
  </si>
  <si>
    <t>572942112</t>
  </si>
  <si>
    <t>Vyspravení krytu vozovky po překopech litým asfaltem tl 60 mm</t>
  </si>
  <si>
    <t>"PN/09" 5,5</t>
  </si>
  <si>
    <t>573111113</t>
  </si>
  <si>
    <t>Postřik živičný infiltrační s posypem z asfaltu množství 1,5 kg/m2</t>
  </si>
  <si>
    <t>"PN/09"  5,5</t>
  </si>
  <si>
    <t>632921913</t>
  </si>
  <si>
    <t>Dlažba z betonových dlaždic tl 60 mm kladených do písku se zalitím spár MC</t>
  </si>
  <si>
    <t>"PN/01" 2*0,4</t>
  </si>
  <si>
    <t>917461111</t>
  </si>
  <si>
    <t>Osazení chodníkového obrubníku kamenného stojatého s boční opěrou do lože z betonu prostého</t>
  </si>
  <si>
    <t>"PN/03" 1,5</t>
  </si>
  <si>
    <t>"PN/10" 1,5</t>
  </si>
  <si>
    <t>917862111</t>
  </si>
  <si>
    <t>Osazení chodníkového obrubníku betonového stojatého s boční opěrou do lože z betonu prostého</t>
  </si>
  <si>
    <t>"PN/11" 2,5</t>
  </si>
  <si>
    <t>"PN/06" 1</t>
  </si>
  <si>
    <t>"PN/04" 1,75</t>
  </si>
  <si>
    <t>592175090</t>
  </si>
  <si>
    <t>obrubník BEST-LINEA 50x8x25 cm přírodní</t>
  </si>
  <si>
    <t>"PN/11" 2,5*2</t>
  </si>
  <si>
    <t>592175120</t>
  </si>
  <si>
    <t>obrubník BEST-PARKAN 50x5x20 cm přírodní</t>
  </si>
  <si>
    <t>"PN/06" 1*2</t>
  </si>
  <si>
    <t>"PN/04" 2*2</t>
  </si>
  <si>
    <t>919735113</t>
  </si>
  <si>
    <t>Řezání stávajícího živičného krytu hl do 150 mm</t>
  </si>
  <si>
    <t>7,5</t>
  </si>
  <si>
    <t>935113111</t>
  </si>
  <si>
    <t>Osazení odvodňovacího polymerbetonového žlabu s krycím roštem šířky do 200 mm</t>
  </si>
  <si>
    <t>592270020</t>
  </si>
  <si>
    <t>žlab odvodňovací ACO N100 typ 8,polymerbeton 100 x 13 x 16,5 x 17 cm</t>
  </si>
  <si>
    <t>592270200</t>
  </si>
  <si>
    <t>rošt můstkový ACO N100 - pozink.ocel 100cm x 13cm x 280cm2/m, tř.zatíž. A15</t>
  </si>
  <si>
    <t>592270280</t>
  </si>
  <si>
    <t>čelo žlabu výtokové ACO N100 pro typ 10, 10.0, 10.1</t>
  </si>
  <si>
    <t>935113111R1</t>
  </si>
  <si>
    <t>Demontáž odvodňovacího polymerbetonového žlabu s krycím roštem šířky do 200 mm</t>
  </si>
  <si>
    <t>013</t>
  </si>
  <si>
    <t>961044111</t>
  </si>
  <si>
    <t>Bourání základů z betonu prostého</t>
  </si>
  <si>
    <t>"vybourání patek" 0,4*0,4*1,04+0,5*0,5*0,94+0,9*0,9*1*2+0,3*0,3*0,3</t>
  </si>
  <si>
    <t>"vybourání podezdívky 1-2" 0,25*6,84</t>
  </si>
  <si>
    <t>"vybourání podezdívky 2-3" 0,3*37,85</t>
  </si>
  <si>
    <t>965042221</t>
  </si>
  <si>
    <t>Bourání podkladů pod dlažby nebo mazanin betonových nebo z litého asfaltu tl přes 100 mm pl do 1 m2</t>
  </si>
  <si>
    <t>965081352</t>
  </si>
  <si>
    <t>Bourání podlah z dlaždic betonových, teracových nebo čedičových tl přes 40 mm pl do 1 m2</t>
  </si>
  <si>
    <t>2*0,4</t>
  </si>
  <si>
    <t>977151114</t>
  </si>
  <si>
    <t>Jádrové vrty diamantovými korunkami do D 60 mm do stavebních materiálů</t>
  </si>
  <si>
    <t>"otvory v krycích deskách pro plotové sloupky" 19*0,1</t>
  </si>
  <si>
    <t>979024442</t>
  </si>
  <si>
    <t>Očištění vybouraných obrubníků a krajníků chodníkových</t>
  </si>
  <si>
    <t>979024443</t>
  </si>
  <si>
    <t>Očištění vybouraných obrubníků a krajníků silničních</t>
  </si>
  <si>
    <t>979081111</t>
  </si>
  <si>
    <t>Odvoz suti a vybouraných hmot na skládku do 1 km se složením</t>
  </si>
  <si>
    <t>979081121</t>
  </si>
  <si>
    <t>Odvoz suti a vybouraných hmot na skládku ZKD 1 km přes 1 km</t>
  </si>
  <si>
    <t>"kovové konstr. do sběru" 1,025*5</t>
  </si>
  <si>
    <t>"ostatní na skládku " (35,95-1,025)*19</t>
  </si>
  <si>
    <t>979082111</t>
  </si>
  <si>
    <t>Vnitrostaveništní vodorovná doprava suti a vybouraných hmot do 10 m</t>
  </si>
  <si>
    <t>979098191</t>
  </si>
  <si>
    <t>Poplatek za skládku - netříděné</t>
  </si>
  <si>
    <t>35,95-1,025</t>
  </si>
  <si>
    <t>9790R</t>
  </si>
  <si>
    <t>Prodej kovového odpadu do sběru</t>
  </si>
  <si>
    <t>-(1,025)</t>
  </si>
  <si>
    <t>998151111</t>
  </si>
  <si>
    <t>Přesun hmot pro oplocení nebo objekty pozemní různé zděné z cihel nebo tvárnic v do 10 m</t>
  </si>
  <si>
    <t>711132220</t>
  </si>
  <si>
    <t>Izolace proti zemní vlhkosti na svislé ploše na sucho pásy TECHNODREN 0851 R1</t>
  </si>
  <si>
    <t>"vč. materiálu a kotevních prvků" 0,3*2+2*2+32,6*0,5</t>
  </si>
  <si>
    <t>711792620</t>
  </si>
  <si>
    <t>Izolace proti zemní vlhkosti TECHNODREN krycí lišta pro překrytí okraje izolace</t>
  </si>
  <si>
    <t>1,79*2+2,86*2+1,02*2+0,3*2</t>
  </si>
  <si>
    <t>33*2</t>
  </si>
  <si>
    <t>998711101</t>
  </si>
  <si>
    <t>Přesun hmot pro izolace proti vodě, vlhkosti a plynům v objektech výšky do 6 m</t>
  </si>
  <si>
    <t>767914120</t>
  </si>
  <si>
    <t>Montáž rámového oplocení výšky do 1,5 m ve sklonu svahu do 15°</t>
  </si>
  <si>
    <t>"2-3" 32,6</t>
  </si>
  <si>
    <t>"1-2" 1,8</t>
  </si>
  <si>
    <t>553459120R1</t>
  </si>
  <si>
    <t>panel plotový Pilecký Pilofor - Light Zn+PVC, výška 1530 mm, šířka 2500 mm, veikost oka 50x200 mm</t>
  </si>
  <si>
    <t>"1-2, upravit na potřebnou velikost" 1</t>
  </si>
  <si>
    <t>553459120R2</t>
  </si>
  <si>
    <t>panel plotový Pilecký Pilofor - Light Zn+PVC, výška 1230 mm, šířka 2500 mm, veikost oka 50x200 mm</t>
  </si>
  <si>
    <t>"2-3, (08)" 12</t>
  </si>
  <si>
    <t>"2-3, (09) upravit na potřebnou velikost" 1</t>
  </si>
  <si>
    <t>767914220</t>
  </si>
  <si>
    <t>Montáž rámového oplocení výšky do 1,5 m ve sklonu svahu přes 15°</t>
  </si>
  <si>
    <t>"1-2, (05 až 07)" 3,8</t>
  </si>
  <si>
    <t>"1-2, (05 až 07) upravit na potřebnou velikost" 3</t>
  </si>
  <si>
    <t>767914830</t>
  </si>
  <si>
    <t>Demontáž rámového oplocení na ocelové sloupky výšky do 2m</t>
  </si>
  <si>
    <t>"1-2" 3,951+1,9</t>
  </si>
  <si>
    <t>"2-3" 32,544</t>
  </si>
  <si>
    <t>767920210</t>
  </si>
  <si>
    <t>Montáž vrat a vrátek k oplocení na ocelové sloupky do 2 m2</t>
  </si>
  <si>
    <t>"branka" 1</t>
  </si>
  <si>
    <t>553459750</t>
  </si>
  <si>
    <t>branka jednokřídová, výplň ze svařovaného panelu, Zn+PVC, 980x2005 mm</t>
  </si>
  <si>
    <t>"branka dle specifikace v PD" 1</t>
  </si>
  <si>
    <t>767920240</t>
  </si>
  <si>
    <t>Montáž vrat a vrátek k oplocení na ocelové sloupky do 8 m2</t>
  </si>
  <si>
    <t>"brána" 1</t>
  </si>
  <si>
    <t>553459860</t>
  </si>
  <si>
    <t>brana dvoukridlova, výplň ze svařované sítě,  Zn + PVC 3400x2045 mm</t>
  </si>
  <si>
    <t>"brána  dle specifikace v PD"  1</t>
  </si>
  <si>
    <t>767920810</t>
  </si>
  <si>
    <t>Demontáž vrat a vrátek k oplocení plochy do 2 m2</t>
  </si>
  <si>
    <t>767920840</t>
  </si>
  <si>
    <t>Demontáž vrat a vrátek k oplocení plochy do 10 m2</t>
  </si>
  <si>
    <t>767996801</t>
  </si>
  <si>
    <t>Demontáž atypických zámečnických konstrukcí hmotnosti jednotlivých dílů do 50 kg</t>
  </si>
  <si>
    <t>"sloupky" 2,36*3,77*2+2,63*3,77+2,5*18,126*2+1,82*2,55*16</t>
  </si>
  <si>
    <t>7679R</t>
  </si>
  <si>
    <t>Momtáž, dodávka, pronájem  a demontáž provizorního oplocení</t>
  </si>
  <si>
    <t>11+32,6</t>
  </si>
  <si>
    <t>998767101</t>
  </si>
  <si>
    <t>Přesun hmot pro zámečnické konstrukce v objektech v do 6 m</t>
  </si>
  <si>
    <t>946</t>
  </si>
  <si>
    <t>460010025</t>
  </si>
  <si>
    <t>Vytyčení trasy inženýrských sítí v zastavěném prostoru</t>
  </si>
  <si>
    <t>km</t>
  </si>
  <si>
    <t>0,101*8*2</t>
  </si>
  <si>
    <t>460650192</t>
  </si>
  <si>
    <t>Očištění vybouraných obrubníků chodníkových od spojovacího materiálu s odklizením do 10 m</t>
  </si>
  <si>
    <t>460650195</t>
  </si>
  <si>
    <t>Očištění vybouraných obrubníků silničních od spojovacího materiálu s odklizením do 10 m</t>
  </si>
  <si>
    <t>SOUPIS STAVEBNÍCH PRACÍ</t>
  </si>
  <si>
    <t>REKAPITULACE SOUPISU STAVEBNÍCH PRACÍ</t>
  </si>
  <si>
    <t>KRYCÍ LIST SOUPISU STAVEBNÍCH PRACÍ</t>
  </si>
  <si>
    <t xml:space="preserve">Zpracoval:   </t>
  </si>
  <si>
    <t xml:space="preserve">Datum: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</si>
</sst>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#,##0.00_ ;\-#,##0.00\ "/>
  </numFmts>
  <fonts count="53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9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7">
    <xf numFmtId="0" fontId="0" fillId="0" borderId="0" xfId="0" applyAlignment="1">
      <alignment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5" fontId="8" fillId="0" borderId="41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165" fontId="8" fillId="0" borderId="45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164" fontId="1" fillId="0" borderId="48" xfId="0" applyNumberFormat="1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166" fontId="4" fillId="0" borderId="49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165" fontId="8" fillId="0" borderId="30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5" fontId="8" fillId="0" borderId="53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167" fontId="8" fillId="0" borderId="30" xfId="0" applyNumberFormat="1" applyFont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horizontal="left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/>
      <protection/>
    </xf>
    <xf numFmtId="2" fontId="4" fillId="0" borderId="48" xfId="0" applyNumberFormat="1" applyFont="1" applyBorder="1" applyAlignment="1" applyProtection="1">
      <alignment horizontal="right" vertical="center"/>
      <protection/>
    </xf>
    <xf numFmtId="167" fontId="8" fillId="0" borderId="60" xfId="0" applyNumberFormat="1" applyFont="1" applyBorder="1" applyAlignment="1" applyProtection="1">
      <alignment horizontal="righ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167" fontId="8" fillId="0" borderId="45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167" fontId="11" fillId="0" borderId="26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16" fillId="34" borderId="2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165" fontId="8" fillId="0" borderId="3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165" fontId="8" fillId="0" borderId="64" xfId="0" applyNumberFormat="1" applyFont="1" applyBorder="1" applyAlignment="1" applyProtection="1">
      <alignment horizontal="center" vertical="center"/>
      <protection/>
    </xf>
    <xf numFmtId="165" fontId="8" fillId="0" borderId="60" xfId="0" applyNumberFormat="1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165" fontId="8" fillId="0" borderId="53" xfId="0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67" fontId="4" fillId="0" borderId="0" xfId="0" applyNumberFormat="1" applyFont="1" applyAlignment="1" applyProtection="1">
      <alignment horizontal="left" vertical="center"/>
      <protection/>
    </xf>
    <xf numFmtId="167" fontId="4" fillId="0" borderId="63" xfId="0" applyNumberFormat="1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165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168" fontId="13" fillId="0" borderId="0" xfId="0" applyNumberFormat="1" applyFont="1" applyAlignment="1" applyProtection="1">
      <alignment horizontal="right"/>
      <protection/>
    </xf>
    <xf numFmtId="167" fontId="13" fillId="0" borderId="0" xfId="0" applyNumberFormat="1" applyFont="1" applyAlignment="1" applyProtection="1">
      <alignment horizontal="right"/>
      <protection/>
    </xf>
    <xf numFmtId="165" fontId="4" fillId="0" borderId="66" xfId="0" applyNumberFormat="1" applyFont="1" applyBorder="1" applyAlignment="1" applyProtection="1">
      <alignment horizontal="right"/>
      <protection/>
    </xf>
    <xf numFmtId="0" fontId="4" fillId="0" borderId="67" xfId="0" applyFont="1" applyBorder="1" applyAlignment="1" applyProtection="1">
      <alignment horizontal="left" wrapText="1"/>
      <protection/>
    </xf>
    <xf numFmtId="168" fontId="4" fillId="0" borderId="67" xfId="0" applyNumberFormat="1" applyFont="1" applyBorder="1" applyAlignment="1" applyProtection="1">
      <alignment horizontal="right"/>
      <protection/>
    </xf>
    <xf numFmtId="167" fontId="4" fillId="0" borderId="68" xfId="0" applyNumberFormat="1" applyFont="1" applyBorder="1" applyAlignment="1" applyProtection="1">
      <alignment horizontal="right"/>
      <protection/>
    </xf>
    <xf numFmtId="165" fontId="17" fillId="0" borderId="66" xfId="0" applyNumberFormat="1" applyFont="1" applyBorder="1" applyAlignment="1" applyProtection="1">
      <alignment horizontal="right"/>
      <protection/>
    </xf>
    <xf numFmtId="0" fontId="17" fillId="0" borderId="67" xfId="0" applyFont="1" applyBorder="1" applyAlignment="1" applyProtection="1">
      <alignment horizontal="left" wrapText="1"/>
      <protection/>
    </xf>
    <xf numFmtId="168" fontId="17" fillId="0" borderId="67" xfId="0" applyNumberFormat="1" applyFont="1" applyBorder="1" applyAlignment="1" applyProtection="1">
      <alignment horizontal="right"/>
      <protection/>
    </xf>
    <xf numFmtId="167" fontId="17" fillId="0" borderId="67" xfId="0" applyNumberFormat="1" applyFont="1" applyBorder="1" applyAlignment="1" applyProtection="1">
      <alignment horizontal="right"/>
      <protection/>
    </xf>
    <xf numFmtId="167" fontId="17" fillId="0" borderId="68" xfId="0" applyNumberFormat="1" applyFont="1" applyBorder="1" applyAlignment="1" applyProtection="1">
      <alignment horizontal="right"/>
      <protection/>
    </xf>
    <xf numFmtId="165" fontId="17" fillId="0" borderId="69" xfId="0" applyNumberFormat="1" applyFont="1" applyBorder="1" applyAlignment="1" applyProtection="1">
      <alignment horizontal="right"/>
      <protection/>
    </xf>
    <xf numFmtId="0" fontId="17" fillId="0" borderId="70" xfId="0" applyFont="1" applyBorder="1" applyAlignment="1" applyProtection="1">
      <alignment horizontal="left" wrapText="1"/>
      <protection/>
    </xf>
    <xf numFmtId="168" fontId="17" fillId="0" borderId="70" xfId="0" applyNumberFormat="1" applyFont="1" applyBorder="1" applyAlignment="1" applyProtection="1">
      <alignment horizontal="right"/>
      <protection/>
    </xf>
    <xf numFmtId="167" fontId="17" fillId="0" borderId="70" xfId="0" applyNumberFormat="1" applyFont="1" applyBorder="1" applyAlignment="1" applyProtection="1">
      <alignment horizontal="right"/>
      <protection/>
    </xf>
    <xf numFmtId="167" fontId="17" fillId="0" borderId="71" xfId="0" applyNumberFormat="1" applyFont="1" applyBorder="1" applyAlignment="1" applyProtection="1">
      <alignment horizontal="right"/>
      <protection/>
    </xf>
    <xf numFmtId="165" fontId="17" fillId="0" borderId="72" xfId="0" applyNumberFormat="1" applyFont="1" applyBorder="1" applyAlignment="1" applyProtection="1">
      <alignment horizontal="right"/>
      <protection/>
    </xf>
    <xf numFmtId="0" fontId="17" fillId="0" borderId="73" xfId="0" applyFont="1" applyBorder="1" applyAlignment="1" applyProtection="1">
      <alignment horizontal="left" wrapText="1"/>
      <protection/>
    </xf>
    <xf numFmtId="168" fontId="17" fillId="0" borderId="73" xfId="0" applyNumberFormat="1" applyFont="1" applyBorder="1" applyAlignment="1" applyProtection="1">
      <alignment horizontal="right"/>
      <protection/>
    </xf>
    <xf numFmtId="167" fontId="17" fillId="0" borderId="73" xfId="0" applyNumberFormat="1" applyFont="1" applyBorder="1" applyAlignment="1" applyProtection="1">
      <alignment horizontal="right"/>
      <protection/>
    </xf>
    <xf numFmtId="167" fontId="17" fillId="0" borderId="74" xfId="0" applyNumberFormat="1" applyFont="1" applyBorder="1" applyAlignment="1" applyProtection="1">
      <alignment horizontal="right"/>
      <protection/>
    </xf>
    <xf numFmtId="165" fontId="17" fillId="0" borderId="75" xfId="0" applyNumberFormat="1" applyFont="1" applyBorder="1" applyAlignment="1" applyProtection="1">
      <alignment horizontal="right"/>
      <protection/>
    </xf>
    <xf numFmtId="0" fontId="17" fillId="0" borderId="76" xfId="0" applyFont="1" applyBorder="1" applyAlignment="1" applyProtection="1">
      <alignment horizontal="left" wrapText="1"/>
      <protection/>
    </xf>
    <xf numFmtId="168" fontId="17" fillId="0" borderId="76" xfId="0" applyNumberFormat="1" applyFont="1" applyBorder="1" applyAlignment="1" applyProtection="1">
      <alignment horizontal="right"/>
      <protection/>
    </xf>
    <xf numFmtId="167" fontId="17" fillId="0" borderId="76" xfId="0" applyNumberFormat="1" applyFont="1" applyBorder="1" applyAlignment="1" applyProtection="1">
      <alignment horizontal="right"/>
      <protection/>
    </xf>
    <xf numFmtId="167" fontId="17" fillId="0" borderId="77" xfId="0" applyNumberFormat="1" applyFont="1" applyBorder="1" applyAlignment="1" applyProtection="1">
      <alignment horizontal="right"/>
      <protection/>
    </xf>
    <xf numFmtId="165" fontId="4" fillId="0" borderId="69" xfId="0" applyNumberFormat="1" applyFont="1" applyBorder="1" applyAlignment="1" applyProtection="1">
      <alignment horizontal="right"/>
      <protection/>
    </xf>
    <xf numFmtId="0" fontId="4" fillId="0" borderId="70" xfId="0" applyFont="1" applyBorder="1" applyAlignment="1" applyProtection="1">
      <alignment horizontal="left" wrapText="1"/>
      <protection/>
    </xf>
    <xf numFmtId="168" fontId="4" fillId="0" borderId="70" xfId="0" applyNumberFormat="1" applyFont="1" applyBorder="1" applyAlignment="1" applyProtection="1">
      <alignment horizontal="right"/>
      <protection/>
    </xf>
    <xf numFmtId="165" fontId="4" fillId="0" borderId="75" xfId="0" applyNumberFormat="1" applyFont="1" applyBorder="1" applyAlignment="1" applyProtection="1">
      <alignment horizontal="right"/>
      <protection/>
    </xf>
    <xf numFmtId="0" fontId="4" fillId="0" borderId="76" xfId="0" applyFont="1" applyBorder="1" applyAlignment="1" applyProtection="1">
      <alignment horizontal="left" wrapText="1"/>
      <protection/>
    </xf>
    <xf numFmtId="168" fontId="4" fillId="0" borderId="76" xfId="0" applyNumberFormat="1" applyFont="1" applyBorder="1" applyAlignment="1" applyProtection="1">
      <alignment horizontal="right"/>
      <protection/>
    </xf>
    <xf numFmtId="165" fontId="18" fillId="0" borderId="66" xfId="0" applyNumberFormat="1" applyFont="1" applyBorder="1" applyAlignment="1" applyProtection="1">
      <alignment horizontal="right"/>
      <protection/>
    </xf>
    <xf numFmtId="0" fontId="18" fillId="0" borderId="67" xfId="0" applyFont="1" applyBorder="1" applyAlignment="1" applyProtection="1">
      <alignment horizontal="left" wrapText="1"/>
      <protection/>
    </xf>
    <xf numFmtId="168" fontId="18" fillId="0" borderId="67" xfId="0" applyNumberFormat="1" applyFont="1" applyBorder="1" applyAlignment="1" applyProtection="1">
      <alignment horizontal="right"/>
      <protection/>
    </xf>
    <xf numFmtId="167" fontId="18" fillId="0" borderId="68" xfId="0" applyNumberFormat="1" applyFont="1" applyBorder="1" applyAlignment="1" applyProtection="1">
      <alignment horizontal="right"/>
      <protection/>
    </xf>
    <xf numFmtId="165" fontId="18" fillId="0" borderId="69" xfId="0" applyNumberFormat="1" applyFont="1" applyBorder="1" applyAlignment="1" applyProtection="1">
      <alignment horizontal="right"/>
      <protection/>
    </xf>
    <xf numFmtId="0" fontId="18" fillId="0" borderId="70" xfId="0" applyFont="1" applyBorder="1" applyAlignment="1" applyProtection="1">
      <alignment horizontal="left" wrapText="1"/>
      <protection/>
    </xf>
    <xf numFmtId="168" fontId="18" fillId="0" borderId="70" xfId="0" applyNumberFormat="1" applyFont="1" applyBorder="1" applyAlignment="1" applyProtection="1">
      <alignment horizontal="right"/>
      <protection/>
    </xf>
    <xf numFmtId="167" fontId="18" fillId="0" borderId="71" xfId="0" applyNumberFormat="1" applyFont="1" applyBorder="1" applyAlignment="1" applyProtection="1">
      <alignment horizontal="right"/>
      <protection/>
    </xf>
    <xf numFmtId="165" fontId="18" fillId="0" borderId="75" xfId="0" applyNumberFormat="1" applyFont="1" applyBorder="1" applyAlignment="1" applyProtection="1">
      <alignment horizontal="right"/>
      <protection/>
    </xf>
    <xf numFmtId="0" fontId="18" fillId="0" borderId="76" xfId="0" applyFont="1" applyBorder="1" applyAlignment="1" applyProtection="1">
      <alignment horizontal="left" wrapText="1"/>
      <protection/>
    </xf>
    <xf numFmtId="168" fontId="18" fillId="0" borderId="76" xfId="0" applyNumberFormat="1" applyFont="1" applyBorder="1" applyAlignment="1" applyProtection="1">
      <alignment horizontal="right"/>
      <protection/>
    </xf>
    <xf numFmtId="167" fontId="18" fillId="0" borderId="77" xfId="0" applyNumberFormat="1" applyFont="1" applyBorder="1" applyAlignment="1" applyProtection="1">
      <alignment horizontal="right"/>
      <protection/>
    </xf>
    <xf numFmtId="165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 wrapText="1"/>
      <protection/>
    </xf>
    <xf numFmtId="168" fontId="15" fillId="0" borderId="0" xfId="0" applyNumberFormat="1" applyFont="1" applyAlignment="1" applyProtection="1">
      <alignment horizontal="right"/>
      <protection/>
    </xf>
    <xf numFmtId="167" fontId="15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167" fontId="4" fillId="0" borderId="67" xfId="0" applyNumberFormat="1" applyFont="1" applyBorder="1" applyAlignment="1" applyProtection="1">
      <alignment horizontal="right"/>
      <protection locked="0"/>
    </xf>
    <xf numFmtId="167" fontId="4" fillId="0" borderId="70" xfId="0" applyNumberFormat="1" applyFont="1" applyBorder="1" applyAlignment="1" applyProtection="1">
      <alignment horizontal="right"/>
      <protection locked="0"/>
    </xf>
    <xf numFmtId="167" fontId="4" fillId="0" borderId="76" xfId="0" applyNumberFormat="1" applyFont="1" applyBorder="1" applyAlignment="1" applyProtection="1">
      <alignment horizontal="right"/>
      <protection locked="0"/>
    </xf>
    <xf numFmtId="167" fontId="18" fillId="0" borderId="67" xfId="0" applyNumberFormat="1" applyFont="1" applyBorder="1" applyAlignment="1" applyProtection="1">
      <alignment horizontal="right"/>
      <protection locked="0"/>
    </xf>
    <xf numFmtId="167" fontId="18" fillId="0" borderId="70" xfId="0" applyNumberFormat="1" applyFont="1" applyBorder="1" applyAlignment="1" applyProtection="1">
      <alignment horizontal="right"/>
      <protection locked="0"/>
    </xf>
    <xf numFmtId="167" fontId="18" fillId="0" borderId="76" xfId="0" applyNumberFormat="1" applyFont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wrapText="1"/>
      <protection/>
    </xf>
    <xf numFmtId="167" fontId="14" fillId="0" borderId="0" xfId="0" applyNumberFormat="1" applyFont="1" applyAlignment="1" applyProtection="1">
      <alignment horizontal="right"/>
      <protection/>
    </xf>
    <xf numFmtId="168" fontId="14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167" fontId="13" fillId="0" borderId="0" xfId="0" applyNumberFormat="1" applyFont="1" applyAlignment="1" applyProtection="1">
      <alignment horizontal="right"/>
      <protection/>
    </xf>
    <xf numFmtId="168" fontId="13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 wrapText="1"/>
      <protection/>
    </xf>
    <xf numFmtId="167" fontId="15" fillId="0" borderId="0" xfId="0" applyNumberFormat="1" applyFont="1" applyAlignment="1" applyProtection="1">
      <alignment horizontal="right"/>
      <protection/>
    </xf>
    <xf numFmtId="168" fontId="15" fillId="0" borderId="0" xfId="0" applyNumberFormat="1" applyFont="1" applyAlignment="1" applyProtection="1">
      <alignment horizontal="right"/>
      <protection/>
    </xf>
    <xf numFmtId="0" fontId="4" fillId="0" borderId="26" xfId="0" applyFont="1" applyBorder="1" applyAlignment="1" applyProtection="1">
      <alignment horizontal="left" vertical="center"/>
      <protection locked="0"/>
    </xf>
    <xf numFmtId="14" fontId="4" fillId="0" borderId="26" xfId="0" applyNumberFormat="1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165" fontId="8" fillId="0" borderId="31" xfId="0" applyNumberFormat="1" applyFont="1" applyBorder="1" applyAlignment="1" applyProtection="1">
      <alignment horizontal="right" vertical="center"/>
      <protection locked="0"/>
    </xf>
    <xf numFmtId="165" fontId="8" fillId="0" borderId="45" xfId="0" applyNumberFormat="1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pane ySplit="3" topLeftCell="A5" activePane="bottomLeft" state="frozen"/>
      <selection pane="topLeft" activeCell="A1" sqref="A1"/>
      <selection pane="bottomLeft" activeCell="R25" sqref="R25"/>
    </sheetView>
  </sheetViews>
  <sheetFormatPr defaultColWidth="10.5" defaultRowHeight="12" customHeight="1"/>
  <cols>
    <col min="1" max="1" width="3" style="142" customWidth="1"/>
    <col min="2" max="2" width="2.5" style="142" customWidth="1"/>
    <col min="3" max="3" width="3.83203125" style="142" customWidth="1"/>
    <col min="4" max="4" width="7.83203125" style="142" customWidth="1"/>
    <col min="5" max="5" width="14.83203125" style="142" customWidth="1"/>
    <col min="6" max="6" width="0.4921875" style="142" customWidth="1"/>
    <col min="7" max="7" width="3.16015625" style="142" customWidth="1"/>
    <col min="8" max="8" width="3" style="142" customWidth="1"/>
    <col min="9" max="9" width="12.33203125" style="142" customWidth="1"/>
    <col min="10" max="10" width="16.16015625" style="142" customWidth="1"/>
    <col min="11" max="11" width="0.65625" style="142" customWidth="1"/>
    <col min="12" max="12" width="3" style="142" customWidth="1"/>
    <col min="13" max="13" width="4.66015625" style="142" customWidth="1"/>
    <col min="14" max="14" width="5.66015625" style="142" customWidth="1"/>
    <col min="15" max="15" width="4.16015625" style="142" customWidth="1"/>
    <col min="16" max="16" width="15.33203125" style="142" customWidth="1"/>
    <col min="17" max="17" width="7.5" style="142" customWidth="1"/>
    <col min="18" max="18" width="14.83203125" style="142" customWidth="1"/>
    <col min="19" max="19" width="0.4921875" style="142" customWidth="1"/>
    <col min="20" max="16384" width="10.5" style="193" customWidth="1"/>
  </cols>
  <sheetData>
    <row r="1" spans="1:19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customHeight="1">
      <c r="A2" s="4"/>
      <c r="B2" s="120" t="s">
        <v>424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6"/>
    </row>
    <row r="3" spans="1:19" ht="14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5"/>
      <c r="P3" s="8"/>
      <c r="Q3" s="8"/>
      <c r="R3" s="8"/>
      <c r="S3" s="9"/>
    </row>
    <row r="4" spans="1:19" ht="9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.75" customHeight="1">
      <c r="A5" s="13"/>
      <c r="B5" s="14" t="s">
        <v>0</v>
      </c>
      <c r="C5" s="14"/>
      <c r="D5" s="14"/>
      <c r="E5" s="136" t="s">
        <v>1</v>
      </c>
      <c r="F5" s="137"/>
      <c r="G5" s="137"/>
      <c r="H5" s="137"/>
      <c r="I5" s="137"/>
      <c r="J5" s="138"/>
      <c r="K5" s="14"/>
      <c r="L5" s="14"/>
      <c r="M5" s="14"/>
      <c r="N5" s="14"/>
      <c r="O5" s="141" t="s">
        <v>2</v>
      </c>
      <c r="P5" s="141"/>
      <c r="Q5" s="15"/>
      <c r="R5" s="17"/>
      <c r="S5" s="18"/>
    </row>
    <row r="6" spans="1:19" ht="18" customHeight="1">
      <c r="A6" s="13"/>
      <c r="B6" s="14" t="s">
        <v>3</v>
      </c>
      <c r="C6" s="14"/>
      <c r="D6" s="14"/>
      <c r="E6" s="19"/>
      <c r="F6" s="14"/>
      <c r="G6" s="14"/>
      <c r="H6" s="14"/>
      <c r="I6" s="14"/>
      <c r="J6" s="20"/>
      <c r="K6" s="14"/>
      <c r="L6" s="14"/>
      <c r="M6" s="14"/>
      <c r="N6" s="14"/>
      <c r="O6" s="141" t="s">
        <v>4</v>
      </c>
      <c r="P6" s="141"/>
      <c r="Q6" s="19"/>
      <c r="R6" s="20"/>
      <c r="S6" s="18"/>
    </row>
    <row r="7" spans="1:19" ht="24.75" customHeight="1" thickBot="1">
      <c r="A7" s="13"/>
      <c r="B7" s="14" t="s">
        <v>5</v>
      </c>
      <c r="C7" s="14"/>
      <c r="D7" s="14"/>
      <c r="E7" s="21"/>
      <c r="F7" s="22"/>
      <c r="G7" s="22"/>
      <c r="H7" s="22"/>
      <c r="I7" s="22"/>
      <c r="J7" s="23"/>
      <c r="K7" s="14"/>
      <c r="L7" s="14"/>
      <c r="M7" s="14"/>
      <c r="N7" s="14"/>
      <c r="O7" s="141" t="s">
        <v>6</v>
      </c>
      <c r="P7" s="141"/>
      <c r="Q7" s="139" t="s">
        <v>7</v>
      </c>
      <c r="R7" s="140"/>
      <c r="S7" s="18"/>
    </row>
    <row r="8" spans="1:19" ht="18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1" t="s">
        <v>8</v>
      </c>
      <c r="P8" s="141"/>
      <c r="Q8" s="14" t="s">
        <v>9</v>
      </c>
      <c r="R8" s="14"/>
      <c r="S8" s="18"/>
    </row>
    <row r="9" spans="1:19" ht="18" customHeight="1" thickBot="1">
      <c r="A9" s="13"/>
      <c r="B9" s="14" t="s">
        <v>10</v>
      </c>
      <c r="C9" s="14"/>
      <c r="D9" s="14"/>
      <c r="E9" s="15" t="s">
        <v>11</v>
      </c>
      <c r="F9" s="16"/>
      <c r="G9" s="16"/>
      <c r="H9" s="16"/>
      <c r="I9" s="16"/>
      <c r="J9" s="17"/>
      <c r="K9" s="14"/>
      <c r="L9" s="14"/>
      <c r="M9" s="14"/>
      <c r="N9" s="14"/>
      <c r="O9" s="130"/>
      <c r="P9" s="131"/>
      <c r="Q9" s="24"/>
      <c r="R9" s="25"/>
      <c r="S9" s="18"/>
    </row>
    <row r="10" spans="1:19" ht="18" customHeight="1" thickBot="1">
      <c r="A10" s="13"/>
      <c r="B10" s="14" t="s">
        <v>12</v>
      </c>
      <c r="C10" s="14"/>
      <c r="D10" s="14"/>
      <c r="E10" s="19"/>
      <c r="F10" s="14"/>
      <c r="G10" s="14"/>
      <c r="H10" s="14"/>
      <c r="I10" s="14"/>
      <c r="J10" s="20"/>
      <c r="K10" s="14"/>
      <c r="L10" s="14"/>
      <c r="M10" s="14"/>
      <c r="N10" s="14"/>
      <c r="O10" s="130"/>
      <c r="P10" s="131"/>
      <c r="Q10" s="24"/>
      <c r="R10" s="25"/>
      <c r="S10" s="18"/>
    </row>
    <row r="11" spans="1:19" ht="18" customHeight="1" thickBot="1">
      <c r="A11" s="13"/>
      <c r="B11" s="14" t="s">
        <v>13</v>
      </c>
      <c r="C11" s="14"/>
      <c r="D11" s="14"/>
      <c r="E11" s="19"/>
      <c r="F11" s="14"/>
      <c r="G11" s="14"/>
      <c r="H11" s="14"/>
      <c r="I11" s="14"/>
      <c r="J11" s="20"/>
      <c r="K11" s="14"/>
      <c r="L11" s="14"/>
      <c r="M11" s="14"/>
      <c r="N11" s="14"/>
      <c r="O11" s="130"/>
      <c r="P11" s="131"/>
      <c r="Q11" s="24"/>
      <c r="R11" s="25"/>
      <c r="S11" s="18"/>
    </row>
    <row r="12" spans="1:19" ht="18" customHeight="1" thickBot="1">
      <c r="A12" s="13"/>
      <c r="B12" s="14"/>
      <c r="C12" s="14"/>
      <c r="D12" s="14"/>
      <c r="E12" s="21"/>
      <c r="F12" s="22"/>
      <c r="G12" s="22"/>
      <c r="H12" s="22"/>
      <c r="I12" s="22"/>
      <c r="J12" s="23"/>
      <c r="K12" s="14"/>
      <c r="L12" s="14"/>
      <c r="M12" s="14"/>
      <c r="N12" s="14"/>
      <c r="O12" s="26"/>
      <c r="P12" s="26"/>
      <c r="Q12" s="26"/>
      <c r="R12" s="14"/>
      <c r="S12" s="18"/>
    </row>
    <row r="13" spans="1:19" ht="18" customHeight="1" thickBot="1">
      <c r="A13" s="13"/>
      <c r="B13" s="14"/>
      <c r="C13" s="14"/>
      <c r="D13" s="14"/>
      <c r="E13" s="26" t="s">
        <v>14</v>
      </c>
      <c r="F13" s="14"/>
      <c r="G13" s="14" t="s">
        <v>15</v>
      </c>
      <c r="H13" s="14"/>
      <c r="I13" s="14"/>
      <c r="J13" s="14"/>
      <c r="K13" s="14"/>
      <c r="L13" s="14"/>
      <c r="M13" s="14"/>
      <c r="N13" s="14"/>
      <c r="O13" s="132" t="s">
        <v>16</v>
      </c>
      <c r="P13" s="132"/>
      <c r="Q13" s="26"/>
      <c r="R13" s="27"/>
      <c r="S13" s="18"/>
    </row>
    <row r="14" spans="1:19" ht="18" customHeight="1" thickBot="1">
      <c r="A14" s="13"/>
      <c r="B14" s="14"/>
      <c r="C14" s="14"/>
      <c r="D14" s="14"/>
      <c r="E14" s="28"/>
      <c r="F14" s="14"/>
      <c r="G14" s="211"/>
      <c r="H14" s="29"/>
      <c r="I14" s="216"/>
      <c r="J14" s="14"/>
      <c r="K14" s="14"/>
      <c r="L14" s="14"/>
      <c r="M14" s="14"/>
      <c r="N14" s="14"/>
      <c r="O14" s="212"/>
      <c r="P14" s="213"/>
      <c r="Q14" s="26"/>
      <c r="R14" s="30"/>
      <c r="S14" s="18"/>
    </row>
    <row r="15" spans="1:19" ht="9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4"/>
      <c r="P15" s="32"/>
      <c r="Q15" s="32"/>
      <c r="R15" s="32"/>
      <c r="S15" s="33"/>
    </row>
    <row r="16" spans="1:19" ht="20.25" customHeight="1">
      <c r="A16" s="34"/>
      <c r="B16" s="35"/>
      <c r="C16" s="35"/>
      <c r="D16" s="35"/>
      <c r="E16" s="36" t="s">
        <v>17</v>
      </c>
      <c r="F16" s="35"/>
      <c r="G16" s="35"/>
      <c r="H16" s="35"/>
      <c r="I16" s="35"/>
      <c r="J16" s="35"/>
      <c r="K16" s="35"/>
      <c r="L16" s="35"/>
      <c r="M16" s="35"/>
      <c r="N16" s="35"/>
      <c r="O16" s="11"/>
      <c r="P16" s="35"/>
      <c r="Q16" s="35"/>
      <c r="R16" s="35"/>
      <c r="S16" s="37"/>
    </row>
    <row r="17" spans="1:19" ht="21" customHeight="1">
      <c r="A17" s="38" t="s">
        <v>18</v>
      </c>
      <c r="B17" s="39"/>
      <c r="C17" s="39"/>
      <c r="D17" s="40"/>
      <c r="E17" s="41" t="s">
        <v>19</v>
      </c>
      <c r="F17" s="40"/>
      <c r="G17" s="41" t="s">
        <v>20</v>
      </c>
      <c r="H17" s="39"/>
      <c r="I17" s="40"/>
      <c r="J17" s="41" t="s">
        <v>21</v>
      </c>
      <c r="K17" s="39"/>
      <c r="L17" s="41" t="s">
        <v>22</v>
      </c>
      <c r="M17" s="39"/>
      <c r="N17" s="39"/>
      <c r="O17" s="39"/>
      <c r="P17" s="40"/>
      <c r="Q17" s="41" t="s">
        <v>23</v>
      </c>
      <c r="R17" s="39"/>
      <c r="S17" s="42"/>
    </row>
    <row r="18" spans="1:19" ht="18" customHeight="1">
      <c r="A18" s="43"/>
      <c r="B18" s="44"/>
      <c r="C18" s="44"/>
      <c r="D18" s="45">
        <v>0</v>
      </c>
      <c r="E18" s="46">
        <v>0</v>
      </c>
      <c r="F18" s="47"/>
      <c r="G18" s="48"/>
      <c r="H18" s="44"/>
      <c r="I18" s="45">
        <v>0</v>
      </c>
      <c r="J18" s="46">
        <v>0</v>
      </c>
      <c r="K18" s="49"/>
      <c r="L18" s="48"/>
      <c r="M18" s="44"/>
      <c r="N18" s="44"/>
      <c r="O18" s="50"/>
      <c r="P18" s="45">
        <v>0</v>
      </c>
      <c r="Q18" s="48"/>
      <c r="R18" s="51">
        <v>0</v>
      </c>
      <c r="S18" s="52"/>
    </row>
    <row r="19" spans="1:19" ht="20.25" customHeight="1">
      <c r="A19" s="34"/>
      <c r="B19" s="35"/>
      <c r="C19" s="35"/>
      <c r="D19" s="35"/>
      <c r="E19" s="36" t="s">
        <v>24</v>
      </c>
      <c r="F19" s="35"/>
      <c r="G19" s="35"/>
      <c r="H19" s="35"/>
      <c r="I19" s="35"/>
      <c r="J19" s="53" t="s">
        <v>25</v>
      </c>
      <c r="K19" s="35"/>
      <c r="L19" s="35"/>
      <c r="M19" s="35"/>
      <c r="N19" s="35"/>
      <c r="O19" s="32"/>
      <c r="P19" s="35"/>
      <c r="Q19" s="35"/>
      <c r="R19" s="35"/>
      <c r="S19" s="37"/>
    </row>
    <row r="20" spans="1:19" ht="18" customHeight="1">
      <c r="A20" s="54" t="s">
        <v>26</v>
      </c>
      <c r="B20" s="55"/>
      <c r="C20" s="56" t="s">
        <v>27</v>
      </c>
      <c r="D20" s="57"/>
      <c r="E20" s="57"/>
      <c r="F20" s="58"/>
      <c r="G20" s="54" t="s">
        <v>28</v>
      </c>
      <c r="H20" s="59"/>
      <c r="I20" s="56" t="s">
        <v>29</v>
      </c>
      <c r="J20" s="57"/>
      <c r="K20" s="57"/>
      <c r="L20" s="54" t="s">
        <v>30</v>
      </c>
      <c r="M20" s="59"/>
      <c r="N20" s="56" t="s">
        <v>31</v>
      </c>
      <c r="O20" s="60"/>
      <c r="P20" s="57"/>
      <c r="Q20" s="57"/>
      <c r="R20" s="57"/>
      <c r="S20" s="58"/>
    </row>
    <row r="21" spans="1:19" ht="18" customHeight="1">
      <c r="A21" s="61" t="s">
        <v>32</v>
      </c>
      <c r="B21" s="123" t="s">
        <v>33</v>
      </c>
      <c r="C21" s="124"/>
      <c r="D21" s="125"/>
      <c r="E21" s="121">
        <f>'1. Rekapitulace rozpočtu'!$C$10</f>
        <v>0</v>
      </c>
      <c r="F21" s="64"/>
      <c r="G21" s="61" t="s">
        <v>34</v>
      </c>
      <c r="H21" s="65" t="s">
        <v>35</v>
      </c>
      <c r="I21" s="66"/>
      <c r="J21" s="67">
        <v>0</v>
      </c>
      <c r="K21" s="68"/>
      <c r="L21" s="61" t="s">
        <v>36</v>
      </c>
      <c r="M21" s="69" t="s">
        <v>37</v>
      </c>
      <c r="N21" s="70"/>
      <c r="O21" s="70"/>
      <c r="P21" s="70"/>
      <c r="Q21" s="71"/>
      <c r="R21" s="215"/>
      <c r="S21" s="64"/>
    </row>
    <row r="22" spans="1:19" ht="18" customHeight="1">
      <c r="A22" s="61" t="s">
        <v>38</v>
      </c>
      <c r="B22" s="126"/>
      <c r="C22" s="127"/>
      <c r="D22" s="128"/>
      <c r="E22" s="122"/>
      <c r="F22" s="64"/>
      <c r="G22" s="61" t="s">
        <v>39</v>
      </c>
      <c r="H22" s="14" t="s">
        <v>40</v>
      </c>
      <c r="I22" s="66"/>
      <c r="J22" s="67">
        <v>0</v>
      </c>
      <c r="K22" s="68"/>
      <c r="L22" s="61" t="s">
        <v>41</v>
      </c>
      <c r="M22" s="69" t="s">
        <v>42</v>
      </c>
      <c r="N22" s="70"/>
      <c r="O22" s="14"/>
      <c r="P22" s="70"/>
      <c r="Q22" s="71"/>
      <c r="R22" s="63">
        <v>0</v>
      </c>
      <c r="S22" s="64"/>
    </row>
    <row r="23" spans="1:19" ht="18" customHeight="1">
      <c r="A23" s="61" t="s">
        <v>43</v>
      </c>
      <c r="B23" s="123" t="s">
        <v>44</v>
      </c>
      <c r="C23" s="124"/>
      <c r="D23" s="125"/>
      <c r="E23" s="121">
        <f>'1. Rekapitulace rozpočtu'!$C$20</f>
        <v>0</v>
      </c>
      <c r="F23" s="64"/>
      <c r="G23" s="61" t="s">
        <v>45</v>
      </c>
      <c r="H23" s="65" t="s">
        <v>46</v>
      </c>
      <c r="I23" s="66"/>
      <c r="J23" s="67">
        <v>0</v>
      </c>
      <c r="K23" s="68"/>
      <c r="L23" s="61" t="s">
        <v>47</v>
      </c>
      <c r="M23" s="69" t="s">
        <v>48</v>
      </c>
      <c r="N23" s="70"/>
      <c r="O23" s="70"/>
      <c r="P23" s="70"/>
      <c r="Q23" s="71"/>
      <c r="R23" s="215"/>
      <c r="S23" s="64"/>
    </row>
    <row r="24" spans="1:19" ht="18" customHeight="1">
      <c r="A24" s="61" t="s">
        <v>49</v>
      </c>
      <c r="B24" s="126"/>
      <c r="C24" s="127"/>
      <c r="D24" s="128"/>
      <c r="E24" s="122"/>
      <c r="F24" s="64"/>
      <c r="G24" s="61" t="s">
        <v>50</v>
      </c>
      <c r="H24" s="65"/>
      <c r="I24" s="66"/>
      <c r="J24" s="67">
        <v>0</v>
      </c>
      <c r="K24" s="68"/>
      <c r="L24" s="61" t="s">
        <v>51</v>
      </c>
      <c r="M24" s="69" t="s">
        <v>52</v>
      </c>
      <c r="N24" s="70"/>
      <c r="O24" s="14"/>
      <c r="P24" s="70"/>
      <c r="Q24" s="71"/>
      <c r="R24" s="63">
        <v>0</v>
      </c>
      <c r="S24" s="64"/>
    </row>
    <row r="25" spans="1:19" ht="18" customHeight="1">
      <c r="A25" s="61" t="s">
        <v>53</v>
      </c>
      <c r="B25" s="123" t="s">
        <v>54</v>
      </c>
      <c r="C25" s="124"/>
      <c r="D25" s="125"/>
      <c r="E25" s="121">
        <f>'1. Rekapitulace rozpočtu'!$C$23</f>
        <v>0</v>
      </c>
      <c r="F25" s="64"/>
      <c r="G25" s="73"/>
      <c r="H25" s="70"/>
      <c r="I25" s="66"/>
      <c r="J25" s="67"/>
      <c r="K25" s="68"/>
      <c r="L25" s="61" t="s">
        <v>55</v>
      </c>
      <c r="M25" s="69" t="s">
        <v>56</v>
      </c>
      <c r="N25" s="70"/>
      <c r="O25" s="70"/>
      <c r="P25" s="70"/>
      <c r="Q25" s="71"/>
      <c r="R25" s="215"/>
      <c r="S25" s="64"/>
    </row>
    <row r="26" spans="1:19" ht="18" customHeight="1">
      <c r="A26" s="61" t="s">
        <v>57</v>
      </c>
      <c r="B26" s="126"/>
      <c r="C26" s="127"/>
      <c r="D26" s="128"/>
      <c r="E26" s="129"/>
      <c r="F26" s="64"/>
      <c r="G26" s="73"/>
      <c r="H26" s="70"/>
      <c r="I26" s="66"/>
      <c r="J26" s="67"/>
      <c r="K26" s="68"/>
      <c r="L26" s="61" t="s">
        <v>58</v>
      </c>
      <c r="M26" s="65" t="s">
        <v>59</v>
      </c>
      <c r="N26" s="70"/>
      <c r="O26" s="14"/>
      <c r="P26" s="70"/>
      <c r="Q26" s="66"/>
      <c r="R26" s="63">
        <v>0</v>
      </c>
      <c r="S26" s="64"/>
    </row>
    <row r="27" spans="1:19" ht="18" customHeight="1">
      <c r="A27" s="61" t="s">
        <v>60</v>
      </c>
      <c r="B27" s="74" t="s">
        <v>61</v>
      </c>
      <c r="C27" s="70"/>
      <c r="D27" s="66"/>
      <c r="E27" s="119">
        <f>E21+E23+E25</f>
        <v>0</v>
      </c>
      <c r="F27" s="37"/>
      <c r="G27" s="61" t="s">
        <v>62</v>
      </c>
      <c r="H27" s="74" t="s">
        <v>63</v>
      </c>
      <c r="I27" s="66"/>
      <c r="J27" s="76"/>
      <c r="K27" s="77"/>
      <c r="L27" s="61" t="s">
        <v>64</v>
      </c>
      <c r="M27" s="74" t="s">
        <v>65</v>
      </c>
      <c r="N27" s="70"/>
      <c r="O27" s="70"/>
      <c r="P27" s="70"/>
      <c r="Q27" s="66"/>
      <c r="R27" s="75">
        <f>R21+R23+R25</f>
        <v>0</v>
      </c>
      <c r="S27" s="37"/>
    </row>
    <row r="28" spans="1:19" ht="18" customHeight="1">
      <c r="A28" s="78" t="s">
        <v>66</v>
      </c>
      <c r="B28" s="79" t="s">
        <v>67</v>
      </c>
      <c r="C28" s="80"/>
      <c r="D28" s="81"/>
      <c r="E28" s="82">
        <v>0</v>
      </c>
      <c r="F28" s="33"/>
      <c r="G28" s="78" t="s">
        <v>68</v>
      </c>
      <c r="H28" s="79" t="s">
        <v>69</v>
      </c>
      <c r="I28" s="81"/>
      <c r="J28" s="214"/>
      <c r="K28" s="83"/>
      <c r="L28" s="78" t="s">
        <v>70</v>
      </c>
      <c r="M28" s="79" t="s">
        <v>71</v>
      </c>
      <c r="N28" s="80"/>
      <c r="O28" s="32"/>
      <c r="P28" s="80"/>
      <c r="Q28" s="81"/>
      <c r="R28" s="82">
        <v>0</v>
      </c>
      <c r="S28" s="33"/>
    </row>
    <row r="29" spans="1:19" ht="18" customHeight="1">
      <c r="A29" s="84" t="s">
        <v>12</v>
      </c>
      <c r="B29" s="11"/>
      <c r="C29" s="11"/>
      <c r="D29" s="11"/>
      <c r="E29" s="11"/>
      <c r="F29" s="85"/>
      <c r="G29" s="86"/>
      <c r="H29" s="11"/>
      <c r="I29" s="11"/>
      <c r="J29" s="11"/>
      <c r="K29" s="11"/>
      <c r="L29" s="54" t="s">
        <v>72</v>
      </c>
      <c r="M29" s="40"/>
      <c r="N29" s="56" t="s">
        <v>73</v>
      </c>
      <c r="O29" s="14"/>
      <c r="P29" s="39"/>
      <c r="Q29" s="39"/>
      <c r="R29" s="39"/>
      <c r="S29" s="42"/>
    </row>
    <row r="30" spans="1:19" ht="18" customHeight="1">
      <c r="A30" s="13"/>
      <c r="B30" s="14"/>
      <c r="C30" s="14"/>
      <c r="D30" s="14"/>
      <c r="E30" s="14"/>
      <c r="F30" s="87"/>
      <c r="G30" s="88"/>
      <c r="H30" s="14"/>
      <c r="I30" s="14"/>
      <c r="J30" s="14"/>
      <c r="K30" s="14"/>
      <c r="L30" s="61" t="s">
        <v>74</v>
      </c>
      <c r="M30" s="65" t="s">
        <v>75</v>
      </c>
      <c r="N30" s="70"/>
      <c r="O30" s="70"/>
      <c r="P30" s="70"/>
      <c r="Q30" s="66"/>
      <c r="R30" s="89">
        <f>E27+J28+R27</f>
        <v>0</v>
      </c>
      <c r="S30" s="37"/>
    </row>
    <row r="31" spans="1:19" ht="18" customHeight="1">
      <c r="A31" s="90" t="s">
        <v>76</v>
      </c>
      <c r="B31" s="91"/>
      <c r="C31" s="91"/>
      <c r="D31" s="91"/>
      <c r="E31" s="91"/>
      <c r="F31" s="72"/>
      <c r="G31" s="92" t="s">
        <v>77</v>
      </c>
      <c r="H31" s="91"/>
      <c r="I31" s="91"/>
      <c r="J31" s="91"/>
      <c r="K31" s="91"/>
      <c r="L31" s="61" t="s">
        <v>78</v>
      </c>
      <c r="M31" s="69" t="s">
        <v>79</v>
      </c>
      <c r="N31" s="93">
        <v>15</v>
      </c>
      <c r="O31" s="26" t="s">
        <v>80</v>
      </c>
      <c r="P31" s="133">
        <v>0</v>
      </c>
      <c r="Q31" s="132"/>
      <c r="R31" s="94">
        <v>0</v>
      </c>
      <c r="S31" s="95"/>
    </row>
    <row r="32" spans="1:19" ht="20.25" customHeight="1" thickBot="1">
      <c r="A32" s="96" t="s">
        <v>10</v>
      </c>
      <c r="B32" s="97"/>
      <c r="C32" s="97"/>
      <c r="D32" s="97"/>
      <c r="E32" s="97"/>
      <c r="F32" s="62"/>
      <c r="G32" s="98"/>
      <c r="H32" s="97"/>
      <c r="I32" s="97"/>
      <c r="J32" s="97"/>
      <c r="K32" s="97"/>
      <c r="L32" s="61" t="s">
        <v>81</v>
      </c>
      <c r="M32" s="69" t="s">
        <v>79</v>
      </c>
      <c r="N32" s="93">
        <v>21</v>
      </c>
      <c r="O32" s="99" t="s">
        <v>80</v>
      </c>
      <c r="P32" s="134">
        <f>R30</f>
        <v>0</v>
      </c>
      <c r="Q32" s="135"/>
      <c r="R32" s="100">
        <f>P32/100*21</f>
        <v>0</v>
      </c>
      <c r="S32" s="64"/>
    </row>
    <row r="33" spans="1:19" ht="20.25" customHeight="1" thickBot="1">
      <c r="A33" s="13"/>
      <c r="B33" s="14"/>
      <c r="C33" s="14"/>
      <c r="D33" s="14"/>
      <c r="E33" s="14"/>
      <c r="F33" s="87"/>
      <c r="G33" s="88"/>
      <c r="H33" s="14"/>
      <c r="I33" s="14"/>
      <c r="J33" s="14"/>
      <c r="K33" s="14"/>
      <c r="L33" s="78" t="s">
        <v>82</v>
      </c>
      <c r="M33" s="101" t="s">
        <v>83</v>
      </c>
      <c r="N33" s="80"/>
      <c r="O33" s="14"/>
      <c r="P33" s="80"/>
      <c r="Q33" s="81"/>
      <c r="R33" s="102">
        <f>R30+R32</f>
        <v>0</v>
      </c>
      <c r="S33" s="25"/>
    </row>
    <row r="34" spans="1:19" ht="18" customHeight="1">
      <c r="A34" s="90" t="s">
        <v>76</v>
      </c>
      <c r="B34" s="91"/>
      <c r="C34" s="91"/>
      <c r="D34" s="91"/>
      <c r="E34" s="91"/>
      <c r="F34" s="72"/>
      <c r="G34" s="92" t="s">
        <v>77</v>
      </c>
      <c r="H34" s="91"/>
      <c r="I34" s="91"/>
      <c r="J34" s="91"/>
      <c r="K34" s="91"/>
      <c r="L34" s="54" t="s">
        <v>84</v>
      </c>
      <c r="M34" s="40"/>
      <c r="N34" s="56" t="s">
        <v>85</v>
      </c>
      <c r="O34" s="11"/>
      <c r="P34" s="39"/>
      <c r="Q34" s="39"/>
      <c r="R34" s="103"/>
      <c r="S34" s="42"/>
    </row>
    <row r="35" spans="1:19" ht="20.25" customHeight="1">
      <c r="A35" s="96" t="s">
        <v>13</v>
      </c>
      <c r="B35" s="97"/>
      <c r="C35" s="97"/>
      <c r="D35" s="97"/>
      <c r="E35" s="97"/>
      <c r="F35" s="62"/>
      <c r="G35" s="98"/>
      <c r="H35" s="97"/>
      <c r="I35" s="97"/>
      <c r="J35" s="97"/>
      <c r="K35" s="97"/>
      <c r="L35" s="61" t="s">
        <v>86</v>
      </c>
      <c r="M35" s="65" t="s">
        <v>87</v>
      </c>
      <c r="N35" s="70"/>
      <c r="O35" s="70"/>
      <c r="P35" s="70"/>
      <c r="Q35" s="66"/>
      <c r="R35" s="63">
        <v>0</v>
      </c>
      <c r="S35" s="64"/>
    </row>
    <row r="36" spans="1:19" ht="18" customHeight="1">
      <c r="A36" s="13"/>
      <c r="B36" s="14"/>
      <c r="C36" s="14"/>
      <c r="D36" s="14"/>
      <c r="E36" s="14"/>
      <c r="F36" s="87"/>
      <c r="G36" s="88"/>
      <c r="H36" s="14"/>
      <c r="I36" s="14"/>
      <c r="J36" s="14"/>
      <c r="K36" s="14"/>
      <c r="L36" s="61" t="s">
        <v>88</v>
      </c>
      <c r="M36" s="65" t="s">
        <v>89</v>
      </c>
      <c r="N36" s="70"/>
      <c r="O36" s="91"/>
      <c r="P36" s="70"/>
      <c r="Q36" s="66"/>
      <c r="R36" s="63">
        <v>0</v>
      </c>
      <c r="S36" s="64"/>
    </row>
    <row r="37" spans="1:19" ht="18" customHeight="1">
      <c r="A37" s="104" t="s">
        <v>76</v>
      </c>
      <c r="B37" s="32"/>
      <c r="C37" s="32"/>
      <c r="D37" s="32"/>
      <c r="E37" s="32"/>
      <c r="F37" s="105"/>
      <c r="G37" s="106" t="s">
        <v>77</v>
      </c>
      <c r="H37" s="32"/>
      <c r="I37" s="32"/>
      <c r="J37" s="32"/>
      <c r="K37" s="32"/>
      <c r="L37" s="78" t="s">
        <v>90</v>
      </c>
      <c r="M37" s="79" t="s">
        <v>91</v>
      </c>
      <c r="N37" s="80"/>
      <c r="O37" s="32"/>
      <c r="P37" s="80"/>
      <c r="Q37" s="81"/>
      <c r="R37" s="46">
        <v>0</v>
      </c>
      <c r="S37" s="107"/>
    </row>
  </sheetData>
  <sheetProtection sheet="1" scenarios="1" selectLockedCells="1"/>
  <mergeCells count="20">
    <mergeCell ref="P31:Q31"/>
    <mergeCell ref="P32:Q32"/>
    <mergeCell ref="E5:J5"/>
    <mergeCell ref="Q7:R7"/>
    <mergeCell ref="O5:P5"/>
    <mergeCell ref="O6:P6"/>
    <mergeCell ref="O7:P7"/>
    <mergeCell ref="O8:P8"/>
    <mergeCell ref="O9:P9"/>
    <mergeCell ref="O10:P10"/>
    <mergeCell ref="B2:R2"/>
    <mergeCell ref="E21:E22"/>
    <mergeCell ref="B21:D22"/>
    <mergeCell ref="E23:E24"/>
    <mergeCell ref="B23:D24"/>
    <mergeCell ref="E25:E26"/>
    <mergeCell ref="B25:D26"/>
    <mergeCell ref="O11:P11"/>
    <mergeCell ref="O13:P13"/>
    <mergeCell ref="O14:P14"/>
  </mergeCells>
  <printOptions horizontalCentered="1"/>
  <pageMargins left="0.3937007874015748" right="0.3937007874015748" top="0.7874015748031497" bottom="0.3937007874015748" header="0" footer="0.3937007874015748"/>
  <pageSetup blackAndWhite="1" horizontalDpi="300" verticalDpi="300" orientation="portrait" paperSize="9" r:id="rId1"/>
  <headerFooter>
    <oddFooter>&amp;R
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5" sqref="C5"/>
    </sheetView>
  </sheetViews>
  <sheetFormatPr defaultColWidth="10.66015625" defaultRowHeight="12" customHeight="1"/>
  <cols>
    <col min="1" max="1" width="11.33203125" style="142" customWidth="1"/>
    <col min="2" max="2" width="58.66015625" style="142" customWidth="1"/>
    <col min="3" max="3" width="35.66015625" style="142" customWidth="1"/>
    <col min="4" max="4" width="15.5" style="142" hidden="1" customWidth="1"/>
    <col min="5" max="7" width="10.66015625" style="142" customWidth="1"/>
    <col min="8" max="8" width="17.16015625" style="142" hidden="1" customWidth="1"/>
    <col min="9" max="16384" width="10.66015625" style="142" customWidth="1"/>
  </cols>
  <sheetData>
    <row r="1" spans="1:4" s="193" customFormat="1" ht="20.25" customHeight="1">
      <c r="A1" s="108" t="s">
        <v>423</v>
      </c>
      <c r="B1" s="109"/>
      <c r="C1" s="109"/>
      <c r="D1" s="109"/>
    </row>
    <row r="2" spans="1:4" s="193" customFormat="1" ht="12" customHeight="1">
      <c r="A2" s="110" t="s">
        <v>92</v>
      </c>
      <c r="B2" s="111"/>
      <c r="C2" s="109"/>
      <c r="D2" s="109"/>
    </row>
    <row r="3" spans="1:7" s="193" customFormat="1" ht="12" customHeight="1">
      <c r="A3" s="110" t="s">
        <v>93</v>
      </c>
      <c r="B3" s="111"/>
      <c r="C3" s="111" t="s">
        <v>94</v>
      </c>
      <c r="D3" s="109"/>
      <c r="G3" s="118"/>
    </row>
    <row r="4" spans="1:7" s="193" customFormat="1" ht="12" customHeight="1">
      <c r="A4" s="110" t="s">
        <v>95</v>
      </c>
      <c r="B4" s="111"/>
      <c r="C4" s="111" t="s">
        <v>96</v>
      </c>
      <c r="D4" s="109"/>
      <c r="G4" s="118"/>
    </row>
    <row r="5" spans="1:7" s="193" customFormat="1" ht="12" customHeight="1">
      <c r="A5" s="111" t="s">
        <v>97</v>
      </c>
      <c r="B5" s="111"/>
      <c r="C5" s="200" t="s">
        <v>426</v>
      </c>
      <c r="D5" s="109"/>
      <c r="G5" s="118"/>
    </row>
    <row r="6" spans="1:7" s="193" customFormat="1" ht="6" customHeight="1">
      <c r="A6" s="109"/>
      <c r="B6" s="109"/>
      <c r="C6" s="109"/>
      <c r="D6" s="109"/>
      <c r="G6" s="201"/>
    </row>
    <row r="7" spans="1:4" s="193" customFormat="1" ht="24" customHeight="1">
      <c r="A7" s="112" t="s">
        <v>98</v>
      </c>
      <c r="B7" s="112" t="s">
        <v>99</v>
      </c>
      <c r="C7" s="112" t="s">
        <v>100</v>
      </c>
      <c r="D7" s="112" t="s">
        <v>101</v>
      </c>
    </row>
    <row r="8" spans="1:4" s="193" customFormat="1" ht="12" customHeight="1">
      <c r="A8" s="112" t="s">
        <v>32</v>
      </c>
      <c r="B8" s="112" t="s">
        <v>38</v>
      </c>
      <c r="C8" s="112" t="s">
        <v>53</v>
      </c>
      <c r="D8" s="112" t="s">
        <v>57</v>
      </c>
    </row>
    <row r="9" spans="1:4" s="193" customFormat="1" ht="5.25" customHeight="1">
      <c r="A9" s="111"/>
      <c r="B9" s="111"/>
      <c r="C9" s="111"/>
      <c r="D9" s="111"/>
    </row>
    <row r="10" spans="1:8" s="193" customFormat="1" ht="21" customHeight="1">
      <c r="A10" s="202" t="s">
        <v>33</v>
      </c>
      <c r="B10" s="202" t="s">
        <v>102</v>
      </c>
      <c r="C10" s="203">
        <f>SUM(C11:C18)</f>
        <v>0</v>
      </c>
      <c r="D10" s="204">
        <v>96.7718854</v>
      </c>
      <c r="H10" s="203">
        <v>360706.44</v>
      </c>
    </row>
    <row r="11" spans="1:8" s="193" customFormat="1" ht="12.75" customHeight="1">
      <c r="A11" s="205" t="s">
        <v>32</v>
      </c>
      <c r="B11" s="205" t="s">
        <v>103</v>
      </c>
      <c r="C11" s="206">
        <f>'3. Rozpočet s výkazem výměr - n'!$H$12</f>
        <v>0</v>
      </c>
      <c r="D11" s="207">
        <v>5.395189</v>
      </c>
      <c r="H11" s="206">
        <v>48979.87</v>
      </c>
    </row>
    <row r="12" spans="1:8" s="193" customFormat="1" ht="12.75" customHeight="1">
      <c r="A12" s="205" t="s">
        <v>38</v>
      </c>
      <c r="B12" s="205" t="s">
        <v>104</v>
      </c>
      <c r="C12" s="146">
        <f>'3. Rozpočet s výkazem výměr - n'!$H$71</f>
        <v>0</v>
      </c>
      <c r="D12" s="207">
        <v>67.69239396</v>
      </c>
      <c r="H12" s="206">
        <v>81954.17</v>
      </c>
    </row>
    <row r="13" spans="1:8" s="193" customFormat="1" ht="12.75" customHeight="1">
      <c r="A13" s="205" t="s">
        <v>43</v>
      </c>
      <c r="B13" s="205" t="s">
        <v>105</v>
      </c>
      <c r="C13" s="206">
        <f>'3. Rozpočet s výkazem výměr - n'!$H$84</f>
        <v>0</v>
      </c>
      <c r="D13" s="207">
        <v>16.78242644</v>
      </c>
      <c r="H13" s="206">
        <v>74691.73</v>
      </c>
    </row>
    <row r="14" spans="1:8" s="193" customFormat="1" ht="12.75" customHeight="1">
      <c r="A14" s="205" t="s">
        <v>49</v>
      </c>
      <c r="B14" s="205" t="s">
        <v>106</v>
      </c>
      <c r="C14" s="206">
        <f>'3. Rozpočet s výkazem výměr - n'!$H$113</f>
        <v>0</v>
      </c>
      <c r="D14" s="207">
        <v>1.428</v>
      </c>
      <c r="H14" s="206">
        <v>874.89</v>
      </c>
    </row>
    <row r="15" spans="1:8" s="193" customFormat="1" ht="12.75" customHeight="1">
      <c r="A15" s="205" t="s">
        <v>107</v>
      </c>
      <c r="B15" s="205" t="s">
        <v>108</v>
      </c>
      <c r="C15" s="206">
        <f>'3. Rozpočet s výkazem výměr - n'!$H$118</f>
        <v>0</v>
      </c>
      <c r="D15" s="207">
        <v>0.4516</v>
      </c>
      <c r="H15" s="206">
        <v>983.49</v>
      </c>
    </row>
    <row r="16" spans="1:8" s="193" customFormat="1" ht="12.75" customHeight="1">
      <c r="A16" s="205" t="s">
        <v>53</v>
      </c>
      <c r="B16" s="205" t="s">
        <v>109</v>
      </c>
      <c r="C16" s="206">
        <f>'3. Rozpočet s výkazem výměr - n'!$H$124</f>
        <v>0</v>
      </c>
      <c r="D16" s="207">
        <v>3.18956</v>
      </c>
      <c r="H16" s="206">
        <v>5237.65</v>
      </c>
    </row>
    <row r="17" spans="1:8" s="193" customFormat="1" ht="12.75" customHeight="1">
      <c r="A17" s="205" t="s">
        <v>57</v>
      </c>
      <c r="B17" s="205" t="s">
        <v>110</v>
      </c>
      <c r="C17" s="206">
        <f>'3. Rozpočet s výkazem výměr - n'!$H$131</f>
        <v>0</v>
      </c>
      <c r="D17" s="207">
        <v>0.232784</v>
      </c>
      <c r="H17" s="206">
        <v>426.4</v>
      </c>
    </row>
    <row r="18" spans="1:8" s="193" customFormat="1" ht="12.75" customHeight="1">
      <c r="A18" s="205" t="s">
        <v>39</v>
      </c>
      <c r="B18" s="205" t="s">
        <v>111</v>
      </c>
      <c r="C18" s="206">
        <f>'3. Rozpočet s výkazem výměr - n'!$H$134</f>
        <v>0</v>
      </c>
      <c r="D18" s="207">
        <v>1.599932</v>
      </c>
      <c r="H18" s="206">
        <v>147558.24</v>
      </c>
    </row>
    <row r="19" spans="1:8" s="193" customFormat="1" ht="12.75" customHeight="1">
      <c r="A19" s="205" t="s">
        <v>112</v>
      </c>
      <c r="B19" s="205" t="s">
        <v>113</v>
      </c>
      <c r="C19" s="206">
        <f>'3. Rozpočet s výkazem výměr - n'!$H$184</f>
        <v>0</v>
      </c>
      <c r="D19" s="207">
        <v>0</v>
      </c>
      <c r="H19" s="206">
        <v>44224.8</v>
      </c>
    </row>
    <row r="20" spans="1:8" s="193" customFormat="1" ht="21" customHeight="1">
      <c r="A20" s="202" t="s">
        <v>44</v>
      </c>
      <c r="B20" s="202" t="s">
        <v>114</v>
      </c>
      <c r="C20" s="203">
        <f>SUM(C21:C22)</f>
        <v>0</v>
      </c>
      <c r="D20" s="204">
        <v>0.2667552</v>
      </c>
      <c r="H20" s="203">
        <v>113379.49</v>
      </c>
    </row>
    <row r="21" spans="1:8" s="193" customFormat="1" ht="12.75" customHeight="1">
      <c r="A21" s="205" t="s">
        <v>115</v>
      </c>
      <c r="B21" s="205" t="s">
        <v>116</v>
      </c>
      <c r="C21" s="206">
        <f>'3. Rozpočet s výkazem výměr - n'!$H$187</f>
        <v>0</v>
      </c>
      <c r="D21" s="207">
        <v>0.0323254</v>
      </c>
      <c r="H21" s="206">
        <v>10158.76</v>
      </c>
    </row>
    <row r="22" spans="1:8" s="193" customFormat="1" ht="12.75" customHeight="1">
      <c r="A22" s="205" t="s">
        <v>117</v>
      </c>
      <c r="B22" s="205" t="s">
        <v>118</v>
      </c>
      <c r="C22" s="206">
        <f>'3. Rozpočet s výkazem výměr - n'!$H$195</f>
        <v>0</v>
      </c>
      <c r="D22" s="207">
        <v>0.2344298</v>
      </c>
      <c r="H22" s="206">
        <v>103220.73</v>
      </c>
    </row>
    <row r="23" spans="1:8" s="193" customFormat="1" ht="21" customHeight="1">
      <c r="A23" s="202" t="s">
        <v>119</v>
      </c>
      <c r="B23" s="202" t="s">
        <v>120</v>
      </c>
      <c r="C23" s="203">
        <f>C24</f>
        <v>0</v>
      </c>
      <c r="D23" s="204">
        <v>0.0159984</v>
      </c>
      <c r="H23" s="203">
        <v>2424.99</v>
      </c>
    </row>
    <row r="24" spans="1:8" s="193" customFormat="1" ht="12.75" customHeight="1">
      <c r="A24" s="205" t="s">
        <v>121</v>
      </c>
      <c r="B24" s="205" t="s">
        <v>122</v>
      </c>
      <c r="C24" s="206">
        <f>'3. Rozpočet s výkazem výměr - n'!$H$232</f>
        <v>0</v>
      </c>
      <c r="D24" s="207">
        <v>0.0159984</v>
      </c>
      <c r="H24" s="206">
        <v>2424.99</v>
      </c>
    </row>
    <row r="25" spans="1:8" s="193" customFormat="1" ht="21" customHeight="1">
      <c r="A25" s="208"/>
      <c r="B25" s="208" t="s">
        <v>123</v>
      </c>
      <c r="C25" s="209">
        <f>C10+C20+C23</f>
        <v>0</v>
      </c>
      <c r="D25" s="210">
        <v>97.054639</v>
      </c>
      <c r="H25" s="209">
        <v>476510.92</v>
      </c>
    </row>
  </sheetData>
  <sheetProtection sheet="1" scenarios="1" selectLockedCells="1"/>
  <printOptions horizontalCentered="1"/>
  <pageMargins left="0.3937007874015748" right="0.3937007874015748" top="0.7874015748031497" bottom="0.3937007874015748" header="0" footer="0.3937007874015748"/>
  <pageSetup firstPageNumber="2" useFirstPageNumber="1" fitToHeight="100" horizontalDpi="300" verticalDpi="300" orientation="portrait" r:id="rId1"/>
  <headerFooter alignWithMargins="0">
    <oddFooter>&amp;RStr.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showGridLines="0" tabSelected="1" zoomScalePageLayoutView="0" workbookViewId="0" topLeftCell="A160">
      <selection activeCell="G237" sqref="G237"/>
    </sheetView>
  </sheetViews>
  <sheetFormatPr defaultColWidth="10.66015625" defaultRowHeight="12" customHeight="1"/>
  <cols>
    <col min="1" max="2" width="5.83203125" style="142" customWidth="1"/>
    <col min="3" max="3" width="15.83203125" style="142" customWidth="1"/>
    <col min="4" max="4" width="46.83203125" style="142" customWidth="1"/>
    <col min="5" max="5" width="4.33203125" style="142" customWidth="1"/>
    <col min="6" max="7" width="10.83203125" style="142" customWidth="1"/>
    <col min="8" max="8" width="14.5" style="142" customWidth="1"/>
    <col min="9" max="9" width="10.66015625" style="193" customWidth="1"/>
    <col min="10" max="10" width="0" style="193" hidden="1" customWidth="1"/>
    <col min="11" max="16384" width="10.66015625" style="193" customWidth="1"/>
  </cols>
  <sheetData>
    <row r="1" spans="1:8" s="142" customFormat="1" ht="19.5" customHeight="1">
      <c r="A1" s="113" t="s">
        <v>422</v>
      </c>
      <c r="B1" s="114"/>
      <c r="C1" s="114"/>
      <c r="D1" s="114"/>
      <c r="E1" s="114"/>
      <c r="F1" s="114"/>
      <c r="G1" s="114"/>
      <c r="H1" s="114"/>
    </row>
    <row r="2" spans="1:8" s="142" customFormat="1" ht="12.75" customHeight="1">
      <c r="A2" s="115" t="s">
        <v>92</v>
      </c>
      <c r="B2" s="116"/>
      <c r="C2" s="116"/>
      <c r="D2" s="116"/>
      <c r="E2" s="116"/>
      <c r="F2" s="116"/>
      <c r="G2" s="114"/>
      <c r="H2" s="114"/>
    </row>
    <row r="3" spans="1:8" s="142" customFormat="1" ht="12.75" customHeight="1">
      <c r="A3" s="115" t="s">
        <v>93</v>
      </c>
      <c r="B3" s="116"/>
      <c r="C3" s="116"/>
      <c r="D3" s="116"/>
      <c r="E3" s="116"/>
      <c r="F3" s="116" t="s">
        <v>97</v>
      </c>
      <c r="G3" s="114"/>
      <c r="H3" s="114"/>
    </row>
    <row r="4" spans="1:8" s="142" customFormat="1" ht="12.75" customHeight="1">
      <c r="A4" s="115" t="s">
        <v>95</v>
      </c>
      <c r="B4" s="116"/>
      <c r="C4" s="116"/>
      <c r="D4" s="116"/>
      <c r="E4" s="116"/>
      <c r="F4" s="116" t="s">
        <v>124</v>
      </c>
      <c r="G4" s="114"/>
      <c r="H4" s="114"/>
    </row>
    <row r="5" spans="1:8" s="142" customFormat="1" ht="12.75" customHeight="1">
      <c r="A5" s="116" t="s">
        <v>94</v>
      </c>
      <c r="B5" s="116"/>
      <c r="C5" s="116"/>
      <c r="D5" s="116"/>
      <c r="E5" s="116"/>
      <c r="F5" s="200" t="s">
        <v>425</v>
      </c>
      <c r="G5" s="114"/>
      <c r="H5" s="114"/>
    </row>
    <row r="6" spans="1:8" s="142" customFormat="1" ht="12.75" customHeight="1">
      <c r="A6" s="116" t="s">
        <v>96</v>
      </c>
      <c r="B6" s="116"/>
      <c r="C6" s="116"/>
      <c r="D6" s="116"/>
      <c r="E6" s="116"/>
      <c r="F6" s="200" t="s">
        <v>426</v>
      </c>
      <c r="G6" s="114"/>
      <c r="H6" s="114"/>
    </row>
    <row r="7" spans="1:8" s="142" customFormat="1" ht="6" customHeight="1" thickBot="1">
      <c r="A7" s="114"/>
      <c r="B7" s="114"/>
      <c r="C7" s="114"/>
      <c r="D7" s="114"/>
      <c r="E7" s="114"/>
      <c r="F7" s="114"/>
      <c r="G7" s="114"/>
      <c r="H7" s="114"/>
    </row>
    <row r="8" spans="1:8" s="142" customFormat="1" ht="25.5" customHeight="1" thickBot="1">
      <c r="A8" s="117" t="s">
        <v>125</v>
      </c>
      <c r="B8" s="117" t="s">
        <v>126</v>
      </c>
      <c r="C8" s="117" t="s">
        <v>98</v>
      </c>
      <c r="D8" s="117" t="s">
        <v>99</v>
      </c>
      <c r="E8" s="117" t="s">
        <v>127</v>
      </c>
      <c r="F8" s="117" t="s">
        <v>128</v>
      </c>
      <c r="G8" s="117" t="s">
        <v>129</v>
      </c>
      <c r="H8" s="117" t="s">
        <v>100</v>
      </c>
    </row>
    <row r="9" spans="1:8" s="142" customFormat="1" ht="12.75" customHeight="1" thickBot="1">
      <c r="A9" s="117" t="s">
        <v>32</v>
      </c>
      <c r="B9" s="117" t="s">
        <v>38</v>
      </c>
      <c r="C9" s="117" t="s">
        <v>43</v>
      </c>
      <c r="D9" s="117" t="s">
        <v>49</v>
      </c>
      <c r="E9" s="117" t="s">
        <v>53</v>
      </c>
      <c r="F9" s="117" t="s">
        <v>57</v>
      </c>
      <c r="G9" s="117" t="s">
        <v>60</v>
      </c>
      <c r="H9" s="117" t="s">
        <v>34</v>
      </c>
    </row>
    <row r="10" spans="1:8" s="142" customFormat="1" ht="4.5" customHeight="1">
      <c r="A10" s="114"/>
      <c r="B10" s="114"/>
      <c r="C10" s="114"/>
      <c r="D10" s="114"/>
      <c r="E10" s="114"/>
      <c r="F10" s="114"/>
      <c r="G10" s="114"/>
      <c r="H10" s="114"/>
    </row>
    <row r="11" spans="1:10" s="142" customFormat="1" ht="21" customHeight="1">
      <c r="A11" s="143"/>
      <c r="B11" s="144"/>
      <c r="C11" s="144" t="s">
        <v>33</v>
      </c>
      <c r="D11" s="144" t="s">
        <v>102</v>
      </c>
      <c r="E11" s="144"/>
      <c r="F11" s="145"/>
      <c r="G11" s="146"/>
      <c r="H11" s="146">
        <f>H12+H71+H84+H113+H118+H124+H131+H134</f>
        <v>0</v>
      </c>
      <c r="J11" s="142">
        <v>360706.44</v>
      </c>
    </row>
    <row r="12" spans="1:10" s="142" customFormat="1" ht="21" customHeight="1" thickBot="1">
      <c r="A12" s="143"/>
      <c r="B12" s="144"/>
      <c r="C12" s="144" t="s">
        <v>32</v>
      </c>
      <c r="D12" s="144" t="s">
        <v>103</v>
      </c>
      <c r="E12" s="144"/>
      <c r="F12" s="145"/>
      <c r="G12" s="146"/>
      <c r="H12" s="146">
        <f>SUM(H13:H70)</f>
        <v>0</v>
      </c>
      <c r="J12" s="142">
        <v>48979.87</v>
      </c>
    </row>
    <row r="13" spans="1:10" s="142" customFormat="1" ht="24" customHeight="1" thickBot="1">
      <c r="A13" s="147">
        <v>1</v>
      </c>
      <c r="B13" s="148" t="s">
        <v>130</v>
      </c>
      <c r="C13" s="148" t="s">
        <v>131</v>
      </c>
      <c r="D13" s="148" t="s">
        <v>132</v>
      </c>
      <c r="E13" s="148" t="s">
        <v>133</v>
      </c>
      <c r="F13" s="149">
        <v>0.6</v>
      </c>
      <c r="G13" s="194"/>
      <c r="H13" s="150">
        <f>F13*G13</f>
        <v>0</v>
      </c>
      <c r="J13" s="142">
        <v>28.2</v>
      </c>
    </row>
    <row r="14" spans="1:8" s="142" customFormat="1" ht="13.5" customHeight="1" thickBot="1">
      <c r="A14" s="151"/>
      <c r="B14" s="152"/>
      <c r="C14" s="152"/>
      <c r="D14" s="152" t="s">
        <v>134</v>
      </c>
      <c r="E14" s="152"/>
      <c r="F14" s="153">
        <v>0.6</v>
      </c>
      <c r="G14" s="154"/>
      <c r="H14" s="155"/>
    </row>
    <row r="15" spans="1:10" s="142" customFormat="1" ht="24" customHeight="1" thickBot="1">
      <c r="A15" s="147">
        <v>2</v>
      </c>
      <c r="B15" s="148" t="s">
        <v>130</v>
      </c>
      <c r="C15" s="148" t="s">
        <v>135</v>
      </c>
      <c r="D15" s="148" t="s">
        <v>136</v>
      </c>
      <c r="E15" s="148" t="s">
        <v>133</v>
      </c>
      <c r="F15" s="149">
        <v>1</v>
      </c>
      <c r="G15" s="194"/>
      <c r="H15" s="150">
        <f>F15*G15</f>
        <v>0</v>
      </c>
      <c r="J15" s="142">
        <v>914</v>
      </c>
    </row>
    <row r="16" spans="1:8" s="142" customFormat="1" ht="13.5" customHeight="1" thickBot="1">
      <c r="A16" s="151"/>
      <c r="B16" s="152"/>
      <c r="C16" s="152"/>
      <c r="D16" s="152" t="s">
        <v>137</v>
      </c>
      <c r="E16" s="152"/>
      <c r="F16" s="153">
        <v>1</v>
      </c>
      <c r="G16" s="154"/>
      <c r="H16" s="155"/>
    </row>
    <row r="17" spans="1:10" s="142" customFormat="1" ht="13.5" customHeight="1" thickBot="1">
      <c r="A17" s="147">
        <v>3</v>
      </c>
      <c r="B17" s="148" t="s">
        <v>130</v>
      </c>
      <c r="C17" s="148" t="s">
        <v>138</v>
      </c>
      <c r="D17" s="148" t="s">
        <v>139</v>
      </c>
      <c r="E17" s="148" t="s">
        <v>133</v>
      </c>
      <c r="F17" s="149">
        <v>5.5</v>
      </c>
      <c r="G17" s="194"/>
      <c r="H17" s="150">
        <f>F17*G17</f>
        <v>0</v>
      </c>
      <c r="J17" s="142">
        <v>907.5</v>
      </c>
    </row>
    <row r="18" spans="1:8" s="142" customFormat="1" ht="13.5" customHeight="1" thickBot="1">
      <c r="A18" s="151"/>
      <c r="B18" s="152"/>
      <c r="C18" s="152"/>
      <c r="D18" s="152" t="s">
        <v>140</v>
      </c>
      <c r="E18" s="152"/>
      <c r="F18" s="153">
        <v>5.5</v>
      </c>
      <c r="G18" s="154"/>
      <c r="H18" s="155"/>
    </row>
    <row r="19" spans="1:10" s="142" customFormat="1" ht="13.5" customHeight="1" thickBot="1">
      <c r="A19" s="147">
        <v>4</v>
      </c>
      <c r="B19" s="148" t="s">
        <v>130</v>
      </c>
      <c r="C19" s="148" t="s">
        <v>141</v>
      </c>
      <c r="D19" s="148" t="s">
        <v>142</v>
      </c>
      <c r="E19" s="148" t="s">
        <v>143</v>
      </c>
      <c r="F19" s="149">
        <v>5.5</v>
      </c>
      <c r="G19" s="194"/>
      <c r="H19" s="150">
        <f>F19*G19</f>
        <v>0</v>
      </c>
      <c r="J19" s="142">
        <v>293.7</v>
      </c>
    </row>
    <row r="20" spans="1:8" s="142" customFormat="1" ht="13.5" customHeight="1">
      <c r="A20" s="156"/>
      <c r="B20" s="157"/>
      <c r="C20" s="157"/>
      <c r="D20" s="157" t="s">
        <v>144</v>
      </c>
      <c r="E20" s="157"/>
      <c r="F20" s="158">
        <v>0</v>
      </c>
      <c r="G20" s="159"/>
      <c r="H20" s="160"/>
    </row>
    <row r="21" spans="1:8" s="142" customFormat="1" ht="13.5" customHeight="1">
      <c r="A21" s="161"/>
      <c r="B21" s="162"/>
      <c r="C21" s="162"/>
      <c r="D21" s="162" t="s">
        <v>145</v>
      </c>
      <c r="E21" s="162"/>
      <c r="F21" s="163">
        <v>1.5</v>
      </c>
      <c r="G21" s="164"/>
      <c r="H21" s="165"/>
    </row>
    <row r="22" spans="1:8" s="142" customFormat="1" ht="13.5" customHeight="1">
      <c r="A22" s="161"/>
      <c r="B22" s="162"/>
      <c r="C22" s="162"/>
      <c r="D22" s="162" t="s">
        <v>146</v>
      </c>
      <c r="E22" s="162"/>
      <c r="F22" s="163">
        <v>1.5</v>
      </c>
      <c r="G22" s="164"/>
      <c r="H22" s="165"/>
    </row>
    <row r="23" spans="1:8" s="142" customFormat="1" ht="13.5" customHeight="1">
      <c r="A23" s="161"/>
      <c r="B23" s="162"/>
      <c r="C23" s="162"/>
      <c r="D23" s="162" t="s">
        <v>147</v>
      </c>
      <c r="E23" s="162"/>
      <c r="F23" s="163">
        <v>2.5</v>
      </c>
      <c r="G23" s="164"/>
      <c r="H23" s="165"/>
    </row>
    <row r="24" spans="1:8" s="142" customFormat="1" ht="13.5" customHeight="1" thickBot="1">
      <c r="A24" s="166"/>
      <c r="B24" s="167"/>
      <c r="C24" s="167"/>
      <c r="D24" s="167" t="s">
        <v>148</v>
      </c>
      <c r="E24" s="167"/>
      <c r="F24" s="168">
        <v>5.5</v>
      </c>
      <c r="G24" s="169"/>
      <c r="H24" s="170"/>
    </row>
    <row r="25" spans="1:10" s="142" customFormat="1" ht="13.5" customHeight="1" thickBot="1">
      <c r="A25" s="147">
        <v>5</v>
      </c>
      <c r="B25" s="148" t="s">
        <v>130</v>
      </c>
      <c r="C25" s="148" t="s">
        <v>149</v>
      </c>
      <c r="D25" s="148" t="s">
        <v>150</v>
      </c>
      <c r="E25" s="148" t="s">
        <v>143</v>
      </c>
      <c r="F25" s="149">
        <v>0.7</v>
      </c>
      <c r="G25" s="194"/>
      <c r="H25" s="150">
        <f>F25*G25</f>
        <v>0</v>
      </c>
      <c r="J25" s="142">
        <v>26.6</v>
      </c>
    </row>
    <row r="26" spans="1:8" s="142" customFormat="1" ht="13.5" customHeight="1" thickBot="1">
      <c r="A26" s="151"/>
      <c r="B26" s="152"/>
      <c r="C26" s="152"/>
      <c r="D26" s="152" t="s">
        <v>151</v>
      </c>
      <c r="E26" s="152"/>
      <c r="F26" s="153">
        <v>0.7</v>
      </c>
      <c r="G26" s="154"/>
      <c r="H26" s="155"/>
    </row>
    <row r="27" spans="1:10" s="142" customFormat="1" ht="13.5" customHeight="1" thickBot="1">
      <c r="A27" s="147">
        <v>6</v>
      </c>
      <c r="B27" s="148" t="s">
        <v>152</v>
      </c>
      <c r="C27" s="148" t="s">
        <v>153</v>
      </c>
      <c r="D27" s="148" t="s">
        <v>154</v>
      </c>
      <c r="E27" s="148" t="s">
        <v>155</v>
      </c>
      <c r="F27" s="149">
        <v>4.597</v>
      </c>
      <c r="G27" s="194"/>
      <c r="H27" s="150">
        <f>F27*G27</f>
        <v>0</v>
      </c>
      <c r="J27" s="142">
        <v>156.76</v>
      </c>
    </row>
    <row r="28" spans="1:8" s="142" customFormat="1" ht="13.5" customHeight="1">
      <c r="A28" s="156"/>
      <c r="B28" s="157"/>
      <c r="C28" s="157"/>
      <c r="D28" s="157" t="s">
        <v>156</v>
      </c>
      <c r="E28" s="157"/>
      <c r="F28" s="158">
        <v>0.6852</v>
      </c>
      <c r="G28" s="159"/>
      <c r="H28" s="160"/>
    </row>
    <row r="29" spans="1:8" s="142" customFormat="1" ht="13.5" customHeight="1">
      <c r="A29" s="161"/>
      <c r="B29" s="162"/>
      <c r="C29" s="162"/>
      <c r="D29" s="162" t="s">
        <v>157</v>
      </c>
      <c r="E29" s="162"/>
      <c r="F29" s="163">
        <v>3.912</v>
      </c>
      <c r="G29" s="164"/>
      <c r="H29" s="165"/>
    </row>
    <row r="30" spans="1:8" s="142" customFormat="1" ht="13.5" customHeight="1" thickBot="1">
      <c r="A30" s="166"/>
      <c r="B30" s="167"/>
      <c r="C30" s="167"/>
      <c r="D30" s="167" t="s">
        <v>148</v>
      </c>
      <c r="E30" s="167"/>
      <c r="F30" s="168">
        <v>4.5972</v>
      </c>
      <c r="G30" s="169"/>
      <c r="H30" s="170"/>
    </row>
    <row r="31" spans="1:10" s="142" customFormat="1" ht="24" customHeight="1" thickBot="1">
      <c r="A31" s="147">
        <v>7</v>
      </c>
      <c r="B31" s="148" t="s">
        <v>152</v>
      </c>
      <c r="C31" s="148" t="s">
        <v>158</v>
      </c>
      <c r="D31" s="148" t="s">
        <v>159</v>
      </c>
      <c r="E31" s="148" t="s">
        <v>155</v>
      </c>
      <c r="F31" s="149">
        <v>1.997</v>
      </c>
      <c r="G31" s="194"/>
      <c r="H31" s="150">
        <f>F31*G31</f>
        <v>0</v>
      </c>
      <c r="J31" s="142">
        <v>1318.02</v>
      </c>
    </row>
    <row r="32" spans="1:8" s="142" customFormat="1" ht="13.5" customHeight="1" thickBot="1">
      <c r="A32" s="151"/>
      <c r="B32" s="152"/>
      <c r="C32" s="152"/>
      <c r="D32" s="152" t="s">
        <v>160</v>
      </c>
      <c r="E32" s="152"/>
      <c r="F32" s="153">
        <v>1.9973</v>
      </c>
      <c r="G32" s="154"/>
      <c r="H32" s="155"/>
    </row>
    <row r="33" spans="1:10" s="142" customFormat="1" ht="24" customHeight="1" thickBot="1">
      <c r="A33" s="147">
        <v>8</v>
      </c>
      <c r="B33" s="148" t="s">
        <v>152</v>
      </c>
      <c r="C33" s="148" t="s">
        <v>161</v>
      </c>
      <c r="D33" s="148" t="s">
        <v>162</v>
      </c>
      <c r="E33" s="148" t="s">
        <v>155</v>
      </c>
      <c r="F33" s="149">
        <v>1.997</v>
      </c>
      <c r="G33" s="194"/>
      <c r="H33" s="150">
        <f>F33*G33</f>
        <v>0</v>
      </c>
      <c r="J33" s="142">
        <v>263.6</v>
      </c>
    </row>
    <row r="34" spans="1:8" s="142" customFormat="1" ht="13.5" customHeight="1" thickBot="1">
      <c r="A34" s="151"/>
      <c r="B34" s="152"/>
      <c r="C34" s="152"/>
      <c r="D34" s="152" t="s">
        <v>160</v>
      </c>
      <c r="E34" s="152"/>
      <c r="F34" s="153">
        <v>1.9973</v>
      </c>
      <c r="G34" s="154"/>
      <c r="H34" s="155"/>
    </row>
    <row r="35" spans="1:10" s="142" customFormat="1" ht="24" customHeight="1" thickBot="1">
      <c r="A35" s="147">
        <v>9</v>
      </c>
      <c r="B35" s="148" t="s">
        <v>152</v>
      </c>
      <c r="C35" s="148" t="s">
        <v>163</v>
      </c>
      <c r="D35" s="148" t="s">
        <v>164</v>
      </c>
      <c r="E35" s="148" t="s">
        <v>155</v>
      </c>
      <c r="F35" s="149">
        <v>15.657</v>
      </c>
      <c r="G35" s="194"/>
      <c r="H35" s="150">
        <f>F35*G35</f>
        <v>0</v>
      </c>
      <c r="J35" s="142">
        <v>14028.67</v>
      </c>
    </row>
    <row r="36" spans="1:8" s="142" customFormat="1" ht="13.5" customHeight="1">
      <c r="A36" s="156"/>
      <c r="B36" s="157"/>
      <c r="C36" s="157"/>
      <c r="D36" s="157" t="s">
        <v>165</v>
      </c>
      <c r="E36" s="157"/>
      <c r="F36" s="158">
        <v>0.782</v>
      </c>
      <c r="G36" s="159"/>
      <c r="H36" s="160"/>
    </row>
    <row r="37" spans="1:8" s="142" customFormat="1" ht="13.5" customHeight="1">
      <c r="A37" s="161"/>
      <c r="B37" s="162"/>
      <c r="C37" s="162"/>
      <c r="D37" s="162" t="s">
        <v>166</v>
      </c>
      <c r="E37" s="162"/>
      <c r="F37" s="163">
        <v>0.051</v>
      </c>
      <c r="G37" s="164"/>
      <c r="H37" s="165"/>
    </row>
    <row r="38" spans="1:8" s="142" customFormat="1" ht="24" customHeight="1">
      <c r="A38" s="161"/>
      <c r="B38" s="162"/>
      <c r="C38" s="162"/>
      <c r="D38" s="162" t="s">
        <v>167</v>
      </c>
      <c r="E38" s="162"/>
      <c r="F38" s="163">
        <v>0.4368</v>
      </c>
      <c r="G38" s="164"/>
      <c r="H38" s="165"/>
    </row>
    <row r="39" spans="1:8" s="142" customFormat="1" ht="13.5" customHeight="1">
      <c r="A39" s="161"/>
      <c r="B39" s="162"/>
      <c r="C39" s="162"/>
      <c r="D39" s="162" t="s">
        <v>168</v>
      </c>
      <c r="E39" s="162"/>
      <c r="F39" s="163">
        <v>0.84</v>
      </c>
      <c r="G39" s="164"/>
      <c r="H39" s="165"/>
    </row>
    <row r="40" spans="1:8" s="142" customFormat="1" ht="13.5" customHeight="1">
      <c r="A40" s="161"/>
      <c r="B40" s="162"/>
      <c r="C40" s="162"/>
      <c r="D40" s="162" t="s">
        <v>169</v>
      </c>
      <c r="E40" s="162"/>
      <c r="F40" s="163">
        <v>0.1155</v>
      </c>
      <c r="G40" s="164"/>
      <c r="H40" s="165"/>
    </row>
    <row r="41" spans="1:8" s="142" customFormat="1" ht="13.5" customHeight="1">
      <c r="A41" s="161"/>
      <c r="B41" s="162"/>
      <c r="C41" s="162"/>
      <c r="D41" s="162" t="s">
        <v>170</v>
      </c>
      <c r="E41" s="162"/>
      <c r="F41" s="163">
        <v>2.608</v>
      </c>
      <c r="G41" s="164"/>
      <c r="H41" s="165"/>
    </row>
    <row r="42" spans="1:8" s="142" customFormat="1" ht="13.5" customHeight="1">
      <c r="A42" s="161"/>
      <c r="B42" s="162"/>
      <c r="C42" s="162"/>
      <c r="D42" s="162" t="s">
        <v>171</v>
      </c>
      <c r="E42" s="162"/>
      <c r="F42" s="163">
        <v>9.5192</v>
      </c>
      <c r="G42" s="164"/>
      <c r="H42" s="165"/>
    </row>
    <row r="43" spans="1:8" s="142" customFormat="1" ht="13.5" customHeight="1">
      <c r="A43" s="161"/>
      <c r="B43" s="162"/>
      <c r="C43" s="162"/>
      <c r="D43" s="162" t="s">
        <v>172</v>
      </c>
      <c r="E43" s="162"/>
      <c r="F43" s="163">
        <v>1.304</v>
      </c>
      <c r="G43" s="164"/>
      <c r="H43" s="165"/>
    </row>
    <row r="44" spans="1:8" s="142" customFormat="1" ht="13.5" customHeight="1" thickBot="1">
      <c r="A44" s="166"/>
      <c r="B44" s="167"/>
      <c r="C44" s="167"/>
      <c r="D44" s="167" t="s">
        <v>148</v>
      </c>
      <c r="E44" s="167"/>
      <c r="F44" s="168">
        <v>15.6565</v>
      </c>
      <c r="G44" s="169"/>
      <c r="H44" s="170"/>
    </row>
    <row r="45" spans="1:10" s="142" customFormat="1" ht="24" customHeight="1" thickBot="1">
      <c r="A45" s="171">
        <v>10</v>
      </c>
      <c r="B45" s="172" t="s">
        <v>152</v>
      </c>
      <c r="C45" s="172" t="s">
        <v>173</v>
      </c>
      <c r="D45" s="172" t="s">
        <v>174</v>
      </c>
      <c r="E45" s="172" t="s">
        <v>155</v>
      </c>
      <c r="F45" s="173">
        <v>15.657</v>
      </c>
      <c r="G45" s="195"/>
      <c r="H45" s="150">
        <f>F45*G45</f>
        <v>0</v>
      </c>
      <c r="J45" s="142">
        <v>2802.6</v>
      </c>
    </row>
    <row r="46" spans="1:10" s="142" customFormat="1" ht="13.5" customHeight="1" thickBot="1">
      <c r="A46" s="174">
        <v>11</v>
      </c>
      <c r="B46" s="175" t="s">
        <v>152</v>
      </c>
      <c r="C46" s="175" t="s">
        <v>175</v>
      </c>
      <c r="D46" s="175" t="s">
        <v>176</v>
      </c>
      <c r="E46" s="175" t="s">
        <v>133</v>
      </c>
      <c r="F46" s="176">
        <v>11</v>
      </c>
      <c r="G46" s="196"/>
      <c r="H46" s="150">
        <f>F46*G46</f>
        <v>0</v>
      </c>
      <c r="J46" s="142">
        <v>1091.2</v>
      </c>
    </row>
    <row r="47" spans="1:8" s="142" customFormat="1" ht="13.5" customHeight="1" thickBot="1">
      <c r="A47" s="151"/>
      <c r="B47" s="152"/>
      <c r="C47" s="152"/>
      <c r="D47" s="152" t="s">
        <v>177</v>
      </c>
      <c r="E47" s="152"/>
      <c r="F47" s="153">
        <v>11</v>
      </c>
      <c r="G47" s="154"/>
      <c r="H47" s="155"/>
    </row>
    <row r="48" spans="1:10" s="142" customFormat="1" ht="24" customHeight="1" thickBot="1">
      <c r="A48" s="171">
        <v>12</v>
      </c>
      <c r="B48" s="172" t="s">
        <v>152</v>
      </c>
      <c r="C48" s="172" t="s">
        <v>178</v>
      </c>
      <c r="D48" s="172" t="s">
        <v>179</v>
      </c>
      <c r="E48" s="172" t="s">
        <v>133</v>
      </c>
      <c r="F48" s="173">
        <v>11</v>
      </c>
      <c r="G48" s="195"/>
      <c r="H48" s="150">
        <f>F48*G48</f>
        <v>0</v>
      </c>
      <c r="J48" s="142">
        <v>192.94</v>
      </c>
    </row>
    <row r="49" spans="1:10" s="142" customFormat="1" ht="24" customHeight="1" thickBot="1">
      <c r="A49" s="174">
        <v>13</v>
      </c>
      <c r="B49" s="175" t="s">
        <v>152</v>
      </c>
      <c r="C49" s="175" t="s">
        <v>180</v>
      </c>
      <c r="D49" s="175" t="s">
        <v>181</v>
      </c>
      <c r="E49" s="175" t="s">
        <v>155</v>
      </c>
      <c r="F49" s="176">
        <v>4.597</v>
      </c>
      <c r="G49" s="196"/>
      <c r="H49" s="150">
        <f>F49*G49</f>
        <v>0</v>
      </c>
      <c r="J49" s="142">
        <v>186.18</v>
      </c>
    </row>
    <row r="50" spans="1:8" s="142" customFormat="1" ht="13.5" customHeight="1" thickBot="1">
      <c r="A50" s="151"/>
      <c r="B50" s="152"/>
      <c r="C50" s="152"/>
      <c r="D50" s="152" t="s">
        <v>182</v>
      </c>
      <c r="E50" s="152"/>
      <c r="F50" s="153">
        <v>4.597</v>
      </c>
      <c r="G50" s="154"/>
      <c r="H50" s="155"/>
    </row>
    <row r="51" spans="1:10" s="142" customFormat="1" ht="24" customHeight="1" thickBot="1">
      <c r="A51" s="147">
        <v>14</v>
      </c>
      <c r="B51" s="148" t="s">
        <v>152</v>
      </c>
      <c r="C51" s="148" t="s">
        <v>183</v>
      </c>
      <c r="D51" s="148" t="s">
        <v>184</v>
      </c>
      <c r="E51" s="148" t="s">
        <v>155</v>
      </c>
      <c r="F51" s="149">
        <v>17.654</v>
      </c>
      <c r="G51" s="194"/>
      <c r="H51" s="150">
        <f>F51*G51</f>
        <v>0</v>
      </c>
      <c r="J51" s="142">
        <v>5084.35</v>
      </c>
    </row>
    <row r="52" spans="1:8" s="142" customFormat="1" ht="13.5" customHeight="1" thickBot="1">
      <c r="A52" s="151"/>
      <c r="B52" s="152"/>
      <c r="C52" s="152"/>
      <c r="D52" s="152" t="s">
        <v>185</v>
      </c>
      <c r="E52" s="152"/>
      <c r="F52" s="153">
        <v>17.654</v>
      </c>
      <c r="G52" s="154"/>
      <c r="H52" s="155"/>
    </row>
    <row r="53" spans="1:10" s="142" customFormat="1" ht="24" customHeight="1" thickBot="1">
      <c r="A53" s="147">
        <v>15</v>
      </c>
      <c r="B53" s="148" t="s">
        <v>152</v>
      </c>
      <c r="C53" s="148" t="s">
        <v>186</v>
      </c>
      <c r="D53" s="148" t="s">
        <v>187</v>
      </c>
      <c r="E53" s="148" t="s">
        <v>155</v>
      </c>
      <c r="F53" s="149">
        <v>176.54</v>
      </c>
      <c r="G53" s="194"/>
      <c r="H53" s="150">
        <f>F53*G53</f>
        <v>0</v>
      </c>
      <c r="J53" s="142">
        <v>3848.57</v>
      </c>
    </row>
    <row r="54" spans="1:8" s="142" customFormat="1" ht="13.5" customHeight="1" thickBot="1">
      <c r="A54" s="151"/>
      <c r="B54" s="152"/>
      <c r="C54" s="152"/>
      <c r="D54" s="152" t="s">
        <v>188</v>
      </c>
      <c r="E54" s="152"/>
      <c r="F54" s="153">
        <v>176.54</v>
      </c>
      <c r="G54" s="154"/>
      <c r="H54" s="155"/>
    </row>
    <row r="55" spans="1:10" s="142" customFormat="1" ht="13.5" customHeight="1" thickBot="1">
      <c r="A55" s="147">
        <v>16</v>
      </c>
      <c r="B55" s="148" t="s">
        <v>152</v>
      </c>
      <c r="C55" s="148" t="s">
        <v>189</v>
      </c>
      <c r="D55" s="148" t="s">
        <v>190</v>
      </c>
      <c r="E55" s="148" t="s">
        <v>155</v>
      </c>
      <c r="F55" s="149">
        <v>22.251</v>
      </c>
      <c r="G55" s="194"/>
      <c r="H55" s="150">
        <f>F55*G55</f>
        <v>0</v>
      </c>
      <c r="J55" s="142">
        <v>3871.67</v>
      </c>
    </row>
    <row r="56" spans="1:8" s="142" customFormat="1" ht="13.5" customHeight="1">
      <c r="A56" s="156"/>
      <c r="B56" s="157"/>
      <c r="C56" s="157"/>
      <c r="D56" s="157" t="s">
        <v>182</v>
      </c>
      <c r="E56" s="157"/>
      <c r="F56" s="158">
        <v>4.597</v>
      </c>
      <c r="G56" s="159"/>
      <c r="H56" s="160"/>
    </row>
    <row r="57" spans="1:8" s="142" customFormat="1" ht="13.5" customHeight="1">
      <c r="A57" s="161"/>
      <c r="B57" s="162"/>
      <c r="C57" s="162"/>
      <c r="D57" s="162" t="s">
        <v>191</v>
      </c>
      <c r="E57" s="162"/>
      <c r="F57" s="163">
        <v>17.654</v>
      </c>
      <c r="G57" s="164"/>
      <c r="H57" s="165"/>
    </row>
    <row r="58" spans="1:8" s="142" customFormat="1" ht="13.5" customHeight="1" thickBot="1">
      <c r="A58" s="166"/>
      <c r="B58" s="167"/>
      <c r="C58" s="167"/>
      <c r="D58" s="167" t="s">
        <v>148</v>
      </c>
      <c r="E58" s="167"/>
      <c r="F58" s="168">
        <v>22.251</v>
      </c>
      <c r="G58" s="169"/>
      <c r="H58" s="170"/>
    </row>
    <row r="59" spans="1:10" s="142" customFormat="1" ht="13.5" customHeight="1" thickBot="1">
      <c r="A59" s="171">
        <v>17</v>
      </c>
      <c r="B59" s="172" t="s">
        <v>152</v>
      </c>
      <c r="C59" s="172" t="s">
        <v>192</v>
      </c>
      <c r="D59" s="172" t="s">
        <v>193</v>
      </c>
      <c r="E59" s="172" t="s">
        <v>155</v>
      </c>
      <c r="F59" s="173">
        <v>17.654</v>
      </c>
      <c r="G59" s="195"/>
      <c r="H59" s="150">
        <f>F59*G59</f>
        <v>0</v>
      </c>
      <c r="J59" s="142">
        <v>347.25</v>
      </c>
    </row>
    <row r="60" spans="1:10" s="142" customFormat="1" ht="13.5" customHeight="1" thickBot="1">
      <c r="A60" s="174">
        <v>18</v>
      </c>
      <c r="B60" s="175" t="s">
        <v>152</v>
      </c>
      <c r="C60" s="175" t="s">
        <v>194</v>
      </c>
      <c r="D60" s="175" t="s">
        <v>195</v>
      </c>
      <c r="E60" s="175" t="s">
        <v>196</v>
      </c>
      <c r="F60" s="176">
        <v>28.246</v>
      </c>
      <c r="G60" s="196"/>
      <c r="H60" s="150">
        <f>F60*G60</f>
        <v>0</v>
      </c>
      <c r="J60" s="142">
        <v>4717.08</v>
      </c>
    </row>
    <row r="61" spans="1:8" s="142" customFormat="1" ht="13.5" customHeight="1" thickBot="1">
      <c r="A61" s="151"/>
      <c r="B61" s="152"/>
      <c r="C61" s="152"/>
      <c r="D61" s="152" t="s">
        <v>197</v>
      </c>
      <c r="E61" s="152"/>
      <c r="F61" s="153">
        <v>28.2464</v>
      </c>
      <c r="G61" s="154"/>
      <c r="H61" s="155"/>
    </row>
    <row r="62" spans="1:10" s="142" customFormat="1" ht="24" customHeight="1" thickBot="1">
      <c r="A62" s="147">
        <v>19</v>
      </c>
      <c r="B62" s="148" t="s">
        <v>152</v>
      </c>
      <c r="C62" s="148" t="s">
        <v>198</v>
      </c>
      <c r="D62" s="148" t="s">
        <v>199</v>
      </c>
      <c r="E62" s="148" t="s">
        <v>155</v>
      </c>
      <c r="F62" s="149">
        <v>1.471</v>
      </c>
      <c r="G62" s="194"/>
      <c r="H62" s="150">
        <f aca="true" t="shared" si="0" ref="H62:H70">F62*G62</f>
        <v>0</v>
      </c>
      <c r="J62" s="142">
        <v>139.16</v>
      </c>
    </row>
    <row r="63" spans="1:10" s="142" customFormat="1" ht="13.5" customHeight="1" thickBot="1">
      <c r="A63" s="177">
        <v>20</v>
      </c>
      <c r="B63" s="178" t="s">
        <v>200</v>
      </c>
      <c r="C63" s="178" t="s">
        <v>201</v>
      </c>
      <c r="D63" s="178" t="s">
        <v>202</v>
      </c>
      <c r="E63" s="178" t="s">
        <v>196</v>
      </c>
      <c r="F63" s="179">
        <v>2.626</v>
      </c>
      <c r="G63" s="197"/>
      <c r="H63" s="180">
        <f t="shared" si="0"/>
        <v>0</v>
      </c>
      <c r="J63" s="142">
        <v>1533.85</v>
      </c>
    </row>
    <row r="64" spans="1:10" s="142" customFormat="1" ht="24" customHeight="1" thickBot="1">
      <c r="A64" s="147">
        <v>21</v>
      </c>
      <c r="B64" s="148" t="s">
        <v>203</v>
      </c>
      <c r="C64" s="148" t="s">
        <v>204</v>
      </c>
      <c r="D64" s="148" t="s">
        <v>205</v>
      </c>
      <c r="E64" s="148" t="s">
        <v>133</v>
      </c>
      <c r="F64" s="149">
        <v>22.99</v>
      </c>
      <c r="G64" s="194"/>
      <c r="H64" s="150">
        <f t="shared" si="0"/>
        <v>0</v>
      </c>
      <c r="J64" s="142">
        <v>345.08</v>
      </c>
    </row>
    <row r="65" spans="1:10" s="142" customFormat="1" ht="13.5" customHeight="1" thickBot="1">
      <c r="A65" s="177">
        <v>22</v>
      </c>
      <c r="B65" s="178" t="s">
        <v>206</v>
      </c>
      <c r="C65" s="178" t="s">
        <v>207</v>
      </c>
      <c r="D65" s="178" t="s">
        <v>208</v>
      </c>
      <c r="E65" s="178" t="s">
        <v>209</v>
      </c>
      <c r="F65" s="179">
        <v>1.149</v>
      </c>
      <c r="G65" s="197"/>
      <c r="H65" s="180">
        <f t="shared" si="0"/>
        <v>0</v>
      </c>
      <c r="J65" s="142">
        <v>105.36</v>
      </c>
    </row>
    <row r="66" spans="1:10" s="142" customFormat="1" ht="24" customHeight="1" thickBot="1">
      <c r="A66" s="171">
        <v>23</v>
      </c>
      <c r="B66" s="172" t="s">
        <v>152</v>
      </c>
      <c r="C66" s="172" t="s">
        <v>210</v>
      </c>
      <c r="D66" s="172" t="s">
        <v>211</v>
      </c>
      <c r="E66" s="172" t="s">
        <v>133</v>
      </c>
      <c r="F66" s="173">
        <v>45.97</v>
      </c>
      <c r="G66" s="195"/>
      <c r="H66" s="150">
        <f t="shared" si="0"/>
        <v>0</v>
      </c>
      <c r="J66" s="142">
        <v>582.9</v>
      </c>
    </row>
    <row r="67" spans="1:10" s="142" customFormat="1" ht="24" customHeight="1" thickBot="1">
      <c r="A67" s="174">
        <v>24</v>
      </c>
      <c r="B67" s="175" t="s">
        <v>152</v>
      </c>
      <c r="C67" s="175" t="s">
        <v>212</v>
      </c>
      <c r="D67" s="175" t="s">
        <v>213</v>
      </c>
      <c r="E67" s="175" t="s">
        <v>133</v>
      </c>
      <c r="F67" s="176">
        <v>45.96</v>
      </c>
      <c r="G67" s="196"/>
      <c r="H67" s="150">
        <f t="shared" si="0"/>
        <v>0</v>
      </c>
      <c r="J67" s="142">
        <v>1820.02</v>
      </c>
    </row>
    <row r="68" spans="1:10" s="142" customFormat="1" ht="13.5" customHeight="1" thickBot="1">
      <c r="A68" s="177">
        <v>25</v>
      </c>
      <c r="B68" s="178" t="s">
        <v>214</v>
      </c>
      <c r="C68" s="178" t="s">
        <v>215</v>
      </c>
      <c r="D68" s="178" t="s">
        <v>216</v>
      </c>
      <c r="E68" s="178" t="s">
        <v>155</v>
      </c>
      <c r="F68" s="179">
        <v>2.299</v>
      </c>
      <c r="G68" s="197"/>
      <c r="H68" s="180">
        <f t="shared" si="0"/>
        <v>0</v>
      </c>
      <c r="J68" s="142">
        <v>1855.52</v>
      </c>
    </row>
    <row r="69" spans="1:10" s="142" customFormat="1" ht="24" customHeight="1" thickBot="1">
      <c r="A69" s="147">
        <v>26</v>
      </c>
      <c r="B69" s="148" t="s">
        <v>203</v>
      </c>
      <c r="C69" s="148" t="s">
        <v>217</v>
      </c>
      <c r="D69" s="148" t="s">
        <v>218</v>
      </c>
      <c r="E69" s="148" t="s">
        <v>133</v>
      </c>
      <c r="F69" s="149">
        <v>22.98</v>
      </c>
      <c r="G69" s="194"/>
      <c r="H69" s="150">
        <f t="shared" si="0"/>
        <v>0</v>
      </c>
      <c r="J69" s="142">
        <v>873.24</v>
      </c>
    </row>
    <row r="70" spans="1:10" s="142" customFormat="1" ht="13.5" customHeight="1" thickBot="1">
      <c r="A70" s="177">
        <v>27</v>
      </c>
      <c r="B70" s="178" t="s">
        <v>214</v>
      </c>
      <c r="C70" s="178" t="s">
        <v>219</v>
      </c>
      <c r="D70" s="178" t="s">
        <v>220</v>
      </c>
      <c r="E70" s="178" t="s">
        <v>155</v>
      </c>
      <c r="F70" s="179">
        <v>2.299</v>
      </c>
      <c r="G70" s="197"/>
      <c r="H70" s="150">
        <f t="shared" si="0"/>
        <v>0</v>
      </c>
      <c r="J70" s="142">
        <v>1645.85</v>
      </c>
    </row>
    <row r="71" spans="1:10" s="142" customFormat="1" ht="21" customHeight="1" thickBot="1">
      <c r="A71" s="143"/>
      <c r="B71" s="144"/>
      <c r="C71" s="144" t="s">
        <v>38</v>
      </c>
      <c r="D71" s="144" t="s">
        <v>104</v>
      </c>
      <c r="E71" s="144"/>
      <c r="F71" s="145"/>
      <c r="G71" s="146"/>
      <c r="H71" s="146">
        <f>SUM(H72:H82)</f>
        <v>0</v>
      </c>
      <c r="J71" s="142">
        <v>81954.17</v>
      </c>
    </row>
    <row r="72" spans="1:10" s="142" customFormat="1" ht="13.5" customHeight="1" thickBot="1">
      <c r="A72" s="147">
        <v>28</v>
      </c>
      <c r="B72" s="148" t="s">
        <v>221</v>
      </c>
      <c r="C72" s="148" t="s">
        <v>222</v>
      </c>
      <c r="D72" s="148" t="s">
        <v>223</v>
      </c>
      <c r="E72" s="148" t="s">
        <v>155</v>
      </c>
      <c r="F72" s="149">
        <v>27.584</v>
      </c>
      <c r="G72" s="194"/>
      <c r="H72" s="150">
        <f>F72*G72</f>
        <v>0</v>
      </c>
      <c r="J72" s="142">
        <v>72270.08</v>
      </c>
    </row>
    <row r="73" spans="1:8" s="142" customFormat="1" ht="13.5" customHeight="1">
      <c r="A73" s="156"/>
      <c r="B73" s="157"/>
      <c r="C73" s="157"/>
      <c r="D73" s="157" t="s">
        <v>224</v>
      </c>
      <c r="E73" s="157"/>
      <c r="F73" s="158">
        <v>0</v>
      </c>
      <c r="G73" s="159"/>
      <c r="H73" s="160"/>
    </row>
    <row r="74" spans="1:8" s="142" customFormat="1" ht="13.5" customHeight="1">
      <c r="A74" s="161"/>
      <c r="B74" s="162"/>
      <c r="C74" s="162"/>
      <c r="D74" s="162" t="s">
        <v>225</v>
      </c>
      <c r="E74" s="162"/>
      <c r="F74" s="163">
        <v>15.74784</v>
      </c>
      <c r="G74" s="164"/>
      <c r="H74" s="165"/>
    </row>
    <row r="75" spans="1:8" s="142" customFormat="1" ht="13.5" customHeight="1">
      <c r="A75" s="161"/>
      <c r="B75" s="162"/>
      <c r="C75" s="162"/>
      <c r="D75" s="162" t="s">
        <v>226</v>
      </c>
      <c r="E75" s="162"/>
      <c r="F75" s="163">
        <v>11.836</v>
      </c>
      <c r="G75" s="164"/>
      <c r="H75" s="165"/>
    </row>
    <row r="76" spans="1:8" s="142" customFormat="1" ht="13.5" customHeight="1" thickBot="1">
      <c r="A76" s="166"/>
      <c r="B76" s="167"/>
      <c r="C76" s="167"/>
      <c r="D76" s="167" t="s">
        <v>148</v>
      </c>
      <c r="E76" s="167"/>
      <c r="F76" s="168">
        <v>27.58384</v>
      </c>
      <c r="G76" s="169"/>
      <c r="H76" s="170"/>
    </row>
    <row r="77" spans="1:10" s="142" customFormat="1" ht="13.5" customHeight="1" thickBot="1">
      <c r="A77" s="147">
        <v>29</v>
      </c>
      <c r="B77" s="148" t="s">
        <v>221</v>
      </c>
      <c r="C77" s="148" t="s">
        <v>227</v>
      </c>
      <c r="D77" s="148" t="s">
        <v>228</v>
      </c>
      <c r="E77" s="148" t="s">
        <v>133</v>
      </c>
      <c r="F77" s="149">
        <v>18.124</v>
      </c>
      <c r="G77" s="194"/>
      <c r="H77" s="150">
        <f>F77*G77</f>
        <v>0</v>
      </c>
      <c r="J77" s="142">
        <v>3661.05</v>
      </c>
    </row>
    <row r="78" spans="1:8" s="142" customFormat="1" ht="24" customHeight="1">
      <c r="A78" s="156"/>
      <c r="B78" s="157"/>
      <c r="C78" s="157"/>
      <c r="D78" s="157" t="s">
        <v>229</v>
      </c>
      <c r="E78" s="157"/>
      <c r="F78" s="158">
        <v>4.844</v>
      </c>
      <c r="G78" s="159"/>
      <c r="H78" s="160"/>
    </row>
    <row r="79" spans="1:8" s="142" customFormat="1" ht="13.5" customHeight="1">
      <c r="A79" s="161"/>
      <c r="B79" s="162"/>
      <c r="C79" s="162"/>
      <c r="D79" s="162" t="s">
        <v>230</v>
      </c>
      <c r="E79" s="162"/>
      <c r="F79" s="163">
        <v>13.28</v>
      </c>
      <c r="G79" s="164"/>
      <c r="H79" s="165"/>
    </row>
    <row r="80" spans="1:8" s="142" customFormat="1" ht="13.5" customHeight="1" thickBot="1">
      <c r="A80" s="166"/>
      <c r="B80" s="167"/>
      <c r="C80" s="167"/>
      <c r="D80" s="167" t="s">
        <v>148</v>
      </c>
      <c r="E80" s="167"/>
      <c r="F80" s="168">
        <v>18.124</v>
      </c>
      <c r="G80" s="169"/>
      <c r="H80" s="170"/>
    </row>
    <row r="81" spans="1:10" s="142" customFormat="1" ht="13.5" customHeight="1" thickBot="1">
      <c r="A81" s="171">
        <v>30</v>
      </c>
      <c r="B81" s="172" t="s">
        <v>221</v>
      </c>
      <c r="C81" s="172" t="s">
        <v>231</v>
      </c>
      <c r="D81" s="172" t="s">
        <v>232</v>
      </c>
      <c r="E81" s="172" t="s">
        <v>133</v>
      </c>
      <c r="F81" s="173">
        <v>18.124</v>
      </c>
      <c r="G81" s="195"/>
      <c r="H81" s="150">
        <f>F81*G81</f>
        <v>0</v>
      </c>
      <c r="J81" s="142">
        <v>882.64</v>
      </c>
    </row>
    <row r="82" spans="1:10" s="142" customFormat="1" ht="13.5" customHeight="1" thickBot="1">
      <c r="A82" s="174">
        <v>31</v>
      </c>
      <c r="B82" s="175" t="s">
        <v>233</v>
      </c>
      <c r="C82" s="175" t="s">
        <v>234</v>
      </c>
      <c r="D82" s="175" t="s">
        <v>235</v>
      </c>
      <c r="E82" s="175" t="s">
        <v>155</v>
      </c>
      <c r="F82" s="176">
        <v>1.81</v>
      </c>
      <c r="G82" s="196"/>
      <c r="H82" s="150">
        <f>F82*G82</f>
        <v>0</v>
      </c>
      <c r="J82" s="142">
        <v>5140.4</v>
      </c>
    </row>
    <row r="83" spans="1:8" s="142" customFormat="1" ht="13.5" customHeight="1" thickBot="1">
      <c r="A83" s="151"/>
      <c r="B83" s="152"/>
      <c r="C83" s="152"/>
      <c r="D83" s="152" t="s">
        <v>236</v>
      </c>
      <c r="E83" s="152"/>
      <c r="F83" s="153">
        <v>1.809625</v>
      </c>
      <c r="G83" s="154"/>
      <c r="H83" s="155"/>
    </row>
    <row r="84" spans="1:10" s="142" customFormat="1" ht="21" customHeight="1" thickBot="1">
      <c r="A84" s="143"/>
      <c r="B84" s="144"/>
      <c r="C84" s="144" t="s">
        <v>43</v>
      </c>
      <c r="D84" s="144" t="s">
        <v>105</v>
      </c>
      <c r="E84" s="144"/>
      <c r="F84" s="145"/>
      <c r="G84" s="146"/>
      <c r="H84" s="146">
        <f>SUM(H85:H111)</f>
        <v>0</v>
      </c>
      <c r="J84" s="142">
        <v>74691.73</v>
      </c>
    </row>
    <row r="85" spans="1:10" s="142" customFormat="1" ht="24" customHeight="1" thickBot="1">
      <c r="A85" s="147">
        <v>32</v>
      </c>
      <c r="B85" s="148" t="s">
        <v>221</v>
      </c>
      <c r="C85" s="148" t="s">
        <v>237</v>
      </c>
      <c r="D85" s="148" t="s">
        <v>238</v>
      </c>
      <c r="E85" s="148" t="s">
        <v>155</v>
      </c>
      <c r="F85" s="149">
        <v>2.367</v>
      </c>
      <c r="G85" s="194"/>
      <c r="H85" s="150">
        <f>F85*G85</f>
        <v>0</v>
      </c>
      <c r="J85" s="142">
        <v>6698.61</v>
      </c>
    </row>
    <row r="86" spans="1:8" s="142" customFormat="1" ht="13.5" customHeight="1">
      <c r="A86" s="156"/>
      <c r="B86" s="157"/>
      <c r="C86" s="157"/>
      <c r="D86" s="157" t="s">
        <v>239</v>
      </c>
      <c r="E86" s="157"/>
      <c r="F86" s="158">
        <v>0</v>
      </c>
      <c r="G86" s="159"/>
      <c r="H86" s="160"/>
    </row>
    <row r="87" spans="1:8" s="142" customFormat="1" ht="13.5" customHeight="1">
      <c r="A87" s="161"/>
      <c r="B87" s="162"/>
      <c r="C87" s="162"/>
      <c r="D87" s="162" t="s">
        <v>240</v>
      </c>
      <c r="E87" s="162"/>
      <c r="F87" s="163">
        <v>0.5221296</v>
      </c>
      <c r="G87" s="164"/>
      <c r="H87" s="165"/>
    </row>
    <row r="88" spans="1:8" s="142" customFormat="1" ht="13.5" customHeight="1">
      <c r="A88" s="161"/>
      <c r="B88" s="162"/>
      <c r="C88" s="162"/>
      <c r="D88" s="162" t="s">
        <v>241</v>
      </c>
      <c r="E88" s="162"/>
      <c r="F88" s="163">
        <v>1.844664</v>
      </c>
      <c r="G88" s="164"/>
      <c r="H88" s="165"/>
    </row>
    <row r="89" spans="1:8" s="142" customFormat="1" ht="13.5" customHeight="1" thickBot="1">
      <c r="A89" s="166"/>
      <c r="B89" s="167"/>
      <c r="C89" s="167"/>
      <c r="D89" s="167" t="s">
        <v>148</v>
      </c>
      <c r="E89" s="167"/>
      <c r="F89" s="168">
        <v>2.3667936</v>
      </c>
      <c r="G89" s="169"/>
      <c r="H89" s="170"/>
    </row>
    <row r="90" spans="1:10" s="142" customFormat="1" ht="13.5" customHeight="1" thickBot="1">
      <c r="A90" s="147">
        <v>33</v>
      </c>
      <c r="B90" s="148" t="s">
        <v>242</v>
      </c>
      <c r="C90" s="148" t="s">
        <v>243</v>
      </c>
      <c r="D90" s="148" t="s">
        <v>244</v>
      </c>
      <c r="E90" s="148" t="s">
        <v>245</v>
      </c>
      <c r="F90" s="149">
        <v>22</v>
      </c>
      <c r="G90" s="194"/>
      <c r="H90" s="150">
        <f>F90*G90</f>
        <v>0</v>
      </c>
      <c r="J90" s="142">
        <v>2948</v>
      </c>
    </row>
    <row r="91" spans="1:8" s="142" customFormat="1" ht="13.5" customHeight="1" thickBot="1">
      <c r="A91" s="151"/>
      <c r="B91" s="152"/>
      <c r="C91" s="152"/>
      <c r="D91" s="152" t="s">
        <v>246</v>
      </c>
      <c r="E91" s="152"/>
      <c r="F91" s="153">
        <v>22</v>
      </c>
      <c r="G91" s="154"/>
      <c r="H91" s="155"/>
    </row>
    <row r="92" spans="1:10" s="142" customFormat="1" ht="24" customHeight="1" thickBot="1">
      <c r="A92" s="147">
        <v>34</v>
      </c>
      <c r="B92" s="148" t="s">
        <v>242</v>
      </c>
      <c r="C92" s="148" t="s">
        <v>247</v>
      </c>
      <c r="D92" s="148" t="s">
        <v>248</v>
      </c>
      <c r="E92" s="148" t="s">
        <v>245</v>
      </c>
      <c r="F92" s="149">
        <v>19</v>
      </c>
      <c r="G92" s="194"/>
      <c r="H92" s="150">
        <f>F92*G92</f>
        <v>0</v>
      </c>
      <c r="J92" s="142">
        <v>1533.3</v>
      </c>
    </row>
    <row r="93" spans="1:8" s="142" customFormat="1" ht="13.5" customHeight="1">
      <c r="A93" s="156"/>
      <c r="B93" s="157"/>
      <c r="C93" s="157"/>
      <c r="D93" s="157" t="s">
        <v>249</v>
      </c>
      <c r="E93" s="157"/>
      <c r="F93" s="158">
        <v>5</v>
      </c>
      <c r="G93" s="159"/>
      <c r="H93" s="160"/>
    </row>
    <row r="94" spans="1:8" s="142" customFormat="1" ht="13.5" customHeight="1">
      <c r="A94" s="161"/>
      <c r="B94" s="162"/>
      <c r="C94" s="162"/>
      <c r="D94" s="162" t="s">
        <v>250</v>
      </c>
      <c r="E94" s="162"/>
      <c r="F94" s="163">
        <v>14</v>
      </c>
      <c r="G94" s="164"/>
      <c r="H94" s="165"/>
    </row>
    <row r="95" spans="1:8" s="142" customFormat="1" ht="13.5" customHeight="1" thickBot="1">
      <c r="A95" s="166"/>
      <c r="B95" s="167"/>
      <c r="C95" s="167"/>
      <c r="D95" s="167" t="s">
        <v>148</v>
      </c>
      <c r="E95" s="167"/>
      <c r="F95" s="168">
        <v>19</v>
      </c>
      <c r="G95" s="169"/>
      <c r="H95" s="170"/>
    </row>
    <row r="96" spans="1:10" s="142" customFormat="1" ht="24" customHeight="1" thickBot="1">
      <c r="A96" s="177">
        <v>35</v>
      </c>
      <c r="B96" s="178" t="s">
        <v>251</v>
      </c>
      <c r="C96" s="178" t="s">
        <v>252</v>
      </c>
      <c r="D96" s="178" t="s">
        <v>253</v>
      </c>
      <c r="E96" s="178" t="s">
        <v>245</v>
      </c>
      <c r="F96" s="179">
        <v>5</v>
      </c>
      <c r="G96" s="197"/>
      <c r="H96" s="180">
        <f>F96*G96</f>
        <v>0</v>
      </c>
      <c r="J96" s="142">
        <v>1130</v>
      </c>
    </row>
    <row r="97" spans="1:8" s="142" customFormat="1" ht="13.5" customHeight="1" thickBot="1">
      <c r="A97" s="151"/>
      <c r="B97" s="152"/>
      <c r="C97" s="152"/>
      <c r="D97" s="152" t="s">
        <v>254</v>
      </c>
      <c r="E97" s="152"/>
      <c r="F97" s="153">
        <v>5</v>
      </c>
      <c r="G97" s="154"/>
      <c r="H97" s="155"/>
    </row>
    <row r="98" spans="1:10" s="142" customFormat="1" ht="24" customHeight="1" thickBot="1">
      <c r="A98" s="177">
        <v>36</v>
      </c>
      <c r="B98" s="178" t="s">
        <v>251</v>
      </c>
      <c r="C98" s="178" t="s">
        <v>255</v>
      </c>
      <c r="D98" s="178" t="s">
        <v>256</v>
      </c>
      <c r="E98" s="178" t="s">
        <v>245</v>
      </c>
      <c r="F98" s="179">
        <v>14</v>
      </c>
      <c r="G98" s="197"/>
      <c r="H98" s="180">
        <f>F98*G98</f>
        <v>0</v>
      </c>
      <c r="J98" s="142">
        <v>3022.6</v>
      </c>
    </row>
    <row r="99" spans="1:8" s="142" customFormat="1" ht="13.5" customHeight="1" thickBot="1">
      <c r="A99" s="151"/>
      <c r="B99" s="152"/>
      <c r="C99" s="152"/>
      <c r="D99" s="152" t="s">
        <v>257</v>
      </c>
      <c r="E99" s="152"/>
      <c r="F99" s="153">
        <v>14</v>
      </c>
      <c r="G99" s="154"/>
      <c r="H99" s="155"/>
    </row>
    <row r="100" spans="1:10" s="142" customFormat="1" ht="24" customHeight="1" thickBot="1">
      <c r="A100" s="147">
        <v>37</v>
      </c>
      <c r="B100" s="148" t="s">
        <v>242</v>
      </c>
      <c r="C100" s="148" t="s">
        <v>258</v>
      </c>
      <c r="D100" s="148" t="s">
        <v>259</v>
      </c>
      <c r="E100" s="148" t="s">
        <v>245</v>
      </c>
      <c r="F100" s="149">
        <v>3</v>
      </c>
      <c r="G100" s="194"/>
      <c r="H100" s="150">
        <f>F100*G100</f>
        <v>0</v>
      </c>
      <c r="J100" s="142">
        <v>621</v>
      </c>
    </row>
    <row r="101" spans="1:8" s="142" customFormat="1" ht="13.5" customHeight="1" thickBot="1">
      <c r="A101" s="151"/>
      <c r="B101" s="152"/>
      <c r="C101" s="152"/>
      <c r="D101" s="152" t="s">
        <v>43</v>
      </c>
      <c r="E101" s="152"/>
      <c r="F101" s="153">
        <v>3</v>
      </c>
      <c r="G101" s="154"/>
      <c r="H101" s="155"/>
    </row>
    <row r="102" spans="1:10" s="142" customFormat="1" ht="34.5" customHeight="1" thickBot="1">
      <c r="A102" s="147">
        <v>38</v>
      </c>
      <c r="B102" s="148" t="s">
        <v>242</v>
      </c>
      <c r="C102" s="148" t="s">
        <v>260</v>
      </c>
      <c r="D102" s="148" t="s">
        <v>261</v>
      </c>
      <c r="E102" s="148" t="s">
        <v>155</v>
      </c>
      <c r="F102" s="149">
        <v>3.906</v>
      </c>
      <c r="G102" s="194"/>
      <c r="H102" s="150">
        <f>F102*G102</f>
        <v>0</v>
      </c>
      <c r="J102" s="142">
        <v>33865.02</v>
      </c>
    </row>
    <row r="103" spans="1:8" s="142" customFormat="1" ht="13.5" customHeight="1">
      <c r="A103" s="156"/>
      <c r="B103" s="157"/>
      <c r="C103" s="157"/>
      <c r="D103" s="157" t="s">
        <v>262</v>
      </c>
      <c r="E103" s="157"/>
      <c r="F103" s="158">
        <v>0</v>
      </c>
      <c r="G103" s="159"/>
      <c r="H103" s="160"/>
    </row>
    <row r="104" spans="1:8" s="142" customFormat="1" ht="13.5" customHeight="1">
      <c r="A104" s="161"/>
      <c r="B104" s="162"/>
      <c r="C104" s="162"/>
      <c r="D104" s="162" t="s">
        <v>263</v>
      </c>
      <c r="E104" s="162"/>
      <c r="F104" s="163">
        <v>0.8616</v>
      </c>
      <c r="G104" s="164"/>
      <c r="H104" s="165"/>
    </row>
    <row r="105" spans="1:8" s="142" customFormat="1" ht="13.5" customHeight="1">
      <c r="A105" s="161"/>
      <c r="B105" s="162"/>
      <c r="C105" s="162"/>
      <c r="D105" s="162" t="s">
        <v>264</v>
      </c>
      <c r="E105" s="162"/>
      <c r="F105" s="163">
        <v>3.044</v>
      </c>
      <c r="G105" s="164"/>
      <c r="H105" s="165"/>
    </row>
    <row r="106" spans="1:8" s="142" customFormat="1" ht="13.5" customHeight="1" thickBot="1">
      <c r="A106" s="166"/>
      <c r="B106" s="167"/>
      <c r="C106" s="167"/>
      <c r="D106" s="167" t="s">
        <v>148</v>
      </c>
      <c r="E106" s="167"/>
      <c r="F106" s="168">
        <v>3.9056</v>
      </c>
      <c r="G106" s="169"/>
      <c r="H106" s="170"/>
    </row>
    <row r="107" spans="1:10" s="142" customFormat="1" ht="24" customHeight="1" thickBot="1">
      <c r="A107" s="147">
        <v>39</v>
      </c>
      <c r="B107" s="148" t="s">
        <v>242</v>
      </c>
      <c r="C107" s="148" t="s">
        <v>265</v>
      </c>
      <c r="D107" s="148" t="s">
        <v>266</v>
      </c>
      <c r="E107" s="148" t="s">
        <v>245</v>
      </c>
      <c r="F107" s="149">
        <v>102</v>
      </c>
      <c r="G107" s="194"/>
      <c r="H107" s="150">
        <f>F107*G107</f>
        <v>0</v>
      </c>
      <c r="J107" s="142">
        <v>14484</v>
      </c>
    </row>
    <row r="108" spans="1:8" s="142" customFormat="1" ht="13.5" customHeight="1" thickBot="1">
      <c r="A108" s="151"/>
      <c r="B108" s="152"/>
      <c r="C108" s="152"/>
      <c r="D108" s="152" t="s">
        <v>267</v>
      </c>
      <c r="E108" s="152"/>
      <c r="F108" s="153">
        <v>102</v>
      </c>
      <c r="G108" s="154"/>
      <c r="H108" s="155"/>
    </row>
    <row r="109" spans="1:10" s="142" customFormat="1" ht="24" customHeight="1" thickBot="1">
      <c r="A109" s="147">
        <v>40</v>
      </c>
      <c r="B109" s="148" t="s">
        <v>242</v>
      </c>
      <c r="C109" s="148" t="s">
        <v>268</v>
      </c>
      <c r="D109" s="148" t="s">
        <v>269</v>
      </c>
      <c r="E109" s="148" t="s">
        <v>196</v>
      </c>
      <c r="F109" s="149">
        <v>0.118</v>
      </c>
      <c r="G109" s="194"/>
      <c r="H109" s="150">
        <f>F109*G109</f>
        <v>0</v>
      </c>
      <c r="J109" s="142">
        <v>7599.2</v>
      </c>
    </row>
    <row r="110" spans="1:8" s="142" customFormat="1" ht="13.5" customHeight="1" thickBot="1">
      <c r="A110" s="151"/>
      <c r="B110" s="152"/>
      <c r="C110" s="152"/>
      <c r="D110" s="152" t="s">
        <v>270</v>
      </c>
      <c r="E110" s="152"/>
      <c r="F110" s="153">
        <v>0.1176</v>
      </c>
      <c r="G110" s="154"/>
      <c r="H110" s="155"/>
    </row>
    <row r="111" spans="1:10" s="142" customFormat="1" ht="13.5" customHeight="1" thickBot="1">
      <c r="A111" s="147">
        <v>41</v>
      </c>
      <c r="B111" s="148" t="s">
        <v>242</v>
      </c>
      <c r="C111" s="148" t="s">
        <v>271</v>
      </c>
      <c r="D111" s="148" t="s">
        <v>272</v>
      </c>
      <c r="E111" s="148" t="s">
        <v>245</v>
      </c>
      <c r="F111" s="149">
        <v>5</v>
      </c>
      <c r="G111" s="194"/>
      <c r="H111" s="150">
        <f>F111*G111</f>
        <v>0</v>
      </c>
      <c r="J111" s="142">
        <v>2790</v>
      </c>
    </row>
    <row r="112" spans="1:8" s="142" customFormat="1" ht="13.5" customHeight="1" thickBot="1">
      <c r="A112" s="151"/>
      <c r="B112" s="152"/>
      <c r="C112" s="152"/>
      <c r="D112" s="152" t="s">
        <v>53</v>
      </c>
      <c r="E112" s="152"/>
      <c r="F112" s="153">
        <v>5</v>
      </c>
      <c r="G112" s="154"/>
      <c r="H112" s="155"/>
    </row>
    <row r="113" spans="1:10" s="142" customFormat="1" ht="21" customHeight="1" thickBot="1">
      <c r="A113" s="143"/>
      <c r="B113" s="144"/>
      <c r="C113" s="144" t="s">
        <v>49</v>
      </c>
      <c r="D113" s="144" t="s">
        <v>106</v>
      </c>
      <c r="E113" s="144"/>
      <c r="F113" s="145"/>
      <c r="G113" s="146"/>
      <c r="H113" s="146">
        <f>SUM(H114:H116)</f>
        <v>0</v>
      </c>
      <c r="J113" s="142">
        <v>874.89</v>
      </c>
    </row>
    <row r="114" spans="1:10" s="142" customFormat="1" ht="24" customHeight="1" thickBot="1">
      <c r="A114" s="147">
        <v>42</v>
      </c>
      <c r="B114" s="148" t="s">
        <v>273</v>
      </c>
      <c r="C114" s="148" t="s">
        <v>274</v>
      </c>
      <c r="D114" s="148" t="s">
        <v>275</v>
      </c>
      <c r="E114" s="148" t="s">
        <v>133</v>
      </c>
      <c r="F114" s="149">
        <v>0.8</v>
      </c>
      <c r="G114" s="194"/>
      <c r="H114" s="150">
        <f>F114*G114</f>
        <v>0</v>
      </c>
      <c r="J114" s="142">
        <v>40.8</v>
      </c>
    </row>
    <row r="115" spans="1:8" s="142" customFormat="1" ht="13.5" customHeight="1" thickBot="1">
      <c r="A115" s="151"/>
      <c r="B115" s="152"/>
      <c r="C115" s="152"/>
      <c r="D115" s="152" t="s">
        <v>276</v>
      </c>
      <c r="E115" s="152"/>
      <c r="F115" s="153">
        <v>0.8</v>
      </c>
      <c r="G115" s="154"/>
      <c r="H115" s="155"/>
    </row>
    <row r="116" spans="1:10" s="142" customFormat="1" ht="13.5" customHeight="1" thickBot="1">
      <c r="A116" s="177">
        <v>43</v>
      </c>
      <c r="B116" s="178" t="s">
        <v>200</v>
      </c>
      <c r="C116" s="178" t="s">
        <v>201</v>
      </c>
      <c r="D116" s="178" t="s">
        <v>202</v>
      </c>
      <c r="E116" s="178" t="s">
        <v>196</v>
      </c>
      <c r="F116" s="179">
        <v>1.428</v>
      </c>
      <c r="G116" s="197"/>
      <c r="H116" s="180">
        <f>F116*G116</f>
        <v>0</v>
      </c>
      <c r="J116" s="142">
        <v>834.09</v>
      </c>
    </row>
    <row r="117" spans="1:8" s="142" customFormat="1" ht="13.5" customHeight="1" thickBot="1">
      <c r="A117" s="151"/>
      <c r="B117" s="152"/>
      <c r="C117" s="152"/>
      <c r="D117" s="152" t="s">
        <v>277</v>
      </c>
      <c r="E117" s="152"/>
      <c r="F117" s="153">
        <v>1.428</v>
      </c>
      <c r="G117" s="154"/>
      <c r="H117" s="155"/>
    </row>
    <row r="118" spans="1:10" s="142" customFormat="1" ht="21" customHeight="1" thickBot="1">
      <c r="A118" s="143"/>
      <c r="B118" s="144"/>
      <c r="C118" s="144" t="s">
        <v>107</v>
      </c>
      <c r="D118" s="144" t="s">
        <v>108</v>
      </c>
      <c r="E118" s="144"/>
      <c r="F118" s="145"/>
      <c r="G118" s="146"/>
      <c r="H118" s="146">
        <f>SUM(H119:H122)</f>
        <v>0</v>
      </c>
      <c r="J118" s="142">
        <v>983.49</v>
      </c>
    </row>
    <row r="119" spans="1:10" s="142" customFormat="1" ht="24" customHeight="1" thickBot="1">
      <c r="A119" s="147">
        <v>44</v>
      </c>
      <c r="B119" s="148" t="s">
        <v>107</v>
      </c>
      <c r="C119" s="148" t="s">
        <v>278</v>
      </c>
      <c r="D119" s="148" t="s">
        <v>279</v>
      </c>
      <c r="E119" s="148" t="s">
        <v>133</v>
      </c>
      <c r="F119" s="149">
        <v>1.6</v>
      </c>
      <c r="G119" s="194"/>
      <c r="H119" s="150">
        <f>F119*G119</f>
        <v>0</v>
      </c>
      <c r="J119" s="142">
        <v>369.6</v>
      </c>
    </row>
    <row r="120" spans="1:8" s="142" customFormat="1" ht="13.5" customHeight="1">
      <c r="A120" s="156"/>
      <c r="B120" s="157"/>
      <c r="C120" s="157"/>
      <c r="D120" s="157" t="s">
        <v>280</v>
      </c>
      <c r="E120" s="157"/>
      <c r="F120" s="158">
        <v>0</v>
      </c>
      <c r="G120" s="159"/>
      <c r="H120" s="160"/>
    </row>
    <row r="121" spans="1:8" s="142" customFormat="1" ht="13.5" customHeight="1" thickBot="1">
      <c r="A121" s="166"/>
      <c r="B121" s="167"/>
      <c r="C121" s="167"/>
      <c r="D121" s="167" t="s">
        <v>281</v>
      </c>
      <c r="E121" s="167"/>
      <c r="F121" s="168">
        <v>1.6</v>
      </c>
      <c r="G121" s="169"/>
      <c r="H121" s="170"/>
    </row>
    <row r="122" spans="1:10" s="142" customFormat="1" ht="13.5" customHeight="1" thickBot="1">
      <c r="A122" s="177">
        <v>45</v>
      </c>
      <c r="B122" s="178" t="s">
        <v>282</v>
      </c>
      <c r="C122" s="178" t="s">
        <v>283</v>
      </c>
      <c r="D122" s="178" t="s">
        <v>284</v>
      </c>
      <c r="E122" s="178" t="s">
        <v>133</v>
      </c>
      <c r="F122" s="179">
        <v>1.76</v>
      </c>
      <c r="G122" s="197"/>
      <c r="H122" s="180">
        <f>F122*G122</f>
        <v>0</v>
      </c>
      <c r="J122" s="142">
        <v>613.89</v>
      </c>
    </row>
    <row r="123" spans="1:8" s="142" customFormat="1" ht="13.5" customHeight="1" thickBot="1">
      <c r="A123" s="151"/>
      <c r="B123" s="152"/>
      <c r="C123" s="152"/>
      <c r="D123" s="152" t="s">
        <v>285</v>
      </c>
      <c r="E123" s="152"/>
      <c r="F123" s="153">
        <v>1.76</v>
      </c>
      <c r="G123" s="154"/>
      <c r="H123" s="155"/>
    </row>
    <row r="124" spans="1:10" s="142" customFormat="1" ht="21" customHeight="1" thickBot="1">
      <c r="A124" s="143"/>
      <c r="B124" s="144"/>
      <c r="C124" s="144" t="s">
        <v>53</v>
      </c>
      <c r="D124" s="144" t="s">
        <v>109</v>
      </c>
      <c r="E124" s="144"/>
      <c r="F124" s="145"/>
      <c r="G124" s="146"/>
      <c r="H124" s="146">
        <f>SUM(H125:H129)</f>
        <v>0</v>
      </c>
      <c r="J124" s="142">
        <v>5237.65</v>
      </c>
    </row>
    <row r="125" spans="1:10" s="142" customFormat="1" ht="24" customHeight="1" thickBot="1">
      <c r="A125" s="147">
        <v>46</v>
      </c>
      <c r="B125" s="148" t="s">
        <v>130</v>
      </c>
      <c r="C125" s="148" t="s">
        <v>286</v>
      </c>
      <c r="D125" s="148" t="s">
        <v>287</v>
      </c>
      <c r="E125" s="148" t="s">
        <v>155</v>
      </c>
      <c r="F125" s="149">
        <v>1.1</v>
      </c>
      <c r="G125" s="194"/>
      <c r="H125" s="150">
        <f>F125*G125</f>
        <v>0</v>
      </c>
      <c r="J125" s="142">
        <v>2629</v>
      </c>
    </row>
    <row r="126" spans="1:8" s="142" customFormat="1" ht="13.5" customHeight="1" thickBot="1">
      <c r="A126" s="151"/>
      <c r="B126" s="152"/>
      <c r="C126" s="152"/>
      <c r="D126" s="152" t="s">
        <v>288</v>
      </c>
      <c r="E126" s="152"/>
      <c r="F126" s="153">
        <v>1.1</v>
      </c>
      <c r="G126" s="154"/>
      <c r="H126" s="155"/>
    </row>
    <row r="127" spans="1:10" s="142" customFormat="1" ht="24" customHeight="1" thickBot="1">
      <c r="A127" s="147">
        <v>47</v>
      </c>
      <c r="B127" s="148" t="s">
        <v>130</v>
      </c>
      <c r="C127" s="148" t="s">
        <v>289</v>
      </c>
      <c r="D127" s="148" t="s">
        <v>290</v>
      </c>
      <c r="E127" s="148" t="s">
        <v>133</v>
      </c>
      <c r="F127" s="149">
        <v>5.5</v>
      </c>
      <c r="G127" s="194"/>
      <c r="H127" s="150">
        <f>F127*G127</f>
        <v>0</v>
      </c>
      <c r="J127" s="142">
        <v>2497</v>
      </c>
    </row>
    <row r="128" spans="1:8" s="142" customFormat="1" ht="13.5" customHeight="1" thickBot="1">
      <c r="A128" s="151"/>
      <c r="B128" s="152"/>
      <c r="C128" s="152"/>
      <c r="D128" s="152" t="s">
        <v>291</v>
      </c>
      <c r="E128" s="152"/>
      <c r="F128" s="153">
        <v>5.5</v>
      </c>
      <c r="G128" s="154"/>
      <c r="H128" s="155"/>
    </row>
    <row r="129" spans="1:10" s="142" customFormat="1" ht="24" customHeight="1" thickBot="1">
      <c r="A129" s="147">
        <v>48</v>
      </c>
      <c r="B129" s="148" t="s">
        <v>130</v>
      </c>
      <c r="C129" s="148" t="s">
        <v>292</v>
      </c>
      <c r="D129" s="148" t="s">
        <v>293</v>
      </c>
      <c r="E129" s="148" t="s">
        <v>133</v>
      </c>
      <c r="F129" s="149">
        <v>5.5</v>
      </c>
      <c r="G129" s="194"/>
      <c r="H129" s="150">
        <f>F129*G129</f>
        <v>0</v>
      </c>
      <c r="J129" s="142">
        <v>111.65</v>
      </c>
    </row>
    <row r="130" spans="1:8" s="142" customFormat="1" ht="13.5" customHeight="1" thickBot="1">
      <c r="A130" s="151"/>
      <c r="B130" s="152"/>
      <c r="C130" s="152"/>
      <c r="D130" s="152" t="s">
        <v>294</v>
      </c>
      <c r="E130" s="152"/>
      <c r="F130" s="153">
        <v>5.5</v>
      </c>
      <c r="G130" s="154"/>
      <c r="H130" s="155"/>
    </row>
    <row r="131" spans="1:10" s="142" customFormat="1" ht="21" customHeight="1" thickBot="1">
      <c r="A131" s="143"/>
      <c r="B131" s="144"/>
      <c r="C131" s="144" t="s">
        <v>57</v>
      </c>
      <c r="D131" s="144" t="s">
        <v>110</v>
      </c>
      <c r="E131" s="144"/>
      <c r="F131" s="145"/>
      <c r="G131" s="146"/>
      <c r="H131" s="146">
        <f>H132</f>
        <v>0</v>
      </c>
      <c r="J131" s="142">
        <v>426.4</v>
      </c>
    </row>
    <row r="132" spans="1:10" s="142" customFormat="1" ht="24" customHeight="1" thickBot="1">
      <c r="A132" s="147">
        <v>49</v>
      </c>
      <c r="B132" s="148" t="s">
        <v>221</v>
      </c>
      <c r="C132" s="148" t="s">
        <v>295</v>
      </c>
      <c r="D132" s="148" t="s">
        <v>296</v>
      </c>
      <c r="E132" s="148" t="s">
        <v>133</v>
      </c>
      <c r="F132" s="149">
        <v>0.8</v>
      </c>
      <c r="G132" s="194"/>
      <c r="H132" s="150">
        <f>F132*G132</f>
        <v>0</v>
      </c>
      <c r="J132" s="142">
        <v>426.4</v>
      </c>
    </row>
    <row r="133" spans="1:8" s="142" customFormat="1" ht="13.5" customHeight="1" thickBot="1">
      <c r="A133" s="151"/>
      <c r="B133" s="152"/>
      <c r="C133" s="152"/>
      <c r="D133" s="152" t="s">
        <v>297</v>
      </c>
      <c r="E133" s="152"/>
      <c r="F133" s="153">
        <v>0.8</v>
      </c>
      <c r="G133" s="154"/>
      <c r="H133" s="155"/>
    </row>
    <row r="134" spans="1:10" s="142" customFormat="1" ht="21" customHeight="1" thickBot="1">
      <c r="A134" s="143"/>
      <c r="B134" s="144"/>
      <c r="C134" s="144" t="s">
        <v>39</v>
      </c>
      <c r="D134" s="144" t="s">
        <v>111</v>
      </c>
      <c r="E134" s="144"/>
      <c r="F134" s="145"/>
      <c r="G134" s="146"/>
      <c r="H134" s="146">
        <f>SUM(H135:H182)+H185</f>
        <v>0</v>
      </c>
      <c r="J134" s="142">
        <v>147558.24</v>
      </c>
    </row>
    <row r="135" spans="1:10" s="142" customFormat="1" ht="24" customHeight="1" thickBot="1">
      <c r="A135" s="147">
        <v>50</v>
      </c>
      <c r="B135" s="148" t="s">
        <v>130</v>
      </c>
      <c r="C135" s="148" t="s">
        <v>298</v>
      </c>
      <c r="D135" s="148" t="s">
        <v>299</v>
      </c>
      <c r="E135" s="148" t="s">
        <v>143</v>
      </c>
      <c r="F135" s="149">
        <v>3</v>
      </c>
      <c r="G135" s="194"/>
      <c r="H135" s="150">
        <f>F135*G135</f>
        <v>0</v>
      </c>
      <c r="J135" s="142">
        <v>591</v>
      </c>
    </row>
    <row r="136" spans="1:8" s="142" customFormat="1" ht="13.5" customHeight="1">
      <c r="A136" s="156"/>
      <c r="B136" s="157"/>
      <c r="C136" s="157"/>
      <c r="D136" s="157" t="s">
        <v>300</v>
      </c>
      <c r="E136" s="157"/>
      <c r="F136" s="158">
        <v>1.5</v>
      </c>
      <c r="G136" s="159"/>
      <c r="H136" s="160"/>
    </row>
    <row r="137" spans="1:8" s="142" customFormat="1" ht="13.5" customHeight="1">
      <c r="A137" s="161"/>
      <c r="B137" s="162"/>
      <c r="C137" s="162"/>
      <c r="D137" s="162" t="s">
        <v>301</v>
      </c>
      <c r="E137" s="162"/>
      <c r="F137" s="163">
        <v>1.5</v>
      </c>
      <c r="G137" s="164"/>
      <c r="H137" s="165"/>
    </row>
    <row r="138" spans="1:8" s="142" customFormat="1" ht="13.5" customHeight="1" thickBot="1">
      <c r="A138" s="166"/>
      <c r="B138" s="167"/>
      <c r="C138" s="167"/>
      <c r="D138" s="167" t="s">
        <v>148</v>
      </c>
      <c r="E138" s="167"/>
      <c r="F138" s="168">
        <v>3</v>
      </c>
      <c r="G138" s="169"/>
      <c r="H138" s="170"/>
    </row>
    <row r="139" spans="1:10" s="142" customFormat="1" ht="24" customHeight="1" thickBot="1">
      <c r="A139" s="147">
        <v>51</v>
      </c>
      <c r="B139" s="148" t="s">
        <v>130</v>
      </c>
      <c r="C139" s="148" t="s">
        <v>302</v>
      </c>
      <c r="D139" s="148" t="s">
        <v>303</v>
      </c>
      <c r="E139" s="148" t="s">
        <v>143</v>
      </c>
      <c r="F139" s="149">
        <v>5.25</v>
      </c>
      <c r="G139" s="194"/>
      <c r="H139" s="150">
        <f>F139*G139</f>
        <v>0</v>
      </c>
      <c r="J139" s="142">
        <v>945</v>
      </c>
    </row>
    <row r="140" spans="1:8" s="142" customFormat="1" ht="13.5" customHeight="1">
      <c r="A140" s="156"/>
      <c r="B140" s="157"/>
      <c r="C140" s="157"/>
      <c r="D140" s="157" t="s">
        <v>304</v>
      </c>
      <c r="E140" s="157"/>
      <c r="F140" s="158">
        <v>2.5</v>
      </c>
      <c r="G140" s="159"/>
      <c r="H140" s="160"/>
    </row>
    <row r="141" spans="1:8" s="142" customFormat="1" ht="13.5" customHeight="1">
      <c r="A141" s="161"/>
      <c r="B141" s="162"/>
      <c r="C141" s="162"/>
      <c r="D141" s="162" t="s">
        <v>305</v>
      </c>
      <c r="E141" s="162"/>
      <c r="F141" s="163">
        <v>1</v>
      </c>
      <c r="G141" s="164"/>
      <c r="H141" s="165"/>
    </row>
    <row r="142" spans="1:8" s="142" customFormat="1" ht="13.5" customHeight="1">
      <c r="A142" s="161"/>
      <c r="B142" s="162"/>
      <c r="C142" s="162"/>
      <c r="D142" s="162" t="s">
        <v>306</v>
      </c>
      <c r="E142" s="162"/>
      <c r="F142" s="163">
        <v>1.75</v>
      </c>
      <c r="G142" s="164"/>
      <c r="H142" s="165"/>
    </row>
    <row r="143" spans="1:8" s="142" customFormat="1" ht="13.5" customHeight="1" thickBot="1">
      <c r="A143" s="166"/>
      <c r="B143" s="167"/>
      <c r="C143" s="167"/>
      <c r="D143" s="167" t="s">
        <v>148</v>
      </c>
      <c r="E143" s="167"/>
      <c r="F143" s="168">
        <v>5.25</v>
      </c>
      <c r="G143" s="169"/>
      <c r="H143" s="170"/>
    </row>
    <row r="144" spans="1:10" s="142" customFormat="1" ht="13.5" customHeight="1" thickBot="1">
      <c r="A144" s="177">
        <v>52</v>
      </c>
      <c r="B144" s="178" t="s">
        <v>282</v>
      </c>
      <c r="C144" s="178" t="s">
        <v>307</v>
      </c>
      <c r="D144" s="178" t="s">
        <v>308</v>
      </c>
      <c r="E144" s="178" t="s">
        <v>245</v>
      </c>
      <c r="F144" s="179">
        <v>5</v>
      </c>
      <c r="G144" s="197"/>
      <c r="H144" s="180">
        <f>F144*G144</f>
        <v>0</v>
      </c>
      <c r="J144" s="142">
        <v>342</v>
      </c>
    </row>
    <row r="145" spans="1:8" s="142" customFormat="1" ht="13.5" customHeight="1" thickBot="1">
      <c r="A145" s="151"/>
      <c r="B145" s="152"/>
      <c r="C145" s="152"/>
      <c r="D145" s="152" t="s">
        <v>309</v>
      </c>
      <c r="E145" s="152"/>
      <c r="F145" s="153">
        <v>5</v>
      </c>
      <c r="G145" s="154"/>
      <c r="H145" s="155"/>
    </row>
    <row r="146" spans="1:10" s="142" customFormat="1" ht="13.5" customHeight="1" thickBot="1">
      <c r="A146" s="177">
        <v>53</v>
      </c>
      <c r="B146" s="178" t="s">
        <v>282</v>
      </c>
      <c r="C146" s="178" t="s">
        <v>310</v>
      </c>
      <c r="D146" s="178" t="s">
        <v>311</v>
      </c>
      <c r="E146" s="178" t="s">
        <v>245</v>
      </c>
      <c r="F146" s="179">
        <v>6</v>
      </c>
      <c r="G146" s="197"/>
      <c r="H146" s="180">
        <f>F146*G146</f>
        <v>0</v>
      </c>
      <c r="J146" s="142">
        <v>229.2</v>
      </c>
    </row>
    <row r="147" spans="1:8" s="142" customFormat="1" ht="13.5" customHeight="1">
      <c r="A147" s="156"/>
      <c r="B147" s="157"/>
      <c r="C147" s="157"/>
      <c r="D147" s="157" t="s">
        <v>312</v>
      </c>
      <c r="E147" s="157"/>
      <c r="F147" s="158">
        <v>2</v>
      </c>
      <c r="G147" s="159"/>
      <c r="H147" s="160"/>
    </row>
    <row r="148" spans="1:8" s="142" customFormat="1" ht="13.5" customHeight="1">
      <c r="A148" s="161"/>
      <c r="B148" s="162"/>
      <c r="C148" s="162"/>
      <c r="D148" s="162" t="s">
        <v>313</v>
      </c>
      <c r="E148" s="162"/>
      <c r="F148" s="163">
        <v>4</v>
      </c>
      <c r="G148" s="164"/>
      <c r="H148" s="165"/>
    </row>
    <row r="149" spans="1:8" s="142" customFormat="1" ht="13.5" customHeight="1" thickBot="1">
      <c r="A149" s="166"/>
      <c r="B149" s="167"/>
      <c r="C149" s="167"/>
      <c r="D149" s="167" t="s">
        <v>148</v>
      </c>
      <c r="E149" s="167"/>
      <c r="F149" s="168">
        <v>6</v>
      </c>
      <c r="G149" s="169"/>
      <c r="H149" s="170"/>
    </row>
    <row r="150" spans="1:10" s="142" customFormat="1" ht="13.5" customHeight="1" thickBot="1">
      <c r="A150" s="147">
        <v>54</v>
      </c>
      <c r="B150" s="148" t="s">
        <v>130</v>
      </c>
      <c r="C150" s="148" t="s">
        <v>314</v>
      </c>
      <c r="D150" s="148" t="s">
        <v>315</v>
      </c>
      <c r="E150" s="148" t="s">
        <v>143</v>
      </c>
      <c r="F150" s="149">
        <v>7.5</v>
      </c>
      <c r="G150" s="194"/>
      <c r="H150" s="150">
        <f>F150*G150</f>
        <v>0</v>
      </c>
      <c r="J150" s="142">
        <v>825</v>
      </c>
    </row>
    <row r="151" spans="1:8" s="142" customFormat="1" ht="13.5" customHeight="1" thickBot="1">
      <c r="A151" s="151"/>
      <c r="B151" s="152"/>
      <c r="C151" s="152"/>
      <c r="D151" s="152" t="s">
        <v>316</v>
      </c>
      <c r="E151" s="152"/>
      <c r="F151" s="153">
        <v>7.5</v>
      </c>
      <c r="G151" s="154"/>
      <c r="H151" s="155"/>
    </row>
    <row r="152" spans="1:10" s="142" customFormat="1" ht="24" customHeight="1" thickBot="1">
      <c r="A152" s="147">
        <v>55</v>
      </c>
      <c r="B152" s="148" t="s">
        <v>130</v>
      </c>
      <c r="C152" s="148" t="s">
        <v>317</v>
      </c>
      <c r="D152" s="148" t="s">
        <v>318</v>
      </c>
      <c r="E152" s="148" t="s">
        <v>143</v>
      </c>
      <c r="F152" s="149">
        <v>1</v>
      </c>
      <c r="G152" s="194"/>
      <c r="H152" s="150">
        <f>F152*G152</f>
        <v>0</v>
      </c>
      <c r="J152" s="142">
        <v>371</v>
      </c>
    </row>
    <row r="153" spans="1:8" s="142" customFormat="1" ht="13.5" customHeight="1" thickBot="1">
      <c r="A153" s="151"/>
      <c r="B153" s="152"/>
      <c r="C153" s="152"/>
      <c r="D153" s="152" t="s">
        <v>32</v>
      </c>
      <c r="E153" s="152"/>
      <c r="F153" s="153">
        <v>1</v>
      </c>
      <c r="G153" s="154"/>
      <c r="H153" s="155"/>
    </row>
    <row r="154" spans="1:10" s="142" customFormat="1" ht="24" customHeight="1" thickBot="1">
      <c r="A154" s="177">
        <v>56</v>
      </c>
      <c r="B154" s="178" t="s">
        <v>282</v>
      </c>
      <c r="C154" s="178" t="s">
        <v>319</v>
      </c>
      <c r="D154" s="178" t="s">
        <v>320</v>
      </c>
      <c r="E154" s="178" t="s">
        <v>245</v>
      </c>
      <c r="F154" s="179">
        <v>1</v>
      </c>
      <c r="G154" s="197"/>
      <c r="H154" s="180">
        <f>F154*G154</f>
        <v>0</v>
      </c>
      <c r="J154" s="142">
        <v>859.9</v>
      </c>
    </row>
    <row r="155" spans="1:8" s="142" customFormat="1" ht="13.5" customHeight="1" thickBot="1">
      <c r="A155" s="151"/>
      <c r="B155" s="152"/>
      <c r="C155" s="152"/>
      <c r="D155" s="152" t="s">
        <v>32</v>
      </c>
      <c r="E155" s="152"/>
      <c r="F155" s="153">
        <v>1</v>
      </c>
      <c r="G155" s="154"/>
      <c r="H155" s="155"/>
    </row>
    <row r="156" spans="1:10" s="142" customFormat="1" ht="24" customHeight="1">
      <c r="A156" s="181">
        <v>57</v>
      </c>
      <c r="B156" s="182" t="s">
        <v>282</v>
      </c>
      <c r="C156" s="182" t="s">
        <v>321</v>
      </c>
      <c r="D156" s="182" t="s">
        <v>322</v>
      </c>
      <c r="E156" s="182" t="s">
        <v>245</v>
      </c>
      <c r="F156" s="183">
        <v>1</v>
      </c>
      <c r="G156" s="198"/>
      <c r="H156" s="184">
        <f>F156*G156</f>
        <v>0</v>
      </c>
      <c r="J156" s="142">
        <v>324.5</v>
      </c>
    </row>
    <row r="157" spans="1:10" s="142" customFormat="1" ht="13.5" customHeight="1" thickBot="1">
      <c r="A157" s="185">
        <v>58</v>
      </c>
      <c r="B157" s="186" t="s">
        <v>282</v>
      </c>
      <c r="C157" s="186" t="s">
        <v>323</v>
      </c>
      <c r="D157" s="186" t="s">
        <v>324</v>
      </c>
      <c r="E157" s="186" t="s">
        <v>245</v>
      </c>
      <c r="F157" s="187">
        <v>1</v>
      </c>
      <c r="G157" s="199"/>
      <c r="H157" s="188">
        <f>F157*G157</f>
        <v>0</v>
      </c>
      <c r="J157" s="142">
        <v>490.8</v>
      </c>
    </row>
    <row r="158" spans="1:10" s="142" customFormat="1" ht="24" customHeight="1" thickBot="1">
      <c r="A158" s="147">
        <v>59</v>
      </c>
      <c r="B158" s="148" t="s">
        <v>130</v>
      </c>
      <c r="C158" s="148" t="s">
        <v>325</v>
      </c>
      <c r="D158" s="148" t="s">
        <v>326</v>
      </c>
      <c r="E158" s="148" t="s">
        <v>143</v>
      </c>
      <c r="F158" s="149">
        <v>1</v>
      </c>
      <c r="G158" s="194"/>
      <c r="H158" s="150">
        <f>F158*G158</f>
        <v>0</v>
      </c>
      <c r="J158" s="142">
        <v>371</v>
      </c>
    </row>
    <row r="159" spans="1:8" s="142" customFormat="1" ht="13.5" customHeight="1" thickBot="1">
      <c r="A159" s="151"/>
      <c r="B159" s="152"/>
      <c r="C159" s="152"/>
      <c r="D159" s="152" t="s">
        <v>32</v>
      </c>
      <c r="E159" s="152"/>
      <c r="F159" s="153">
        <v>1</v>
      </c>
      <c r="G159" s="154"/>
      <c r="H159" s="155"/>
    </row>
    <row r="160" spans="1:10" s="142" customFormat="1" ht="13.5" customHeight="1" thickBot="1">
      <c r="A160" s="147">
        <v>60</v>
      </c>
      <c r="B160" s="148" t="s">
        <v>327</v>
      </c>
      <c r="C160" s="148" t="s">
        <v>328</v>
      </c>
      <c r="D160" s="148" t="s">
        <v>329</v>
      </c>
      <c r="E160" s="148" t="s">
        <v>155</v>
      </c>
      <c r="F160" s="149">
        <v>15.113</v>
      </c>
      <c r="G160" s="194"/>
      <c r="H160" s="150">
        <f>F160*G160</f>
        <v>0</v>
      </c>
      <c r="J160" s="142">
        <v>38084.76</v>
      </c>
    </row>
    <row r="161" spans="1:8" s="142" customFormat="1" ht="24" customHeight="1">
      <c r="A161" s="156"/>
      <c r="B161" s="157"/>
      <c r="C161" s="157"/>
      <c r="D161" s="157" t="s">
        <v>330</v>
      </c>
      <c r="E161" s="157"/>
      <c r="F161" s="158">
        <v>2.0484</v>
      </c>
      <c r="G161" s="159"/>
      <c r="H161" s="160"/>
    </row>
    <row r="162" spans="1:8" s="142" customFormat="1" ht="13.5" customHeight="1">
      <c r="A162" s="161"/>
      <c r="B162" s="162"/>
      <c r="C162" s="162"/>
      <c r="D162" s="162" t="s">
        <v>331</v>
      </c>
      <c r="E162" s="162"/>
      <c r="F162" s="163">
        <v>1.71</v>
      </c>
      <c r="G162" s="164"/>
      <c r="H162" s="165"/>
    </row>
    <row r="163" spans="1:8" s="142" customFormat="1" ht="13.5" customHeight="1">
      <c r="A163" s="161"/>
      <c r="B163" s="162"/>
      <c r="C163" s="162"/>
      <c r="D163" s="162" t="s">
        <v>332</v>
      </c>
      <c r="E163" s="162"/>
      <c r="F163" s="163">
        <v>11.355</v>
      </c>
      <c r="G163" s="164"/>
      <c r="H163" s="165"/>
    </row>
    <row r="164" spans="1:8" s="142" customFormat="1" ht="13.5" customHeight="1" thickBot="1">
      <c r="A164" s="166"/>
      <c r="B164" s="167"/>
      <c r="C164" s="167"/>
      <c r="D164" s="167" t="s">
        <v>148</v>
      </c>
      <c r="E164" s="167"/>
      <c r="F164" s="168">
        <v>15.1134</v>
      </c>
      <c r="G164" s="169"/>
      <c r="H164" s="170"/>
    </row>
    <row r="165" spans="1:10" s="142" customFormat="1" ht="24" customHeight="1" thickBot="1">
      <c r="A165" s="171">
        <v>61</v>
      </c>
      <c r="B165" s="172" t="s">
        <v>327</v>
      </c>
      <c r="C165" s="172" t="s">
        <v>333</v>
      </c>
      <c r="D165" s="172" t="s">
        <v>334</v>
      </c>
      <c r="E165" s="172" t="s">
        <v>155</v>
      </c>
      <c r="F165" s="173">
        <v>0.8</v>
      </c>
      <c r="G165" s="195"/>
      <c r="H165" s="150">
        <f>F165*G165</f>
        <v>0</v>
      </c>
      <c r="J165" s="142">
        <v>1872</v>
      </c>
    </row>
    <row r="166" spans="1:10" s="142" customFormat="1" ht="24" customHeight="1" thickBot="1">
      <c r="A166" s="174">
        <v>62</v>
      </c>
      <c r="B166" s="175" t="s">
        <v>327</v>
      </c>
      <c r="C166" s="175" t="s">
        <v>335</v>
      </c>
      <c r="D166" s="175" t="s">
        <v>336</v>
      </c>
      <c r="E166" s="175" t="s">
        <v>133</v>
      </c>
      <c r="F166" s="176">
        <v>0.8</v>
      </c>
      <c r="G166" s="196"/>
      <c r="H166" s="150">
        <f>F166*G166</f>
        <v>0</v>
      </c>
      <c r="J166" s="142">
        <v>134.4</v>
      </c>
    </row>
    <row r="167" spans="1:8" s="142" customFormat="1" ht="13.5" customHeight="1" thickBot="1">
      <c r="A167" s="151"/>
      <c r="B167" s="152"/>
      <c r="C167" s="152"/>
      <c r="D167" s="152" t="s">
        <v>337</v>
      </c>
      <c r="E167" s="152"/>
      <c r="F167" s="153">
        <v>0.8</v>
      </c>
      <c r="G167" s="154"/>
      <c r="H167" s="155"/>
    </row>
    <row r="168" spans="1:10" s="142" customFormat="1" ht="24" customHeight="1" thickBot="1">
      <c r="A168" s="147">
        <v>63</v>
      </c>
      <c r="B168" s="148" t="s">
        <v>327</v>
      </c>
      <c r="C168" s="148" t="s">
        <v>338</v>
      </c>
      <c r="D168" s="148" t="s">
        <v>339</v>
      </c>
      <c r="E168" s="148" t="s">
        <v>143</v>
      </c>
      <c r="F168" s="149">
        <v>1.9</v>
      </c>
      <c r="G168" s="194"/>
      <c r="H168" s="150">
        <f>F168*G168</f>
        <v>0</v>
      </c>
      <c r="J168" s="142">
        <v>3762</v>
      </c>
    </row>
    <row r="169" spans="1:8" s="142" customFormat="1" ht="13.5" customHeight="1" thickBot="1">
      <c r="A169" s="151"/>
      <c r="B169" s="152"/>
      <c r="C169" s="152"/>
      <c r="D169" s="152" t="s">
        <v>340</v>
      </c>
      <c r="E169" s="152"/>
      <c r="F169" s="153">
        <v>1.9</v>
      </c>
      <c r="G169" s="154"/>
      <c r="H169" s="155"/>
    </row>
    <row r="170" spans="1:10" s="142" customFormat="1" ht="13.5" customHeight="1" thickBot="1">
      <c r="A170" s="147">
        <v>64</v>
      </c>
      <c r="B170" s="148" t="s">
        <v>130</v>
      </c>
      <c r="C170" s="148" t="s">
        <v>341</v>
      </c>
      <c r="D170" s="148" t="s">
        <v>342</v>
      </c>
      <c r="E170" s="148" t="s">
        <v>143</v>
      </c>
      <c r="F170" s="149">
        <v>1.5</v>
      </c>
      <c r="G170" s="194"/>
      <c r="H170" s="150">
        <f>F170*G170</f>
        <v>0</v>
      </c>
      <c r="J170" s="142">
        <v>35.25</v>
      </c>
    </row>
    <row r="171" spans="1:8" s="142" customFormat="1" ht="13.5" customHeight="1" thickBot="1">
      <c r="A171" s="151"/>
      <c r="B171" s="152"/>
      <c r="C171" s="152"/>
      <c r="D171" s="152" t="s">
        <v>145</v>
      </c>
      <c r="E171" s="152"/>
      <c r="F171" s="153">
        <v>1.5</v>
      </c>
      <c r="G171" s="154"/>
      <c r="H171" s="155"/>
    </row>
    <row r="172" spans="1:10" s="142" customFormat="1" ht="13.5" customHeight="1" thickBot="1">
      <c r="A172" s="147">
        <v>65</v>
      </c>
      <c r="B172" s="148" t="s">
        <v>130</v>
      </c>
      <c r="C172" s="148" t="s">
        <v>343</v>
      </c>
      <c r="D172" s="148" t="s">
        <v>344</v>
      </c>
      <c r="E172" s="148" t="s">
        <v>143</v>
      </c>
      <c r="F172" s="149">
        <v>1.5</v>
      </c>
      <c r="G172" s="194"/>
      <c r="H172" s="150">
        <f>F172*G172</f>
        <v>0</v>
      </c>
      <c r="J172" s="142">
        <v>41.7</v>
      </c>
    </row>
    <row r="173" spans="1:8" s="142" customFormat="1" ht="13.5" customHeight="1" thickBot="1">
      <c r="A173" s="151"/>
      <c r="B173" s="152"/>
      <c r="C173" s="152"/>
      <c r="D173" s="152" t="s">
        <v>146</v>
      </c>
      <c r="E173" s="152"/>
      <c r="F173" s="153">
        <v>1.5</v>
      </c>
      <c r="G173" s="154"/>
      <c r="H173" s="155"/>
    </row>
    <row r="174" spans="1:10" s="142" customFormat="1" ht="24" customHeight="1" thickBot="1">
      <c r="A174" s="171">
        <v>66</v>
      </c>
      <c r="B174" s="172" t="s">
        <v>327</v>
      </c>
      <c r="C174" s="172" t="s">
        <v>345</v>
      </c>
      <c r="D174" s="172" t="s">
        <v>346</v>
      </c>
      <c r="E174" s="172" t="s">
        <v>196</v>
      </c>
      <c r="F174" s="173">
        <v>35.971</v>
      </c>
      <c r="G174" s="195"/>
      <c r="H174" s="150">
        <f>F174*G174</f>
        <v>0</v>
      </c>
      <c r="J174" s="142">
        <v>13021.5</v>
      </c>
    </row>
    <row r="175" spans="1:10" s="142" customFormat="1" ht="24" customHeight="1" thickBot="1">
      <c r="A175" s="174">
        <v>67</v>
      </c>
      <c r="B175" s="175" t="s">
        <v>327</v>
      </c>
      <c r="C175" s="175" t="s">
        <v>347</v>
      </c>
      <c r="D175" s="175" t="s">
        <v>348</v>
      </c>
      <c r="E175" s="175" t="s">
        <v>196</v>
      </c>
      <c r="F175" s="176">
        <v>668.7</v>
      </c>
      <c r="G175" s="196"/>
      <c r="H175" s="150">
        <f>F175*G175</f>
        <v>0</v>
      </c>
      <c r="J175" s="142">
        <v>9221.37</v>
      </c>
    </row>
    <row r="176" spans="1:8" s="142" customFormat="1" ht="13.5" customHeight="1">
      <c r="A176" s="156"/>
      <c r="B176" s="157"/>
      <c r="C176" s="157"/>
      <c r="D176" s="157" t="s">
        <v>349</v>
      </c>
      <c r="E176" s="157"/>
      <c r="F176" s="158">
        <v>5.125</v>
      </c>
      <c r="G176" s="159"/>
      <c r="H176" s="160"/>
    </row>
    <row r="177" spans="1:8" s="142" customFormat="1" ht="13.5" customHeight="1">
      <c r="A177" s="161"/>
      <c r="B177" s="162"/>
      <c r="C177" s="162"/>
      <c r="D177" s="162" t="s">
        <v>350</v>
      </c>
      <c r="E177" s="162"/>
      <c r="F177" s="163">
        <v>663.575</v>
      </c>
      <c r="G177" s="164"/>
      <c r="H177" s="165"/>
    </row>
    <row r="178" spans="1:8" s="142" customFormat="1" ht="13.5" customHeight="1" thickBot="1">
      <c r="A178" s="166"/>
      <c r="B178" s="167"/>
      <c r="C178" s="167"/>
      <c r="D178" s="167" t="s">
        <v>148</v>
      </c>
      <c r="E178" s="167"/>
      <c r="F178" s="168">
        <v>668.7</v>
      </c>
      <c r="G178" s="169"/>
      <c r="H178" s="170"/>
    </row>
    <row r="179" spans="1:10" s="142" customFormat="1" ht="24" customHeight="1" thickBot="1">
      <c r="A179" s="171">
        <v>68</v>
      </c>
      <c r="B179" s="172" t="s">
        <v>327</v>
      </c>
      <c r="C179" s="172" t="s">
        <v>351</v>
      </c>
      <c r="D179" s="172" t="s">
        <v>352</v>
      </c>
      <c r="E179" s="172" t="s">
        <v>196</v>
      </c>
      <c r="F179" s="173">
        <v>35.971</v>
      </c>
      <c r="G179" s="195"/>
      <c r="H179" s="150">
        <f>F179*G179</f>
        <v>0</v>
      </c>
      <c r="J179" s="142">
        <v>7589.88</v>
      </c>
    </row>
    <row r="180" spans="1:10" s="142" customFormat="1" ht="13.5" customHeight="1" thickBot="1">
      <c r="A180" s="174">
        <v>69</v>
      </c>
      <c r="B180" s="175" t="s">
        <v>327</v>
      </c>
      <c r="C180" s="175" t="s">
        <v>353</v>
      </c>
      <c r="D180" s="175" t="s">
        <v>354</v>
      </c>
      <c r="E180" s="175" t="s">
        <v>196</v>
      </c>
      <c r="F180" s="176">
        <v>34.925</v>
      </c>
      <c r="G180" s="196"/>
      <c r="H180" s="150">
        <f>F180*G180</f>
        <v>0</v>
      </c>
      <c r="J180" s="142">
        <v>26927.18</v>
      </c>
    </row>
    <row r="181" spans="1:8" s="142" customFormat="1" ht="13.5" customHeight="1" thickBot="1">
      <c r="A181" s="151"/>
      <c r="B181" s="152"/>
      <c r="C181" s="152"/>
      <c r="D181" s="152" t="s">
        <v>355</v>
      </c>
      <c r="E181" s="152"/>
      <c r="F181" s="153">
        <v>34.925</v>
      </c>
      <c r="G181" s="154"/>
      <c r="H181" s="155"/>
    </row>
    <row r="182" spans="1:10" s="142" customFormat="1" ht="13.5" customHeight="1" thickBot="1">
      <c r="A182" s="147">
        <v>70</v>
      </c>
      <c r="B182" s="148" t="s">
        <v>327</v>
      </c>
      <c r="C182" s="148" t="s">
        <v>356</v>
      </c>
      <c r="D182" s="148" t="s">
        <v>357</v>
      </c>
      <c r="E182" s="148" t="s">
        <v>196</v>
      </c>
      <c r="F182" s="149">
        <v>-1.025</v>
      </c>
      <c r="G182" s="194"/>
      <c r="H182" s="150">
        <f>F182*G182</f>
        <v>0</v>
      </c>
      <c r="J182" s="142">
        <v>-2706</v>
      </c>
    </row>
    <row r="183" spans="1:8" s="142" customFormat="1" ht="13.5" customHeight="1" thickBot="1">
      <c r="A183" s="151"/>
      <c r="B183" s="152"/>
      <c r="C183" s="152"/>
      <c r="D183" s="152" t="s">
        <v>358</v>
      </c>
      <c r="E183" s="152"/>
      <c r="F183" s="153">
        <v>-1.025</v>
      </c>
      <c r="G183" s="154"/>
      <c r="H183" s="155"/>
    </row>
    <row r="184" spans="1:10" s="142" customFormat="1" ht="13.5" customHeight="1" thickBot="1">
      <c r="A184" s="143"/>
      <c r="B184" s="144"/>
      <c r="C184" s="144" t="s">
        <v>112</v>
      </c>
      <c r="D184" s="144" t="s">
        <v>113</v>
      </c>
      <c r="E184" s="144"/>
      <c r="F184" s="145"/>
      <c r="G184" s="146"/>
      <c r="H184" s="146">
        <f>H185</f>
        <v>0</v>
      </c>
      <c r="J184" s="142">
        <v>44224.8</v>
      </c>
    </row>
    <row r="185" spans="1:10" s="142" customFormat="1" ht="24" customHeight="1" thickBot="1">
      <c r="A185" s="147">
        <v>71</v>
      </c>
      <c r="B185" s="148" t="s">
        <v>242</v>
      </c>
      <c r="C185" s="148" t="s">
        <v>359</v>
      </c>
      <c r="D185" s="148" t="s">
        <v>360</v>
      </c>
      <c r="E185" s="148" t="s">
        <v>196</v>
      </c>
      <c r="F185" s="149">
        <v>96.772</v>
      </c>
      <c r="G185" s="194"/>
      <c r="H185" s="150">
        <f>F185*G185</f>
        <v>0</v>
      </c>
      <c r="J185" s="142">
        <v>44224.8</v>
      </c>
    </row>
    <row r="186" spans="1:10" s="142" customFormat="1" ht="21" customHeight="1">
      <c r="A186" s="143"/>
      <c r="B186" s="144"/>
      <c r="C186" s="144" t="s">
        <v>44</v>
      </c>
      <c r="D186" s="144" t="s">
        <v>114</v>
      </c>
      <c r="E186" s="144"/>
      <c r="F186" s="145"/>
      <c r="G186" s="146"/>
      <c r="H186" s="146">
        <f>H187+H195</f>
        <v>0</v>
      </c>
      <c r="J186" s="142">
        <v>113379.49</v>
      </c>
    </row>
    <row r="187" spans="1:10" s="142" customFormat="1" ht="21" customHeight="1" thickBot="1">
      <c r="A187" s="143"/>
      <c r="B187" s="144"/>
      <c r="C187" s="144" t="s">
        <v>115</v>
      </c>
      <c r="D187" s="144" t="s">
        <v>116</v>
      </c>
      <c r="E187" s="144"/>
      <c r="F187" s="145"/>
      <c r="G187" s="146"/>
      <c r="H187" s="146">
        <f>SUM(H188:H194)</f>
        <v>0</v>
      </c>
      <c r="J187" s="142">
        <v>10158.76</v>
      </c>
    </row>
    <row r="188" spans="1:10" s="142" customFormat="1" ht="24" customHeight="1" thickBot="1">
      <c r="A188" s="147">
        <v>72</v>
      </c>
      <c r="B188" s="148" t="s">
        <v>115</v>
      </c>
      <c r="C188" s="148" t="s">
        <v>361</v>
      </c>
      <c r="D188" s="148" t="s">
        <v>362</v>
      </c>
      <c r="E188" s="148" t="s">
        <v>133</v>
      </c>
      <c r="F188" s="149">
        <v>20.9</v>
      </c>
      <c r="G188" s="194"/>
      <c r="H188" s="150">
        <f>F188*G188</f>
        <v>0</v>
      </c>
      <c r="J188" s="142">
        <v>3427.6</v>
      </c>
    </row>
    <row r="189" spans="1:8" s="142" customFormat="1" ht="13.5" customHeight="1" thickBot="1">
      <c r="A189" s="151"/>
      <c r="B189" s="152"/>
      <c r="C189" s="152"/>
      <c r="D189" s="152" t="s">
        <v>363</v>
      </c>
      <c r="E189" s="152"/>
      <c r="F189" s="153">
        <v>20.9</v>
      </c>
      <c r="G189" s="154"/>
      <c r="H189" s="155"/>
    </row>
    <row r="190" spans="1:10" s="142" customFormat="1" ht="24" customHeight="1" thickBot="1">
      <c r="A190" s="147">
        <v>73</v>
      </c>
      <c r="B190" s="148" t="s">
        <v>115</v>
      </c>
      <c r="C190" s="148" t="s">
        <v>364</v>
      </c>
      <c r="D190" s="148" t="s">
        <v>365</v>
      </c>
      <c r="E190" s="148" t="s">
        <v>143</v>
      </c>
      <c r="F190" s="149">
        <v>77.94</v>
      </c>
      <c r="G190" s="194"/>
      <c r="H190" s="150">
        <f>F190*G190</f>
        <v>0</v>
      </c>
      <c r="J190" s="142">
        <v>6702.84</v>
      </c>
    </row>
    <row r="191" spans="1:8" s="142" customFormat="1" ht="13.5" customHeight="1">
      <c r="A191" s="156"/>
      <c r="B191" s="157"/>
      <c r="C191" s="157"/>
      <c r="D191" s="157" t="s">
        <v>366</v>
      </c>
      <c r="E191" s="157"/>
      <c r="F191" s="158">
        <v>11.94</v>
      </c>
      <c r="G191" s="159"/>
      <c r="H191" s="160"/>
    </row>
    <row r="192" spans="1:8" s="142" customFormat="1" ht="13.5" customHeight="1">
      <c r="A192" s="161"/>
      <c r="B192" s="162"/>
      <c r="C192" s="162"/>
      <c r="D192" s="162" t="s">
        <v>367</v>
      </c>
      <c r="E192" s="162"/>
      <c r="F192" s="163">
        <v>66</v>
      </c>
      <c r="G192" s="164"/>
      <c r="H192" s="165"/>
    </row>
    <row r="193" spans="1:8" s="142" customFormat="1" ht="13.5" customHeight="1" thickBot="1">
      <c r="A193" s="166"/>
      <c r="B193" s="167"/>
      <c r="C193" s="167"/>
      <c r="D193" s="167" t="s">
        <v>148</v>
      </c>
      <c r="E193" s="167"/>
      <c r="F193" s="168">
        <v>77.94</v>
      </c>
      <c r="G193" s="169"/>
      <c r="H193" s="170"/>
    </row>
    <row r="194" spans="1:10" s="142" customFormat="1" ht="24" customHeight="1" thickBot="1">
      <c r="A194" s="147">
        <v>74</v>
      </c>
      <c r="B194" s="148" t="s">
        <v>115</v>
      </c>
      <c r="C194" s="148" t="s">
        <v>368</v>
      </c>
      <c r="D194" s="148" t="s">
        <v>369</v>
      </c>
      <c r="E194" s="148" t="s">
        <v>196</v>
      </c>
      <c r="F194" s="149">
        <v>0.032</v>
      </c>
      <c r="G194" s="194"/>
      <c r="H194" s="150">
        <f>F194*G194</f>
        <v>0</v>
      </c>
      <c r="J194" s="142">
        <v>28.32</v>
      </c>
    </row>
    <row r="195" spans="1:10" s="142" customFormat="1" ht="21" customHeight="1" thickBot="1">
      <c r="A195" s="143"/>
      <c r="B195" s="144"/>
      <c r="C195" s="144" t="s">
        <v>117</v>
      </c>
      <c r="D195" s="144" t="s">
        <v>118</v>
      </c>
      <c r="E195" s="144"/>
      <c r="F195" s="145"/>
      <c r="G195" s="146"/>
      <c r="H195" s="146">
        <f>SUM(H196:H230)</f>
        <v>0</v>
      </c>
      <c r="J195" s="142">
        <v>103220.73</v>
      </c>
    </row>
    <row r="196" spans="1:10" s="142" customFormat="1" ht="24" customHeight="1" thickBot="1">
      <c r="A196" s="147">
        <v>75</v>
      </c>
      <c r="B196" s="148" t="s">
        <v>117</v>
      </c>
      <c r="C196" s="148" t="s">
        <v>370</v>
      </c>
      <c r="D196" s="148" t="s">
        <v>371</v>
      </c>
      <c r="E196" s="148" t="s">
        <v>143</v>
      </c>
      <c r="F196" s="149">
        <v>34.4</v>
      </c>
      <c r="G196" s="194"/>
      <c r="H196" s="150">
        <f>F196*G196</f>
        <v>0</v>
      </c>
      <c r="J196" s="142">
        <v>3921.6</v>
      </c>
    </row>
    <row r="197" spans="1:8" s="142" customFormat="1" ht="13.5" customHeight="1">
      <c r="A197" s="156"/>
      <c r="B197" s="157"/>
      <c r="C197" s="157"/>
      <c r="D197" s="157" t="s">
        <v>372</v>
      </c>
      <c r="E197" s="157"/>
      <c r="F197" s="158">
        <v>32.6</v>
      </c>
      <c r="G197" s="159"/>
      <c r="H197" s="160"/>
    </row>
    <row r="198" spans="1:8" s="142" customFormat="1" ht="13.5" customHeight="1">
      <c r="A198" s="161"/>
      <c r="B198" s="162"/>
      <c r="C198" s="162"/>
      <c r="D198" s="162" t="s">
        <v>373</v>
      </c>
      <c r="E198" s="162"/>
      <c r="F198" s="163">
        <v>1.8</v>
      </c>
      <c r="G198" s="164"/>
      <c r="H198" s="165"/>
    </row>
    <row r="199" spans="1:8" s="142" customFormat="1" ht="13.5" customHeight="1" thickBot="1">
      <c r="A199" s="166"/>
      <c r="B199" s="167"/>
      <c r="C199" s="167"/>
      <c r="D199" s="167" t="s">
        <v>148</v>
      </c>
      <c r="E199" s="167"/>
      <c r="F199" s="168">
        <v>34.4</v>
      </c>
      <c r="G199" s="169"/>
      <c r="H199" s="170"/>
    </row>
    <row r="200" spans="1:10" s="142" customFormat="1" ht="24" customHeight="1" thickBot="1">
      <c r="A200" s="177">
        <v>76</v>
      </c>
      <c r="B200" s="178" t="s">
        <v>251</v>
      </c>
      <c r="C200" s="178" t="s">
        <v>374</v>
      </c>
      <c r="D200" s="178" t="s">
        <v>375</v>
      </c>
      <c r="E200" s="178" t="s">
        <v>245</v>
      </c>
      <c r="F200" s="179">
        <v>1</v>
      </c>
      <c r="G200" s="197"/>
      <c r="H200" s="180">
        <f>F200*G200</f>
        <v>0</v>
      </c>
      <c r="J200" s="142">
        <v>882.6</v>
      </c>
    </row>
    <row r="201" spans="1:8" s="142" customFormat="1" ht="13.5" customHeight="1" thickBot="1">
      <c r="A201" s="151"/>
      <c r="B201" s="152"/>
      <c r="C201" s="152"/>
      <c r="D201" s="152" t="s">
        <v>376</v>
      </c>
      <c r="E201" s="152"/>
      <c r="F201" s="153">
        <v>1</v>
      </c>
      <c r="G201" s="154"/>
      <c r="H201" s="155"/>
    </row>
    <row r="202" spans="1:10" s="142" customFormat="1" ht="24" customHeight="1" thickBot="1">
      <c r="A202" s="177">
        <v>77</v>
      </c>
      <c r="B202" s="178" t="s">
        <v>251</v>
      </c>
      <c r="C202" s="178" t="s">
        <v>377</v>
      </c>
      <c r="D202" s="178" t="s">
        <v>378</v>
      </c>
      <c r="E202" s="178" t="s">
        <v>245</v>
      </c>
      <c r="F202" s="179">
        <v>13</v>
      </c>
      <c r="G202" s="197"/>
      <c r="H202" s="180">
        <f>F202*G202</f>
        <v>0</v>
      </c>
      <c r="J202" s="142">
        <v>11473.8</v>
      </c>
    </row>
    <row r="203" spans="1:8" s="142" customFormat="1" ht="13.5" customHeight="1">
      <c r="A203" s="156"/>
      <c r="B203" s="157"/>
      <c r="C203" s="157"/>
      <c r="D203" s="157" t="s">
        <v>379</v>
      </c>
      <c r="E203" s="157"/>
      <c r="F203" s="158">
        <v>12</v>
      </c>
      <c r="G203" s="159"/>
      <c r="H203" s="160"/>
    </row>
    <row r="204" spans="1:8" s="142" customFormat="1" ht="13.5" customHeight="1">
      <c r="A204" s="161"/>
      <c r="B204" s="162"/>
      <c r="C204" s="162"/>
      <c r="D204" s="162" t="s">
        <v>380</v>
      </c>
      <c r="E204" s="162"/>
      <c r="F204" s="163">
        <v>1</v>
      </c>
      <c r="G204" s="164"/>
      <c r="H204" s="165"/>
    </row>
    <row r="205" spans="1:8" s="142" customFormat="1" ht="13.5" customHeight="1" thickBot="1">
      <c r="A205" s="166"/>
      <c r="B205" s="167"/>
      <c r="C205" s="167"/>
      <c r="D205" s="167" t="s">
        <v>148</v>
      </c>
      <c r="E205" s="167"/>
      <c r="F205" s="168">
        <v>13</v>
      </c>
      <c r="G205" s="169"/>
      <c r="H205" s="170"/>
    </row>
    <row r="206" spans="1:10" s="142" customFormat="1" ht="24" customHeight="1" thickBot="1">
      <c r="A206" s="147">
        <v>78</v>
      </c>
      <c r="B206" s="148" t="s">
        <v>117</v>
      </c>
      <c r="C206" s="148" t="s">
        <v>381</v>
      </c>
      <c r="D206" s="148" t="s">
        <v>382</v>
      </c>
      <c r="E206" s="148" t="s">
        <v>143</v>
      </c>
      <c r="F206" s="149">
        <v>3.8</v>
      </c>
      <c r="G206" s="194"/>
      <c r="H206" s="150">
        <f>F206*G206</f>
        <v>0</v>
      </c>
      <c r="J206" s="142">
        <v>478.8</v>
      </c>
    </row>
    <row r="207" spans="1:8" s="142" customFormat="1" ht="13.5" customHeight="1" thickBot="1">
      <c r="A207" s="151"/>
      <c r="B207" s="152"/>
      <c r="C207" s="152"/>
      <c r="D207" s="152" t="s">
        <v>383</v>
      </c>
      <c r="E207" s="152"/>
      <c r="F207" s="153">
        <v>3.8</v>
      </c>
      <c r="G207" s="154"/>
      <c r="H207" s="155"/>
    </row>
    <row r="208" spans="1:10" s="142" customFormat="1" ht="24" customHeight="1" thickBot="1">
      <c r="A208" s="177">
        <v>79</v>
      </c>
      <c r="B208" s="178" t="s">
        <v>251</v>
      </c>
      <c r="C208" s="178" t="s">
        <v>377</v>
      </c>
      <c r="D208" s="178" t="s">
        <v>378</v>
      </c>
      <c r="E208" s="178" t="s">
        <v>245</v>
      </c>
      <c r="F208" s="179">
        <v>3</v>
      </c>
      <c r="G208" s="197"/>
      <c r="H208" s="180">
        <f>F208*G208</f>
        <v>0</v>
      </c>
      <c r="J208" s="142">
        <v>2647.8</v>
      </c>
    </row>
    <row r="209" spans="1:8" s="142" customFormat="1" ht="13.5" customHeight="1" thickBot="1">
      <c r="A209" s="151"/>
      <c r="B209" s="152"/>
      <c r="C209" s="152"/>
      <c r="D209" s="152" t="s">
        <v>384</v>
      </c>
      <c r="E209" s="152"/>
      <c r="F209" s="153">
        <v>3</v>
      </c>
      <c r="G209" s="154"/>
      <c r="H209" s="155"/>
    </row>
    <row r="210" spans="1:10" s="142" customFormat="1" ht="24" customHeight="1" thickBot="1">
      <c r="A210" s="147">
        <v>80</v>
      </c>
      <c r="B210" s="148" t="s">
        <v>117</v>
      </c>
      <c r="C210" s="148" t="s">
        <v>385</v>
      </c>
      <c r="D210" s="148" t="s">
        <v>386</v>
      </c>
      <c r="E210" s="148" t="s">
        <v>143</v>
      </c>
      <c r="F210" s="149">
        <v>38.395</v>
      </c>
      <c r="G210" s="194"/>
      <c r="H210" s="150">
        <f>F210*G210</f>
        <v>0</v>
      </c>
      <c r="J210" s="142">
        <v>3079.28</v>
      </c>
    </row>
    <row r="211" spans="1:8" s="142" customFormat="1" ht="13.5" customHeight="1">
      <c r="A211" s="156"/>
      <c r="B211" s="157"/>
      <c r="C211" s="157"/>
      <c r="D211" s="157" t="s">
        <v>387</v>
      </c>
      <c r="E211" s="157"/>
      <c r="F211" s="158">
        <v>5.851</v>
      </c>
      <c r="G211" s="159"/>
      <c r="H211" s="160"/>
    </row>
    <row r="212" spans="1:8" s="142" customFormat="1" ht="13.5" customHeight="1">
      <c r="A212" s="161"/>
      <c r="B212" s="162"/>
      <c r="C212" s="162"/>
      <c r="D212" s="162" t="s">
        <v>388</v>
      </c>
      <c r="E212" s="162"/>
      <c r="F212" s="163">
        <v>32.544</v>
      </c>
      <c r="G212" s="164"/>
      <c r="H212" s="165"/>
    </row>
    <row r="213" spans="1:8" s="142" customFormat="1" ht="13.5" customHeight="1" thickBot="1">
      <c r="A213" s="166"/>
      <c r="B213" s="167"/>
      <c r="C213" s="167"/>
      <c r="D213" s="167" t="s">
        <v>148</v>
      </c>
      <c r="E213" s="167"/>
      <c r="F213" s="168">
        <v>38.395</v>
      </c>
      <c r="G213" s="169"/>
      <c r="H213" s="170"/>
    </row>
    <row r="214" spans="1:10" s="142" customFormat="1" ht="24" customHeight="1" thickBot="1">
      <c r="A214" s="147">
        <v>81</v>
      </c>
      <c r="B214" s="148" t="s">
        <v>117</v>
      </c>
      <c r="C214" s="148" t="s">
        <v>389</v>
      </c>
      <c r="D214" s="148" t="s">
        <v>390</v>
      </c>
      <c r="E214" s="148" t="s">
        <v>245</v>
      </c>
      <c r="F214" s="149">
        <v>1</v>
      </c>
      <c r="G214" s="194"/>
      <c r="H214" s="150">
        <f>F214*G214</f>
        <v>0</v>
      </c>
      <c r="J214" s="142">
        <v>241</v>
      </c>
    </row>
    <row r="215" spans="1:8" s="142" customFormat="1" ht="13.5" customHeight="1" thickBot="1">
      <c r="A215" s="151"/>
      <c r="B215" s="152"/>
      <c r="C215" s="152"/>
      <c r="D215" s="152" t="s">
        <v>391</v>
      </c>
      <c r="E215" s="152"/>
      <c r="F215" s="153">
        <v>1</v>
      </c>
      <c r="G215" s="154"/>
      <c r="H215" s="155"/>
    </row>
    <row r="216" spans="1:10" s="142" customFormat="1" ht="24" customHeight="1" thickBot="1">
      <c r="A216" s="177">
        <v>82</v>
      </c>
      <c r="B216" s="178" t="s">
        <v>251</v>
      </c>
      <c r="C216" s="178" t="s">
        <v>392</v>
      </c>
      <c r="D216" s="178" t="s">
        <v>393</v>
      </c>
      <c r="E216" s="178" t="s">
        <v>245</v>
      </c>
      <c r="F216" s="179">
        <v>1</v>
      </c>
      <c r="G216" s="197"/>
      <c r="H216" s="180">
        <f>F216*G216</f>
        <v>0</v>
      </c>
      <c r="J216" s="142">
        <v>7967.7</v>
      </c>
    </row>
    <row r="217" spans="1:8" s="142" customFormat="1" ht="13.5" customHeight="1" thickBot="1">
      <c r="A217" s="151"/>
      <c r="B217" s="152"/>
      <c r="C217" s="152"/>
      <c r="D217" s="152" t="s">
        <v>394</v>
      </c>
      <c r="E217" s="152"/>
      <c r="F217" s="153">
        <v>1</v>
      </c>
      <c r="G217" s="154"/>
      <c r="H217" s="155"/>
    </row>
    <row r="218" spans="1:10" s="142" customFormat="1" ht="24" customHeight="1" thickBot="1">
      <c r="A218" s="147">
        <v>83</v>
      </c>
      <c r="B218" s="148" t="s">
        <v>117</v>
      </c>
      <c r="C218" s="148" t="s">
        <v>395</v>
      </c>
      <c r="D218" s="148" t="s">
        <v>396</v>
      </c>
      <c r="E218" s="148" t="s">
        <v>245</v>
      </c>
      <c r="F218" s="149">
        <v>1</v>
      </c>
      <c r="G218" s="194"/>
      <c r="H218" s="150">
        <f>F218*G218</f>
        <v>0</v>
      </c>
      <c r="J218" s="142">
        <v>615</v>
      </c>
    </row>
    <row r="219" spans="1:8" s="142" customFormat="1" ht="13.5" customHeight="1" thickBot="1">
      <c r="A219" s="151"/>
      <c r="B219" s="152"/>
      <c r="C219" s="152"/>
      <c r="D219" s="152" t="s">
        <v>397</v>
      </c>
      <c r="E219" s="152"/>
      <c r="F219" s="153">
        <v>1</v>
      </c>
      <c r="G219" s="154"/>
      <c r="H219" s="155"/>
    </row>
    <row r="220" spans="1:10" s="142" customFormat="1" ht="24" customHeight="1" thickBot="1">
      <c r="A220" s="177">
        <v>84</v>
      </c>
      <c r="B220" s="178" t="s">
        <v>251</v>
      </c>
      <c r="C220" s="178" t="s">
        <v>398</v>
      </c>
      <c r="D220" s="178" t="s">
        <v>399</v>
      </c>
      <c r="E220" s="178" t="s">
        <v>245</v>
      </c>
      <c r="F220" s="179">
        <v>1</v>
      </c>
      <c r="G220" s="197"/>
      <c r="H220" s="180">
        <f>F220*G220</f>
        <v>0</v>
      </c>
      <c r="J220" s="142">
        <v>34411.3</v>
      </c>
    </row>
    <row r="221" spans="1:8" s="142" customFormat="1" ht="13.5" customHeight="1" thickBot="1">
      <c r="A221" s="151"/>
      <c r="B221" s="152"/>
      <c r="C221" s="152"/>
      <c r="D221" s="152" t="s">
        <v>400</v>
      </c>
      <c r="E221" s="152"/>
      <c r="F221" s="153">
        <v>1</v>
      </c>
      <c r="G221" s="154"/>
      <c r="H221" s="155"/>
    </row>
    <row r="222" spans="1:10" s="142" customFormat="1" ht="13.5" customHeight="1" thickBot="1">
      <c r="A222" s="147">
        <v>85</v>
      </c>
      <c r="B222" s="148" t="s">
        <v>117</v>
      </c>
      <c r="C222" s="148" t="s">
        <v>401</v>
      </c>
      <c r="D222" s="148" t="s">
        <v>402</v>
      </c>
      <c r="E222" s="148" t="s">
        <v>245</v>
      </c>
      <c r="F222" s="149">
        <v>1</v>
      </c>
      <c r="G222" s="194"/>
      <c r="H222" s="150">
        <f>F222*G222</f>
        <v>0</v>
      </c>
      <c r="J222" s="142">
        <v>169</v>
      </c>
    </row>
    <row r="223" spans="1:8" s="142" customFormat="1" ht="13.5" customHeight="1" thickBot="1">
      <c r="A223" s="151"/>
      <c r="B223" s="152"/>
      <c r="C223" s="152"/>
      <c r="D223" s="152" t="s">
        <v>32</v>
      </c>
      <c r="E223" s="152"/>
      <c r="F223" s="153">
        <v>1</v>
      </c>
      <c r="G223" s="154"/>
      <c r="H223" s="155"/>
    </row>
    <row r="224" spans="1:10" s="142" customFormat="1" ht="13.5" customHeight="1" thickBot="1">
      <c r="A224" s="147">
        <v>86</v>
      </c>
      <c r="B224" s="148" t="s">
        <v>117</v>
      </c>
      <c r="C224" s="148" t="s">
        <v>403</v>
      </c>
      <c r="D224" s="148" t="s">
        <v>404</v>
      </c>
      <c r="E224" s="148" t="s">
        <v>245</v>
      </c>
      <c r="F224" s="149">
        <v>1</v>
      </c>
      <c r="G224" s="194"/>
      <c r="H224" s="150">
        <f>F224*G224</f>
        <v>0</v>
      </c>
      <c r="J224" s="142">
        <v>709</v>
      </c>
    </row>
    <row r="225" spans="1:8" s="142" customFormat="1" ht="13.5" customHeight="1" thickBot="1">
      <c r="A225" s="151"/>
      <c r="B225" s="152"/>
      <c r="C225" s="152"/>
      <c r="D225" s="152" t="s">
        <v>32</v>
      </c>
      <c r="E225" s="152"/>
      <c r="F225" s="153">
        <v>1</v>
      </c>
      <c r="G225" s="154"/>
      <c r="H225" s="155"/>
    </row>
    <row r="226" spans="1:10" s="142" customFormat="1" ht="24" customHeight="1" thickBot="1">
      <c r="A226" s="147">
        <v>87</v>
      </c>
      <c r="B226" s="148" t="s">
        <v>117</v>
      </c>
      <c r="C226" s="148" t="s">
        <v>405</v>
      </c>
      <c r="D226" s="148" t="s">
        <v>406</v>
      </c>
      <c r="E226" s="148" t="s">
        <v>209</v>
      </c>
      <c r="F226" s="149">
        <v>192.596</v>
      </c>
      <c r="G226" s="194"/>
      <c r="H226" s="150">
        <f>F226*G226</f>
        <v>0</v>
      </c>
      <c r="J226" s="142">
        <v>6278.63</v>
      </c>
    </row>
    <row r="227" spans="1:8" s="142" customFormat="1" ht="24" customHeight="1" thickBot="1">
      <c r="A227" s="151"/>
      <c r="B227" s="152"/>
      <c r="C227" s="152"/>
      <c r="D227" s="152" t="s">
        <v>407</v>
      </c>
      <c r="E227" s="152"/>
      <c r="F227" s="153">
        <v>192.5955</v>
      </c>
      <c r="G227" s="154"/>
      <c r="H227" s="155"/>
    </row>
    <row r="228" spans="1:10" s="142" customFormat="1" ht="24" customHeight="1" thickBot="1">
      <c r="A228" s="147">
        <v>88</v>
      </c>
      <c r="B228" s="148" t="s">
        <v>117</v>
      </c>
      <c r="C228" s="148" t="s">
        <v>408</v>
      </c>
      <c r="D228" s="148" t="s">
        <v>409</v>
      </c>
      <c r="E228" s="148" t="s">
        <v>143</v>
      </c>
      <c r="F228" s="149">
        <v>43.6</v>
      </c>
      <c r="G228" s="194"/>
      <c r="H228" s="150">
        <f>F228*G228</f>
        <v>0</v>
      </c>
      <c r="J228" s="142">
        <v>30127.6</v>
      </c>
    </row>
    <row r="229" spans="1:8" s="142" customFormat="1" ht="13.5" customHeight="1" thickBot="1">
      <c r="A229" s="151"/>
      <c r="B229" s="152"/>
      <c r="C229" s="152"/>
      <c r="D229" s="152" t="s">
        <v>410</v>
      </c>
      <c r="E229" s="152"/>
      <c r="F229" s="153">
        <v>43.6</v>
      </c>
      <c r="G229" s="154"/>
      <c r="H229" s="155"/>
    </row>
    <row r="230" spans="1:10" s="142" customFormat="1" ht="24" customHeight="1" thickBot="1">
      <c r="A230" s="147">
        <v>89</v>
      </c>
      <c r="B230" s="148" t="s">
        <v>117</v>
      </c>
      <c r="C230" s="148" t="s">
        <v>411</v>
      </c>
      <c r="D230" s="148" t="s">
        <v>412</v>
      </c>
      <c r="E230" s="148" t="s">
        <v>196</v>
      </c>
      <c r="F230" s="149">
        <v>0.234</v>
      </c>
      <c r="G230" s="194"/>
      <c r="H230" s="150">
        <f>F230*G230</f>
        <v>0</v>
      </c>
      <c r="J230" s="142">
        <v>217.62</v>
      </c>
    </row>
    <row r="231" spans="1:10" s="142" customFormat="1" ht="21" customHeight="1">
      <c r="A231" s="143"/>
      <c r="B231" s="144"/>
      <c r="C231" s="144" t="s">
        <v>119</v>
      </c>
      <c r="D231" s="144" t="s">
        <v>120</v>
      </c>
      <c r="E231" s="144"/>
      <c r="F231" s="145"/>
      <c r="G231" s="146"/>
      <c r="H231" s="146">
        <f>H232</f>
        <v>0</v>
      </c>
      <c r="J231" s="142">
        <v>2424.99</v>
      </c>
    </row>
    <row r="232" spans="1:10" s="142" customFormat="1" ht="21" customHeight="1" thickBot="1">
      <c r="A232" s="143"/>
      <c r="B232" s="144"/>
      <c r="C232" s="144" t="s">
        <v>121</v>
      </c>
      <c r="D232" s="144" t="s">
        <v>122</v>
      </c>
      <c r="E232" s="144"/>
      <c r="F232" s="145"/>
      <c r="G232" s="146"/>
      <c r="H232" s="146">
        <f>SUM(H233:H237)</f>
        <v>0</v>
      </c>
      <c r="J232" s="142">
        <v>2424.99</v>
      </c>
    </row>
    <row r="233" spans="1:10" s="142" customFormat="1" ht="13.5" customHeight="1" thickBot="1">
      <c r="A233" s="147">
        <v>90</v>
      </c>
      <c r="B233" s="148" t="s">
        <v>413</v>
      </c>
      <c r="C233" s="148" t="s">
        <v>414</v>
      </c>
      <c r="D233" s="148" t="s">
        <v>415</v>
      </c>
      <c r="E233" s="148" t="s">
        <v>416</v>
      </c>
      <c r="F233" s="149">
        <v>1.616</v>
      </c>
      <c r="G233" s="194"/>
      <c r="H233" s="150">
        <f>F233*G233</f>
        <v>0</v>
      </c>
      <c r="J233" s="142">
        <v>2327.04</v>
      </c>
    </row>
    <row r="234" spans="1:8" s="142" customFormat="1" ht="13.5" customHeight="1" thickBot="1">
      <c r="A234" s="151"/>
      <c r="B234" s="152"/>
      <c r="C234" s="152"/>
      <c r="D234" s="152" t="s">
        <v>417</v>
      </c>
      <c r="E234" s="152"/>
      <c r="F234" s="153">
        <v>1.616</v>
      </c>
      <c r="G234" s="154"/>
      <c r="H234" s="155"/>
    </row>
    <row r="235" spans="1:10" s="142" customFormat="1" ht="24" customHeight="1" thickBot="1">
      <c r="A235" s="147">
        <v>91</v>
      </c>
      <c r="B235" s="148" t="s">
        <v>413</v>
      </c>
      <c r="C235" s="148" t="s">
        <v>418</v>
      </c>
      <c r="D235" s="148" t="s">
        <v>419</v>
      </c>
      <c r="E235" s="148" t="s">
        <v>143</v>
      </c>
      <c r="F235" s="149">
        <v>1.5</v>
      </c>
      <c r="G235" s="194"/>
      <c r="H235" s="150">
        <f>F235*G235</f>
        <v>0</v>
      </c>
      <c r="J235" s="142">
        <v>45</v>
      </c>
    </row>
    <row r="236" spans="1:8" s="142" customFormat="1" ht="13.5" customHeight="1" thickBot="1">
      <c r="A236" s="151"/>
      <c r="B236" s="152"/>
      <c r="C236" s="152"/>
      <c r="D236" s="152" t="s">
        <v>145</v>
      </c>
      <c r="E236" s="152"/>
      <c r="F236" s="153">
        <v>1.5</v>
      </c>
      <c r="G236" s="154"/>
      <c r="H236" s="155"/>
    </row>
    <row r="237" spans="1:10" s="142" customFormat="1" ht="24" customHeight="1" thickBot="1">
      <c r="A237" s="147">
        <v>92</v>
      </c>
      <c r="B237" s="148" t="s">
        <v>413</v>
      </c>
      <c r="C237" s="148" t="s">
        <v>420</v>
      </c>
      <c r="D237" s="148" t="s">
        <v>421</v>
      </c>
      <c r="E237" s="148" t="s">
        <v>143</v>
      </c>
      <c r="F237" s="149">
        <v>1.5</v>
      </c>
      <c r="G237" s="194"/>
      <c r="H237" s="150">
        <f>F237*G237</f>
        <v>0</v>
      </c>
      <c r="J237" s="142">
        <v>52.95</v>
      </c>
    </row>
    <row r="238" spans="1:8" s="142" customFormat="1" ht="13.5" customHeight="1" thickBot="1">
      <c r="A238" s="151"/>
      <c r="B238" s="152"/>
      <c r="C238" s="152"/>
      <c r="D238" s="152" t="s">
        <v>146</v>
      </c>
      <c r="E238" s="152"/>
      <c r="F238" s="153">
        <v>1.5</v>
      </c>
      <c r="G238" s="154"/>
      <c r="H238" s="155"/>
    </row>
    <row r="239" spans="1:10" s="142" customFormat="1" ht="21" customHeight="1">
      <c r="A239" s="189"/>
      <c r="B239" s="190"/>
      <c r="C239" s="190"/>
      <c r="D239" s="190" t="s">
        <v>123</v>
      </c>
      <c r="E239" s="190"/>
      <c r="F239" s="191"/>
      <c r="G239" s="192"/>
      <c r="H239" s="192">
        <f>H11+H186+H231</f>
        <v>0</v>
      </c>
      <c r="J239" s="142">
        <v>476510.92</v>
      </c>
    </row>
  </sheetData>
  <sheetProtection sheet="1" scenarios="1" selectLockedCells="1"/>
  <printOptions horizontalCentered="1"/>
  <pageMargins left="0.3937007874015748" right="0.3937007874015748" top="0.7874015748031497" bottom="0.7874015748031497" header="0" footer="0.3937007874015748"/>
  <pageSetup firstPageNumber="3" useFirstPageNumber="1" fitToHeight="100" fitToWidth="1" horizontalDpi="300" verticalDpi="300" orientation="portrait" paperSize="9" r:id="rId1"/>
  <headerFooter alignWithMargins="0"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cp:lastPrinted>2018-05-15T16:16:37Z</cp:lastPrinted>
  <dcterms:created xsi:type="dcterms:W3CDTF">2018-05-15T14:45:00Z</dcterms:created>
  <dcterms:modified xsi:type="dcterms:W3CDTF">2018-05-15T16:17:07Z</dcterms:modified>
  <cp:category/>
  <cp:version/>
  <cp:contentType/>
  <cp:contentStatus/>
</cp:coreProperties>
</file>