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Rozpočet Pol" sheetId="12" r:id="rId3"/>
    <sheet name="Pokyny pro vyplnění" sheetId="11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2">'Rozpočet Pol'!$7:$7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Pol'!$A$1:$U$328</definedName>
    <definedName name="_xlnm.Print_Area" localSheetId="0">Stavba!$A$1:$J$74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/>
  <c r="I61"/>
  <c r="I60"/>
  <c r="I59"/>
  <c r="I58"/>
  <c r="I57"/>
  <c r="I56"/>
  <c r="I55"/>
  <c r="I54"/>
  <c r="I53"/>
  <c r="I52"/>
  <c r="I51"/>
  <c r="I50"/>
  <c r="I49"/>
  <c r="I48"/>
  <c r="AC318" i="12"/>
  <c r="F39" i="1" s="1"/>
  <c r="F40" s="1"/>
  <c r="BA273" i="12"/>
  <c r="BA258"/>
  <c r="BA236"/>
  <c r="BA233"/>
  <c r="BA217"/>
  <c r="BA201"/>
  <c r="BA175"/>
  <c r="BA174"/>
  <c r="BA138"/>
  <c r="BA72"/>
  <c r="BA68"/>
  <c r="BA63"/>
  <c r="BA52"/>
  <c r="BA44"/>
  <c r="BA41"/>
  <c r="BA30"/>
  <c r="BA22"/>
  <c r="BA13"/>
  <c r="K8"/>
  <c r="O8"/>
  <c r="U8"/>
  <c r="G9"/>
  <c r="I9"/>
  <c r="I8" s="1"/>
  <c r="K9"/>
  <c r="O9"/>
  <c r="Q9"/>
  <c r="Q8" s="1"/>
  <c r="U9"/>
  <c r="G12"/>
  <c r="I12"/>
  <c r="I11" s="1"/>
  <c r="K12"/>
  <c r="M12"/>
  <c r="O12"/>
  <c r="Q12"/>
  <c r="Q11" s="1"/>
  <c r="U12"/>
  <c r="G21"/>
  <c r="M21" s="1"/>
  <c r="I21"/>
  <c r="K21"/>
  <c r="K11" s="1"/>
  <c r="O21"/>
  <c r="O11" s="1"/>
  <c r="Q21"/>
  <c r="U21"/>
  <c r="U11" s="1"/>
  <c r="G29"/>
  <c r="I29"/>
  <c r="K29"/>
  <c r="M29"/>
  <c r="O29"/>
  <c r="Q29"/>
  <c r="U29"/>
  <c r="G35"/>
  <c r="M35" s="1"/>
  <c r="I35"/>
  <c r="K35"/>
  <c r="O35"/>
  <c r="Q35"/>
  <c r="U35"/>
  <c r="G38"/>
  <c r="G37" s="1"/>
  <c r="I38"/>
  <c r="K38"/>
  <c r="K37" s="1"/>
  <c r="O38"/>
  <c r="O37" s="1"/>
  <c r="Q38"/>
  <c r="U38"/>
  <c r="U37" s="1"/>
  <c r="G40"/>
  <c r="I40"/>
  <c r="I37" s="1"/>
  <c r="K40"/>
  <c r="M40"/>
  <c r="O40"/>
  <c r="Q40"/>
  <c r="Q37" s="1"/>
  <c r="U40"/>
  <c r="G43"/>
  <c r="M43" s="1"/>
  <c r="I43"/>
  <c r="K43"/>
  <c r="O43"/>
  <c r="Q43"/>
  <c r="U43"/>
  <c r="G51"/>
  <c r="I51"/>
  <c r="K51"/>
  <c r="M51"/>
  <c r="O51"/>
  <c r="Q51"/>
  <c r="U51"/>
  <c r="G59"/>
  <c r="M59" s="1"/>
  <c r="I59"/>
  <c r="K59"/>
  <c r="O59"/>
  <c r="Q59"/>
  <c r="U59"/>
  <c r="G62"/>
  <c r="G61" s="1"/>
  <c r="I62"/>
  <c r="K62"/>
  <c r="K61" s="1"/>
  <c r="O62"/>
  <c r="O61" s="1"/>
  <c r="Q62"/>
  <c r="U62"/>
  <c r="U61" s="1"/>
  <c r="G65"/>
  <c r="I65"/>
  <c r="I61" s="1"/>
  <c r="K65"/>
  <c r="M65"/>
  <c r="O65"/>
  <c r="Q65"/>
  <c r="Q61" s="1"/>
  <c r="U65"/>
  <c r="G67"/>
  <c r="M67" s="1"/>
  <c r="I67"/>
  <c r="K67"/>
  <c r="O67"/>
  <c r="Q67"/>
  <c r="U67"/>
  <c r="G71"/>
  <c r="G70" s="1"/>
  <c r="I71"/>
  <c r="K71"/>
  <c r="K70" s="1"/>
  <c r="O71"/>
  <c r="O70" s="1"/>
  <c r="Q71"/>
  <c r="U71"/>
  <c r="U70" s="1"/>
  <c r="G79"/>
  <c r="I79"/>
  <c r="I70" s="1"/>
  <c r="K79"/>
  <c r="M79"/>
  <c r="O79"/>
  <c r="Q79"/>
  <c r="Q70" s="1"/>
  <c r="U79"/>
  <c r="G86"/>
  <c r="M86" s="1"/>
  <c r="I86"/>
  <c r="K86"/>
  <c r="O86"/>
  <c r="Q86"/>
  <c r="U86"/>
  <c r="G93"/>
  <c r="I93"/>
  <c r="K93"/>
  <c r="M93"/>
  <c r="O93"/>
  <c r="Q93"/>
  <c r="U93"/>
  <c r="G95"/>
  <c r="M95" s="1"/>
  <c r="I95"/>
  <c r="K95"/>
  <c r="O95"/>
  <c r="Q95"/>
  <c r="U95"/>
  <c r="G97"/>
  <c r="I97"/>
  <c r="K97"/>
  <c r="M97"/>
  <c r="O97"/>
  <c r="Q97"/>
  <c r="U97"/>
  <c r="G100"/>
  <c r="I100"/>
  <c r="I99" s="1"/>
  <c r="K100"/>
  <c r="M100"/>
  <c r="O100"/>
  <c r="Q100"/>
  <c r="Q99" s="1"/>
  <c r="U100"/>
  <c r="G109"/>
  <c r="M109" s="1"/>
  <c r="I109"/>
  <c r="K109"/>
  <c r="K99" s="1"/>
  <c r="O109"/>
  <c r="O99" s="1"/>
  <c r="Q109"/>
  <c r="U109"/>
  <c r="U99" s="1"/>
  <c r="G113"/>
  <c r="I113"/>
  <c r="K113"/>
  <c r="M113"/>
  <c r="O113"/>
  <c r="Q113"/>
  <c r="U113"/>
  <c r="G115"/>
  <c r="M115" s="1"/>
  <c r="I115"/>
  <c r="K115"/>
  <c r="O115"/>
  <c r="Q115"/>
  <c r="U115"/>
  <c r="G120"/>
  <c r="I120"/>
  <c r="K120"/>
  <c r="M120"/>
  <c r="O120"/>
  <c r="Q120"/>
  <c r="U120"/>
  <c r="G121"/>
  <c r="M121" s="1"/>
  <c r="I121"/>
  <c r="K121"/>
  <c r="O121"/>
  <c r="Q121"/>
  <c r="U121"/>
  <c r="G122"/>
  <c r="I122"/>
  <c r="K122"/>
  <c r="M122"/>
  <c r="O122"/>
  <c r="Q122"/>
  <c r="U122"/>
  <c r="G123"/>
  <c r="M123" s="1"/>
  <c r="I123"/>
  <c r="K123"/>
  <c r="O123"/>
  <c r="Q123"/>
  <c r="U123"/>
  <c r="G124"/>
  <c r="I124"/>
  <c r="K124"/>
  <c r="M124"/>
  <c r="O124"/>
  <c r="Q124"/>
  <c r="U124"/>
  <c r="G126"/>
  <c r="M126" s="1"/>
  <c r="I126"/>
  <c r="K126"/>
  <c r="O126"/>
  <c r="Q126"/>
  <c r="U126"/>
  <c r="I127"/>
  <c r="Q127"/>
  <c r="G128"/>
  <c r="G127" s="1"/>
  <c r="I128"/>
  <c r="K128"/>
  <c r="K127" s="1"/>
  <c r="O128"/>
  <c r="O127" s="1"/>
  <c r="Q128"/>
  <c r="U128"/>
  <c r="U127" s="1"/>
  <c r="G130"/>
  <c r="G129" s="1"/>
  <c r="I130"/>
  <c r="K130"/>
  <c r="K129" s="1"/>
  <c r="O130"/>
  <c r="O129" s="1"/>
  <c r="Q130"/>
  <c r="U130"/>
  <c r="U129" s="1"/>
  <c r="G137"/>
  <c r="I137"/>
  <c r="I129" s="1"/>
  <c r="K137"/>
  <c r="M137"/>
  <c r="O137"/>
  <c r="Q137"/>
  <c r="Q129" s="1"/>
  <c r="U137"/>
  <c r="G145"/>
  <c r="M145" s="1"/>
  <c r="I145"/>
  <c r="K145"/>
  <c r="O145"/>
  <c r="Q145"/>
  <c r="U145"/>
  <c r="G147"/>
  <c r="I147"/>
  <c r="K147"/>
  <c r="M147"/>
  <c r="O147"/>
  <c r="Q147"/>
  <c r="U147"/>
  <c r="G149"/>
  <c r="M149" s="1"/>
  <c r="I149"/>
  <c r="K149"/>
  <c r="O149"/>
  <c r="Q149"/>
  <c r="U149"/>
  <c r="G151"/>
  <c r="I151"/>
  <c r="K151"/>
  <c r="M151"/>
  <c r="O151"/>
  <c r="Q151"/>
  <c r="U151"/>
  <c r="G153"/>
  <c r="I153"/>
  <c r="I152" s="1"/>
  <c r="K153"/>
  <c r="M153"/>
  <c r="O153"/>
  <c r="Q153"/>
  <c r="Q152" s="1"/>
  <c r="U153"/>
  <c r="G161"/>
  <c r="M161" s="1"/>
  <c r="I161"/>
  <c r="K161"/>
  <c r="K152" s="1"/>
  <c r="O161"/>
  <c r="O152" s="1"/>
  <c r="Q161"/>
  <c r="U161"/>
  <c r="U152" s="1"/>
  <c r="G169"/>
  <c r="I169"/>
  <c r="K169"/>
  <c r="M169"/>
  <c r="O169"/>
  <c r="Q169"/>
  <c r="U169"/>
  <c r="G171"/>
  <c r="I171"/>
  <c r="I170" s="1"/>
  <c r="K171"/>
  <c r="M171"/>
  <c r="O171"/>
  <c r="Q171"/>
  <c r="Q170" s="1"/>
  <c r="U171"/>
  <c r="G173"/>
  <c r="M173" s="1"/>
  <c r="I173"/>
  <c r="K173"/>
  <c r="K170" s="1"/>
  <c r="O173"/>
  <c r="O170" s="1"/>
  <c r="Q173"/>
  <c r="U173"/>
  <c r="U170" s="1"/>
  <c r="G177"/>
  <c r="I177"/>
  <c r="K177"/>
  <c r="M177"/>
  <c r="O177"/>
  <c r="Q177"/>
  <c r="U177"/>
  <c r="G179"/>
  <c r="M179" s="1"/>
  <c r="I179"/>
  <c r="K179"/>
  <c r="O179"/>
  <c r="Q179"/>
  <c r="U179"/>
  <c r="G180"/>
  <c r="I180"/>
  <c r="K180"/>
  <c r="M180"/>
  <c r="O180"/>
  <c r="Q180"/>
  <c r="U180"/>
  <c r="G182"/>
  <c r="I182"/>
  <c r="I181" s="1"/>
  <c r="K182"/>
  <c r="M182"/>
  <c r="O182"/>
  <c r="Q182"/>
  <c r="Q181" s="1"/>
  <c r="U182"/>
  <c r="G184"/>
  <c r="M184" s="1"/>
  <c r="I184"/>
  <c r="K184"/>
  <c r="K181" s="1"/>
  <c r="O184"/>
  <c r="O181" s="1"/>
  <c r="Q184"/>
  <c r="U184"/>
  <c r="U181" s="1"/>
  <c r="G186"/>
  <c r="I186"/>
  <c r="K186"/>
  <c r="M186"/>
  <c r="O186"/>
  <c r="Q186"/>
  <c r="U186"/>
  <c r="G188"/>
  <c r="M188" s="1"/>
  <c r="I188"/>
  <c r="K188"/>
  <c r="O188"/>
  <c r="Q188"/>
  <c r="U188"/>
  <c r="G190"/>
  <c r="I190"/>
  <c r="K190"/>
  <c r="M190"/>
  <c r="O190"/>
  <c r="Q190"/>
  <c r="U190"/>
  <c r="G192"/>
  <c r="I192"/>
  <c r="I191" s="1"/>
  <c r="K192"/>
  <c r="M192"/>
  <c r="O192"/>
  <c r="Q192"/>
  <c r="Q191" s="1"/>
  <c r="U192"/>
  <c r="G194"/>
  <c r="M194" s="1"/>
  <c r="I194"/>
  <c r="K194"/>
  <c r="K191" s="1"/>
  <c r="O194"/>
  <c r="O191" s="1"/>
  <c r="Q194"/>
  <c r="U194"/>
  <c r="U191" s="1"/>
  <c r="G196"/>
  <c r="I196"/>
  <c r="K196"/>
  <c r="M196"/>
  <c r="O196"/>
  <c r="Q196"/>
  <c r="U196"/>
  <c r="G198"/>
  <c r="I198"/>
  <c r="I197" s="1"/>
  <c r="K198"/>
  <c r="M198"/>
  <c r="O198"/>
  <c r="Q198"/>
  <c r="Q197" s="1"/>
  <c r="U198"/>
  <c r="G200"/>
  <c r="M200" s="1"/>
  <c r="I200"/>
  <c r="K200"/>
  <c r="K197" s="1"/>
  <c r="O200"/>
  <c r="O197" s="1"/>
  <c r="Q200"/>
  <c r="U200"/>
  <c r="U197" s="1"/>
  <c r="G208"/>
  <c r="I208"/>
  <c r="K208"/>
  <c r="M208"/>
  <c r="O208"/>
  <c r="Q208"/>
  <c r="U208"/>
  <c r="G214"/>
  <c r="M214" s="1"/>
  <c r="I214"/>
  <c r="K214"/>
  <c r="O214"/>
  <c r="Q214"/>
  <c r="U214"/>
  <c r="G216"/>
  <c r="I216"/>
  <c r="K216"/>
  <c r="M216"/>
  <c r="O216"/>
  <c r="Q216"/>
  <c r="U216"/>
  <c r="G223"/>
  <c r="M223" s="1"/>
  <c r="I223"/>
  <c r="K223"/>
  <c r="O223"/>
  <c r="Q223"/>
  <c r="U223"/>
  <c r="G225"/>
  <c r="G224" s="1"/>
  <c r="I225"/>
  <c r="K225"/>
  <c r="K224" s="1"/>
  <c r="O225"/>
  <c r="O224" s="1"/>
  <c r="Q225"/>
  <c r="U225"/>
  <c r="U224" s="1"/>
  <c r="G232"/>
  <c r="I232"/>
  <c r="I224" s="1"/>
  <c r="K232"/>
  <c r="M232"/>
  <c r="O232"/>
  <c r="Q232"/>
  <c r="Q224" s="1"/>
  <c r="U232"/>
  <c r="G235"/>
  <c r="M235" s="1"/>
  <c r="I235"/>
  <c r="K235"/>
  <c r="O235"/>
  <c r="Q235"/>
  <c r="U235"/>
  <c r="G242"/>
  <c r="I242"/>
  <c r="K242"/>
  <c r="M242"/>
  <c r="O242"/>
  <c r="Q242"/>
  <c r="U242"/>
  <c r="G250"/>
  <c r="M250" s="1"/>
  <c r="I250"/>
  <c r="K250"/>
  <c r="O250"/>
  <c r="Q250"/>
  <c r="U250"/>
  <c r="G252"/>
  <c r="G251" s="1"/>
  <c r="I252"/>
  <c r="K252"/>
  <c r="K251" s="1"/>
  <c r="O252"/>
  <c r="O251" s="1"/>
  <c r="Q252"/>
  <c r="U252"/>
  <c r="U251" s="1"/>
  <c r="G257"/>
  <c r="I257"/>
  <c r="I251" s="1"/>
  <c r="K257"/>
  <c r="M257"/>
  <c r="O257"/>
  <c r="Q257"/>
  <c r="Q251" s="1"/>
  <c r="U257"/>
  <c r="G264"/>
  <c r="M264" s="1"/>
  <c r="I264"/>
  <c r="K264"/>
  <c r="O264"/>
  <c r="Q264"/>
  <c r="U264"/>
  <c r="G272"/>
  <c r="I272"/>
  <c r="K272"/>
  <c r="M272"/>
  <c r="O272"/>
  <c r="Q272"/>
  <c r="U272"/>
  <c r="G278"/>
  <c r="M278" s="1"/>
  <c r="I278"/>
  <c r="K278"/>
  <c r="O278"/>
  <c r="Q278"/>
  <c r="U278"/>
  <c r="G281"/>
  <c r="I281"/>
  <c r="K281"/>
  <c r="M281"/>
  <c r="O281"/>
  <c r="Q281"/>
  <c r="U281"/>
  <c r="G284"/>
  <c r="M284" s="1"/>
  <c r="I284"/>
  <c r="K284"/>
  <c r="O284"/>
  <c r="Q284"/>
  <c r="U284"/>
  <c r="G286"/>
  <c r="G285" s="1"/>
  <c r="I286"/>
  <c r="K286"/>
  <c r="K285" s="1"/>
  <c r="O286"/>
  <c r="O285" s="1"/>
  <c r="Q286"/>
  <c r="U286"/>
  <c r="U285" s="1"/>
  <c r="G290"/>
  <c r="I290"/>
  <c r="I285" s="1"/>
  <c r="K290"/>
  <c r="M290"/>
  <c r="O290"/>
  <c r="Q290"/>
  <c r="Q285" s="1"/>
  <c r="U290"/>
  <c r="K307"/>
  <c r="O307"/>
  <c r="U307"/>
  <c r="G308"/>
  <c r="G307" s="1"/>
  <c r="I63" i="1" s="1"/>
  <c r="I308" i="12"/>
  <c r="I307" s="1"/>
  <c r="K308"/>
  <c r="O308"/>
  <c r="Q308"/>
  <c r="Q307" s="1"/>
  <c r="U308"/>
  <c r="G311"/>
  <c r="M311" s="1"/>
  <c r="I311"/>
  <c r="I310" s="1"/>
  <c r="K311"/>
  <c r="O311"/>
  <c r="Q311"/>
  <c r="Q310" s="1"/>
  <c r="U311"/>
  <c r="G312"/>
  <c r="M312" s="1"/>
  <c r="I312"/>
  <c r="K312"/>
  <c r="K310" s="1"/>
  <c r="O312"/>
  <c r="O310" s="1"/>
  <c r="Q312"/>
  <c r="U312"/>
  <c r="U310" s="1"/>
  <c r="G313"/>
  <c r="I313"/>
  <c r="K313"/>
  <c r="M313"/>
  <c r="O313"/>
  <c r="Q313"/>
  <c r="U313"/>
  <c r="G314"/>
  <c r="M314" s="1"/>
  <c r="I314"/>
  <c r="K314"/>
  <c r="O314"/>
  <c r="Q314"/>
  <c r="U314"/>
  <c r="G315"/>
  <c r="I315"/>
  <c r="K315"/>
  <c r="M315"/>
  <c r="O315"/>
  <c r="Q315"/>
  <c r="U315"/>
  <c r="G316"/>
  <c r="M316" s="1"/>
  <c r="I316"/>
  <c r="K316"/>
  <c r="O316"/>
  <c r="Q316"/>
  <c r="U316"/>
  <c r="I20" i="1"/>
  <c r="I18"/>
  <c r="G27"/>
  <c r="J28"/>
  <c r="J26"/>
  <c r="G38"/>
  <c r="F38"/>
  <c r="J23"/>
  <c r="J24"/>
  <c r="J25"/>
  <c r="J27"/>
  <c r="E24"/>
  <c r="E26"/>
  <c r="AD318" i="12" l="1"/>
  <c r="G39" i="1" s="1"/>
  <c r="G40" s="1"/>
  <c r="G25" s="1"/>
  <c r="G26" s="1"/>
  <c r="M308" i="12"/>
  <c r="M307" s="1"/>
  <c r="I17" i="1"/>
  <c r="G8" i="12"/>
  <c r="M9"/>
  <c r="M8" s="1"/>
  <c r="G23" i="1"/>
  <c r="M310" i="12"/>
  <c r="M197"/>
  <c r="M191"/>
  <c r="M170"/>
  <c r="M152"/>
  <c r="M99"/>
  <c r="M11"/>
  <c r="M181"/>
  <c r="G310"/>
  <c r="I64" i="1" s="1"/>
  <c r="I19" s="1"/>
  <c r="G197" i="12"/>
  <c r="G191"/>
  <c r="G181"/>
  <c r="G170"/>
  <c r="G152"/>
  <c r="G99"/>
  <c r="G11"/>
  <c r="M286"/>
  <c r="M285" s="1"/>
  <c r="M252"/>
  <c r="M251" s="1"/>
  <c r="M225"/>
  <c r="M224" s="1"/>
  <c r="M130"/>
  <c r="M129" s="1"/>
  <c r="M128"/>
  <c r="M127" s="1"/>
  <c r="M71"/>
  <c r="M70" s="1"/>
  <c r="M62"/>
  <c r="M61" s="1"/>
  <c r="M38"/>
  <c r="M37" s="1"/>
  <c r="G28" i="1" l="1"/>
  <c r="H39"/>
  <c r="I47"/>
  <c r="G318" i="12"/>
  <c r="G24" i="1"/>
  <c r="G29" s="1"/>
  <c r="H40" l="1"/>
  <c r="I39"/>
  <c r="I40" s="1"/>
  <c r="J39" s="1"/>
  <c r="J40" s="1"/>
  <c r="I65"/>
  <c r="I16"/>
  <c r="I2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<sst xmlns="http://schemas.openxmlformats.org/spreadsheetml/2006/main" count="992" uniqueCount="443">
  <si>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</si>
  <si>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</si>
  <si>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</si>
  <si>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</si>
  <si>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</si>
  <si>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</si>
  <si>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</si>
  <si>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</si>
  <si>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</si>
  <si>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</si>
  <si>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</si>
  <si>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</si>
  <si>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</si>
  <si>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</si>
  <si>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</si>
  <si>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</si>
  <si>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</si>
  <si>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</si>
  <si>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</si>
  <si>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</si>
  <si>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</si>
  <si>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</si>
  <si>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</si>
  <si>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</si>
  <si>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</si>
  <si>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</si>
  <si>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</si>
  <si>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</si>
  <si>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</si>
  <si>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</si>
  <si>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</si>
  <si>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</si>
  <si>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</si>
  <si>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</si>
  <si>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</si>
  <si>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</si>
  <si>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</si>
  <si>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</si>
  <si>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</si>
  <si>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</si>
  <si>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</si>
  <si>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</si>
  <si>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</si>
  <si>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p.č. 282, k.ú. Drahovice</t>
  </si>
  <si>
    <t>Rozpočet:</t>
  </si>
  <si>
    <t>Misto</t>
  </si>
  <si>
    <t>Ing. R. Novotná</t>
  </si>
  <si>
    <t>Modernizace podlah v kuchyni a zázemí kuchyně MŠ Mozartova 4, KV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</si>
  <si>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</si>
  <si>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</si>
  <si>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</si>
  <si>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</si>
  <si>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</si>
  <si>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</si>
  <si>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</si>
  <si>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</si>
  <si>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</si>
  <si>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</si>
  <si>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</si>
  <si>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4</t>
  </si>
  <si>
    <t>Vodorovné konstrukce</t>
  </si>
  <si>
    <t>61</t>
  </si>
  <si>
    <t>Upravy povrchů vnitřní</t>
  </si>
  <si>
    <t>63</t>
  </si>
  <si>
    <t>Podlahy a podlahové konstrukce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</si>
  <si>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</si>
  <si>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</si>
  <si>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</si>
  <si>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</si>
  <si>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</si>
  <si>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</si>
  <si>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</si>
  <si>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</si>
  <si>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</si>
  <si>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</si>
  <si>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</si>
  <si>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</si>
  <si>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</si>
  <si>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</si>
  <si>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766</t>
  </si>
  <si>
    <t>Konstrukce truhlářské</t>
  </si>
  <si>
    <t>767</t>
  </si>
  <si>
    <t>Konstrukce zámečnické</t>
  </si>
  <si>
    <t>771</t>
  </si>
  <si>
    <t>Podlahy z dlaždic a obklady</t>
  </si>
  <si>
    <t>777</t>
  </si>
  <si>
    <t>Podlahy ze syntetických hmot</t>
  </si>
  <si>
    <t>781</t>
  </si>
  <si>
    <t>Obklady keramické</t>
  </si>
  <si>
    <t>784</t>
  </si>
  <si>
    <t>Malby</t>
  </si>
  <si>
    <t>786</t>
  </si>
  <si>
    <t>Čalounické úpravy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</si>
  <si>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</si>
  <si>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</si>
  <si>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</si>
  <si>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</si>
  <si>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</si>
  <si>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</si>
  <si>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</si>
  <si>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</si>
  <si>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</si>
  <si>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</si>
  <si>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</si>
  <si>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</si>
  <si>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</si>
  <si>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</si>
  <si>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</si>
  <si>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</si>
  <si>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</si>
  <si>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</si>
  <si>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</si>
  <si>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</si>
  <si>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</si>
  <si>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</si>
  <si>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</si>
  <si>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</si>
  <si>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</si>
  <si>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</si>
  <si>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</si>
  <si>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</si>
  <si>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</si>
  <si>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411387531R00</t>
  </si>
  <si>
    <t>Zabetonování otvorů 0,25 m2 ve stropech a klenbách</t>
  </si>
  <si>
    <t>kus</t>
  </si>
  <si>
    <t>POL1_0</t>
  </si>
  <si>
    <t>osazení kuchyňských vpustí:3</t>
  </si>
  <si>
    <t>VV</t>
  </si>
  <si>
    <t>610991111R00</t>
  </si>
  <si>
    <t>Zakrývání výplní vnitřních otvorů</t>
  </si>
  <si>
    <t>m2</t>
  </si>
  <si>
    <t>Zakrytí vnitřních ploch před znečištěním vč. pozdějšího odkrytí konstrukcí a prvků obalením fólií a přelepením</t>
  </si>
  <si>
    <t>POP</t>
  </si>
  <si>
    <t>okna:1,48*1,76*3+0,59*1,17*2+1,48*1,76</t>
  </si>
  <si>
    <t>dveře vnější:1,37*2,01</t>
  </si>
  <si>
    <t>dveře vnitřní:0,8*1,97*2+0,6*1,97*3</t>
  </si>
  <si>
    <t>VZT potrubí:(0,65+0,325)*2*(0,7+1,2+2)</t>
  </si>
  <si>
    <t>digestoř:(3,35+1,7)*2*0,35+3,35*1,7*2</t>
  </si>
  <si>
    <t>ostatní zařízení:48,5+5,71+2,46+7,55+6,68+7,16</t>
  </si>
  <si>
    <t>topení:(1,2*0,9*2+(1,2+0,9)*2*0,15)*7</t>
  </si>
  <si>
    <t>612409991RT2</t>
  </si>
  <si>
    <t>Začištění omítek kolem oken,dveří apod., s použitím suché maltové směsi</t>
  </si>
  <si>
    <t>m</t>
  </si>
  <si>
    <t>opravná cementová modifikovaná malta pro omítky vyztužená mikrovlákny, min. tech. standard Ceresit CT 29</t>
  </si>
  <si>
    <t>101, vyrovnání stěny pod fabion:35,43-0,8*2-1,25</t>
  </si>
  <si>
    <t>104, vyrovnání stěny pod fabion:11,6-1,25-0,8*2-0,6-1,3</t>
  </si>
  <si>
    <t>105, vyrovnání stěny pod fabion:6,5-1,3-0,6-1,37</t>
  </si>
  <si>
    <t>107, vyrovnání stěny pod fabion:14,7-0,8</t>
  </si>
  <si>
    <t>108, vyrovnání stěny pod fabion:11-0,8*2-0,6</t>
  </si>
  <si>
    <t>110, vyrovnání stěny pod fabion:10,7-0,8</t>
  </si>
  <si>
    <t>612421615R00</t>
  </si>
  <si>
    <t>Omítka vnitřní zdiva, MVC, hrubá zatřená</t>
  </si>
  <si>
    <t>vyspravení stěn po osekaných obkladech. Průměrná tl. 30 mm.</t>
  </si>
  <si>
    <t>101, stěny:35,43*1,52-1,48*(1,52-1,05)*3-0,8*1,52*2-1,25*1,52-0,6*0,6</t>
  </si>
  <si>
    <t>101, ostění:(1,52-1,05)*0,25*2*3</t>
  </si>
  <si>
    <t>110, stěny:10,7*1,52-1,48*(1,52-1,05)-0,8*1,52</t>
  </si>
  <si>
    <t>110, ostění:(1,52-1,05)*0,25*2</t>
  </si>
  <si>
    <t>612403380R00</t>
  </si>
  <si>
    <t>Hrubá výplň rýh ve stěnách do 3x3 cm maltou ze SMS</t>
  </si>
  <si>
    <t>110, přeložení el. vedení:6</t>
  </si>
  <si>
    <t>631312141R00</t>
  </si>
  <si>
    <t>Doplnění rýh betonem v dosavadních mazaninách</t>
  </si>
  <si>
    <t>m3</t>
  </si>
  <si>
    <t>110, rýhy po el. vedení:0,05*0,05*3</t>
  </si>
  <si>
    <t>631311121R00</t>
  </si>
  <si>
    <t>Doplnění mazanin betonem do 1 m2, do tl. 8 cm</t>
  </si>
  <si>
    <t>modifikovaná rychletuhnoucí opravná malta</t>
  </si>
  <si>
    <t>101, zalití vpustí:0,2*0,2*0,2*3</t>
  </si>
  <si>
    <t>632421125VL</t>
  </si>
  <si>
    <t>Potěr ASO-EZ plus,ručně zpracovaný,tl.15 mm, rychleschnoucí, s vlákny</t>
  </si>
  <si>
    <t>podklad podlahové stěrky</t>
  </si>
  <si>
    <t>101:48,4</t>
  </si>
  <si>
    <t>104:5,71</t>
  </si>
  <si>
    <t>105:2,46</t>
  </si>
  <si>
    <t>107:7,55</t>
  </si>
  <si>
    <t>108:6,68</t>
  </si>
  <si>
    <t>110:7,16</t>
  </si>
  <si>
    <t>632411904VL</t>
  </si>
  <si>
    <t>Adhezní můstek Asoplast MZ s vodou 1:3</t>
  </si>
  <si>
    <t>adhezní můstek pro potěr</t>
  </si>
  <si>
    <t>631317105R00</t>
  </si>
  <si>
    <t>Řezání dilatační spáry hl. 0-50 mm, beton prostý</t>
  </si>
  <si>
    <t>smršťovací spáry, v místech stávajících smršťovacích trhlin, bude upřesněno na stavbě:30</t>
  </si>
  <si>
    <t>952901111R00</t>
  </si>
  <si>
    <t>Vyčištění budov o výšce podlaží do 4 m</t>
  </si>
  <si>
    <t>Vyčištění budov nebo objektů před předáním do užívání budov občanské výstavby - zametení a umytí podlah, dlažeb, obkladů. schodů v místnostech, chodbách, na schodištích. Vyčištění a umytí oken, dveří s rámy, zárubněmi. Umytí a vyčištění jiných zasklených a natíraných ploch a zařizovacích předmětů, při sv. výšce podlaží do 4 m.</t>
  </si>
  <si>
    <t>1.NP:113,6</t>
  </si>
  <si>
    <t>952901111VL</t>
  </si>
  <si>
    <t>Vyklizení místností vč. demontáže stávajících zař,, uložení do depozita,po ukončení prací zpětná mont.</t>
  </si>
  <si>
    <t>53883065RVL</t>
  </si>
  <si>
    <t>Pracovní manipulační vozík z nerez oceli , pro veřejné stravování, nosnost max. 150 kg</t>
  </si>
  <si>
    <t>POL3_0</t>
  </si>
  <si>
    <t>4 kolečka, z toho 2 s brzdou, min. tech. standard DM-3401</t>
  </si>
  <si>
    <t>1</t>
  </si>
  <si>
    <t>965048515R00</t>
  </si>
  <si>
    <t>Broušení betonových povrchů do tl. 5 mm</t>
  </si>
  <si>
    <t>odstranění stávající bet. mazaniny podlahy</t>
  </si>
  <si>
    <t>965048516R00</t>
  </si>
  <si>
    <t>Příplatek za každý další 1 mm broušení bet.povrchu</t>
  </si>
  <si>
    <t>101:48,4*14</t>
  </si>
  <si>
    <t>104:5,71*10</t>
  </si>
  <si>
    <t>105:2,46*10</t>
  </si>
  <si>
    <t>107:7,55*10</t>
  </si>
  <si>
    <t>108:6,68*10</t>
  </si>
  <si>
    <t>110:7,16*10</t>
  </si>
  <si>
    <t>965081713RT2</t>
  </si>
  <si>
    <t>Bourání dlažeb keramických tl.10 mm, nad 1 m2, sbíječka, dlaždice keramické</t>
  </si>
  <si>
    <t>101:48,39</t>
  </si>
  <si>
    <t>968061125R00</t>
  </si>
  <si>
    <t>Vyvěšení dřevěných dveřních křídel pl. do 2 m2</t>
  </si>
  <si>
    <t>1*3+2*2</t>
  </si>
  <si>
    <t>968062456R00</t>
  </si>
  <si>
    <t>Vybourání dřevěných dveřních zárubní pl. nad 2 m2</t>
  </si>
  <si>
    <t>dveře mezi 104 a 105:1,3*2,8</t>
  </si>
  <si>
    <t>962200041RA0</t>
  </si>
  <si>
    <t>Bourání příček ze sklobetonu</t>
  </si>
  <si>
    <t>POL2_0</t>
  </si>
  <si>
    <t>nadsvětlík mezi 104 a 105:1,3*0,2</t>
  </si>
  <si>
    <t>974053513R00</t>
  </si>
  <si>
    <t>Frézování drážky do 30x30 mm, podlaha, beton</t>
  </si>
  <si>
    <t>110, rýhy pro el. vedení:3</t>
  </si>
  <si>
    <t>101, kotevní drážka po obvodě:35,43</t>
  </si>
  <si>
    <t>104, kotevní drážka po obvodě:11,52-1,3</t>
  </si>
  <si>
    <t>105, kotevní drážka po obvodě:6,5-1,3</t>
  </si>
  <si>
    <t>107, kotevní drážka po obvodě:14,65</t>
  </si>
  <si>
    <t>108, kotevní drážka po obvodě:10,96</t>
  </si>
  <si>
    <t>110, kotevní drážka po obvodě:10,7</t>
  </si>
  <si>
    <t>pohybové spáry:2,57+0,8+1,12+0,8+0,8</t>
  </si>
  <si>
    <t>974051212R00</t>
  </si>
  <si>
    <t>Frézování drážky do 30x30 mm, zdivo,cihla plná</t>
  </si>
  <si>
    <t>101, ukončení fabionu kotevní drážkou:35,43-0,9-1,35-0,9</t>
  </si>
  <si>
    <t>110, ukončení fabionu kotevní drážkou:10,7-0,9</t>
  </si>
  <si>
    <t>972054241R00</t>
  </si>
  <si>
    <t>Vybourání otv. stropy ŽB pl. 0,09 m2, tl. 15 cm</t>
  </si>
  <si>
    <t>zvětšení otvorů pro vpusti:3</t>
  </si>
  <si>
    <t>978059531R00</t>
  </si>
  <si>
    <t>Odsekání vnitřních obkladů stěn nad 2 m2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</si>
  <si>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</si>
  <si>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</si>
  <si>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</si>
  <si>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</si>
  <si>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</si>
  <si>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</si>
  <si>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</si>
  <si>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</si>
  <si>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</si>
  <si>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</si>
  <si>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</si>
  <si>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19 km:9,99361*19</t>
  </si>
  <si>
    <t>979990107R00</t>
  </si>
  <si>
    <t>Poplatek za skládku suti - směs betonu,cihel,dřeva</t>
  </si>
  <si>
    <t>999281145R00</t>
  </si>
  <si>
    <t>Přesun hmot pro opravy a údržbu do v. 6 m, nošením</t>
  </si>
  <si>
    <t>711212000R00</t>
  </si>
  <si>
    <t>Penetrace podkladu pod hydroizolační nátěr,vč.dod.</t>
  </si>
  <si>
    <t>101, stěna - dvoudřez 2 x:1,5*1*2</t>
  </si>
  <si>
    <t>101, stěna - umyvadlo:1*1</t>
  </si>
  <si>
    <t>101, stěna - výlevka:(1+0,5)*1</t>
  </si>
  <si>
    <t>110, stěna - výlevka:(1+1)*1</t>
  </si>
  <si>
    <t>110, stěna - umyvadlo:(1+0,75)*1</t>
  </si>
  <si>
    <t>110, stěna - u škrabky na brambory:(1+1)*1</t>
  </si>
  <si>
    <t>711212001RT1</t>
  </si>
  <si>
    <t>Hydroizolační povlak - nátěr, Saniflex (fa Schömburg), proti vlhkosti</t>
  </si>
  <si>
    <t>paropropustná, pod obklady do vlhkých prostor</t>
  </si>
  <si>
    <t>711212621R00</t>
  </si>
  <si>
    <t xml:space="preserve">Těsnění prostupů těsnicí manžetou </t>
  </si>
  <si>
    <t>kuchyňské vpusti:3</t>
  </si>
  <si>
    <t>oprava hydroizolace u kuch. vpustí:1,5*3</t>
  </si>
  <si>
    <t>711212002RT6</t>
  </si>
  <si>
    <t>Hydroizolační povlak - nátěr nebo stěrka, Aquafin 1K(fa Schömburg)proti vlhkosti a tlak.vodě</t>
  </si>
  <si>
    <t>998711101R00</t>
  </si>
  <si>
    <t>Přesun hmot pro izolace proti vodě, výšky do 6 m</t>
  </si>
  <si>
    <t>713121118RT1</t>
  </si>
  <si>
    <t>Montáž dilatačního pásku podél stěn, materiál ve specifikaci</t>
  </si>
  <si>
    <t>pohybové spáry š=8 mm, bude upřesněno dle potřeby:0,5+2,6+0,8+1,12+0,8+0,8</t>
  </si>
  <si>
    <t>101, okrajové spáry po obvodě:35,43</t>
  </si>
  <si>
    <t>104, okrajové spáry po obvodě:11,52-1,3</t>
  </si>
  <si>
    <t>105, okrajové spáry po obvodě:6,5-1,3</t>
  </si>
  <si>
    <t>107, okrajové spáry po obvodě:14,65</t>
  </si>
  <si>
    <t>108, okrajové spáry po obvodě:10,96</t>
  </si>
  <si>
    <t>110, okrajové spáry po obvodě:10,7</t>
  </si>
  <si>
    <t>28375327R</t>
  </si>
  <si>
    <t>Pásek dilatační okrajový Mirelon š. 80 mm tl10 mm</t>
  </si>
  <si>
    <t>998713102R00</t>
  </si>
  <si>
    <t>Přesun hmot pro izolace tepelné, výšky do 12 m</t>
  </si>
  <si>
    <t>721210819R00</t>
  </si>
  <si>
    <t>Demontáž vpusti vanové DN 125</t>
  </si>
  <si>
    <t>podlahová kuchyňská vpus:3</t>
  </si>
  <si>
    <t>721223420R00</t>
  </si>
  <si>
    <t>Vpusť podlahová se zápach.uzávěr. HL 300</t>
  </si>
  <si>
    <t>Z01 – vpusť teleskopická (dvoudílná) kuchyňská 200x200 mm:</t>
  </si>
  <si>
    <t>Sestava hygienická vpusť se sifonem + kalový koš + mřížkový rošt protiskluzný. Možnost napojení na stávající podlahovou hydroizolaci.Podrobná specifikace viz Technická zpráva.Min. tech. standard ACO hyg. vpusť 157, 200x200 mm, DN 100.</t>
  </si>
  <si>
    <t>101, D+M:3</t>
  </si>
  <si>
    <t>721220802R00</t>
  </si>
  <si>
    <t>Demontáž zápachové uzávěrky DN 100</t>
  </si>
  <si>
    <t>101, u vpustí:3</t>
  </si>
  <si>
    <t>721290111R00</t>
  </si>
  <si>
    <t>Zkouška těsnosti kanalizace vodou DN 125</t>
  </si>
  <si>
    <t>998721101R00</t>
  </si>
  <si>
    <t>Přesun hmot pro vnitřní kanalizaci, výšky do 6 m</t>
  </si>
  <si>
    <t>766662811R00</t>
  </si>
  <si>
    <t>Demontáž prahů dveří 1křídlových</t>
  </si>
  <si>
    <t>8</t>
  </si>
  <si>
    <t>766662812R00</t>
  </si>
  <si>
    <t>Demontáž prahů dveří 2křídlových</t>
  </si>
  <si>
    <t>2</t>
  </si>
  <si>
    <t>766695212R00</t>
  </si>
  <si>
    <t>Montáž prahů dveří jednokřídlových š. do 10 cm</t>
  </si>
  <si>
    <t>ypětná montáž stávajících:5</t>
  </si>
  <si>
    <t>766666112R00</t>
  </si>
  <si>
    <t>Montáž dveří posuvných, osazení závěsu, 1kř.</t>
  </si>
  <si>
    <t>107, demontáž a zpětná montáž:1</t>
  </si>
  <si>
    <t>998766101R00</t>
  </si>
  <si>
    <t>Přesun hmot pro truhlářské konstr., výšky do 6 m</t>
  </si>
  <si>
    <t>767995101R00</t>
  </si>
  <si>
    <t>Výroba a montáž kov. atypických konstr. do 5 kg</t>
  </si>
  <si>
    <t>kg</t>
  </si>
  <si>
    <t>DET1, L profil, materiál ve specifikaci:(0,8+0,8+1,25+1,22+0,6+0,6+0,6)*1,12</t>
  </si>
  <si>
    <t>15416775R</t>
  </si>
  <si>
    <t>Profil L nerovnoramenný S235  30x20x3 mm</t>
  </si>
  <si>
    <t>DET.1, L profil, žárově zinkováno:6,5744*1,1/1000</t>
  </si>
  <si>
    <t>998767101R00</t>
  </si>
  <si>
    <t>Přesun hmot pro zámečnické konstr., výšky do 6 m</t>
  </si>
  <si>
    <t>771111131R00</t>
  </si>
  <si>
    <t>Vyplnění dilatačních spár tmelem, dlažba</t>
  </si>
  <si>
    <t>zaplnění smršťovacích spár, bude upřesněno na stavbě:30</t>
  </si>
  <si>
    <t>771578014R00</t>
  </si>
  <si>
    <t>Spára dilatační těsněná PE provazcem a silikonem</t>
  </si>
  <si>
    <t>trvale elastická spárovací hmota, požadovaná odolnost proti působení čistících a dezinfekčních prostředků.</t>
  </si>
  <si>
    <t>101, spára fabion-obklad:35,43-0,9-1,35-0,9</t>
  </si>
  <si>
    <t>110, spára fabion-obklad:10,7-0,9</t>
  </si>
  <si>
    <t>spára dle DET.1:0,8+0,8+1,25+1,37+0,6+0,6+0,6</t>
  </si>
  <si>
    <t>101, kout stěna-stěna:2*14+(2-1,05)*2*3</t>
  </si>
  <si>
    <t>110, kout stěna-stěna:1,6*4+(1,6-1,05)*2</t>
  </si>
  <si>
    <t>771578001R00</t>
  </si>
  <si>
    <t>Montáž podlah.lišt dilatačních,vnitř.ker.dlažba</t>
  </si>
  <si>
    <t>kotvící ocel. profil fabionu, materiál ve specifikaci:</t>
  </si>
  <si>
    <t>104:11,52-1,25-0,8-1,3-0,6-0,8</t>
  </si>
  <si>
    <t>105:6,45-1,3-1,37-0,6</t>
  </si>
  <si>
    <t>107:14,64-0,8</t>
  </si>
  <si>
    <t>108:10,96-0,8-0,6-0,8</t>
  </si>
  <si>
    <t>15945070R</t>
  </si>
  <si>
    <t>Tahokov v základním provedení  22/12x2,0x1,5 mm</t>
  </si>
  <si>
    <t>kotvící ocel. profil fabionu (a):(32,55*0,06*2,1/1000)*1,05</t>
  </si>
  <si>
    <t>771577974R00</t>
  </si>
  <si>
    <t>Ukončovací profil RONDEC-E RO 80E výšky 8 mm</t>
  </si>
  <si>
    <t>systémový ukončovací profil nerez pro ukončení fabionu na stěně - b (součást systému lité podlahy)</t>
  </si>
  <si>
    <t>D+M:</t>
  </si>
  <si>
    <t>998771101R00</t>
  </si>
  <si>
    <t>Přesun hmot pro podlahy z dlaždic, výšky do 6 m</t>
  </si>
  <si>
    <t>777101101R00</t>
  </si>
  <si>
    <t>Příprava podkladu - vysávání podlah prům.vysavačem</t>
  </si>
  <si>
    <t>777811211VL1</t>
  </si>
  <si>
    <t>Podlahy z polyuretanbetonové strukturované stěrky , s protiskluzným povrchem tl. 9 mm, D+M</t>
  </si>
  <si>
    <t>dodávka+montáž, specifikace viz Technická zpráva v PD, min. tech. standard Remmers Crete HF</t>
  </si>
  <si>
    <t>777811211VL2</t>
  </si>
  <si>
    <t>Podlahy z polyuretanbetonové strukturované stěrky , s protiskluzným povrchem tl. 6 mm, D+M</t>
  </si>
  <si>
    <t>777217110VL</t>
  </si>
  <si>
    <t>Podlahový fabion systémový, výšky 50 mm, min. tech. standard RemmersCrete WR</t>
  </si>
  <si>
    <t>101:35,43-0,9-1,35-0,9</t>
  </si>
  <si>
    <t>110:10,7-0,9</t>
  </si>
  <si>
    <t>998777101R00</t>
  </si>
  <si>
    <t>Přesun hmot pro podlahy syntetické, výšky do 6 m</t>
  </si>
  <si>
    <t>781101210R00</t>
  </si>
  <si>
    <t>Penetrace podkladu pod obklady</t>
  </si>
  <si>
    <t>101, stěny:35,43*2-1,48*(2-1,05)*3-0,8*2*2-1,25*2-0,6*0,6</t>
  </si>
  <si>
    <t>101, ostění:(2-1,05)*0,25*2*3</t>
  </si>
  <si>
    <t>110, stěny:10,7*1,6-1,48*(1,6-1,05)-0,8*1,6</t>
  </si>
  <si>
    <t>110, ostění:(1,6-1,05)*0,25*2</t>
  </si>
  <si>
    <t>781230121R00</t>
  </si>
  <si>
    <t>Obkládání stěn vnitř.keram. do tmele do 300x300 mm</t>
  </si>
  <si>
    <t>vylepšená cement. lepící malta zkoušená dle EN 12004, C2 TE, min. tech. standard CARO-FK-FLEX</t>
  </si>
  <si>
    <t>obkladačky ve specifikaci:</t>
  </si>
  <si>
    <t>597813701R</t>
  </si>
  <si>
    <t>Obkládačka 25x33 bílá lesk, Color One</t>
  </si>
  <si>
    <t>Začátek provozního součtu</t>
  </si>
  <si>
    <t xml:space="preserve">  101, stěny:35,43*2-1,48*(2-1,05)*3-0,8*2*2-1,25*2-0,6*0,6</t>
  </si>
  <si>
    <t xml:space="preserve">  101, ostění:(2-1,05)*0,25*2*3</t>
  </si>
  <si>
    <t xml:space="preserve">  110, stěny:10,7*1,6-1,48*(1,6-1,05)-0,8*1,6</t>
  </si>
  <si>
    <t xml:space="preserve">  110, ostění:(1,6-1,05)*0,25*2</t>
  </si>
  <si>
    <t>Konec provozního součtu</t>
  </si>
  <si>
    <t>vč. ztratné 10%:77,308*1,1</t>
  </si>
  <si>
    <t>781419706R00</t>
  </si>
  <si>
    <t>Příplatek za spárovací vodotěsnou hmotu - plošně</t>
  </si>
  <si>
    <t>dvousložková epoxidová spárovací hmota zkoušená dle EN 12004, R2T, min. tech. standard ASODUR-EK98-Wand</t>
  </si>
  <si>
    <t>781497132R00</t>
  </si>
  <si>
    <t xml:space="preserve">Lišta nerezová rohová k obkladům </t>
  </si>
  <si>
    <t>101:2*11+(2-1,05)*5+0,6*3</t>
  </si>
  <si>
    <t>110:(1,6-1,05)*2</t>
  </si>
  <si>
    <t>781497131R00</t>
  </si>
  <si>
    <t>Lišta nerezová ukončovacích k obkladům</t>
  </si>
  <si>
    <t>101:35,43-1,4883-0,8*2-1,25</t>
  </si>
  <si>
    <t>110:10,7-1,48-0,8</t>
  </si>
  <si>
    <t>998781101R00</t>
  </si>
  <si>
    <t>Přesun hmot pro obklady keramické, výšky do 6 m</t>
  </si>
  <si>
    <t>784165432R00</t>
  </si>
  <si>
    <t>Malba tek. Hetline Super Wash, bílá, bez penet.,2x</t>
  </si>
  <si>
    <t>104, sokl:(11,52-1,25-0,8-0,6-1,3-0,8)*1</t>
  </si>
  <si>
    <t>105,sokl:(6,46-1,3-0,6-1,37)*1</t>
  </si>
  <si>
    <t>107, sokl:(14,64-0,8)*2-0,59*(2-1,65)*2+(2-1,65)*0,25*2*2</t>
  </si>
  <si>
    <t>784452921R00</t>
  </si>
  <si>
    <t>Oprava,malba směsí tekut.2x,1bar+oškr. míst. 3,8 m</t>
  </si>
  <si>
    <t>101, stěny:35,43*(3-2)-(1,48*(1-0,19)*3)</t>
  </si>
  <si>
    <t>101, ostění:(1,48+1,76*2)*0,25*3-((2-1,05)*0,25*2*3)</t>
  </si>
  <si>
    <t>101, strop:48,39</t>
  </si>
  <si>
    <t>110, stěny:10,7*3-(10,7*1,6-1,48*(1,6-1,05)-0,8*1,6)-(1,48*(1,4-0,19))</t>
  </si>
  <si>
    <t>110, ostění:(1,48+1,76*2)*0,25-((1,6-1,05)*0,25*2)</t>
  </si>
  <si>
    <t>110, strop:7,16</t>
  </si>
  <si>
    <t>104, stěny:(11,52*3)-(11,52-1,25-0,8-0,6-1,3-0,8)*1-1,25*1,97-0,8*1,97-0,6*1,97-1,3*3-0,8*1,97</t>
  </si>
  <si>
    <t>104, strop:5,71</t>
  </si>
  <si>
    <t>105,stěny:(6,46*3)-(6,46-1,3-0,6-1,37)*1-1,3*3-0,6*1,97-1,37*2,01</t>
  </si>
  <si>
    <t>105, nadpraží:1,37*0,25</t>
  </si>
  <si>
    <t>105, strop:2,46</t>
  </si>
  <si>
    <t>107, stěny:(14,64*2,8)-((14,64-0,8)*2-0,59*(2-1,65)*2+(2-1,65)*0,25*2*2)-0,8*1,97-0,59*1,17*2</t>
  </si>
  <si>
    <t>107, ostění:(0,59+1,17*2)*0,25*2</t>
  </si>
  <si>
    <t>107, strop:7,55</t>
  </si>
  <si>
    <t>108, stěny:10,96*3-0,8*1,97*2-0,6*1,97</t>
  </si>
  <si>
    <t>108, strop:6,68</t>
  </si>
  <si>
    <t>786681002R00</t>
  </si>
  <si>
    <t>Montáž skládacích stěn Variant do 7 m2</t>
  </si>
  <si>
    <t>104, demontáž a zpětná montáž shrnovacích dveří:1,12*1,97</t>
  </si>
  <si>
    <t>005121010R</t>
  </si>
  <si>
    <t>Vybudování zařízení staveniště</t>
  </si>
  <si>
    <t>Soubor</t>
  </si>
  <si>
    <t>005121030R</t>
  </si>
  <si>
    <t>Odstranění zařízení staveniště</t>
  </si>
  <si>
    <t>005121020R</t>
  </si>
  <si>
    <t xml:space="preserve">Provoz zařízení staveniště </t>
  </si>
  <si>
    <t>005124010R</t>
  </si>
  <si>
    <t>Koordinační činnost</t>
  </si>
  <si>
    <t>005211080R</t>
  </si>
  <si>
    <t xml:space="preserve">Bezpečnostní a hygienická opatření na staveništi </t>
  </si>
  <si>
    <t>004111020R</t>
  </si>
  <si>
    <t xml:space="preserve">Vypracování projektové dokumentace </t>
  </si>
  <si>
    <t/>
  </si>
  <si>
    <t>SUM</t>
  </si>
  <si>
    <t>POPUZIV</t>
  </si>
  <si>
    <t>END</t>
  </si>
  <si>
    <t>POZNÁMKA:</t>
  </si>
  <si>
    <t>Soupis prací je sestaven za využití položek Cenové soustavy RTS DATA CÚ 2019/I. Cenové a technické podmínky položek Cenové soustavy RTS jsou neomezeně dálkově k dispozici na www.cenovasoustava.cz . Položky soupisu prací, které nepochází z Cenové soustavy RTS DATA mají v čísle položky na konci přidáno označení "-VL"</t>
  </si>
  <si>
    <t>Jména výrobců a obchodní názvy u položek jsou pouze informativní, uvedené jako reference technických parametrů,vzájemné kompatibility zařízení a dostupnosti odborného servisu. Lze použít výrobky ekvivalentních vlastností jiných výrobců.</t>
  </si>
  <si>
    <t>Nedílnou součástí Rozpočtu a Výkazu výměr je projektová dokumentace. Nabídkové ceny mohou být vytvářeny dle Výkazu výměr pouze s projektem a jeho Výkazem výměr.</t>
  </si>
  <si>
    <t>Poznámka:</t>
  </si>
</sst>
</file>

<file path=xl/styles.xml><?xml version="1.0" encoding="utf-8"?>
<styleSheet xmlns="http://schemas.openxmlformats.org/spreadsheetml/2006/main">
  <numFmts count="1">
    <numFmt numFmtId="172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33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8" fillId="0" borderId="0" xfId="0" applyNumberFormat="1" applyFont="1" applyBorder="1" applyAlignment="1">
      <alignment vertical="top" wrapText="1" shrinkToFit="1"/>
    </xf>
    <xf numFmtId="172" fontId="19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14" fontId="8" fillId="6" borderId="6" xfId="0" applyNumberFormat="1" applyFont="1" applyFill="1" applyBorder="1" applyAlignment="1" applyProtection="1">
      <alignment horizontal="center" vertical="top"/>
      <protection locked="0"/>
    </xf>
    <xf numFmtId="0" fontId="8" fillId="6" borderId="6" xfId="0" applyFont="1" applyFill="1" applyBorder="1" applyAlignment="1" applyProtection="1">
      <alignment vertical="top"/>
      <protection locked="0"/>
    </xf>
    <xf numFmtId="0" fontId="8" fillId="6" borderId="6" xfId="0" applyFont="1" applyFill="1" applyBorder="1" applyProtection="1">
      <protection locked="0"/>
    </xf>
    <xf numFmtId="0" fontId="1" fillId="0" borderId="0" xfId="2"/>
    <xf numFmtId="0" fontId="1" fillId="0" borderId="0" xfId="2" applyNumberFormat="1" applyFont="1" applyAlignment="1">
      <alignment horizontal="left" wrapText="1"/>
    </xf>
    <xf numFmtId="0" fontId="1" fillId="0" borderId="0" xfId="2" applyAlignment="1"/>
    <xf numFmtId="0" fontId="1" fillId="0" borderId="0" xfId="2" applyFont="1" applyAlignment="1">
      <alignment horizontal="left" wrapText="1"/>
    </xf>
    <xf numFmtId="0" fontId="1" fillId="0" borderId="0" xfId="2" applyAlignment="1">
      <alignment horizontal="left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3"/>
  <sheetViews>
    <sheetView showGridLines="0" topLeftCell="B56" zoomScaleNormal="100" zoomScaleSheetLayoutView="75" workbookViewId="0">
      <selection activeCell="D32" sqref="D3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36</v>
      </c>
      <c r="B1" s="84" t="s">
        <v>42</v>
      </c>
      <c r="C1" s="85"/>
      <c r="D1" s="85"/>
      <c r="E1" s="85"/>
      <c r="F1" s="85"/>
      <c r="G1" s="85"/>
      <c r="H1" s="85"/>
      <c r="I1" s="85"/>
      <c r="J1" s="86"/>
    </row>
    <row r="2" spans="1:15" ht="23.25" customHeight="1">
      <c r="A2" s="4"/>
      <c r="B2" s="105" t="s">
        <v>40</v>
      </c>
      <c r="C2" s="106"/>
      <c r="D2" s="107" t="s">
        <v>47</v>
      </c>
      <c r="E2" s="108"/>
      <c r="F2" s="108"/>
      <c r="G2" s="108"/>
      <c r="H2" s="108"/>
      <c r="I2" s="108"/>
      <c r="J2" s="109"/>
      <c r="O2" s="2"/>
    </row>
    <row r="3" spans="1:15" ht="23.25" customHeight="1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>
      <c r="A5" s="4"/>
      <c r="B5" s="46" t="s">
        <v>21</v>
      </c>
      <c r="C5" s="5"/>
      <c r="D5" s="121" t="s">
        <v>48</v>
      </c>
      <c r="E5" s="26"/>
      <c r="F5" s="26"/>
      <c r="G5" s="26"/>
      <c r="H5" s="28" t="s">
        <v>33</v>
      </c>
      <c r="I5" s="121" t="s">
        <v>52</v>
      </c>
      <c r="J5" s="11"/>
    </row>
    <row r="6" spans="1:15" ht="15.75" customHeight="1">
      <c r="A6" s="4"/>
      <c r="B6" s="40"/>
      <c r="C6" s="26"/>
      <c r="D6" s="121" t="s">
        <v>49</v>
      </c>
      <c r="E6" s="26"/>
      <c r="F6" s="26"/>
      <c r="G6" s="26"/>
      <c r="H6" s="28" t="s">
        <v>34</v>
      </c>
      <c r="I6" s="121" t="s">
        <v>53</v>
      </c>
      <c r="J6" s="11"/>
    </row>
    <row r="7" spans="1:15" ht="15.75" customHeight="1">
      <c r="A7" s="4"/>
      <c r="B7" s="41"/>
      <c r="C7" s="122" t="s">
        <v>51</v>
      </c>
      <c r="D7" s="104" t="s">
        <v>50</v>
      </c>
      <c r="E7" s="34"/>
      <c r="F7" s="34"/>
      <c r="G7" s="34"/>
      <c r="H7" s="36"/>
      <c r="I7" s="34"/>
      <c r="J7" s="50"/>
    </row>
    <row r="8" spans="1:15" ht="24" hidden="1" customHeight="1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>
      <c r="A11" s="4"/>
      <c r="B11" s="46" t="s">
        <v>18</v>
      </c>
      <c r="C11" s="5"/>
      <c r="D11" s="123"/>
      <c r="E11" s="123"/>
      <c r="F11" s="123"/>
      <c r="G11" s="123"/>
      <c r="H11" s="28" t="s">
        <v>33</v>
      </c>
      <c r="I11" s="127"/>
      <c r="J11" s="11"/>
    </row>
    <row r="12" spans="1:15" ht="15.75" customHeight="1">
      <c r="A12" s="4"/>
      <c r="B12" s="40"/>
      <c r="C12" s="26"/>
      <c r="D12" s="124"/>
      <c r="E12" s="124"/>
      <c r="F12" s="124"/>
      <c r="G12" s="124"/>
      <c r="H12" s="28" t="s">
        <v>34</v>
      </c>
      <c r="I12" s="127"/>
      <c r="J12" s="11"/>
    </row>
    <row r="13" spans="1:15" ht="15.75" customHeight="1">
      <c r="A13" s="4"/>
      <c r="B13" s="41"/>
      <c r="C13" s="126"/>
      <c r="D13" s="125"/>
      <c r="E13" s="125"/>
      <c r="F13" s="125"/>
      <c r="G13" s="125"/>
      <c r="H13" s="29"/>
      <c r="I13" s="34"/>
      <c r="J13" s="50"/>
    </row>
    <row r="14" spans="1:15" ht="24" hidden="1" customHeight="1">
      <c r="A14" s="4"/>
      <c r="B14" s="65" t="s">
        <v>20</v>
      </c>
      <c r="C14" s="66"/>
      <c r="D14" s="67" t="s">
        <v>46</v>
      </c>
      <c r="E14" s="68"/>
      <c r="F14" s="68"/>
      <c r="G14" s="68"/>
      <c r="H14" s="69"/>
      <c r="I14" s="68"/>
      <c r="J14" s="70"/>
    </row>
    <row r="15" spans="1:15" ht="32.25" customHeight="1">
      <c r="A15" s="4"/>
      <c r="B15" s="51" t="s">
        <v>31</v>
      </c>
      <c r="C15" s="71"/>
      <c r="D15" s="52"/>
      <c r="E15" s="99"/>
      <c r="F15" s="99"/>
      <c r="G15" s="80"/>
      <c r="H15" s="80"/>
      <c r="I15" s="80" t="s">
        <v>28</v>
      </c>
      <c r="J15" s="81"/>
    </row>
    <row r="16" spans="1:15" ht="23.25" customHeight="1">
      <c r="A16" s="192" t="s">
        <v>23</v>
      </c>
      <c r="B16" s="193" t="s">
        <v>23</v>
      </c>
      <c r="C16" s="57"/>
      <c r="D16" s="58"/>
      <c r="E16" s="82"/>
      <c r="F16" s="83"/>
      <c r="G16" s="82"/>
      <c r="H16" s="83"/>
      <c r="I16" s="82">
        <f>SUMIF(F47:F64,A16,I47:I64)+SUMIF(F47:F64,"PSU",I47:I64)</f>
        <v>0</v>
      </c>
      <c r="J16" s="92"/>
    </row>
    <row r="17" spans="1:10" ht="23.25" customHeight="1">
      <c r="A17" s="192" t="s">
        <v>24</v>
      </c>
      <c r="B17" s="193" t="s">
        <v>24</v>
      </c>
      <c r="C17" s="57"/>
      <c r="D17" s="58"/>
      <c r="E17" s="82"/>
      <c r="F17" s="83"/>
      <c r="G17" s="82"/>
      <c r="H17" s="83"/>
      <c r="I17" s="82">
        <f>SUMIF(F47:F64,A17,I47:I64)</f>
        <v>0</v>
      </c>
      <c r="J17" s="92"/>
    </row>
    <row r="18" spans="1:10" ht="23.25" customHeight="1">
      <c r="A18" s="192" t="s">
        <v>25</v>
      </c>
      <c r="B18" s="193" t="s">
        <v>25</v>
      </c>
      <c r="C18" s="57"/>
      <c r="D18" s="58"/>
      <c r="E18" s="82"/>
      <c r="F18" s="83"/>
      <c r="G18" s="82"/>
      <c r="H18" s="83"/>
      <c r="I18" s="82">
        <f>SUMIF(F47:F64,A18,I47:I64)</f>
        <v>0</v>
      </c>
      <c r="J18" s="92"/>
    </row>
    <row r="19" spans="1:10" ht="23.25" customHeight="1">
      <c r="A19" s="192" t="s">
        <v>93</v>
      </c>
      <c r="B19" s="193" t="s">
        <v>26</v>
      </c>
      <c r="C19" s="57"/>
      <c r="D19" s="58"/>
      <c r="E19" s="82"/>
      <c r="F19" s="83"/>
      <c r="G19" s="82"/>
      <c r="H19" s="83"/>
      <c r="I19" s="82">
        <f>SUMIF(F47:F64,A19,I47:I64)</f>
        <v>0</v>
      </c>
      <c r="J19" s="92"/>
    </row>
    <row r="20" spans="1:10" ht="23.25" customHeight="1">
      <c r="A20" s="192" t="s">
        <v>94</v>
      </c>
      <c r="B20" s="193" t="s">
        <v>27</v>
      </c>
      <c r="C20" s="57"/>
      <c r="D20" s="58"/>
      <c r="E20" s="82"/>
      <c r="F20" s="83"/>
      <c r="G20" s="82"/>
      <c r="H20" s="83"/>
      <c r="I20" s="82">
        <f>SUMIF(F47:F64,A20,I47:I64)</f>
        <v>0</v>
      </c>
      <c r="J20" s="92"/>
    </row>
    <row r="21" spans="1:10" ht="23.25" customHeight="1">
      <c r="A21" s="4"/>
      <c r="B21" s="73" t="s">
        <v>28</v>
      </c>
      <c r="C21" s="74"/>
      <c r="D21" s="75"/>
      <c r="E21" s="93"/>
      <c r="F21" s="94"/>
      <c r="G21" s="93"/>
      <c r="H21" s="94"/>
      <c r="I21" s="93">
        <f>SUM(I16:J20)</f>
        <v>0</v>
      </c>
      <c r="J21" s="98"/>
    </row>
    <row r="22" spans="1:10" ht="33" customHeight="1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4"/>
      <c r="B23" s="56" t="s">
        <v>11</v>
      </c>
      <c r="C23" s="57"/>
      <c r="D23" s="58"/>
      <c r="E23" s="59">
        <v>15</v>
      </c>
      <c r="F23" s="60" t="s">
        <v>0</v>
      </c>
      <c r="G23" s="90">
        <f>ZakladDPHSniVypocet</f>
        <v>0</v>
      </c>
      <c r="H23" s="91"/>
      <c r="I23" s="91"/>
      <c r="J23" s="61" t="str">
        <f t="shared" ref="J23:J28" si="0">Mena</f>
        <v>CZK</v>
      </c>
    </row>
    <row r="24" spans="1:10" ht="23.25" customHeight="1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96">
        <f>ZakladDPHSni*SazbaDPH1/100</f>
        <v>0</v>
      </c>
      <c r="H24" s="97"/>
      <c r="I24" s="97"/>
      <c r="J24" s="61" t="str">
        <f t="shared" si="0"/>
        <v>CZK</v>
      </c>
    </row>
    <row r="25" spans="1:10" ht="23.25" customHeight="1">
      <c r="A25" s="4"/>
      <c r="B25" s="56" t="s">
        <v>13</v>
      </c>
      <c r="C25" s="57"/>
      <c r="D25" s="58"/>
      <c r="E25" s="59">
        <v>21</v>
      </c>
      <c r="F25" s="60" t="s">
        <v>0</v>
      </c>
      <c r="G25" s="90">
        <f>ZakladDPHZaklVypocet</f>
        <v>0</v>
      </c>
      <c r="H25" s="91"/>
      <c r="I25" s="91"/>
      <c r="J25" s="61" t="str">
        <f t="shared" si="0"/>
        <v>CZK</v>
      </c>
    </row>
    <row r="26" spans="1:10" ht="23.25" customHeight="1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87">
        <f>ZakladDPHZakl*SazbaDPH2/100</f>
        <v>0</v>
      </c>
      <c r="H26" s="88"/>
      <c r="I26" s="88"/>
      <c r="J26" s="55" t="str">
        <f t="shared" si="0"/>
        <v>CZK</v>
      </c>
    </row>
    <row r="27" spans="1:10" ht="23.25" customHeight="1" thickBot="1">
      <c r="A27" s="4"/>
      <c r="B27" s="47" t="s">
        <v>4</v>
      </c>
      <c r="C27" s="20"/>
      <c r="D27" s="23"/>
      <c r="E27" s="20"/>
      <c r="F27" s="21"/>
      <c r="G27" s="89">
        <f>0</f>
        <v>0</v>
      </c>
      <c r="H27" s="89"/>
      <c r="I27" s="89"/>
      <c r="J27" s="62" t="str">
        <f t="shared" si="0"/>
        <v>CZK</v>
      </c>
    </row>
    <row r="28" spans="1:10" ht="27.75" hidden="1" customHeight="1" thickBot="1">
      <c r="A28" s="4"/>
      <c r="B28" s="151" t="s">
        <v>22</v>
      </c>
      <c r="C28" s="152"/>
      <c r="D28" s="152"/>
      <c r="E28" s="153"/>
      <c r="F28" s="154"/>
      <c r="G28" s="155">
        <f>ZakladDPHSniVypocet+ZakladDPHZaklVypocet</f>
        <v>0</v>
      </c>
      <c r="H28" s="155"/>
      <c r="I28" s="155"/>
      <c r="J28" s="156" t="str">
        <f t="shared" si="0"/>
        <v>CZK</v>
      </c>
    </row>
    <row r="29" spans="1:10" ht="27.75" customHeight="1" thickBot="1">
      <c r="A29" s="4"/>
      <c r="B29" s="151" t="s">
        <v>35</v>
      </c>
      <c r="C29" s="157"/>
      <c r="D29" s="157"/>
      <c r="E29" s="157"/>
      <c r="F29" s="157"/>
      <c r="G29" s="158">
        <f>ZakladDPHSni+DPHSni+ZakladDPHZakl+DPHZakl+Zaokrouhleni</f>
        <v>0</v>
      </c>
      <c r="H29" s="158"/>
      <c r="I29" s="158"/>
      <c r="J29" s="159" t="s">
        <v>56</v>
      </c>
    </row>
    <row r="30" spans="1:10" ht="12.75" customHeight="1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>
      <c r="A32" s="4"/>
      <c r="B32" s="24"/>
      <c r="C32" s="19" t="s">
        <v>10</v>
      </c>
      <c r="D32" s="281"/>
      <c r="E32" s="39"/>
      <c r="F32" s="19" t="s">
        <v>9</v>
      </c>
      <c r="G32" s="39"/>
      <c r="H32" s="28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7" customFormat="1" ht="18.75" customHeight="1">
      <c r="A34" s="30"/>
      <c r="B34" s="30"/>
      <c r="C34" s="31"/>
      <c r="D34" s="282"/>
      <c r="E34" s="25"/>
      <c r="F34" s="31"/>
      <c r="G34" s="32"/>
      <c r="H34" s="282"/>
      <c r="I34" s="32"/>
      <c r="J34" s="38"/>
    </row>
    <row r="35" spans="1:10" ht="12.75" customHeight="1">
      <c r="A35" s="4"/>
      <c r="B35" s="4"/>
      <c r="C35" s="5"/>
      <c r="D35" s="95" t="s">
        <v>2</v>
      </c>
      <c r="E35" s="95"/>
      <c r="F35" s="5"/>
      <c r="G35" s="44"/>
      <c r="H35" s="13" t="s">
        <v>3</v>
      </c>
      <c r="I35" s="44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6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10" ht="25.5" hidden="1" customHeight="1">
      <c r="A38" s="130" t="s">
        <v>37</v>
      </c>
      <c r="B38" s="132" t="s">
        <v>16</v>
      </c>
      <c r="C38" s="133" t="s">
        <v>5</v>
      </c>
      <c r="D38" s="134"/>
      <c r="E38" s="134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5" t="s">
        <v>1</v>
      </c>
      <c r="J38" s="135" t="s">
        <v>0</v>
      </c>
    </row>
    <row r="39" spans="1:10" ht="25.5" hidden="1" customHeight="1">
      <c r="A39" s="130">
        <v>1</v>
      </c>
      <c r="B39" s="136" t="s">
        <v>54</v>
      </c>
      <c r="C39" s="137" t="s">
        <v>47</v>
      </c>
      <c r="D39" s="138"/>
      <c r="E39" s="138"/>
      <c r="F39" s="146">
        <f>'Rozpočet Pol'!AC318</f>
        <v>0</v>
      </c>
      <c r="G39" s="147">
        <f>'Rozpočet Pol'!AD318</f>
        <v>0</v>
      </c>
      <c r="H39" s="148">
        <f>(F39*SazbaDPH1/100)+(G39*SazbaDPH2/100)</f>
        <v>0</v>
      </c>
      <c r="I39" s="148">
        <f>F39+G39+H39</f>
        <v>0</v>
      </c>
      <c r="J39" s="139" t="str">
        <f>IF(CenaCelkemVypocet=0,"",I39/CenaCelkemVypocet*100)</f>
        <v/>
      </c>
    </row>
    <row r="40" spans="1:10" ht="25.5" hidden="1" customHeight="1">
      <c r="A40" s="130"/>
      <c r="B40" s="140" t="s">
        <v>55</v>
      </c>
      <c r="C40" s="141"/>
      <c r="D40" s="141"/>
      <c r="E40" s="142"/>
      <c r="F40" s="149">
        <f>SUMIF(A39:A39,"=1",F39:F39)</f>
        <v>0</v>
      </c>
      <c r="G40" s="150">
        <f>SUMIF(A39:A39,"=1",G39:G39)</f>
        <v>0</v>
      </c>
      <c r="H40" s="150">
        <f>SUMIF(A39:A39,"=1",H39:H39)</f>
        <v>0</v>
      </c>
      <c r="I40" s="150">
        <f>SUMIF(A39:A39,"=1",I39:I39)</f>
        <v>0</v>
      </c>
      <c r="J40" s="131">
        <f>SUMIF(A39:A39,"=1",J39:J39)</f>
        <v>0</v>
      </c>
    </row>
    <row r="44" spans="1:10" ht="15.75">
      <c r="B44" s="160" t="s">
        <v>57</v>
      </c>
    </row>
    <row r="46" spans="1:10" ht="25.5" customHeight="1">
      <c r="A46" s="161"/>
      <c r="B46" s="167" t="s">
        <v>16</v>
      </c>
      <c r="C46" s="167" t="s">
        <v>5</v>
      </c>
      <c r="D46" s="168"/>
      <c r="E46" s="168"/>
      <c r="F46" s="171" t="s">
        <v>58</v>
      </c>
      <c r="G46" s="171"/>
      <c r="H46" s="171"/>
      <c r="I46" s="172" t="s">
        <v>28</v>
      </c>
      <c r="J46" s="172"/>
    </row>
    <row r="47" spans="1:10" ht="25.5" customHeight="1">
      <c r="A47" s="162"/>
      <c r="B47" s="173" t="s">
        <v>59</v>
      </c>
      <c r="C47" s="174" t="s">
        <v>60</v>
      </c>
      <c r="D47" s="175"/>
      <c r="E47" s="175"/>
      <c r="F47" s="179" t="s">
        <v>23</v>
      </c>
      <c r="G47" s="180"/>
      <c r="H47" s="180"/>
      <c r="I47" s="181">
        <f>'Rozpočet Pol'!G8</f>
        <v>0</v>
      </c>
      <c r="J47" s="181"/>
    </row>
    <row r="48" spans="1:10" ht="25.5" customHeight="1">
      <c r="A48" s="162"/>
      <c r="B48" s="165" t="s">
        <v>61</v>
      </c>
      <c r="C48" s="164" t="s">
        <v>62</v>
      </c>
      <c r="D48" s="166"/>
      <c r="E48" s="166"/>
      <c r="F48" s="182" t="s">
        <v>23</v>
      </c>
      <c r="G48" s="183"/>
      <c r="H48" s="183"/>
      <c r="I48" s="184">
        <f>'Rozpočet Pol'!G11</f>
        <v>0</v>
      </c>
      <c r="J48" s="184"/>
    </row>
    <row r="49" spans="1:10" ht="25.5" customHeight="1">
      <c r="A49" s="162"/>
      <c r="B49" s="165" t="s">
        <v>63</v>
      </c>
      <c r="C49" s="164" t="s">
        <v>64</v>
      </c>
      <c r="D49" s="166"/>
      <c r="E49" s="166"/>
      <c r="F49" s="182" t="s">
        <v>23</v>
      </c>
      <c r="G49" s="183"/>
      <c r="H49" s="183"/>
      <c r="I49" s="184">
        <f>'Rozpočet Pol'!G37</f>
        <v>0</v>
      </c>
      <c r="J49" s="184"/>
    </row>
    <row r="50" spans="1:10" ht="25.5" customHeight="1">
      <c r="A50" s="162"/>
      <c r="B50" s="165" t="s">
        <v>65</v>
      </c>
      <c r="C50" s="164" t="s">
        <v>66</v>
      </c>
      <c r="D50" s="166"/>
      <c r="E50" s="166"/>
      <c r="F50" s="182" t="s">
        <v>23</v>
      </c>
      <c r="G50" s="183"/>
      <c r="H50" s="183"/>
      <c r="I50" s="184">
        <f>'Rozpočet Pol'!G61</f>
        <v>0</v>
      </c>
      <c r="J50" s="184"/>
    </row>
    <row r="51" spans="1:10" ht="25.5" customHeight="1">
      <c r="A51" s="162"/>
      <c r="B51" s="165" t="s">
        <v>67</v>
      </c>
      <c r="C51" s="164" t="s">
        <v>68</v>
      </c>
      <c r="D51" s="166"/>
      <c r="E51" s="166"/>
      <c r="F51" s="182" t="s">
        <v>23</v>
      </c>
      <c r="G51" s="183"/>
      <c r="H51" s="183"/>
      <c r="I51" s="184">
        <f>'Rozpočet Pol'!G70</f>
        <v>0</v>
      </c>
      <c r="J51" s="184"/>
    </row>
    <row r="52" spans="1:10" ht="25.5" customHeight="1">
      <c r="A52" s="162"/>
      <c r="B52" s="165" t="s">
        <v>69</v>
      </c>
      <c r="C52" s="164" t="s">
        <v>70</v>
      </c>
      <c r="D52" s="166"/>
      <c r="E52" s="166"/>
      <c r="F52" s="182" t="s">
        <v>23</v>
      </c>
      <c r="G52" s="183"/>
      <c r="H52" s="183"/>
      <c r="I52" s="184">
        <f>'Rozpočet Pol'!G99</f>
        <v>0</v>
      </c>
      <c r="J52" s="184"/>
    </row>
    <row r="53" spans="1:10" ht="25.5" customHeight="1">
      <c r="A53" s="162"/>
      <c r="B53" s="165" t="s">
        <v>71</v>
      </c>
      <c r="C53" s="164" t="s">
        <v>72</v>
      </c>
      <c r="D53" s="166"/>
      <c r="E53" s="166"/>
      <c r="F53" s="182" t="s">
        <v>23</v>
      </c>
      <c r="G53" s="183"/>
      <c r="H53" s="183"/>
      <c r="I53" s="184">
        <f>'Rozpočet Pol'!G127</f>
        <v>0</v>
      </c>
      <c r="J53" s="184"/>
    </row>
    <row r="54" spans="1:10" ht="25.5" customHeight="1">
      <c r="A54" s="162"/>
      <c r="B54" s="165" t="s">
        <v>73</v>
      </c>
      <c r="C54" s="164" t="s">
        <v>74</v>
      </c>
      <c r="D54" s="166"/>
      <c r="E54" s="166"/>
      <c r="F54" s="182" t="s">
        <v>24</v>
      </c>
      <c r="G54" s="183"/>
      <c r="H54" s="183"/>
      <c r="I54" s="184">
        <f>'Rozpočet Pol'!G129</f>
        <v>0</v>
      </c>
      <c r="J54" s="184"/>
    </row>
    <row r="55" spans="1:10" ht="25.5" customHeight="1">
      <c r="A55" s="162"/>
      <c r="B55" s="165" t="s">
        <v>75</v>
      </c>
      <c r="C55" s="164" t="s">
        <v>76</v>
      </c>
      <c r="D55" s="166"/>
      <c r="E55" s="166"/>
      <c r="F55" s="182" t="s">
        <v>24</v>
      </c>
      <c r="G55" s="183"/>
      <c r="H55" s="183"/>
      <c r="I55" s="184">
        <f>'Rozpočet Pol'!G152</f>
        <v>0</v>
      </c>
      <c r="J55" s="184"/>
    </row>
    <row r="56" spans="1:10" ht="25.5" customHeight="1">
      <c r="A56" s="162"/>
      <c r="B56" s="165" t="s">
        <v>77</v>
      </c>
      <c r="C56" s="164" t="s">
        <v>78</v>
      </c>
      <c r="D56" s="166"/>
      <c r="E56" s="166"/>
      <c r="F56" s="182" t="s">
        <v>24</v>
      </c>
      <c r="G56" s="183"/>
      <c r="H56" s="183"/>
      <c r="I56" s="184">
        <f>'Rozpočet Pol'!G170</f>
        <v>0</v>
      </c>
      <c r="J56" s="184"/>
    </row>
    <row r="57" spans="1:10" ht="25.5" customHeight="1">
      <c r="A57" s="162"/>
      <c r="B57" s="165" t="s">
        <v>79</v>
      </c>
      <c r="C57" s="164" t="s">
        <v>80</v>
      </c>
      <c r="D57" s="166"/>
      <c r="E57" s="166"/>
      <c r="F57" s="182" t="s">
        <v>24</v>
      </c>
      <c r="G57" s="183"/>
      <c r="H57" s="183"/>
      <c r="I57" s="184">
        <f>'Rozpočet Pol'!G181</f>
        <v>0</v>
      </c>
      <c r="J57" s="184"/>
    </row>
    <row r="58" spans="1:10" ht="25.5" customHeight="1">
      <c r="A58" s="162"/>
      <c r="B58" s="165" t="s">
        <v>81</v>
      </c>
      <c r="C58" s="164" t="s">
        <v>82</v>
      </c>
      <c r="D58" s="166"/>
      <c r="E58" s="166"/>
      <c r="F58" s="182" t="s">
        <v>24</v>
      </c>
      <c r="G58" s="183"/>
      <c r="H58" s="183"/>
      <c r="I58" s="184">
        <f>'Rozpočet Pol'!G191</f>
        <v>0</v>
      </c>
      <c r="J58" s="184"/>
    </row>
    <row r="59" spans="1:10" ht="25.5" customHeight="1">
      <c r="A59" s="162"/>
      <c r="B59" s="165" t="s">
        <v>83</v>
      </c>
      <c r="C59" s="164" t="s">
        <v>84</v>
      </c>
      <c r="D59" s="166"/>
      <c r="E59" s="166"/>
      <c r="F59" s="182" t="s">
        <v>24</v>
      </c>
      <c r="G59" s="183"/>
      <c r="H59" s="183"/>
      <c r="I59" s="184">
        <f>'Rozpočet Pol'!G197</f>
        <v>0</v>
      </c>
      <c r="J59" s="184"/>
    </row>
    <row r="60" spans="1:10" ht="25.5" customHeight="1">
      <c r="A60" s="162"/>
      <c r="B60" s="165" t="s">
        <v>85</v>
      </c>
      <c r="C60" s="164" t="s">
        <v>86</v>
      </c>
      <c r="D60" s="166"/>
      <c r="E60" s="166"/>
      <c r="F60" s="182" t="s">
        <v>24</v>
      </c>
      <c r="G60" s="183"/>
      <c r="H60" s="183"/>
      <c r="I60" s="184">
        <f>'Rozpočet Pol'!G224</f>
        <v>0</v>
      </c>
      <c r="J60" s="184"/>
    </row>
    <row r="61" spans="1:10" ht="25.5" customHeight="1">
      <c r="A61" s="162"/>
      <c r="B61" s="165" t="s">
        <v>87</v>
      </c>
      <c r="C61" s="164" t="s">
        <v>88</v>
      </c>
      <c r="D61" s="166"/>
      <c r="E61" s="166"/>
      <c r="F61" s="182" t="s">
        <v>24</v>
      </c>
      <c r="G61" s="183"/>
      <c r="H61" s="183"/>
      <c r="I61" s="184">
        <f>'Rozpočet Pol'!G251</f>
        <v>0</v>
      </c>
      <c r="J61" s="184"/>
    </row>
    <row r="62" spans="1:10" ht="25.5" customHeight="1">
      <c r="A62" s="162"/>
      <c r="B62" s="165" t="s">
        <v>89</v>
      </c>
      <c r="C62" s="164" t="s">
        <v>90</v>
      </c>
      <c r="D62" s="166"/>
      <c r="E62" s="166"/>
      <c r="F62" s="182" t="s">
        <v>24</v>
      </c>
      <c r="G62" s="183"/>
      <c r="H62" s="183"/>
      <c r="I62" s="184">
        <f>'Rozpočet Pol'!G285</f>
        <v>0</v>
      </c>
      <c r="J62" s="184"/>
    </row>
    <row r="63" spans="1:10" ht="25.5" customHeight="1">
      <c r="A63" s="162"/>
      <c r="B63" s="165" t="s">
        <v>91</v>
      </c>
      <c r="C63" s="164" t="s">
        <v>92</v>
      </c>
      <c r="D63" s="166"/>
      <c r="E63" s="166"/>
      <c r="F63" s="182" t="s">
        <v>24</v>
      </c>
      <c r="G63" s="183"/>
      <c r="H63" s="183"/>
      <c r="I63" s="184">
        <f>'Rozpočet Pol'!G307</f>
        <v>0</v>
      </c>
      <c r="J63" s="184"/>
    </row>
    <row r="64" spans="1:10" ht="25.5" customHeight="1">
      <c r="A64" s="162"/>
      <c r="B64" s="176" t="s">
        <v>93</v>
      </c>
      <c r="C64" s="177" t="s">
        <v>26</v>
      </c>
      <c r="D64" s="178"/>
      <c r="E64" s="178"/>
      <c r="F64" s="185" t="s">
        <v>93</v>
      </c>
      <c r="G64" s="186"/>
      <c r="H64" s="186"/>
      <c r="I64" s="187">
        <f>'Rozpočet Pol'!G310</f>
        <v>0</v>
      </c>
      <c r="J64" s="187"/>
    </row>
    <row r="65" spans="1:10" ht="25.5" customHeight="1">
      <c r="A65" s="163"/>
      <c r="B65" s="169" t="s">
        <v>1</v>
      </c>
      <c r="C65" s="169"/>
      <c r="D65" s="170"/>
      <c r="E65" s="170"/>
      <c r="F65" s="188"/>
      <c r="G65" s="189"/>
      <c r="H65" s="189"/>
      <c r="I65" s="190">
        <f>SUM(I47:I64)</f>
        <v>0</v>
      </c>
      <c r="J65" s="190"/>
    </row>
    <row r="66" spans="1:10">
      <c r="F66" s="191"/>
      <c r="G66" s="129"/>
      <c r="H66" s="191"/>
      <c r="I66" s="129"/>
      <c r="J66" s="129"/>
    </row>
    <row r="67" spans="1:10">
      <c r="F67" s="191"/>
      <c r="G67" s="129"/>
      <c r="H67" s="191"/>
      <c r="I67" s="129"/>
      <c r="J67" s="129"/>
    </row>
    <row r="68" spans="1:10" s="283" customFormat="1" ht="20.100000000000001" customHeight="1">
      <c r="A68" s="288" t="s">
        <v>438</v>
      </c>
      <c r="B68" s="289" t="s">
        <v>442</v>
      </c>
      <c r="C68" s="289"/>
      <c r="D68" s="289"/>
      <c r="E68" s="289"/>
      <c r="F68" s="289"/>
      <c r="G68" s="289"/>
      <c r="H68" s="289"/>
      <c r="I68" s="289"/>
      <c r="J68" s="289"/>
    </row>
    <row r="69" spans="1:10" s="283" customFormat="1" ht="39.950000000000003" customHeight="1">
      <c r="A69" s="284" t="s">
        <v>439</v>
      </c>
      <c r="B69" s="284"/>
      <c r="C69" s="284"/>
      <c r="D69" s="284"/>
      <c r="E69" s="284"/>
      <c r="F69" s="284"/>
      <c r="G69" s="284"/>
      <c r="H69" s="284"/>
      <c r="I69" s="284"/>
      <c r="J69" s="284"/>
    </row>
    <row r="70" spans="1:10" s="283" customFormat="1">
      <c r="G70" s="285"/>
      <c r="I70" s="285"/>
      <c r="J70" s="285"/>
    </row>
    <row r="71" spans="1:10" s="283" customFormat="1" ht="39.950000000000003" customHeight="1">
      <c r="A71" s="286" t="s">
        <v>440</v>
      </c>
      <c r="B71" s="286"/>
      <c r="C71" s="286"/>
      <c r="D71" s="286"/>
      <c r="E71" s="286"/>
      <c r="F71" s="286"/>
      <c r="G71" s="286"/>
      <c r="H71" s="286"/>
      <c r="I71" s="286"/>
      <c r="J71" s="286"/>
    </row>
    <row r="72" spans="1:10" s="283" customFormat="1">
      <c r="G72" s="285"/>
      <c r="I72" s="285"/>
      <c r="J72" s="285"/>
    </row>
    <row r="73" spans="1:10" s="283" customFormat="1" ht="24.95" customHeight="1">
      <c r="A73" s="287" t="s">
        <v>441</v>
      </c>
      <c r="B73" s="287"/>
      <c r="C73" s="287"/>
      <c r="D73" s="287"/>
      <c r="E73" s="287"/>
      <c r="F73" s="287"/>
      <c r="G73" s="287"/>
      <c r="H73" s="287"/>
      <c r="I73" s="287"/>
      <c r="J73" s="287"/>
    </row>
  </sheetData>
  <sheetProtection password="DC69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B68:J68"/>
    <mergeCell ref="A71:J71"/>
    <mergeCell ref="A69:J69"/>
    <mergeCell ref="A73:J73"/>
    <mergeCell ref="I64:J64"/>
    <mergeCell ref="C64:E64"/>
    <mergeCell ref="I65:J65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rstPageNumber="2" fitToHeight="9999" orientation="portrait" useFirstPageNumber="1" horizontalDpi="300" verticalDpi="300" r:id="rId2"/>
  <headerFooter alignWithMargins="0">
    <oddFooter xml:space="preserve">&amp;L&amp;9Zpracováno programem &amp;"Arial CE,Tučné"RTS Stavitel +,  © RTS, a.s.&amp;R&amp;9Stránka &amp;P 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>
      <c r="A2" s="78" t="s">
        <v>41</v>
      </c>
      <c r="B2" s="77"/>
      <c r="C2" s="102"/>
      <c r="D2" s="102"/>
      <c r="E2" s="102"/>
      <c r="F2" s="102"/>
      <c r="G2" s="103"/>
    </row>
    <row r="3" spans="1:7" ht="24.95" hidden="1" customHeight="1">
      <c r="A3" s="78" t="s">
        <v>7</v>
      </c>
      <c r="B3" s="77"/>
      <c r="C3" s="102"/>
      <c r="D3" s="102"/>
      <c r="E3" s="102"/>
      <c r="F3" s="102"/>
      <c r="G3" s="103"/>
    </row>
    <row r="4" spans="1:7" ht="24.95" hidden="1" customHeight="1">
      <c r="A4" s="78" t="s">
        <v>8</v>
      </c>
      <c r="B4" s="77"/>
      <c r="C4" s="102"/>
      <c r="D4" s="102"/>
      <c r="E4" s="102"/>
      <c r="F4" s="102"/>
      <c r="G4" s="103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328"/>
  <sheetViews>
    <sheetView tabSelected="1" workbookViewId="0">
      <selection activeCell="F12" sqref="F12"/>
    </sheetView>
  </sheetViews>
  <sheetFormatPr defaultRowHeight="12.75" outlineLevelRow="1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194" t="s">
        <v>6</v>
      </c>
      <c r="B1" s="194"/>
      <c r="C1" s="194"/>
      <c r="D1" s="194"/>
      <c r="E1" s="194"/>
      <c r="F1" s="194"/>
      <c r="G1" s="194"/>
      <c r="AE1" t="s">
        <v>96</v>
      </c>
    </row>
    <row r="2" spans="1:60" ht="24.95" customHeight="1">
      <c r="A2" s="201" t="s">
        <v>95</v>
      </c>
      <c r="B2" s="195"/>
      <c r="C2" s="196" t="s">
        <v>47</v>
      </c>
      <c r="D2" s="197"/>
      <c r="E2" s="197"/>
      <c r="F2" s="197"/>
      <c r="G2" s="203"/>
      <c r="AE2" t="s">
        <v>97</v>
      </c>
    </row>
    <row r="3" spans="1:60" ht="24.95" customHeight="1">
      <c r="A3" s="202" t="s">
        <v>7</v>
      </c>
      <c r="B3" s="200"/>
      <c r="C3" s="198" t="s">
        <v>43</v>
      </c>
      <c r="D3" s="199"/>
      <c r="E3" s="199"/>
      <c r="F3" s="199"/>
      <c r="G3" s="204"/>
      <c r="AE3" t="s">
        <v>98</v>
      </c>
    </row>
    <row r="4" spans="1:60" ht="24.95" hidden="1" customHeight="1">
      <c r="A4" s="202" t="s">
        <v>8</v>
      </c>
      <c r="B4" s="200"/>
      <c r="C4" s="198"/>
      <c r="D4" s="199"/>
      <c r="E4" s="199"/>
      <c r="F4" s="199"/>
      <c r="G4" s="204"/>
      <c r="AE4" t="s">
        <v>99</v>
      </c>
    </row>
    <row r="5" spans="1:60" hidden="1">
      <c r="A5" s="205" t="s">
        <v>100</v>
      </c>
      <c r="B5" s="206"/>
      <c r="C5" s="207"/>
      <c r="D5" s="208"/>
      <c r="E5" s="208"/>
      <c r="F5" s="208"/>
      <c r="G5" s="209"/>
      <c r="AE5" t="s">
        <v>101</v>
      </c>
    </row>
    <row r="7" spans="1:60" ht="38.25">
      <c r="A7" s="215" t="s">
        <v>102</v>
      </c>
      <c r="B7" s="216" t="s">
        <v>103</v>
      </c>
      <c r="C7" s="216" t="s">
        <v>104</v>
      </c>
      <c r="D7" s="215" t="s">
        <v>105</v>
      </c>
      <c r="E7" s="215" t="s">
        <v>106</v>
      </c>
      <c r="F7" s="210" t="s">
        <v>107</v>
      </c>
      <c r="G7" s="238" t="s">
        <v>28</v>
      </c>
      <c r="H7" s="239" t="s">
        <v>29</v>
      </c>
      <c r="I7" s="239" t="s">
        <v>108</v>
      </c>
      <c r="J7" s="239" t="s">
        <v>30</v>
      </c>
      <c r="K7" s="239" t="s">
        <v>109</v>
      </c>
      <c r="L7" s="239" t="s">
        <v>110</v>
      </c>
      <c r="M7" s="239" t="s">
        <v>111</v>
      </c>
      <c r="N7" s="239" t="s">
        <v>112</v>
      </c>
      <c r="O7" s="239" t="s">
        <v>113</v>
      </c>
      <c r="P7" s="239" t="s">
        <v>114</v>
      </c>
      <c r="Q7" s="239" t="s">
        <v>115</v>
      </c>
      <c r="R7" s="239" t="s">
        <v>116</v>
      </c>
      <c r="S7" s="239" t="s">
        <v>117</v>
      </c>
      <c r="T7" s="239" t="s">
        <v>118</v>
      </c>
      <c r="U7" s="218" t="s">
        <v>119</v>
      </c>
    </row>
    <row r="8" spans="1:60">
      <c r="A8" s="240" t="s">
        <v>120</v>
      </c>
      <c r="B8" s="241" t="s">
        <v>59</v>
      </c>
      <c r="C8" s="242" t="s">
        <v>60</v>
      </c>
      <c r="D8" s="217"/>
      <c r="E8" s="243"/>
      <c r="F8" s="244"/>
      <c r="G8" s="244">
        <f>SUMIF(AE9:AE10,"&lt;&gt;NOR",G9:G10)</f>
        <v>0</v>
      </c>
      <c r="H8" s="244"/>
      <c r="I8" s="244">
        <f>SUM(I9:I10)</f>
        <v>0</v>
      </c>
      <c r="J8" s="244"/>
      <c r="K8" s="244">
        <f>SUM(K9:K10)</f>
        <v>0</v>
      </c>
      <c r="L8" s="244"/>
      <c r="M8" s="244">
        <f>SUM(M9:M10)</f>
        <v>0</v>
      </c>
      <c r="N8" s="217"/>
      <c r="O8" s="217">
        <f>SUM(O9:O10)</f>
        <v>0.15060000000000001</v>
      </c>
      <c r="P8" s="217"/>
      <c r="Q8" s="217">
        <f>SUM(Q9:Q10)</f>
        <v>0</v>
      </c>
      <c r="R8" s="217"/>
      <c r="S8" s="217"/>
      <c r="T8" s="240"/>
      <c r="U8" s="217">
        <f>SUM(U9:U10)</f>
        <v>2.31</v>
      </c>
      <c r="AE8" t="s">
        <v>121</v>
      </c>
    </row>
    <row r="9" spans="1:60" ht="22.5" outlineLevel="1">
      <c r="A9" s="212">
        <v>1</v>
      </c>
      <c r="B9" s="219" t="s">
        <v>122</v>
      </c>
      <c r="C9" s="266" t="s">
        <v>123</v>
      </c>
      <c r="D9" s="221" t="s">
        <v>124</v>
      </c>
      <c r="E9" s="228">
        <v>3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21">
        <v>5.0200000000000002E-2</v>
      </c>
      <c r="O9" s="221">
        <f>ROUND(E9*N9,5)</f>
        <v>0.15060000000000001</v>
      </c>
      <c r="P9" s="221">
        <v>0</v>
      </c>
      <c r="Q9" s="221">
        <f>ROUND(E9*P9,5)</f>
        <v>0</v>
      </c>
      <c r="R9" s="221"/>
      <c r="S9" s="221"/>
      <c r="T9" s="222">
        <v>0.77</v>
      </c>
      <c r="U9" s="221">
        <f>ROUND(E9*T9,2)</f>
        <v>2.31</v>
      </c>
      <c r="V9" s="211"/>
      <c r="W9" s="211"/>
      <c r="X9" s="211"/>
      <c r="Y9" s="211"/>
      <c r="Z9" s="211"/>
      <c r="AA9" s="211"/>
      <c r="AB9" s="211"/>
      <c r="AC9" s="211"/>
      <c r="AD9" s="211"/>
      <c r="AE9" s="211" t="s">
        <v>125</v>
      </c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>
      <c r="A10" s="212"/>
      <c r="B10" s="219"/>
      <c r="C10" s="267" t="s">
        <v>126</v>
      </c>
      <c r="D10" s="223"/>
      <c r="E10" s="229">
        <v>3</v>
      </c>
      <c r="F10" s="234"/>
      <c r="G10" s="234"/>
      <c r="H10" s="234"/>
      <c r="I10" s="234"/>
      <c r="J10" s="234"/>
      <c r="K10" s="234"/>
      <c r="L10" s="234"/>
      <c r="M10" s="234"/>
      <c r="N10" s="221"/>
      <c r="O10" s="221"/>
      <c r="P10" s="221"/>
      <c r="Q10" s="221"/>
      <c r="R10" s="221"/>
      <c r="S10" s="221"/>
      <c r="T10" s="222"/>
      <c r="U10" s="221"/>
      <c r="V10" s="211"/>
      <c r="W10" s="211"/>
      <c r="X10" s="211"/>
      <c r="Y10" s="211"/>
      <c r="Z10" s="211"/>
      <c r="AA10" s="211"/>
      <c r="AB10" s="211"/>
      <c r="AC10" s="211"/>
      <c r="AD10" s="211"/>
      <c r="AE10" s="211" t="s">
        <v>127</v>
      </c>
      <c r="AF10" s="211">
        <v>0</v>
      </c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>
      <c r="A11" s="213" t="s">
        <v>120</v>
      </c>
      <c r="B11" s="220" t="s">
        <v>61</v>
      </c>
      <c r="C11" s="268" t="s">
        <v>62</v>
      </c>
      <c r="D11" s="224"/>
      <c r="E11" s="230"/>
      <c r="F11" s="235"/>
      <c r="G11" s="235">
        <f>SUMIF(AE12:AE36,"&lt;&gt;NOR",G12:G36)</f>
        <v>0</v>
      </c>
      <c r="H11" s="235"/>
      <c r="I11" s="235">
        <f>SUM(I12:I36)</f>
        <v>0</v>
      </c>
      <c r="J11" s="235"/>
      <c r="K11" s="235">
        <f>SUM(K12:K36)</f>
        <v>0</v>
      </c>
      <c r="L11" s="235"/>
      <c r="M11" s="235">
        <f>SUM(M12:M36)</f>
        <v>0</v>
      </c>
      <c r="N11" s="224"/>
      <c r="O11" s="224">
        <f>SUM(O12:O36)</f>
        <v>2.6395499999999998</v>
      </c>
      <c r="P11" s="224"/>
      <c r="Q11" s="224">
        <f>SUM(Q12:Q36)</f>
        <v>0</v>
      </c>
      <c r="R11" s="224"/>
      <c r="S11" s="224"/>
      <c r="T11" s="225"/>
      <c r="U11" s="224">
        <f>SUM(U12:U36)</f>
        <v>50.17</v>
      </c>
      <c r="AE11" t="s">
        <v>121</v>
      </c>
    </row>
    <row r="12" spans="1:60" outlineLevel="1">
      <c r="A12" s="212">
        <v>2</v>
      </c>
      <c r="B12" s="219" t="s">
        <v>128</v>
      </c>
      <c r="C12" s="266" t="s">
        <v>129</v>
      </c>
      <c r="D12" s="221" t="s">
        <v>130</v>
      </c>
      <c r="E12" s="228">
        <v>141.3715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21">
        <v>4.0000000000000003E-5</v>
      </c>
      <c r="O12" s="221">
        <f>ROUND(E12*N12,5)</f>
        <v>5.6499999999999996E-3</v>
      </c>
      <c r="P12" s="221">
        <v>0</v>
      </c>
      <c r="Q12" s="221">
        <f>ROUND(E12*P12,5)</f>
        <v>0</v>
      </c>
      <c r="R12" s="221"/>
      <c r="S12" s="221"/>
      <c r="T12" s="222">
        <v>7.8E-2</v>
      </c>
      <c r="U12" s="221">
        <f>ROUND(E12*T12,2)</f>
        <v>11.03</v>
      </c>
      <c r="V12" s="211"/>
      <c r="W12" s="211"/>
      <c r="X12" s="211"/>
      <c r="Y12" s="211"/>
      <c r="Z12" s="211"/>
      <c r="AA12" s="211"/>
      <c r="AB12" s="211"/>
      <c r="AC12" s="211"/>
      <c r="AD12" s="211"/>
      <c r="AE12" s="211" t="s">
        <v>125</v>
      </c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>
      <c r="A13" s="212"/>
      <c r="B13" s="219"/>
      <c r="C13" s="269" t="s">
        <v>131</v>
      </c>
      <c r="D13" s="226"/>
      <c r="E13" s="231"/>
      <c r="F13" s="236"/>
      <c r="G13" s="237"/>
      <c r="H13" s="234"/>
      <c r="I13" s="234"/>
      <c r="J13" s="234"/>
      <c r="K13" s="234"/>
      <c r="L13" s="234"/>
      <c r="M13" s="234"/>
      <c r="N13" s="221"/>
      <c r="O13" s="221"/>
      <c r="P13" s="221"/>
      <c r="Q13" s="221"/>
      <c r="R13" s="221"/>
      <c r="S13" s="221"/>
      <c r="T13" s="222"/>
      <c r="U13" s="221"/>
      <c r="V13" s="211"/>
      <c r="W13" s="211"/>
      <c r="X13" s="211"/>
      <c r="Y13" s="211"/>
      <c r="Z13" s="211"/>
      <c r="AA13" s="211"/>
      <c r="AB13" s="211"/>
      <c r="AC13" s="211"/>
      <c r="AD13" s="211"/>
      <c r="AE13" s="211" t="s">
        <v>132</v>
      </c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4" t="str">
        <f>C13</f>
        <v>Zakrytí vnitřních ploch před znečištěním vč. pozdějšího odkrytí konstrukcí a prvků obalením fólií a přelepením</v>
      </c>
      <c r="BB13" s="211"/>
      <c r="BC13" s="211"/>
      <c r="BD13" s="211"/>
      <c r="BE13" s="211"/>
      <c r="BF13" s="211"/>
      <c r="BG13" s="211"/>
      <c r="BH13" s="211"/>
    </row>
    <row r="14" spans="1:60" outlineLevel="1">
      <c r="A14" s="212"/>
      <c r="B14" s="219"/>
      <c r="C14" s="267" t="s">
        <v>133</v>
      </c>
      <c r="D14" s="223"/>
      <c r="E14" s="229">
        <v>11.799799999999999</v>
      </c>
      <c r="F14" s="234"/>
      <c r="G14" s="234"/>
      <c r="H14" s="234"/>
      <c r="I14" s="234"/>
      <c r="J14" s="234"/>
      <c r="K14" s="234"/>
      <c r="L14" s="234"/>
      <c r="M14" s="234"/>
      <c r="N14" s="221"/>
      <c r="O14" s="221"/>
      <c r="P14" s="221"/>
      <c r="Q14" s="221"/>
      <c r="R14" s="221"/>
      <c r="S14" s="221"/>
      <c r="T14" s="222"/>
      <c r="U14" s="221"/>
      <c r="V14" s="211"/>
      <c r="W14" s="211"/>
      <c r="X14" s="211"/>
      <c r="Y14" s="211"/>
      <c r="Z14" s="211"/>
      <c r="AA14" s="211"/>
      <c r="AB14" s="211"/>
      <c r="AC14" s="211"/>
      <c r="AD14" s="211"/>
      <c r="AE14" s="211" t="s">
        <v>127</v>
      </c>
      <c r="AF14" s="211">
        <v>0</v>
      </c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>
      <c r="A15" s="212"/>
      <c r="B15" s="219"/>
      <c r="C15" s="267" t="s">
        <v>134</v>
      </c>
      <c r="D15" s="223"/>
      <c r="E15" s="229">
        <v>2.7536999999999998</v>
      </c>
      <c r="F15" s="234"/>
      <c r="G15" s="234"/>
      <c r="H15" s="234"/>
      <c r="I15" s="234"/>
      <c r="J15" s="234"/>
      <c r="K15" s="234"/>
      <c r="L15" s="234"/>
      <c r="M15" s="234"/>
      <c r="N15" s="221"/>
      <c r="O15" s="221"/>
      <c r="P15" s="221"/>
      <c r="Q15" s="221"/>
      <c r="R15" s="221"/>
      <c r="S15" s="221"/>
      <c r="T15" s="222"/>
      <c r="U15" s="221"/>
      <c r="V15" s="211"/>
      <c r="W15" s="211"/>
      <c r="X15" s="211"/>
      <c r="Y15" s="211"/>
      <c r="Z15" s="211"/>
      <c r="AA15" s="211"/>
      <c r="AB15" s="211"/>
      <c r="AC15" s="211"/>
      <c r="AD15" s="211"/>
      <c r="AE15" s="211" t="s">
        <v>127</v>
      </c>
      <c r="AF15" s="211">
        <v>0</v>
      </c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>
      <c r="A16" s="212"/>
      <c r="B16" s="219"/>
      <c r="C16" s="267" t="s">
        <v>135</v>
      </c>
      <c r="D16" s="223"/>
      <c r="E16" s="229">
        <v>6.6980000000000004</v>
      </c>
      <c r="F16" s="234"/>
      <c r="G16" s="234"/>
      <c r="H16" s="234"/>
      <c r="I16" s="234"/>
      <c r="J16" s="234"/>
      <c r="K16" s="234"/>
      <c r="L16" s="234"/>
      <c r="M16" s="234"/>
      <c r="N16" s="221"/>
      <c r="O16" s="221"/>
      <c r="P16" s="221"/>
      <c r="Q16" s="221"/>
      <c r="R16" s="221"/>
      <c r="S16" s="221"/>
      <c r="T16" s="222"/>
      <c r="U16" s="221"/>
      <c r="V16" s="211"/>
      <c r="W16" s="211"/>
      <c r="X16" s="211"/>
      <c r="Y16" s="211"/>
      <c r="Z16" s="211"/>
      <c r="AA16" s="211"/>
      <c r="AB16" s="211"/>
      <c r="AC16" s="211"/>
      <c r="AD16" s="211"/>
      <c r="AE16" s="211" t="s">
        <v>127</v>
      </c>
      <c r="AF16" s="211">
        <v>0</v>
      </c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>
      <c r="A17" s="212"/>
      <c r="B17" s="219"/>
      <c r="C17" s="267" t="s">
        <v>136</v>
      </c>
      <c r="D17" s="223"/>
      <c r="E17" s="229">
        <v>7.6050000000000004</v>
      </c>
      <c r="F17" s="234"/>
      <c r="G17" s="234"/>
      <c r="H17" s="234"/>
      <c r="I17" s="234"/>
      <c r="J17" s="234"/>
      <c r="K17" s="234"/>
      <c r="L17" s="234"/>
      <c r="M17" s="234"/>
      <c r="N17" s="221"/>
      <c r="O17" s="221"/>
      <c r="P17" s="221"/>
      <c r="Q17" s="221"/>
      <c r="R17" s="221"/>
      <c r="S17" s="221"/>
      <c r="T17" s="222"/>
      <c r="U17" s="221"/>
      <c r="V17" s="211"/>
      <c r="W17" s="211"/>
      <c r="X17" s="211"/>
      <c r="Y17" s="211"/>
      <c r="Z17" s="211"/>
      <c r="AA17" s="211"/>
      <c r="AB17" s="211"/>
      <c r="AC17" s="211"/>
      <c r="AD17" s="211"/>
      <c r="AE17" s="211" t="s">
        <v>127</v>
      </c>
      <c r="AF17" s="211">
        <v>0</v>
      </c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>
      <c r="A18" s="212"/>
      <c r="B18" s="219"/>
      <c r="C18" s="267" t="s">
        <v>137</v>
      </c>
      <c r="D18" s="223"/>
      <c r="E18" s="229">
        <v>14.925000000000001</v>
      </c>
      <c r="F18" s="234"/>
      <c r="G18" s="234"/>
      <c r="H18" s="234"/>
      <c r="I18" s="234"/>
      <c r="J18" s="234"/>
      <c r="K18" s="234"/>
      <c r="L18" s="234"/>
      <c r="M18" s="234"/>
      <c r="N18" s="221"/>
      <c r="O18" s="221"/>
      <c r="P18" s="221"/>
      <c r="Q18" s="221"/>
      <c r="R18" s="221"/>
      <c r="S18" s="221"/>
      <c r="T18" s="222"/>
      <c r="U18" s="221"/>
      <c r="V18" s="211"/>
      <c r="W18" s="211"/>
      <c r="X18" s="211"/>
      <c r="Y18" s="211"/>
      <c r="Z18" s="211"/>
      <c r="AA18" s="211"/>
      <c r="AB18" s="211"/>
      <c r="AC18" s="211"/>
      <c r="AD18" s="211"/>
      <c r="AE18" s="211" t="s">
        <v>127</v>
      </c>
      <c r="AF18" s="211">
        <v>0</v>
      </c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>
      <c r="A19" s="212"/>
      <c r="B19" s="219"/>
      <c r="C19" s="267" t="s">
        <v>138</v>
      </c>
      <c r="D19" s="223"/>
      <c r="E19" s="229">
        <v>78.06</v>
      </c>
      <c r="F19" s="234"/>
      <c r="G19" s="234"/>
      <c r="H19" s="234"/>
      <c r="I19" s="234"/>
      <c r="J19" s="234"/>
      <c r="K19" s="234"/>
      <c r="L19" s="234"/>
      <c r="M19" s="234"/>
      <c r="N19" s="221"/>
      <c r="O19" s="221"/>
      <c r="P19" s="221"/>
      <c r="Q19" s="221"/>
      <c r="R19" s="221"/>
      <c r="S19" s="221"/>
      <c r="T19" s="222"/>
      <c r="U19" s="221"/>
      <c r="V19" s="211"/>
      <c r="W19" s="211"/>
      <c r="X19" s="211"/>
      <c r="Y19" s="211"/>
      <c r="Z19" s="211"/>
      <c r="AA19" s="211"/>
      <c r="AB19" s="211"/>
      <c r="AC19" s="211"/>
      <c r="AD19" s="211"/>
      <c r="AE19" s="211" t="s">
        <v>127</v>
      </c>
      <c r="AF19" s="211">
        <v>0</v>
      </c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>
      <c r="A20" s="212"/>
      <c r="B20" s="219"/>
      <c r="C20" s="267" t="s">
        <v>139</v>
      </c>
      <c r="D20" s="223"/>
      <c r="E20" s="229">
        <v>19.53</v>
      </c>
      <c r="F20" s="234"/>
      <c r="G20" s="234"/>
      <c r="H20" s="234"/>
      <c r="I20" s="234"/>
      <c r="J20" s="234"/>
      <c r="K20" s="234"/>
      <c r="L20" s="234"/>
      <c r="M20" s="234"/>
      <c r="N20" s="221"/>
      <c r="O20" s="221"/>
      <c r="P20" s="221"/>
      <c r="Q20" s="221"/>
      <c r="R20" s="221"/>
      <c r="S20" s="221"/>
      <c r="T20" s="222"/>
      <c r="U20" s="221"/>
      <c r="V20" s="211"/>
      <c r="W20" s="211"/>
      <c r="X20" s="211"/>
      <c r="Y20" s="211"/>
      <c r="Z20" s="211"/>
      <c r="AA20" s="211"/>
      <c r="AB20" s="211"/>
      <c r="AC20" s="211"/>
      <c r="AD20" s="211"/>
      <c r="AE20" s="211" t="s">
        <v>127</v>
      </c>
      <c r="AF20" s="211">
        <v>0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ht="22.5" outlineLevel="1">
      <c r="A21" s="212">
        <v>3</v>
      </c>
      <c r="B21" s="219" t="s">
        <v>140</v>
      </c>
      <c r="C21" s="266" t="s">
        <v>141</v>
      </c>
      <c r="D21" s="221" t="s">
        <v>142</v>
      </c>
      <c r="E21" s="228">
        <v>75.260000000000005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21">
        <v>2.3800000000000002E-3</v>
      </c>
      <c r="O21" s="221">
        <f>ROUND(E21*N21,5)</f>
        <v>0.17912</v>
      </c>
      <c r="P21" s="221">
        <v>0</v>
      </c>
      <c r="Q21" s="221">
        <f>ROUND(E21*P21,5)</f>
        <v>0</v>
      </c>
      <c r="R21" s="221"/>
      <c r="S21" s="221"/>
      <c r="T21" s="222">
        <v>0.18232999999999999</v>
      </c>
      <c r="U21" s="221">
        <f>ROUND(E21*T21,2)</f>
        <v>13.72</v>
      </c>
      <c r="V21" s="211"/>
      <c r="W21" s="211"/>
      <c r="X21" s="211"/>
      <c r="Y21" s="211"/>
      <c r="Z21" s="211"/>
      <c r="AA21" s="211"/>
      <c r="AB21" s="211"/>
      <c r="AC21" s="211"/>
      <c r="AD21" s="211"/>
      <c r="AE21" s="211" t="s">
        <v>125</v>
      </c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ht="22.5" outlineLevel="1">
      <c r="A22" s="212"/>
      <c r="B22" s="219"/>
      <c r="C22" s="269" t="s">
        <v>143</v>
      </c>
      <c r="D22" s="226"/>
      <c r="E22" s="231"/>
      <c r="F22" s="236"/>
      <c r="G22" s="237"/>
      <c r="H22" s="234"/>
      <c r="I22" s="234"/>
      <c r="J22" s="234"/>
      <c r="K22" s="234"/>
      <c r="L22" s="234"/>
      <c r="M22" s="234"/>
      <c r="N22" s="221"/>
      <c r="O22" s="221"/>
      <c r="P22" s="221"/>
      <c r="Q22" s="221"/>
      <c r="R22" s="221"/>
      <c r="S22" s="221"/>
      <c r="T22" s="222"/>
      <c r="U22" s="221"/>
      <c r="V22" s="211"/>
      <c r="W22" s="211"/>
      <c r="X22" s="211"/>
      <c r="Y22" s="211"/>
      <c r="Z22" s="211"/>
      <c r="AA22" s="211"/>
      <c r="AB22" s="211"/>
      <c r="AC22" s="211"/>
      <c r="AD22" s="211"/>
      <c r="AE22" s="211" t="s">
        <v>132</v>
      </c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4" t="str">
        <f>C22</f>
        <v>opravná cementová modifikovaná malta pro omítky vyztužená mikrovlákny, min. tech. standard Ceresit CT 29</v>
      </c>
      <c r="BB22" s="211"/>
      <c r="BC22" s="211"/>
      <c r="BD22" s="211"/>
      <c r="BE22" s="211"/>
      <c r="BF22" s="211"/>
      <c r="BG22" s="211"/>
      <c r="BH22" s="211"/>
    </row>
    <row r="23" spans="1:60" outlineLevel="1">
      <c r="A23" s="212"/>
      <c r="B23" s="219"/>
      <c r="C23" s="267" t="s">
        <v>144</v>
      </c>
      <c r="D23" s="223"/>
      <c r="E23" s="229">
        <v>32.58</v>
      </c>
      <c r="F23" s="234"/>
      <c r="G23" s="234"/>
      <c r="H23" s="234"/>
      <c r="I23" s="234"/>
      <c r="J23" s="234"/>
      <c r="K23" s="234"/>
      <c r="L23" s="234"/>
      <c r="M23" s="234"/>
      <c r="N23" s="221"/>
      <c r="O23" s="221"/>
      <c r="P23" s="221"/>
      <c r="Q23" s="221"/>
      <c r="R23" s="221"/>
      <c r="S23" s="221"/>
      <c r="T23" s="222"/>
      <c r="U23" s="221"/>
      <c r="V23" s="211"/>
      <c r="W23" s="211"/>
      <c r="X23" s="211"/>
      <c r="Y23" s="211"/>
      <c r="Z23" s="211"/>
      <c r="AA23" s="211"/>
      <c r="AB23" s="211"/>
      <c r="AC23" s="211"/>
      <c r="AD23" s="211"/>
      <c r="AE23" s="211" t="s">
        <v>127</v>
      </c>
      <c r="AF23" s="211">
        <v>0</v>
      </c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ht="22.5" outlineLevel="1">
      <c r="A24" s="212"/>
      <c r="B24" s="219"/>
      <c r="C24" s="267" t="s">
        <v>145</v>
      </c>
      <c r="D24" s="223"/>
      <c r="E24" s="229">
        <v>6.85</v>
      </c>
      <c r="F24" s="234"/>
      <c r="G24" s="234"/>
      <c r="H24" s="234"/>
      <c r="I24" s="234"/>
      <c r="J24" s="234"/>
      <c r="K24" s="234"/>
      <c r="L24" s="234"/>
      <c r="M24" s="234"/>
      <c r="N24" s="221"/>
      <c r="O24" s="221"/>
      <c r="P24" s="221"/>
      <c r="Q24" s="221"/>
      <c r="R24" s="221"/>
      <c r="S24" s="221"/>
      <c r="T24" s="222"/>
      <c r="U24" s="221"/>
      <c r="V24" s="211"/>
      <c r="W24" s="211"/>
      <c r="X24" s="211"/>
      <c r="Y24" s="211"/>
      <c r="Z24" s="211"/>
      <c r="AA24" s="211"/>
      <c r="AB24" s="211"/>
      <c r="AC24" s="211"/>
      <c r="AD24" s="211"/>
      <c r="AE24" s="211" t="s">
        <v>127</v>
      </c>
      <c r="AF24" s="211">
        <v>0</v>
      </c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>
      <c r="A25" s="212"/>
      <c r="B25" s="219"/>
      <c r="C25" s="267" t="s">
        <v>146</v>
      </c>
      <c r="D25" s="223"/>
      <c r="E25" s="229">
        <v>3.23</v>
      </c>
      <c r="F25" s="234"/>
      <c r="G25" s="234"/>
      <c r="H25" s="234"/>
      <c r="I25" s="234"/>
      <c r="J25" s="234"/>
      <c r="K25" s="234"/>
      <c r="L25" s="234"/>
      <c r="M25" s="234"/>
      <c r="N25" s="221"/>
      <c r="O25" s="221"/>
      <c r="P25" s="221"/>
      <c r="Q25" s="221"/>
      <c r="R25" s="221"/>
      <c r="S25" s="221"/>
      <c r="T25" s="222"/>
      <c r="U25" s="221"/>
      <c r="V25" s="211"/>
      <c r="W25" s="211"/>
      <c r="X25" s="211"/>
      <c r="Y25" s="211"/>
      <c r="Z25" s="211"/>
      <c r="AA25" s="211"/>
      <c r="AB25" s="211"/>
      <c r="AC25" s="211"/>
      <c r="AD25" s="211"/>
      <c r="AE25" s="211" t="s">
        <v>127</v>
      </c>
      <c r="AF25" s="211">
        <v>0</v>
      </c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>
      <c r="A26" s="212"/>
      <c r="B26" s="219"/>
      <c r="C26" s="267" t="s">
        <v>147</v>
      </c>
      <c r="D26" s="223"/>
      <c r="E26" s="229">
        <v>13.9</v>
      </c>
      <c r="F26" s="234"/>
      <c r="G26" s="234"/>
      <c r="H26" s="234"/>
      <c r="I26" s="234"/>
      <c r="J26" s="234"/>
      <c r="K26" s="234"/>
      <c r="L26" s="234"/>
      <c r="M26" s="234"/>
      <c r="N26" s="221"/>
      <c r="O26" s="221"/>
      <c r="P26" s="221"/>
      <c r="Q26" s="221"/>
      <c r="R26" s="221"/>
      <c r="S26" s="221"/>
      <c r="T26" s="222"/>
      <c r="U26" s="221"/>
      <c r="V26" s="211"/>
      <c r="W26" s="211"/>
      <c r="X26" s="211"/>
      <c r="Y26" s="211"/>
      <c r="Z26" s="211"/>
      <c r="AA26" s="211"/>
      <c r="AB26" s="211"/>
      <c r="AC26" s="211"/>
      <c r="AD26" s="211"/>
      <c r="AE26" s="211" t="s">
        <v>127</v>
      </c>
      <c r="AF26" s="211">
        <v>0</v>
      </c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>
      <c r="A27" s="212"/>
      <c r="B27" s="219"/>
      <c r="C27" s="267" t="s">
        <v>148</v>
      </c>
      <c r="D27" s="223"/>
      <c r="E27" s="229">
        <v>8.8000000000000007</v>
      </c>
      <c r="F27" s="234"/>
      <c r="G27" s="234"/>
      <c r="H27" s="234"/>
      <c r="I27" s="234"/>
      <c r="J27" s="234"/>
      <c r="K27" s="234"/>
      <c r="L27" s="234"/>
      <c r="M27" s="234"/>
      <c r="N27" s="221"/>
      <c r="O27" s="221"/>
      <c r="P27" s="221"/>
      <c r="Q27" s="221"/>
      <c r="R27" s="221"/>
      <c r="S27" s="221"/>
      <c r="T27" s="222"/>
      <c r="U27" s="221"/>
      <c r="V27" s="211"/>
      <c r="W27" s="211"/>
      <c r="X27" s="211"/>
      <c r="Y27" s="211"/>
      <c r="Z27" s="211"/>
      <c r="AA27" s="211"/>
      <c r="AB27" s="211"/>
      <c r="AC27" s="211"/>
      <c r="AD27" s="211"/>
      <c r="AE27" s="211" t="s">
        <v>127</v>
      </c>
      <c r="AF27" s="211">
        <v>0</v>
      </c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>
      <c r="A28" s="212"/>
      <c r="B28" s="219"/>
      <c r="C28" s="267" t="s">
        <v>149</v>
      </c>
      <c r="D28" s="223"/>
      <c r="E28" s="229">
        <v>9.9</v>
      </c>
      <c r="F28" s="234"/>
      <c r="G28" s="234"/>
      <c r="H28" s="234"/>
      <c r="I28" s="234"/>
      <c r="J28" s="234"/>
      <c r="K28" s="234"/>
      <c r="L28" s="234"/>
      <c r="M28" s="234"/>
      <c r="N28" s="221"/>
      <c r="O28" s="221"/>
      <c r="P28" s="221"/>
      <c r="Q28" s="221"/>
      <c r="R28" s="221"/>
      <c r="S28" s="221"/>
      <c r="T28" s="222"/>
      <c r="U28" s="221"/>
      <c r="V28" s="211"/>
      <c r="W28" s="211"/>
      <c r="X28" s="211"/>
      <c r="Y28" s="211"/>
      <c r="Z28" s="211"/>
      <c r="AA28" s="211"/>
      <c r="AB28" s="211"/>
      <c r="AC28" s="211"/>
      <c r="AD28" s="211"/>
      <c r="AE28" s="211" t="s">
        <v>127</v>
      </c>
      <c r="AF28" s="211">
        <v>0</v>
      </c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>
      <c r="A29" s="212">
        <v>4</v>
      </c>
      <c r="B29" s="219" t="s">
        <v>150</v>
      </c>
      <c r="C29" s="266" t="s">
        <v>151</v>
      </c>
      <c r="D29" s="221" t="s">
        <v>130</v>
      </c>
      <c r="E29" s="228">
        <v>62.367199999999997</v>
      </c>
      <c r="F29" s="233"/>
      <c r="G29" s="234">
        <f>ROUND(E29*F29,2)</f>
        <v>0</v>
      </c>
      <c r="H29" s="233"/>
      <c r="I29" s="234">
        <f>ROUND(E29*H29,2)</f>
        <v>0</v>
      </c>
      <c r="J29" s="233"/>
      <c r="K29" s="234">
        <f>ROUND(E29*J29,2)</f>
        <v>0</v>
      </c>
      <c r="L29" s="234">
        <v>21</v>
      </c>
      <c r="M29" s="234">
        <f>G29*(1+L29/100)</f>
        <v>0</v>
      </c>
      <c r="N29" s="221">
        <v>3.9210000000000002E-2</v>
      </c>
      <c r="O29" s="221">
        <f>ROUND(E29*N29,5)</f>
        <v>2.4454199999999999</v>
      </c>
      <c r="P29" s="221">
        <v>0</v>
      </c>
      <c r="Q29" s="221">
        <f>ROUND(E29*P29,5)</f>
        <v>0</v>
      </c>
      <c r="R29" s="221"/>
      <c r="S29" s="221"/>
      <c r="T29" s="222">
        <v>0.39600000000000002</v>
      </c>
      <c r="U29" s="221">
        <f>ROUND(E29*T29,2)</f>
        <v>24.7</v>
      </c>
      <c r="V29" s="211"/>
      <c r="W29" s="211"/>
      <c r="X29" s="211"/>
      <c r="Y29" s="211"/>
      <c r="Z29" s="211"/>
      <c r="AA29" s="211"/>
      <c r="AB29" s="211"/>
      <c r="AC29" s="211"/>
      <c r="AD29" s="211"/>
      <c r="AE29" s="211" t="s">
        <v>125</v>
      </c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>
      <c r="A30" s="212"/>
      <c r="B30" s="219"/>
      <c r="C30" s="269" t="s">
        <v>152</v>
      </c>
      <c r="D30" s="226"/>
      <c r="E30" s="231"/>
      <c r="F30" s="236"/>
      <c r="G30" s="237"/>
      <c r="H30" s="234"/>
      <c r="I30" s="234"/>
      <c r="J30" s="234"/>
      <c r="K30" s="234"/>
      <c r="L30" s="234"/>
      <c r="M30" s="234"/>
      <c r="N30" s="221"/>
      <c r="O30" s="221"/>
      <c r="P30" s="221"/>
      <c r="Q30" s="221"/>
      <c r="R30" s="221"/>
      <c r="S30" s="221"/>
      <c r="T30" s="222"/>
      <c r="U30" s="221"/>
      <c r="V30" s="211"/>
      <c r="W30" s="211"/>
      <c r="X30" s="211"/>
      <c r="Y30" s="211"/>
      <c r="Z30" s="211"/>
      <c r="AA30" s="211"/>
      <c r="AB30" s="211"/>
      <c r="AC30" s="211"/>
      <c r="AD30" s="211"/>
      <c r="AE30" s="211" t="s">
        <v>132</v>
      </c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4" t="str">
        <f>C30</f>
        <v>vyspravení stěn po osekaných obkladech. Průměrná tl. 30 mm.</v>
      </c>
      <c r="BB30" s="211"/>
      <c r="BC30" s="211"/>
      <c r="BD30" s="211"/>
      <c r="BE30" s="211"/>
      <c r="BF30" s="211"/>
      <c r="BG30" s="211"/>
      <c r="BH30" s="211"/>
    </row>
    <row r="31" spans="1:60" ht="22.5" outlineLevel="1">
      <c r="A31" s="212"/>
      <c r="B31" s="219"/>
      <c r="C31" s="267" t="s">
        <v>153</v>
      </c>
      <c r="D31" s="223"/>
      <c r="E31" s="229">
        <v>47.074800000000003</v>
      </c>
      <c r="F31" s="234"/>
      <c r="G31" s="234"/>
      <c r="H31" s="234"/>
      <c r="I31" s="234"/>
      <c r="J31" s="234"/>
      <c r="K31" s="234"/>
      <c r="L31" s="234"/>
      <c r="M31" s="234"/>
      <c r="N31" s="221"/>
      <c r="O31" s="221"/>
      <c r="P31" s="221"/>
      <c r="Q31" s="221"/>
      <c r="R31" s="221"/>
      <c r="S31" s="221"/>
      <c r="T31" s="222"/>
      <c r="U31" s="221"/>
      <c r="V31" s="211"/>
      <c r="W31" s="211"/>
      <c r="X31" s="211"/>
      <c r="Y31" s="211"/>
      <c r="Z31" s="211"/>
      <c r="AA31" s="211"/>
      <c r="AB31" s="211"/>
      <c r="AC31" s="211"/>
      <c r="AD31" s="211"/>
      <c r="AE31" s="211" t="s">
        <v>127</v>
      </c>
      <c r="AF31" s="211">
        <v>0</v>
      </c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>
      <c r="A32" s="212"/>
      <c r="B32" s="219"/>
      <c r="C32" s="267" t="s">
        <v>154</v>
      </c>
      <c r="D32" s="223"/>
      <c r="E32" s="229">
        <v>0.70499999999999996</v>
      </c>
      <c r="F32" s="234"/>
      <c r="G32" s="234"/>
      <c r="H32" s="234"/>
      <c r="I32" s="234"/>
      <c r="J32" s="234"/>
      <c r="K32" s="234"/>
      <c r="L32" s="234"/>
      <c r="M32" s="234"/>
      <c r="N32" s="221"/>
      <c r="O32" s="221"/>
      <c r="P32" s="221"/>
      <c r="Q32" s="221"/>
      <c r="R32" s="221"/>
      <c r="S32" s="221"/>
      <c r="T32" s="222"/>
      <c r="U32" s="221"/>
      <c r="V32" s="211"/>
      <c r="W32" s="211"/>
      <c r="X32" s="211"/>
      <c r="Y32" s="211"/>
      <c r="Z32" s="211"/>
      <c r="AA32" s="211"/>
      <c r="AB32" s="211"/>
      <c r="AC32" s="211"/>
      <c r="AD32" s="211"/>
      <c r="AE32" s="211" t="s">
        <v>127</v>
      </c>
      <c r="AF32" s="211">
        <v>0</v>
      </c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>
      <c r="A33" s="212"/>
      <c r="B33" s="219"/>
      <c r="C33" s="267" t="s">
        <v>155</v>
      </c>
      <c r="D33" s="223"/>
      <c r="E33" s="229">
        <v>14.352399999999999</v>
      </c>
      <c r="F33" s="234"/>
      <c r="G33" s="234"/>
      <c r="H33" s="234"/>
      <c r="I33" s="234"/>
      <c r="J33" s="234"/>
      <c r="K33" s="234"/>
      <c r="L33" s="234"/>
      <c r="M33" s="234"/>
      <c r="N33" s="221"/>
      <c r="O33" s="221"/>
      <c r="P33" s="221"/>
      <c r="Q33" s="221"/>
      <c r="R33" s="221"/>
      <c r="S33" s="221"/>
      <c r="T33" s="222"/>
      <c r="U33" s="221"/>
      <c r="V33" s="211"/>
      <c r="W33" s="211"/>
      <c r="X33" s="211"/>
      <c r="Y33" s="211"/>
      <c r="Z33" s="211"/>
      <c r="AA33" s="211"/>
      <c r="AB33" s="211"/>
      <c r="AC33" s="211"/>
      <c r="AD33" s="211"/>
      <c r="AE33" s="211" t="s">
        <v>127</v>
      </c>
      <c r="AF33" s="211">
        <v>0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>
      <c r="A34" s="212"/>
      <c r="B34" s="219"/>
      <c r="C34" s="267" t="s">
        <v>156</v>
      </c>
      <c r="D34" s="223"/>
      <c r="E34" s="229">
        <v>0.23499999999999999</v>
      </c>
      <c r="F34" s="234"/>
      <c r="G34" s="234"/>
      <c r="H34" s="234"/>
      <c r="I34" s="234"/>
      <c r="J34" s="234"/>
      <c r="K34" s="234"/>
      <c r="L34" s="234"/>
      <c r="M34" s="234"/>
      <c r="N34" s="221"/>
      <c r="O34" s="221"/>
      <c r="P34" s="221"/>
      <c r="Q34" s="221"/>
      <c r="R34" s="221"/>
      <c r="S34" s="221"/>
      <c r="T34" s="222"/>
      <c r="U34" s="221"/>
      <c r="V34" s="211"/>
      <c r="W34" s="211"/>
      <c r="X34" s="211"/>
      <c r="Y34" s="211"/>
      <c r="Z34" s="211"/>
      <c r="AA34" s="211"/>
      <c r="AB34" s="211"/>
      <c r="AC34" s="211"/>
      <c r="AD34" s="211"/>
      <c r="AE34" s="211" t="s">
        <v>127</v>
      </c>
      <c r="AF34" s="211">
        <v>0</v>
      </c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ht="22.5" outlineLevel="1">
      <c r="A35" s="212">
        <v>5</v>
      </c>
      <c r="B35" s="219" t="s">
        <v>157</v>
      </c>
      <c r="C35" s="266" t="s">
        <v>158</v>
      </c>
      <c r="D35" s="221" t="s">
        <v>142</v>
      </c>
      <c r="E35" s="228">
        <v>6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21">
        <v>1.56E-3</v>
      </c>
      <c r="O35" s="221">
        <f>ROUND(E35*N35,5)</f>
        <v>9.3600000000000003E-3</v>
      </c>
      <c r="P35" s="221">
        <v>0</v>
      </c>
      <c r="Q35" s="221">
        <f>ROUND(E35*P35,5)</f>
        <v>0</v>
      </c>
      <c r="R35" s="221"/>
      <c r="S35" s="221"/>
      <c r="T35" s="222">
        <v>0.12</v>
      </c>
      <c r="U35" s="221">
        <f>ROUND(E35*T35,2)</f>
        <v>0.72</v>
      </c>
      <c r="V35" s="211"/>
      <c r="W35" s="211"/>
      <c r="X35" s="211"/>
      <c r="Y35" s="211"/>
      <c r="Z35" s="211"/>
      <c r="AA35" s="211"/>
      <c r="AB35" s="211"/>
      <c r="AC35" s="211"/>
      <c r="AD35" s="211"/>
      <c r="AE35" s="211" t="s">
        <v>125</v>
      </c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>
      <c r="A36" s="212"/>
      <c r="B36" s="219"/>
      <c r="C36" s="267" t="s">
        <v>159</v>
      </c>
      <c r="D36" s="223"/>
      <c r="E36" s="229">
        <v>6</v>
      </c>
      <c r="F36" s="234"/>
      <c r="G36" s="234"/>
      <c r="H36" s="234"/>
      <c r="I36" s="234"/>
      <c r="J36" s="234"/>
      <c r="K36" s="234"/>
      <c r="L36" s="234"/>
      <c r="M36" s="234"/>
      <c r="N36" s="221"/>
      <c r="O36" s="221"/>
      <c r="P36" s="221"/>
      <c r="Q36" s="221"/>
      <c r="R36" s="221"/>
      <c r="S36" s="221"/>
      <c r="T36" s="222"/>
      <c r="U36" s="221"/>
      <c r="V36" s="211"/>
      <c r="W36" s="211"/>
      <c r="X36" s="211"/>
      <c r="Y36" s="211"/>
      <c r="Z36" s="211"/>
      <c r="AA36" s="211"/>
      <c r="AB36" s="211"/>
      <c r="AC36" s="211"/>
      <c r="AD36" s="211"/>
      <c r="AE36" s="211" t="s">
        <v>127</v>
      </c>
      <c r="AF36" s="211">
        <v>0</v>
      </c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>
      <c r="A37" s="213" t="s">
        <v>120</v>
      </c>
      <c r="B37" s="220" t="s">
        <v>63</v>
      </c>
      <c r="C37" s="268" t="s">
        <v>64</v>
      </c>
      <c r="D37" s="224"/>
      <c r="E37" s="230"/>
      <c r="F37" s="235"/>
      <c r="G37" s="235">
        <f>SUMIF(AE38:AE60,"&lt;&gt;NOR",G38:G60)</f>
        <v>0</v>
      </c>
      <c r="H37" s="235"/>
      <c r="I37" s="235">
        <f>SUM(I38:I60)</f>
        <v>0</v>
      </c>
      <c r="J37" s="235"/>
      <c r="K37" s="235">
        <f>SUM(K38:K60)</f>
        <v>0</v>
      </c>
      <c r="L37" s="235"/>
      <c r="M37" s="235">
        <f>SUM(M38:M60)</f>
        <v>0</v>
      </c>
      <c r="N37" s="224"/>
      <c r="O37" s="224">
        <f>SUM(O38:O60)</f>
        <v>2.4955099999999999</v>
      </c>
      <c r="P37" s="224"/>
      <c r="Q37" s="224">
        <f>SUM(Q38:Q60)</f>
        <v>0</v>
      </c>
      <c r="R37" s="224"/>
      <c r="S37" s="224"/>
      <c r="T37" s="225"/>
      <c r="U37" s="224">
        <f>SUM(U38:U60)</f>
        <v>42.050000000000004</v>
      </c>
      <c r="AE37" t="s">
        <v>121</v>
      </c>
    </row>
    <row r="38" spans="1:60" outlineLevel="1">
      <c r="A38" s="212">
        <v>6</v>
      </c>
      <c r="B38" s="219" t="s">
        <v>160</v>
      </c>
      <c r="C38" s="266" t="s">
        <v>161</v>
      </c>
      <c r="D38" s="221" t="s">
        <v>162</v>
      </c>
      <c r="E38" s="228">
        <v>7.4999999999999997E-3</v>
      </c>
      <c r="F38" s="233"/>
      <c r="G38" s="234">
        <f>ROUND(E38*F38,2)</f>
        <v>0</v>
      </c>
      <c r="H38" s="233"/>
      <c r="I38" s="234">
        <f>ROUND(E38*H38,2)</f>
        <v>0</v>
      </c>
      <c r="J38" s="233"/>
      <c r="K38" s="234">
        <f>ROUND(E38*J38,2)</f>
        <v>0</v>
      </c>
      <c r="L38" s="234">
        <v>21</v>
      </c>
      <c r="M38" s="234">
        <f>G38*(1+L38/100)</f>
        <v>0</v>
      </c>
      <c r="N38" s="221">
        <v>2.5</v>
      </c>
      <c r="O38" s="221">
        <f>ROUND(E38*N38,5)</f>
        <v>1.8749999999999999E-2</v>
      </c>
      <c r="P38" s="221">
        <v>0</v>
      </c>
      <c r="Q38" s="221">
        <f>ROUND(E38*P38,5)</f>
        <v>0</v>
      </c>
      <c r="R38" s="221"/>
      <c r="S38" s="221"/>
      <c r="T38" s="222">
        <v>5.33</v>
      </c>
      <c r="U38" s="221">
        <f>ROUND(E38*T38,2)</f>
        <v>0.04</v>
      </c>
      <c r="V38" s="211"/>
      <c r="W38" s="211"/>
      <c r="X38" s="211"/>
      <c r="Y38" s="211"/>
      <c r="Z38" s="211"/>
      <c r="AA38" s="211"/>
      <c r="AB38" s="211"/>
      <c r="AC38" s="211"/>
      <c r="AD38" s="211"/>
      <c r="AE38" s="211" t="s">
        <v>125</v>
      </c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>
      <c r="A39" s="212"/>
      <c r="B39" s="219"/>
      <c r="C39" s="267" t="s">
        <v>163</v>
      </c>
      <c r="D39" s="223"/>
      <c r="E39" s="229">
        <v>7.4999999999999997E-3</v>
      </c>
      <c r="F39" s="234"/>
      <c r="G39" s="234"/>
      <c r="H39" s="234"/>
      <c r="I39" s="234"/>
      <c r="J39" s="234"/>
      <c r="K39" s="234"/>
      <c r="L39" s="234"/>
      <c r="M39" s="234"/>
      <c r="N39" s="221"/>
      <c r="O39" s="221"/>
      <c r="P39" s="221"/>
      <c r="Q39" s="221"/>
      <c r="R39" s="221"/>
      <c r="S39" s="221"/>
      <c r="T39" s="222"/>
      <c r="U39" s="221"/>
      <c r="V39" s="211"/>
      <c r="W39" s="211"/>
      <c r="X39" s="211"/>
      <c r="Y39" s="211"/>
      <c r="Z39" s="211"/>
      <c r="AA39" s="211"/>
      <c r="AB39" s="211"/>
      <c r="AC39" s="211"/>
      <c r="AD39" s="211"/>
      <c r="AE39" s="211" t="s">
        <v>127</v>
      </c>
      <c r="AF39" s="211">
        <v>0</v>
      </c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>
      <c r="A40" s="212">
        <v>7</v>
      </c>
      <c r="B40" s="219" t="s">
        <v>164</v>
      </c>
      <c r="C40" s="266" t="s">
        <v>165</v>
      </c>
      <c r="D40" s="221" t="s">
        <v>162</v>
      </c>
      <c r="E40" s="228">
        <v>2.4E-2</v>
      </c>
      <c r="F40" s="233"/>
      <c r="G40" s="234">
        <f>ROUND(E40*F40,2)</f>
        <v>0</v>
      </c>
      <c r="H40" s="233"/>
      <c r="I40" s="234">
        <f>ROUND(E40*H40,2)</f>
        <v>0</v>
      </c>
      <c r="J40" s="233"/>
      <c r="K40" s="234">
        <f>ROUND(E40*J40,2)</f>
        <v>0</v>
      </c>
      <c r="L40" s="234">
        <v>21</v>
      </c>
      <c r="M40" s="234">
        <f>G40*(1+L40/100)</f>
        <v>0</v>
      </c>
      <c r="N40" s="221">
        <v>2.5</v>
      </c>
      <c r="O40" s="221">
        <f>ROUND(E40*N40,5)</f>
        <v>0.06</v>
      </c>
      <c r="P40" s="221">
        <v>0</v>
      </c>
      <c r="Q40" s="221">
        <f>ROUND(E40*P40,5)</f>
        <v>0</v>
      </c>
      <c r="R40" s="221"/>
      <c r="S40" s="221"/>
      <c r="T40" s="222">
        <v>4.66</v>
      </c>
      <c r="U40" s="221">
        <f>ROUND(E40*T40,2)</f>
        <v>0.11</v>
      </c>
      <c r="V40" s="211"/>
      <c r="W40" s="211"/>
      <c r="X40" s="211"/>
      <c r="Y40" s="211"/>
      <c r="Z40" s="211"/>
      <c r="AA40" s="211"/>
      <c r="AB40" s="211"/>
      <c r="AC40" s="211"/>
      <c r="AD40" s="211"/>
      <c r="AE40" s="211" t="s">
        <v>125</v>
      </c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>
      <c r="A41" s="212"/>
      <c r="B41" s="219"/>
      <c r="C41" s="269" t="s">
        <v>166</v>
      </c>
      <c r="D41" s="226"/>
      <c r="E41" s="231"/>
      <c r="F41" s="236"/>
      <c r="G41" s="237"/>
      <c r="H41" s="234"/>
      <c r="I41" s="234"/>
      <c r="J41" s="234"/>
      <c r="K41" s="234"/>
      <c r="L41" s="234"/>
      <c r="M41" s="234"/>
      <c r="N41" s="221"/>
      <c r="O41" s="221"/>
      <c r="P41" s="221"/>
      <c r="Q41" s="221"/>
      <c r="R41" s="221"/>
      <c r="S41" s="221"/>
      <c r="T41" s="222"/>
      <c r="U41" s="221"/>
      <c r="V41" s="211"/>
      <c r="W41" s="211"/>
      <c r="X41" s="211"/>
      <c r="Y41" s="211"/>
      <c r="Z41" s="211"/>
      <c r="AA41" s="211"/>
      <c r="AB41" s="211"/>
      <c r="AC41" s="211"/>
      <c r="AD41" s="211"/>
      <c r="AE41" s="211" t="s">
        <v>132</v>
      </c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4" t="str">
        <f>C41</f>
        <v>modifikovaná rychletuhnoucí opravná malta</v>
      </c>
      <c r="BB41" s="211"/>
      <c r="BC41" s="211"/>
      <c r="BD41" s="211"/>
      <c r="BE41" s="211"/>
      <c r="BF41" s="211"/>
      <c r="BG41" s="211"/>
      <c r="BH41" s="211"/>
    </row>
    <row r="42" spans="1:60" outlineLevel="1">
      <c r="A42" s="212"/>
      <c r="B42" s="219"/>
      <c r="C42" s="267" t="s">
        <v>167</v>
      </c>
      <c r="D42" s="223"/>
      <c r="E42" s="229">
        <v>2.4E-2</v>
      </c>
      <c r="F42" s="234"/>
      <c r="G42" s="234"/>
      <c r="H42" s="234"/>
      <c r="I42" s="234"/>
      <c r="J42" s="234"/>
      <c r="K42" s="234"/>
      <c r="L42" s="234"/>
      <c r="M42" s="234"/>
      <c r="N42" s="221"/>
      <c r="O42" s="221"/>
      <c r="P42" s="221"/>
      <c r="Q42" s="221"/>
      <c r="R42" s="221"/>
      <c r="S42" s="221"/>
      <c r="T42" s="222"/>
      <c r="U42" s="221"/>
      <c r="V42" s="211"/>
      <c r="W42" s="211"/>
      <c r="X42" s="211"/>
      <c r="Y42" s="211"/>
      <c r="Z42" s="211"/>
      <c r="AA42" s="211"/>
      <c r="AB42" s="211"/>
      <c r="AC42" s="211"/>
      <c r="AD42" s="211"/>
      <c r="AE42" s="211" t="s">
        <v>127</v>
      </c>
      <c r="AF42" s="211">
        <v>0</v>
      </c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>
      <c r="A43" s="212">
        <v>8</v>
      </c>
      <c r="B43" s="219" t="s">
        <v>168</v>
      </c>
      <c r="C43" s="266" t="s">
        <v>169</v>
      </c>
      <c r="D43" s="221" t="s">
        <v>130</v>
      </c>
      <c r="E43" s="228">
        <v>77.959999999999994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21">
        <v>3.074E-2</v>
      </c>
      <c r="O43" s="221">
        <f>ROUND(E43*N43,5)</f>
        <v>2.39649</v>
      </c>
      <c r="P43" s="221">
        <v>0</v>
      </c>
      <c r="Q43" s="221">
        <f>ROUND(E43*P43,5)</f>
        <v>0</v>
      </c>
      <c r="R43" s="221"/>
      <c r="S43" s="221"/>
      <c r="T43" s="222">
        <v>0.43149999999999999</v>
      </c>
      <c r="U43" s="221">
        <f>ROUND(E43*T43,2)</f>
        <v>33.64</v>
      </c>
      <c r="V43" s="211"/>
      <c r="W43" s="211"/>
      <c r="X43" s="211"/>
      <c r="Y43" s="211"/>
      <c r="Z43" s="211"/>
      <c r="AA43" s="211"/>
      <c r="AB43" s="211"/>
      <c r="AC43" s="211"/>
      <c r="AD43" s="211"/>
      <c r="AE43" s="211" t="s">
        <v>125</v>
      </c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>
      <c r="A44" s="212"/>
      <c r="B44" s="219"/>
      <c r="C44" s="269" t="s">
        <v>170</v>
      </c>
      <c r="D44" s="226"/>
      <c r="E44" s="231"/>
      <c r="F44" s="236"/>
      <c r="G44" s="237"/>
      <c r="H44" s="234"/>
      <c r="I44" s="234"/>
      <c r="J44" s="234"/>
      <c r="K44" s="234"/>
      <c r="L44" s="234"/>
      <c r="M44" s="234"/>
      <c r="N44" s="221"/>
      <c r="O44" s="221"/>
      <c r="P44" s="221"/>
      <c r="Q44" s="221"/>
      <c r="R44" s="221"/>
      <c r="S44" s="221"/>
      <c r="T44" s="222"/>
      <c r="U44" s="221"/>
      <c r="V44" s="211"/>
      <c r="W44" s="211"/>
      <c r="X44" s="211"/>
      <c r="Y44" s="211"/>
      <c r="Z44" s="211"/>
      <c r="AA44" s="211"/>
      <c r="AB44" s="211"/>
      <c r="AC44" s="211"/>
      <c r="AD44" s="211"/>
      <c r="AE44" s="211" t="s">
        <v>132</v>
      </c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4" t="str">
        <f>C44</f>
        <v>podklad podlahové stěrky</v>
      </c>
      <c r="BB44" s="211"/>
      <c r="BC44" s="211"/>
      <c r="BD44" s="211"/>
      <c r="BE44" s="211"/>
      <c r="BF44" s="211"/>
      <c r="BG44" s="211"/>
      <c r="BH44" s="211"/>
    </row>
    <row r="45" spans="1:60" outlineLevel="1">
      <c r="A45" s="212"/>
      <c r="B45" s="219"/>
      <c r="C45" s="267" t="s">
        <v>171</v>
      </c>
      <c r="D45" s="223"/>
      <c r="E45" s="229">
        <v>48.4</v>
      </c>
      <c r="F45" s="234"/>
      <c r="G45" s="234"/>
      <c r="H45" s="234"/>
      <c r="I45" s="234"/>
      <c r="J45" s="234"/>
      <c r="K45" s="234"/>
      <c r="L45" s="234"/>
      <c r="M45" s="234"/>
      <c r="N45" s="221"/>
      <c r="O45" s="221"/>
      <c r="P45" s="221"/>
      <c r="Q45" s="221"/>
      <c r="R45" s="221"/>
      <c r="S45" s="221"/>
      <c r="T45" s="222"/>
      <c r="U45" s="221"/>
      <c r="V45" s="211"/>
      <c r="W45" s="211"/>
      <c r="X45" s="211"/>
      <c r="Y45" s="211"/>
      <c r="Z45" s="211"/>
      <c r="AA45" s="211"/>
      <c r="AB45" s="211"/>
      <c r="AC45" s="211"/>
      <c r="AD45" s="211"/>
      <c r="AE45" s="211" t="s">
        <v>127</v>
      </c>
      <c r="AF45" s="211">
        <v>0</v>
      </c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>
      <c r="A46" s="212"/>
      <c r="B46" s="219"/>
      <c r="C46" s="267" t="s">
        <v>172</v>
      </c>
      <c r="D46" s="223"/>
      <c r="E46" s="229">
        <v>5.71</v>
      </c>
      <c r="F46" s="234"/>
      <c r="G46" s="234"/>
      <c r="H46" s="234"/>
      <c r="I46" s="234"/>
      <c r="J46" s="234"/>
      <c r="K46" s="234"/>
      <c r="L46" s="234"/>
      <c r="M46" s="234"/>
      <c r="N46" s="221"/>
      <c r="O46" s="221"/>
      <c r="P46" s="221"/>
      <c r="Q46" s="221"/>
      <c r="R46" s="221"/>
      <c r="S46" s="221"/>
      <c r="T46" s="222"/>
      <c r="U46" s="221"/>
      <c r="V46" s="211"/>
      <c r="W46" s="211"/>
      <c r="X46" s="211"/>
      <c r="Y46" s="211"/>
      <c r="Z46" s="211"/>
      <c r="AA46" s="211"/>
      <c r="AB46" s="211"/>
      <c r="AC46" s="211"/>
      <c r="AD46" s="211"/>
      <c r="AE46" s="211" t="s">
        <v>127</v>
      </c>
      <c r="AF46" s="211">
        <v>0</v>
      </c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>
      <c r="A47" s="212"/>
      <c r="B47" s="219"/>
      <c r="C47" s="267" t="s">
        <v>173</v>
      </c>
      <c r="D47" s="223"/>
      <c r="E47" s="229">
        <v>2.46</v>
      </c>
      <c r="F47" s="234"/>
      <c r="G47" s="234"/>
      <c r="H47" s="234"/>
      <c r="I47" s="234"/>
      <c r="J47" s="234"/>
      <c r="K47" s="234"/>
      <c r="L47" s="234"/>
      <c r="M47" s="234"/>
      <c r="N47" s="221"/>
      <c r="O47" s="221"/>
      <c r="P47" s="221"/>
      <c r="Q47" s="221"/>
      <c r="R47" s="221"/>
      <c r="S47" s="221"/>
      <c r="T47" s="222"/>
      <c r="U47" s="221"/>
      <c r="V47" s="211"/>
      <c r="W47" s="211"/>
      <c r="X47" s="211"/>
      <c r="Y47" s="211"/>
      <c r="Z47" s="211"/>
      <c r="AA47" s="211"/>
      <c r="AB47" s="211"/>
      <c r="AC47" s="211"/>
      <c r="AD47" s="211"/>
      <c r="AE47" s="211" t="s">
        <v>127</v>
      </c>
      <c r="AF47" s="211">
        <v>0</v>
      </c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>
      <c r="A48" s="212"/>
      <c r="B48" s="219"/>
      <c r="C48" s="267" t="s">
        <v>174</v>
      </c>
      <c r="D48" s="223"/>
      <c r="E48" s="229">
        <v>7.55</v>
      </c>
      <c r="F48" s="234"/>
      <c r="G48" s="234"/>
      <c r="H48" s="234"/>
      <c r="I48" s="234"/>
      <c r="J48" s="234"/>
      <c r="K48" s="234"/>
      <c r="L48" s="234"/>
      <c r="M48" s="234"/>
      <c r="N48" s="221"/>
      <c r="O48" s="221"/>
      <c r="P48" s="221"/>
      <c r="Q48" s="221"/>
      <c r="R48" s="221"/>
      <c r="S48" s="221"/>
      <c r="T48" s="222"/>
      <c r="U48" s="221"/>
      <c r="V48" s="211"/>
      <c r="W48" s="211"/>
      <c r="X48" s="211"/>
      <c r="Y48" s="211"/>
      <c r="Z48" s="211"/>
      <c r="AA48" s="211"/>
      <c r="AB48" s="211"/>
      <c r="AC48" s="211"/>
      <c r="AD48" s="211"/>
      <c r="AE48" s="211" t="s">
        <v>127</v>
      </c>
      <c r="AF48" s="211">
        <v>0</v>
      </c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>
      <c r="A49" s="212"/>
      <c r="B49" s="219"/>
      <c r="C49" s="267" t="s">
        <v>175</v>
      </c>
      <c r="D49" s="223"/>
      <c r="E49" s="229">
        <v>6.68</v>
      </c>
      <c r="F49" s="234"/>
      <c r="G49" s="234"/>
      <c r="H49" s="234"/>
      <c r="I49" s="234"/>
      <c r="J49" s="234"/>
      <c r="K49" s="234"/>
      <c r="L49" s="234"/>
      <c r="M49" s="234"/>
      <c r="N49" s="221"/>
      <c r="O49" s="221"/>
      <c r="P49" s="221"/>
      <c r="Q49" s="221"/>
      <c r="R49" s="221"/>
      <c r="S49" s="221"/>
      <c r="T49" s="222"/>
      <c r="U49" s="221"/>
      <c r="V49" s="211"/>
      <c r="W49" s="211"/>
      <c r="X49" s="211"/>
      <c r="Y49" s="211"/>
      <c r="Z49" s="211"/>
      <c r="AA49" s="211"/>
      <c r="AB49" s="211"/>
      <c r="AC49" s="211"/>
      <c r="AD49" s="211"/>
      <c r="AE49" s="211" t="s">
        <v>127</v>
      </c>
      <c r="AF49" s="211">
        <v>0</v>
      </c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>
      <c r="A50" s="212"/>
      <c r="B50" s="219"/>
      <c r="C50" s="267" t="s">
        <v>176</v>
      </c>
      <c r="D50" s="223"/>
      <c r="E50" s="229">
        <v>7.16</v>
      </c>
      <c r="F50" s="234"/>
      <c r="G50" s="234"/>
      <c r="H50" s="234"/>
      <c r="I50" s="234"/>
      <c r="J50" s="234"/>
      <c r="K50" s="234"/>
      <c r="L50" s="234"/>
      <c r="M50" s="234"/>
      <c r="N50" s="221"/>
      <c r="O50" s="221"/>
      <c r="P50" s="221"/>
      <c r="Q50" s="221"/>
      <c r="R50" s="221"/>
      <c r="S50" s="221"/>
      <c r="T50" s="222"/>
      <c r="U50" s="221"/>
      <c r="V50" s="211"/>
      <c r="W50" s="211"/>
      <c r="X50" s="211"/>
      <c r="Y50" s="211"/>
      <c r="Z50" s="211"/>
      <c r="AA50" s="211"/>
      <c r="AB50" s="211"/>
      <c r="AC50" s="211"/>
      <c r="AD50" s="211"/>
      <c r="AE50" s="211" t="s">
        <v>127</v>
      </c>
      <c r="AF50" s="211">
        <v>0</v>
      </c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>
      <c r="A51" s="212">
        <v>9</v>
      </c>
      <c r="B51" s="219" t="s">
        <v>177</v>
      </c>
      <c r="C51" s="266" t="s">
        <v>178</v>
      </c>
      <c r="D51" s="221" t="s">
        <v>130</v>
      </c>
      <c r="E51" s="228">
        <v>77.959999999999994</v>
      </c>
      <c r="F51" s="233"/>
      <c r="G51" s="234">
        <f>ROUND(E51*F51,2)</f>
        <v>0</v>
      </c>
      <c r="H51" s="233"/>
      <c r="I51" s="234">
        <f>ROUND(E51*H51,2)</f>
        <v>0</v>
      </c>
      <c r="J51" s="233"/>
      <c r="K51" s="234">
        <f>ROUND(E51*J51,2)</f>
        <v>0</v>
      </c>
      <c r="L51" s="234">
        <v>21</v>
      </c>
      <c r="M51" s="234">
        <f>G51*(1+L51/100)</f>
        <v>0</v>
      </c>
      <c r="N51" s="221">
        <v>2.5999999999999998E-4</v>
      </c>
      <c r="O51" s="221">
        <f>ROUND(E51*N51,5)</f>
        <v>2.027E-2</v>
      </c>
      <c r="P51" s="221">
        <v>0</v>
      </c>
      <c r="Q51" s="221">
        <f>ROUND(E51*P51,5)</f>
        <v>0</v>
      </c>
      <c r="R51" s="221"/>
      <c r="S51" s="221"/>
      <c r="T51" s="222">
        <v>0.09</v>
      </c>
      <c r="U51" s="221">
        <f>ROUND(E51*T51,2)</f>
        <v>7.02</v>
      </c>
      <c r="V51" s="211"/>
      <c r="W51" s="211"/>
      <c r="X51" s="211"/>
      <c r="Y51" s="211"/>
      <c r="Z51" s="211"/>
      <c r="AA51" s="211"/>
      <c r="AB51" s="211"/>
      <c r="AC51" s="211"/>
      <c r="AD51" s="211"/>
      <c r="AE51" s="211" t="s">
        <v>125</v>
      </c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>
      <c r="A52" s="212"/>
      <c r="B52" s="219"/>
      <c r="C52" s="269" t="s">
        <v>179</v>
      </c>
      <c r="D52" s="226"/>
      <c r="E52" s="231"/>
      <c r="F52" s="236"/>
      <c r="G52" s="237"/>
      <c r="H52" s="234"/>
      <c r="I52" s="234"/>
      <c r="J52" s="234"/>
      <c r="K52" s="234"/>
      <c r="L52" s="234"/>
      <c r="M52" s="234"/>
      <c r="N52" s="221"/>
      <c r="O52" s="221"/>
      <c r="P52" s="221"/>
      <c r="Q52" s="221"/>
      <c r="R52" s="221"/>
      <c r="S52" s="221"/>
      <c r="T52" s="222"/>
      <c r="U52" s="221"/>
      <c r="V52" s="211"/>
      <c r="W52" s="211"/>
      <c r="X52" s="211"/>
      <c r="Y52" s="211"/>
      <c r="Z52" s="211"/>
      <c r="AA52" s="211"/>
      <c r="AB52" s="211"/>
      <c r="AC52" s="211"/>
      <c r="AD52" s="211"/>
      <c r="AE52" s="211" t="s">
        <v>132</v>
      </c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4" t="str">
        <f>C52</f>
        <v>adhezní můstek pro potěr</v>
      </c>
      <c r="BB52" s="211"/>
      <c r="BC52" s="211"/>
      <c r="BD52" s="211"/>
      <c r="BE52" s="211"/>
      <c r="BF52" s="211"/>
      <c r="BG52" s="211"/>
      <c r="BH52" s="211"/>
    </row>
    <row r="53" spans="1:60" outlineLevel="1">
      <c r="A53" s="212"/>
      <c r="B53" s="219"/>
      <c r="C53" s="267" t="s">
        <v>171</v>
      </c>
      <c r="D53" s="223"/>
      <c r="E53" s="229">
        <v>48.4</v>
      </c>
      <c r="F53" s="234"/>
      <c r="G53" s="234"/>
      <c r="H53" s="234"/>
      <c r="I53" s="234"/>
      <c r="J53" s="234"/>
      <c r="K53" s="234"/>
      <c r="L53" s="234"/>
      <c r="M53" s="234"/>
      <c r="N53" s="221"/>
      <c r="O53" s="221"/>
      <c r="P53" s="221"/>
      <c r="Q53" s="221"/>
      <c r="R53" s="221"/>
      <c r="S53" s="221"/>
      <c r="T53" s="222"/>
      <c r="U53" s="221"/>
      <c r="V53" s="211"/>
      <c r="W53" s="211"/>
      <c r="X53" s="211"/>
      <c r="Y53" s="211"/>
      <c r="Z53" s="211"/>
      <c r="AA53" s="211"/>
      <c r="AB53" s="211"/>
      <c r="AC53" s="211"/>
      <c r="AD53" s="211"/>
      <c r="AE53" s="211" t="s">
        <v>127</v>
      </c>
      <c r="AF53" s="211">
        <v>0</v>
      </c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>
      <c r="A54" s="212"/>
      <c r="B54" s="219"/>
      <c r="C54" s="267" t="s">
        <v>172</v>
      </c>
      <c r="D54" s="223"/>
      <c r="E54" s="229">
        <v>5.71</v>
      </c>
      <c r="F54" s="234"/>
      <c r="G54" s="234"/>
      <c r="H54" s="234"/>
      <c r="I54" s="234"/>
      <c r="J54" s="234"/>
      <c r="K54" s="234"/>
      <c r="L54" s="234"/>
      <c r="M54" s="234"/>
      <c r="N54" s="221"/>
      <c r="O54" s="221"/>
      <c r="P54" s="221"/>
      <c r="Q54" s="221"/>
      <c r="R54" s="221"/>
      <c r="S54" s="221"/>
      <c r="T54" s="222"/>
      <c r="U54" s="221"/>
      <c r="V54" s="211"/>
      <c r="W54" s="211"/>
      <c r="X54" s="211"/>
      <c r="Y54" s="211"/>
      <c r="Z54" s="211"/>
      <c r="AA54" s="211"/>
      <c r="AB54" s="211"/>
      <c r="AC54" s="211"/>
      <c r="AD54" s="211"/>
      <c r="AE54" s="211" t="s">
        <v>127</v>
      </c>
      <c r="AF54" s="211">
        <v>0</v>
      </c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>
      <c r="A55" s="212"/>
      <c r="B55" s="219"/>
      <c r="C55" s="267" t="s">
        <v>173</v>
      </c>
      <c r="D55" s="223"/>
      <c r="E55" s="229">
        <v>2.46</v>
      </c>
      <c r="F55" s="234"/>
      <c r="G55" s="234"/>
      <c r="H55" s="234"/>
      <c r="I55" s="234"/>
      <c r="J55" s="234"/>
      <c r="K55" s="234"/>
      <c r="L55" s="234"/>
      <c r="M55" s="234"/>
      <c r="N55" s="221"/>
      <c r="O55" s="221"/>
      <c r="P55" s="221"/>
      <c r="Q55" s="221"/>
      <c r="R55" s="221"/>
      <c r="S55" s="221"/>
      <c r="T55" s="222"/>
      <c r="U55" s="221"/>
      <c r="V55" s="211"/>
      <c r="W55" s="211"/>
      <c r="X55" s="211"/>
      <c r="Y55" s="211"/>
      <c r="Z55" s="211"/>
      <c r="AA55" s="211"/>
      <c r="AB55" s="211"/>
      <c r="AC55" s="211"/>
      <c r="AD55" s="211"/>
      <c r="AE55" s="211" t="s">
        <v>127</v>
      </c>
      <c r="AF55" s="211">
        <v>0</v>
      </c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>
      <c r="A56" s="212"/>
      <c r="B56" s="219"/>
      <c r="C56" s="267" t="s">
        <v>174</v>
      </c>
      <c r="D56" s="223"/>
      <c r="E56" s="229">
        <v>7.55</v>
      </c>
      <c r="F56" s="234"/>
      <c r="G56" s="234"/>
      <c r="H56" s="234"/>
      <c r="I56" s="234"/>
      <c r="J56" s="234"/>
      <c r="K56" s="234"/>
      <c r="L56" s="234"/>
      <c r="M56" s="234"/>
      <c r="N56" s="221"/>
      <c r="O56" s="221"/>
      <c r="P56" s="221"/>
      <c r="Q56" s="221"/>
      <c r="R56" s="221"/>
      <c r="S56" s="221"/>
      <c r="T56" s="222"/>
      <c r="U56" s="221"/>
      <c r="V56" s="211"/>
      <c r="W56" s="211"/>
      <c r="X56" s="211"/>
      <c r="Y56" s="211"/>
      <c r="Z56" s="211"/>
      <c r="AA56" s="211"/>
      <c r="AB56" s="211"/>
      <c r="AC56" s="211"/>
      <c r="AD56" s="211"/>
      <c r="AE56" s="211" t="s">
        <v>127</v>
      </c>
      <c r="AF56" s="211">
        <v>0</v>
      </c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>
      <c r="A57" s="212"/>
      <c r="B57" s="219"/>
      <c r="C57" s="267" t="s">
        <v>175</v>
      </c>
      <c r="D57" s="223"/>
      <c r="E57" s="229">
        <v>6.68</v>
      </c>
      <c r="F57" s="234"/>
      <c r="G57" s="234"/>
      <c r="H57" s="234"/>
      <c r="I57" s="234"/>
      <c r="J57" s="234"/>
      <c r="K57" s="234"/>
      <c r="L57" s="234"/>
      <c r="M57" s="234"/>
      <c r="N57" s="221"/>
      <c r="O57" s="221"/>
      <c r="P57" s="221"/>
      <c r="Q57" s="221"/>
      <c r="R57" s="221"/>
      <c r="S57" s="221"/>
      <c r="T57" s="222"/>
      <c r="U57" s="221"/>
      <c r="V57" s="211"/>
      <c r="W57" s="211"/>
      <c r="X57" s="211"/>
      <c r="Y57" s="211"/>
      <c r="Z57" s="211"/>
      <c r="AA57" s="211"/>
      <c r="AB57" s="211"/>
      <c r="AC57" s="211"/>
      <c r="AD57" s="211"/>
      <c r="AE57" s="211" t="s">
        <v>127</v>
      </c>
      <c r="AF57" s="211">
        <v>0</v>
      </c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>
      <c r="A58" s="212"/>
      <c r="B58" s="219"/>
      <c r="C58" s="267" t="s">
        <v>176</v>
      </c>
      <c r="D58" s="223"/>
      <c r="E58" s="229">
        <v>7.16</v>
      </c>
      <c r="F58" s="234"/>
      <c r="G58" s="234"/>
      <c r="H58" s="234"/>
      <c r="I58" s="234"/>
      <c r="J58" s="234"/>
      <c r="K58" s="234"/>
      <c r="L58" s="234"/>
      <c r="M58" s="234"/>
      <c r="N58" s="221"/>
      <c r="O58" s="221"/>
      <c r="P58" s="221"/>
      <c r="Q58" s="221"/>
      <c r="R58" s="221"/>
      <c r="S58" s="221"/>
      <c r="T58" s="222"/>
      <c r="U58" s="221"/>
      <c r="V58" s="211"/>
      <c r="W58" s="211"/>
      <c r="X58" s="211"/>
      <c r="Y58" s="211"/>
      <c r="Z58" s="211"/>
      <c r="AA58" s="211"/>
      <c r="AB58" s="211"/>
      <c r="AC58" s="211"/>
      <c r="AD58" s="211"/>
      <c r="AE58" s="211" t="s">
        <v>127</v>
      </c>
      <c r="AF58" s="211">
        <v>0</v>
      </c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>
      <c r="A59" s="212">
        <v>10</v>
      </c>
      <c r="B59" s="219" t="s">
        <v>180</v>
      </c>
      <c r="C59" s="266" t="s">
        <v>181</v>
      </c>
      <c r="D59" s="221" t="s">
        <v>142</v>
      </c>
      <c r="E59" s="228">
        <v>30</v>
      </c>
      <c r="F59" s="233"/>
      <c r="G59" s="234">
        <f>ROUND(E59*F59,2)</f>
        <v>0</v>
      </c>
      <c r="H59" s="233"/>
      <c r="I59" s="234">
        <f>ROUND(E59*H59,2)</f>
        <v>0</v>
      </c>
      <c r="J59" s="233"/>
      <c r="K59" s="234">
        <f>ROUND(E59*J59,2)</f>
        <v>0</v>
      </c>
      <c r="L59" s="234">
        <v>21</v>
      </c>
      <c r="M59" s="234">
        <f>G59*(1+L59/100)</f>
        <v>0</v>
      </c>
      <c r="N59" s="221">
        <v>0</v>
      </c>
      <c r="O59" s="221">
        <f>ROUND(E59*N59,5)</f>
        <v>0</v>
      </c>
      <c r="P59" s="221">
        <v>0</v>
      </c>
      <c r="Q59" s="221">
        <f>ROUND(E59*P59,5)</f>
        <v>0</v>
      </c>
      <c r="R59" s="221"/>
      <c r="S59" s="221"/>
      <c r="T59" s="222">
        <v>4.1200000000000001E-2</v>
      </c>
      <c r="U59" s="221">
        <f>ROUND(E59*T59,2)</f>
        <v>1.24</v>
      </c>
      <c r="V59" s="211"/>
      <c r="W59" s="211"/>
      <c r="X59" s="211"/>
      <c r="Y59" s="211"/>
      <c r="Z59" s="211"/>
      <c r="AA59" s="211"/>
      <c r="AB59" s="211"/>
      <c r="AC59" s="211"/>
      <c r="AD59" s="211"/>
      <c r="AE59" s="211" t="s">
        <v>125</v>
      </c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ht="22.5" outlineLevel="1">
      <c r="A60" s="212"/>
      <c r="B60" s="219"/>
      <c r="C60" s="267" t="s">
        <v>182</v>
      </c>
      <c r="D60" s="223"/>
      <c r="E60" s="229">
        <v>30</v>
      </c>
      <c r="F60" s="234"/>
      <c r="G60" s="234"/>
      <c r="H60" s="234"/>
      <c r="I60" s="234"/>
      <c r="J60" s="234"/>
      <c r="K60" s="234"/>
      <c r="L60" s="234"/>
      <c r="M60" s="234"/>
      <c r="N60" s="221"/>
      <c r="O60" s="221"/>
      <c r="P60" s="221"/>
      <c r="Q60" s="221"/>
      <c r="R60" s="221"/>
      <c r="S60" s="221"/>
      <c r="T60" s="222"/>
      <c r="U60" s="221"/>
      <c r="V60" s="211"/>
      <c r="W60" s="211"/>
      <c r="X60" s="211"/>
      <c r="Y60" s="211"/>
      <c r="Z60" s="211"/>
      <c r="AA60" s="211"/>
      <c r="AB60" s="211"/>
      <c r="AC60" s="211"/>
      <c r="AD60" s="211"/>
      <c r="AE60" s="211" t="s">
        <v>127</v>
      </c>
      <c r="AF60" s="211">
        <v>0</v>
      </c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>
      <c r="A61" s="213" t="s">
        <v>120</v>
      </c>
      <c r="B61" s="220" t="s">
        <v>65</v>
      </c>
      <c r="C61" s="268" t="s">
        <v>66</v>
      </c>
      <c r="D61" s="224"/>
      <c r="E61" s="230"/>
      <c r="F61" s="235"/>
      <c r="G61" s="235">
        <f>SUMIF(AE62:AE69,"&lt;&gt;NOR",G62:G69)</f>
        <v>0</v>
      </c>
      <c r="H61" s="235"/>
      <c r="I61" s="235">
        <f>SUM(I62:I69)</f>
        <v>0</v>
      </c>
      <c r="J61" s="235"/>
      <c r="K61" s="235">
        <f>SUM(K62:K69)</f>
        <v>0</v>
      </c>
      <c r="L61" s="235"/>
      <c r="M61" s="235">
        <f>SUM(M62:M69)</f>
        <v>0</v>
      </c>
      <c r="N61" s="224"/>
      <c r="O61" s="224">
        <f>SUM(O62:O69)</f>
        <v>2.9080000000000002E-2</v>
      </c>
      <c r="P61" s="224"/>
      <c r="Q61" s="224">
        <f>SUM(Q62:Q69)</f>
        <v>0</v>
      </c>
      <c r="R61" s="224"/>
      <c r="S61" s="224"/>
      <c r="T61" s="225"/>
      <c r="U61" s="224">
        <f>SUM(U62:U69)</f>
        <v>69.98</v>
      </c>
      <c r="AE61" t="s">
        <v>121</v>
      </c>
    </row>
    <row r="62" spans="1:60" outlineLevel="1">
      <c r="A62" s="212">
        <v>11</v>
      </c>
      <c r="B62" s="219" t="s">
        <v>183</v>
      </c>
      <c r="C62" s="266" t="s">
        <v>184</v>
      </c>
      <c r="D62" s="221" t="s">
        <v>130</v>
      </c>
      <c r="E62" s="228">
        <v>113.6</v>
      </c>
      <c r="F62" s="233"/>
      <c r="G62" s="234">
        <f>ROUND(E62*F62,2)</f>
        <v>0</v>
      </c>
      <c r="H62" s="233"/>
      <c r="I62" s="234">
        <f>ROUND(E62*H62,2)</f>
        <v>0</v>
      </c>
      <c r="J62" s="233"/>
      <c r="K62" s="234">
        <f>ROUND(E62*J62,2)</f>
        <v>0</v>
      </c>
      <c r="L62" s="234">
        <v>21</v>
      </c>
      <c r="M62" s="234">
        <f>G62*(1+L62/100)</f>
        <v>0</v>
      </c>
      <c r="N62" s="221">
        <v>4.0000000000000003E-5</v>
      </c>
      <c r="O62" s="221">
        <f>ROUND(E62*N62,5)</f>
        <v>4.5399999999999998E-3</v>
      </c>
      <c r="P62" s="221">
        <v>0</v>
      </c>
      <c r="Q62" s="221">
        <f>ROUND(E62*P62,5)</f>
        <v>0</v>
      </c>
      <c r="R62" s="221"/>
      <c r="S62" s="221"/>
      <c r="T62" s="222">
        <v>0.308</v>
      </c>
      <c r="U62" s="221">
        <f>ROUND(E62*T62,2)</f>
        <v>34.99</v>
      </c>
      <c r="V62" s="211"/>
      <c r="W62" s="211"/>
      <c r="X62" s="211"/>
      <c r="Y62" s="211"/>
      <c r="Z62" s="211"/>
      <c r="AA62" s="211"/>
      <c r="AB62" s="211"/>
      <c r="AC62" s="211"/>
      <c r="AD62" s="211"/>
      <c r="AE62" s="211" t="s">
        <v>125</v>
      </c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>
      <c r="A63" s="212"/>
      <c r="B63" s="219"/>
      <c r="C63" s="269" t="s">
        <v>185</v>
      </c>
      <c r="D63" s="226"/>
      <c r="E63" s="231"/>
      <c r="F63" s="236"/>
      <c r="G63" s="237"/>
      <c r="H63" s="234"/>
      <c r="I63" s="234"/>
      <c r="J63" s="234"/>
      <c r="K63" s="234"/>
      <c r="L63" s="234"/>
      <c r="M63" s="234"/>
      <c r="N63" s="221"/>
      <c r="O63" s="221"/>
      <c r="P63" s="221"/>
      <c r="Q63" s="221"/>
      <c r="R63" s="221"/>
      <c r="S63" s="221"/>
      <c r="T63" s="222"/>
      <c r="U63" s="221"/>
      <c r="V63" s="211"/>
      <c r="W63" s="211"/>
      <c r="X63" s="211"/>
      <c r="Y63" s="211"/>
      <c r="Z63" s="211"/>
      <c r="AA63" s="211"/>
      <c r="AB63" s="211"/>
      <c r="AC63" s="211"/>
      <c r="AD63" s="211"/>
      <c r="AE63" s="211" t="s">
        <v>132</v>
      </c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4" t="str">
        <f>C63</f>
        <v>Vyčištění budov nebo objektů před předáním do užívání budov občanské výstavby - zametení a umytí podlah, dlažeb, obkladů. schodů v místnostech, chodbách, na schodištích. Vyčištění a umytí oken, dveří s rámy, zárubněmi. Umytí a vyčištění jiných zasklených a natíraných ploch a zařizovacích předmětů, při sv. výšce podlaží do 4 m.</v>
      </c>
      <c r="BB63" s="211"/>
      <c r="BC63" s="211"/>
      <c r="BD63" s="211"/>
      <c r="BE63" s="211"/>
      <c r="BF63" s="211"/>
      <c r="BG63" s="211"/>
      <c r="BH63" s="211"/>
    </row>
    <row r="64" spans="1:60" outlineLevel="1">
      <c r="A64" s="212"/>
      <c r="B64" s="219"/>
      <c r="C64" s="267" t="s">
        <v>186</v>
      </c>
      <c r="D64" s="223"/>
      <c r="E64" s="229">
        <v>113.6</v>
      </c>
      <c r="F64" s="234"/>
      <c r="G64" s="234"/>
      <c r="H64" s="234"/>
      <c r="I64" s="234"/>
      <c r="J64" s="234"/>
      <c r="K64" s="234"/>
      <c r="L64" s="234"/>
      <c r="M64" s="234"/>
      <c r="N64" s="221"/>
      <c r="O64" s="221"/>
      <c r="P64" s="221"/>
      <c r="Q64" s="221"/>
      <c r="R64" s="221"/>
      <c r="S64" s="221"/>
      <c r="T64" s="222"/>
      <c r="U64" s="221"/>
      <c r="V64" s="211"/>
      <c r="W64" s="211"/>
      <c r="X64" s="211"/>
      <c r="Y64" s="211"/>
      <c r="Z64" s="211"/>
      <c r="AA64" s="211"/>
      <c r="AB64" s="211"/>
      <c r="AC64" s="211"/>
      <c r="AD64" s="211"/>
      <c r="AE64" s="211" t="s">
        <v>127</v>
      </c>
      <c r="AF64" s="211">
        <v>0</v>
      </c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ht="22.5" outlineLevel="1">
      <c r="A65" s="212">
        <v>12</v>
      </c>
      <c r="B65" s="219" t="s">
        <v>187</v>
      </c>
      <c r="C65" s="266" t="s">
        <v>188</v>
      </c>
      <c r="D65" s="221" t="s">
        <v>130</v>
      </c>
      <c r="E65" s="228">
        <v>113.6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21</v>
      </c>
      <c r="M65" s="234">
        <f>G65*(1+L65/100)</f>
        <v>0</v>
      </c>
      <c r="N65" s="221">
        <v>4.0000000000000003E-5</v>
      </c>
      <c r="O65" s="221">
        <f>ROUND(E65*N65,5)</f>
        <v>4.5399999999999998E-3</v>
      </c>
      <c r="P65" s="221">
        <v>0</v>
      </c>
      <c r="Q65" s="221">
        <f>ROUND(E65*P65,5)</f>
        <v>0</v>
      </c>
      <c r="R65" s="221"/>
      <c r="S65" s="221"/>
      <c r="T65" s="222">
        <v>0.308</v>
      </c>
      <c r="U65" s="221">
        <f>ROUND(E65*T65,2)</f>
        <v>34.99</v>
      </c>
      <c r="V65" s="211"/>
      <c r="W65" s="211"/>
      <c r="X65" s="211"/>
      <c r="Y65" s="211"/>
      <c r="Z65" s="211"/>
      <c r="AA65" s="211"/>
      <c r="AB65" s="211"/>
      <c r="AC65" s="211"/>
      <c r="AD65" s="211"/>
      <c r="AE65" s="211" t="s">
        <v>125</v>
      </c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>
      <c r="A66" s="212"/>
      <c r="B66" s="219"/>
      <c r="C66" s="267" t="s">
        <v>186</v>
      </c>
      <c r="D66" s="223"/>
      <c r="E66" s="229">
        <v>113.6</v>
      </c>
      <c r="F66" s="234"/>
      <c r="G66" s="234"/>
      <c r="H66" s="234"/>
      <c r="I66" s="234"/>
      <c r="J66" s="234"/>
      <c r="K66" s="234"/>
      <c r="L66" s="234"/>
      <c r="M66" s="234"/>
      <c r="N66" s="221"/>
      <c r="O66" s="221"/>
      <c r="P66" s="221"/>
      <c r="Q66" s="221"/>
      <c r="R66" s="221"/>
      <c r="S66" s="221"/>
      <c r="T66" s="222"/>
      <c r="U66" s="221"/>
      <c r="V66" s="211"/>
      <c r="W66" s="211"/>
      <c r="X66" s="211"/>
      <c r="Y66" s="211"/>
      <c r="Z66" s="211"/>
      <c r="AA66" s="211"/>
      <c r="AB66" s="211"/>
      <c r="AC66" s="211"/>
      <c r="AD66" s="211"/>
      <c r="AE66" s="211" t="s">
        <v>127</v>
      </c>
      <c r="AF66" s="211">
        <v>0</v>
      </c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ht="22.5" outlineLevel="1">
      <c r="A67" s="212">
        <v>13</v>
      </c>
      <c r="B67" s="219" t="s">
        <v>189</v>
      </c>
      <c r="C67" s="266" t="s">
        <v>190</v>
      </c>
      <c r="D67" s="221" t="s">
        <v>124</v>
      </c>
      <c r="E67" s="228">
        <v>1</v>
      </c>
      <c r="F67" s="233"/>
      <c r="G67" s="234">
        <f>ROUND(E67*F67,2)</f>
        <v>0</v>
      </c>
      <c r="H67" s="233"/>
      <c r="I67" s="234">
        <f>ROUND(E67*H67,2)</f>
        <v>0</v>
      </c>
      <c r="J67" s="233"/>
      <c r="K67" s="234">
        <f>ROUND(E67*J67,2)</f>
        <v>0</v>
      </c>
      <c r="L67" s="234">
        <v>21</v>
      </c>
      <c r="M67" s="234">
        <f>G67*(1+L67/100)</f>
        <v>0</v>
      </c>
      <c r="N67" s="221">
        <v>0.02</v>
      </c>
      <c r="O67" s="221">
        <f>ROUND(E67*N67,5)</f>
        <v>0.02</v>
      </c>
      <c r="P67" s="221">
        <v>0</v>
      </c>
      <c r="Q67" s="221">
        <f>ROUND(E67*P67,5)</f>
        <v>0</v>
      </c>
      <c r="R67" s="221"/>
      <c r="S67" s="221"/>
      <c r="T67" s="222">
        <v>0</v>
      </c>
      <c r="U67" s="221">
        <f>ROUND(E67*T67,2)</f>
        <v>0</v>
      </c>
      <c r="V67" s="211"/>
      <c r="W67" s="211"/>
      <c r="X67" s="211"/>
      <c r="Y67" s="211"/>
      <c r="Z67" s="211"/>
      <c r="AA67" s="211"/>
      <c r="AB67" s="211"/>
      <c r="AC67" s="211"/>
      <c r="AD67" s="211"/>
      <c r="AE67" s="211" t="s">
        <v>191</v>
      </c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>
      <c r="A68" s="212"/>
      <c r="B68" s="219"/>
      <c r="C68" s="269" t="s">
        <v>192</v>
      </c>
      <c r="D68" s="226"/>
      <c r="E68" s="231"/>
      <c r="F68" s="236"/>
      <c r="G68" s="237"/>
      <c r="H68" s="234"/>
      <c r="I68" s="234"/>
      <c r="J68" s="234"/>
      <c r="K68" s="234"/>
      <c r="L68" s="234"/>
      <c r="M68" s="234"/>
      <c r="N68" s="221"/>
      <c r="O68" s="221"/>
      <c r="P68" s="221"/>
      <c r="Q68" s="221"/>
      <c r="R68" s="221"/>
      <c r="S68" s="221"/>
      <c r="T68" s="222"/>
      <c r="U68" s="221"/>
      <c r="V68" s="211"/>
      <c r="W68" s="211"/>
      <c r="X68" s="211"/>
      <c r="Y68" s="211"/>
      <c r="Z68" s="211"/>
      <c r="AA68" s="211"/>
      <c r="AB68" s="211"/>
      <c r="AC68" s="211"/>
      <c r="AD68" s="211"/>
      <c r="AE68" s="211" t="s">
        <v>132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4" t="str">
        <f>C68</f>
        <v>4 kolečka, z toho 2 s brzdou, min. tech. standard DM-3401</v>
      </c>
      <c r="BB68" s="211"/>
      <c r="BC68" s="211"/>
      <c r="BD68" s="211"/>
      <c r="BE68" s="211"/>
      <c r="BF68" s="211"/>
      <c r="BG68" s="211"/>
      <c r="BH68" s="211"/>
    </row>
    <row r="69" spans="1:60" outlineLevel="1">
      <c r="A69" s="212"/>
      <c r="B69" s="219"/>
      <c r="C69" s="267" t="s">
        <v>193</v>
      </c>
      <c r="D69" s="223"/>
      <c r="E69" s="229">
        <v>1</v>
      </c>
      <c r="F69" s="234"/>
      <c r="G69" s="234"/>
      <c r="H69" s="234"/>
      <c r="I69" s="234"/>
      <c r="J69" s="234"/>
      <c r="K69" s="234"/>
      <c r="L69" s="234"/>
      <c r="M69" s="234"/>
      <c r="N69" s="221"/>
      <c r="O69" s="221"/>
      <c r="P69" s="221"/>
      <c r="Q69" s="221"/>
      <c r="R69" s="221"/>
      <c r="S69" s="221"/>
      <c r="T69" s="222"/>
      <c r="U69" s="221"/>
      <c r="V69" s="211"/>
      <c r="W69" s="211"/>
      <c r="X69" s="211"/>
      <c r="Y69" s="211"/>
      <c r="Z69" s="211"/>
      <c r="AA69" s="211"/>
      <c r="AB69" s="211"/>
      <c r="AC69" s="211"/>
      <c r="AD69" s="211"/>
      <c r="AE69" s="211" t="s">
        <v>127</v>
      </c>
      <c r="AF69" s="211">
        <v>0</v>
      </c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>
      <c r="A70" s="213" t="s">
        <v>120</v>
      </c>
      <c r="B70" s="220" t="s">
        <v>67</v>
      </c>
      <c r="C70" s="268" t="s">
        <v>68</v>
      </c>
      <c r="D70" s="224"/>
      <c r="E70" s="230"/>
      <c r="F70" s="235"/>
      <c r="G70" s="235">
        <f>SUMIF(AE71:AE98,"&lt;&gt;NOR",G71:G98)</f>
        <v>0</v>
      </c>
      <c r="H70" s="235"/>
      <c r="I70" s="235">
        <f>SUM(I71:I98)</f>
        <v>0</v>
      </c>
      <c r="J70" s="235"/>
      <c r="K70" s="235">
        <f>SUM(K71:K98)</f>
        <v>0</v>
      </c>
      <c r="L70" s="235"/>
      <c r="M70" s="235">
        <f>SUM(M71:M98)</f>
        <v>0</v>
      </c>
      <c r="N70" s="224"/>
      <c r="O70" s="224">
        <f>SUM(O71:O98)</f>
        <v>3.81E-3</v>
      </c>
      <c r="P70" s="224"/>
      <c r="Q70" s="224">
        <f>SUM(Q71:Q98)</f>
        <v>5.2519400000000003</v>
      </c>
      <c r="R70" s="224"/>
      <c r="S70" s="224"/>
      <c r="T70" s="225"/>
      <c r="U70" s="224">
        <f>SUM(U71:U98)</f>
        <v>89.699999999999989</v>
      </c>
      <c r="AE70" t="s">
        <v>121</v>
      </c>
    </row>
    <row r="71" spans="1:60" outlineLevel="1">
      <c r="A71" s="212">
        <v>14</v>
      </c>
      <c r="B71" s="219" t="s">
        <v>194</v>
      </c>
      <c r="C71" s="266" t="s">
        <v>195</v>
      </c>
      <c r="D71" s="221" t="s">
        <v>130</v>
      </c>
      <c r="E71" s="228">
        <v>77.959999999999994</v>
      </c>
      <c r="F71" s="233"/>
      <c r="G71" s="234">
        <f>ROUND(E71*F71,2)</f>
        <v>0</v>
      </c>
      <c r="H71" s="233"/>
      <c r="I71" s="234">
        <f>ROUND(E71*H71,2)</f>
        <v>0</v>
      </c>
      <c r="J71" s="233"/>
      <c r="K71" s="234">
        <f>ROUND(E71*J71,2)</f>
        <v>0</v>
      </c>
      <c r="L71" s="234">
        <v>21</v>
      </c>
      <c r="M71" s="234">
        <f>G71*(1+L71/100)</f>
        <v>0</v>
      </c>
      <c r="N71" s="221">
        <v>0</v>
      </c>
      <c r="O71" s="221">
        <f>ROUND(E71*N71,5)</f>
        <v>0</v>
      </c>
      <c r="P71" s="221">
        <v>1.26E-2</v>
      </c>
      <c r="Q71" s="221">
        <f>ROUND(E71*P71,5)</f>
        <v>0.98229999999999995</v>
      </c>
      <c r="R71" s="221"/>
      <c r="S71" s="221"/>
      <c r="T71" s="222">
        <v>0.33</v>
      </c>
      <c r="U71" s="221">
        <f>ROUND(E71*T71,2)</f>
        <v>25.73</v>
      </c>
      <c r="V71" s="211"/>
      <c r="W71" s="211"/>
      <c r="X71" s="211"/>
      <c r="Y71" s="211"/>
      <c r="Z71" s="211"/>
      <c r="AA71" s="211"/>
      <c r="AB71" s="211"/>
      <c r="AC71" s="211"/>
      <c r="AD71" s="211"/>
      <c r="AE71" s="211" t="s">
        <v>125</v>
      </c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>
      <c r="A72" s="212"/>
      <c r="B72" s="219"/>
      <c r="C72" s="269" t="s">
        <v>196</v>
      </c>
      <c r="D72" s="226"/>
      <c r="E72" s="231"/>
      <c r="F72" s="236"/>
      <c r="G72" s="237"/>
      <c r="H72" s="234"/>
      <c r="I72" s="234"/>
      <c r="J72" s="234"/>
      <c r="K72" s="234"/>
      <c r="L72" s="234"/>
      <c r="M72" s="234"/>
      <c r="N72" s="221"/>
      <c r="O72" s="221"/>
      <c r="P72" s="221"/>
      <c r="Q72" s="221"/>
      <c r="R72" s="221"/>
      <c r="S72" s="221"/>
      <c r="T72" s="222"/>
      <c r="U72" s="221"/>
      <c r="V72" s="211"/>
      <c r="W72" s="211"/>
      <c r="X72" s="211"/>
      <c r="Y72" s="211"/>
      <c r="Z72" s="211"/>
      <c r="AA72" s="211"/>
      <c r="AB72" s="211"/>
      <c r="AC72" s="211"/>
      <c r="AD72" s="211"/>
      <c r="AE72" s="211" t="s">
        <v>132</v>
      </c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4" t="str">
        <f>C72</f>
        <v>odstranění stávající bet. mazaniny podlahy</v>
      </c>
      <c r="BB72" s="211"/>
      <c r="BC72" s="211"/>
      <c r="BD72" s="211"/>
      <c r="BE72" s="211"/>
      <c r="BF72" s="211"/>
      <c r="BG72" s="211"/>
      <c r="BH72" s="211"/>
    </row>
    <row r="73" spans="1:60" outlineLevel="1">
      <c r="A73" s="212"/>
      <c r="B73" s="219"/>
      <c r="C73" s="267" t="s">
        <v>171</v>
      </c>
      <c r="D73" s="223"/>
      <c r="E73" s="229">
        <v>48.4</v>
      </c>
      <c r="F73" s="234"/>
      <c r="G73" s="234"/>
      <c r="H73" s="234"/>
      <c r="I73" s="234"/>
      <c r="J73" s="234"/>
      <c r="K73" s="234"/>
      <c r="L73" s="234"/>
      <c r="M73" s="234"/>
      <c r="N73" s="221"/>
      <c r="O73" s="221"/>
      <c r="P73" s="221"/>
      <c r="Q73" s="221"/>
      <c r="R73" s="221"/>
      <c r="S73" s="221"/>
      <c r="T73" s="222"/>
      <c r="U73" s="221"/>
      <c r="V73" s="211"/>
      <c r="W73" s="211"/>
      <c r="X73" s="211"/>
      <c r="Y73" s="211"/>
      <c r="Z73" s="211"/>
      <c r="AA73" s="211"/>
      <c r="AB73" s="211"/>
      <c r="AC73" s="211"/>
      <c r="AD73" s="211"/>
      <c r="AE73" s="211" t="s">
        <v>127</v>
      </c>
      <c r="AF73" s="211">
        <v>0</v>
      </c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>
      <c r="A74" s="212"/>
      <c r="B74" s="219"/>
      <c r="C74" s="267" t="s">
        <v>172</v>
      </c>
      <c r="D74" s="223"/>
      <c r="E74" s="229">
        <v>5.71</v>
      </c>
      <c r="F74" s="234"/>
      <c r="G74" s="234"/>
      <c r="H74" s="234"/>
      <c r="I74" s="234"/>
      <c r="J74" s="234"/>
      <c r="K74" s="234"/>
      <c r="L74" s="234"/>
      <c r="M74" s="234"/>
      <c r="N74" s="221"/>
      <c r="O74" s="221"/>
      <c r="P74" s="221"/>
      <c r="Q74" s="221"/>
      <c r="R74" s="221"/>
      <c r="S74" s="221"/>
      <c r="T74" s="222"/>
      <c r="U74" s="221"/>
      <c r="V74" s="211"/>
      <c r="W74" s="211"/>
      <c r="X74" s="211"/>
      <c r="Y74" s="211"/>
      <c r="Z74" s="211"/>
      <c r="AA74" s="211"/>
      <c r="AB74" s="211"/>
      <c r="AC74" s="211"/>
      <c r="AD74" s="211"/>
      <c r="AE74" s="211" t="s">
        <v>127</v>
      </c>
      <c r="AF74" s="211">
        <v>0</v>
      </c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>
      <c r="A75" s="212"/>
      <c r="B75" s="219"/>
      <c r="C75" s="267" t="s">
        <v>173</v>
      </c>
      <c r="D75" s="223"/>
      <c r="E75" s="229">
        <v>2.46</v>
      </c>
      <c r="F75" s="234"/>
      <c r="G75" s="234"/>
      <c r="H75" s="234"/>
      <c r="I75" s="234"/>
      <c r="J75" s="234"/>
      <c r="K75" s="234"/>
      <c r="L75" s="234"/>
      <c r="M75" s="234"/>
      <c r="N75" s="221"/>
      <c r="O75" s="221"/>
      <c r="P75" s="221"/>
      <c r="Q75" s="221"/>
      <c r="R75" s="221"/>
      <c r="S75" s="221"/>
      <c r="T75" s="222"/>
      <c r="U75" s="221"/>
      <c r="V75" s="211"/>
      <c r="W75" s="211"/>
      <c r="X75" s="211"/>
      <c r="Y75" s="211"/>
      <c r="Z75" s="211"/>
      <c r="AA75" s="211"/>
      <c r="AB75" s="211"/>
      <c r="AC75" s="211"/>
      <c r="AD75" s="211"/>
      <c r="AE75" s="211" t="s">
        <v>127</v>
      </c>
      <c r="AF75" s="211">
        <v>0</v>
      </c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>
      <c r="A76" s="212"/>
      <c r="B76" s="219"/>
      <c r="C76" s="267" t="s">
        <v>174</v>
      </c>
      <c r="D76" s="223"/>
      <c r="E76" s="229">
        <v>7.55</v>
      </c>
      <c r="F76" s="234"/>
      <c r="G76" s="234"/>
      <c r="H76" s="234"/>
      <c r="I76" s="234"/>
      <c r="J76" s="234"/>
      <c r="K76" s="234"/>
      <c r="L76" s="234"/>
      <c r="M76" s="234"/>
      <c r="N76" s="221"/>
      <c r="O76" s="221"/>
      <c r="P76" s="221"/>
      <c r="Q76" s="221"/>
      <c r="R76" s="221"/>
      <c r="S76" s="221"/>
      <c r="T76" s="222"/>
      <c r="U76" s="221"/>
      <c r="V76" s="211"/>
      <c r="W76" s="211"/>
      <c r="X76" s="211"/>
      <c r="Y76" s="211"/>
      <c r="Z76" s="211"/>
      <c r="AA76" s="211"/>
      <c r="AB76" s="211"/>
      <c r="AC76" s="211"/>
      <c r="AD76" s="211"/>
      <c r="AE76" s="211" t="s">
        <v>127</v>
      </c>
      <c r="AF76" s="211">
        <v>0</v>
      </c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>
      <c r="A77" s="212"/>
      <c r="B77" s="219"/>
      <c r="C77" s="267" t="s">
        <v>175</v>
      </c>
      <c r="D77" s="223"/>
      <c r="E77" s="229">
        <v>6.68</v>
      </c>
      <c r="F77" s="234"/>
      <c r="G77" s="234"/>
      <c r="H77" s="234"/>
      <c r="I77" s="234"/>
      <c r="J77" s="234"/>
      <c r="K77" s="234"/>
      <c r="L77" s="234"/>
      <c r="M77" s="234"/>
      <c r="N77" s="221"/>
      <c r="O77" s="221"/>
      <c r="P77" s="221"/>
      <c r="Q77" s="221"/>
      <c r="R77" s="221"/>
      <c r="S77" s="221"/>
      <c r="T77" s="222"/>
      <c r="U77" s="221"/>
      <c r="V77" s="211"/>
      <c r="W77" s="211"/>
      <c r="X77" s="211"/>
      <c r="Y77" s="211"/>
      <c r="Z77" s="211"/>
      <c r="AA77" s="211"/>
      <c r="AB77" s="211"/>
      <c r="AC77" s="211"/>
      <c r="AD77" s="211"/>
      <c r="AE77" s="211" t="s">
        <v>127</v>
      </c>
      <c r="AF77" s="211">
        <v>0</v>
      </c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>
      <c r="A78" s="212"/>
      <c r="B78" s="219"/>
      <c r="C78" s="267" t="s">
        <v>176</v>
      </c>
      <c r="D78" s="223"/>
      <c r="E78" s="229">
        <v>7.16</v>
      </c>
      <c r="F78" s="234"/>
      <c r="G78" s="234"/>
      <c r="H78" s="234"/>
      <c r="I78" s="234"/>
      <c r="J78" s="234"/>
      <c r="K78" s="234"/>
      <c r="L78" s="234"/>
      <c r="M78" s="234"/>
      <c r="N78" s="221"/>
      <c r="O78" s="221"/>
      <c r="P78" s="221"/>
      <c r="Q78" s="221"/>
      <c r="R78" s="221"/>
      <c r="S78" s="221"/>
      <c r="T78" s="222"/>
      <c r="U78" s="221"/>
      <c r="V78" s="211"/>
      <c r="W78" s="211"/>
      <c r="X78" s="211"/>
      <c r="Y78" s="211"/>
      <c r="Z78" s="211"/>
      <c r="AA78" s="211"/>
      <c r="AB78" s="211"/>
      <c r="AC78" s="211"/>
      <c r="AD78" s="211"/>
      <c r="AE78" s="211" t="s">
        <v>127</v>
      </c>
      <c r="AF78" s="211">
        <v>0</v>
      </c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>
      <c r="A79" s="212">
        <v>15</v>
      </c>
      <c r="B79" s="219" t="s">
        <v>197</v>
      </c>
      <c r="C79" s="266" t="s">
        <v>198</v>
      </c>
      <c r="D79" s="221" t="s">
        <v>130</v>
      </c>
      <c r="E79" s="228">
        <v>973.2</v>
      </c>
      <c r="F79" s="233"/>
      <c r="G79" s="234">
        <f>ROUND(E79*F79,2)</f>
        <v>0</v>
      </c>
      <c r="H79" s="233"/>
      <c r="I79" s="234">
        <f>ROUND(E79*H79,2)</f>
        <v>0</v>
      </c>
      <c r="J79" s="233"/>
      <c r="K79" s="234">
        <f>ROUND(E79*J79,2)</f>
        <v>0</v>
      </c>
      <c r="L79" s="234">
        <v>21</v>
      </c>
      <c r="M79" s="234">
        <f>G79*(1+L79/100)</f>
        <v>0</v>
      </c>
      <c r="N79" s="221">
        <v>0</v>
      </c>
      <c r="O79" s="221">
        <f>ROUND(E79*N79,5)</f>
        <v>0</v>
      </c>
      <c r="P79" s="221">
        <v>2.5200000000000001E-3</v>
      </c>
      <c r="Q79" s="221">
        <f>ROUND(E79*P79,5)</f>
        <v>2.4524599999999999</v>
      </c>
      <c r="R79" s="221"/>
      <c r="S79" s="221"/>
      <c r="T79" s="222">
        <v>5.7000000000000002E-2</v>
      </c>
      <c r="U79" s="221">
        <f>ROUND(E79*T79,2)</f>
        <v>55.47</v>
      </c>
      <c r="V79" s="211"/>
      <c r="W79" s="211"/>
      <c r="X79" s="211"/>
      <c r="Y79" s="211"/>
      <c r="Z79" s="211"/>
      <c r="AA79" s="211"/>
      <c r="AB79" s="211"/>
      <c r="AC79" s="211"/>
      <c r="AD79" s="211"/>
      <c r="AE79" s="211" t="s">
        <v>125</v>
      </c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>
      <c r="A80" s="212"/>
      <c r="B80" s="219"/>
      <c r="C80" s="267" t="s">
        <v>199</v>
      </c>
      <c r="D80" s="223"/>
      <c r="E80" s="229">
        <v>677.6</v>
      </c>
      <c r="F80" s="234"/>
      <c r="G80" s="234"/>
      <c r="H80" s="234"/>
      <c r="I80" s="234"/>
      <c r="J80" s="234"/>
      <c r="K80" s="234"/>
      <c r="L80" s="234"/>
      <c r="M80" s="234"/>
      <c r="N80" s="221"/>
      <c r="O80" s="221"/>
      <c r="P80" s="221"/>
      <c r="Q80" s="221"/>
      <c r="R80" s="221"/>
      <c r="S80" s="221"/>
      <c r="T80" s="222"/>
      <c r="U80" s="221"/>
      <c r="V80" s="211"/>
      <c r="W80" s="211"/>
      <c r="X80" s="211"/>
      <c r="Y80" s="211"/>
      <c r="Z80" s="211"/>
      <c r="AA80" s="211"/>
      <c r="AB80" s="211"/>
      <c r="AC80" s="211"/>
      <c r="AD80" s="211"/>
      <c r="AE80" s="211" t="s">
        <v>127</v>
      </c>
      <c r="AF80" s="211">
        <v>0</v>
      </c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>
      <c r="A81" s="212"/>
      <c r="B81" s="219"/>
      <c r="C81" s="267" t="s">
        <v>200</v>
      </c>
      <c r="D81" s="223"/>
      <c r="E81" s="229">
        <v>57.1</v>
      </c>
      <c r="F81" s="234"/>
      <c r="G81" s="234"/>
      <c r="H81" s="234"/>
      <c r="I81" s="234"/>
      <c r="J81" s="234"/>
      <c r="K81" s="234"/>
      <c r="L81" s="234"/>
      <c r="M81" s="234"/>
      <c r="N81" s="221"/>
      <c r="O81" s="221"/>
      <c r="P81" s="221"/>
      <c r="Q81" s="221"/>
      <c r="R81" s="221"/>
      <c r="S81" s="221"/>
      <c r="T81" s="222"/>
      <c r="U81" s="221"/>
      <c r="V81" s="211"/>
      <c r="W81" s="211"/>
      <c r="X81" s="211"/>
      <c r="Y81" s="211"/>
      <c r="Z81" s="211"/>
      <c r="AA81" s="211"/>
      <c r="AB81" s="211"/>
      <c r="AC81" s="211"/>
      <c r="AD81" s="211"/>
      <c r="AE81" s="211" t="s">
        <v>127</v>
      </c>
      <c r="AF81" s="211">
        <v>0</v>
      </c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>
      <c r="A82" s="212"/>
      <c r="B82" s="219"/>
      <c r="C82" s="267" t="s">
        <v>201</v>
      </c>
      <c r="D82" s="223"/>
      <c r="E82" s="229">
        <v>24.6</v>
      </c>
      <c r="F82" s="234"/>
      <c r="G82" s="234"/>
      <c r="H82" s="234"/>
      <c r="I82" s="234"/>
      <c r="J82" s="234"/>
      <c r="K82" s="234"/>
      <c r="L82" s="234"/>
      <c r="M82" s="234"/>
      <c r="N82" s="221"/>
      <c r="O82" s="221"/>
      <c r="P82" s="221"/>
      <c r="Q82" s="221"/>
      <c r="R82" s="221"/>
      <c r="S82" s="221"/>
      <c r="T82" s="222"/>
      <c r="U82" s="221"/>
      <c r="V82" s="211"/>
      <c r="W82" s="211"/>
      <c r="X82" s="211"/>
      <c r="Y82" s="211"/>
      <c r="Z82" s="211"/>
      <c r="AA82" s="211"/>
      <c r="AB82" s="211"/>
      <c r="AC82" s="211"/>
      <c r="AD82" s="211"/>
      <c r="AE82" s="211" t="s">
        <v>127</v>
      </c>
      <c r="AF82" s="211">
        <v>0</v>
      </c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>
      <c r="A83" s="212"/>
      <c r="B83" s="219"/>
      <c r="C83" s="267" t="s">
        <v>202</v>
      </c>
      <c r="D83" s="223"/>
      <c r="E83" s="229">
        <v>75.5</v>
      </c>
      <c r="F83" s="234"/>
      <c r="G83" s="234"/>
      <c r="H83" s="234"/>
      <c r="I83" s="234"/>
      <c r="J83" s="234"/>
      <c r="K83" s="234"/>
      <c r="L83" s="234"/>
      <c r="M83" s="234"/>
      <c r="N83" s="221"/>
      <c r="O83" s="221"/>
      <c r="P83" s="221"/>
      <c r="Q83" s="221"/>
      <c r="R83" s="221"/>
      <c r="S83" s="221"/>
      <c r="T83" s="222"/>
      <c r="U83" s="221"/>
      <c r="V83" s="211"/>
      <c r="W83" s="211"/>
      <c r="X83" s="211"/>
      <c r="Y83" s="211"/>
      <c r="Z83" s="211"/>
      <c r="AA83" s="211"/>
      <c r="AB83" s="211"/>
      <c r="AC83" s="211"/>
      <c r="AD83" s="211"/>
      <c r="AE83" s="211" t="s">
        <v>127</v>
      </c>
      <c r="AF83" s="211">
        <v>0</v>
      </c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>
      <c r="A84" s="212"/>
      <c r="B84" s="219"/>
      <c r="C84" s="267" t="s">
        <v>203</v>
      </c>
      <c r="D84" s="223"/>
      <c r="E84" s="229">
        <v>66.8</v>
      </c>
      <c r="F84" s="234"/>
      <c r="G84" s="234"/>
      <c r="H84" s="234"/>
      <c r="I84" s="234"/>
      <c r="J84" s="234"/>
      <c r="K84" s="234"/>
      <c r="L84" s="234"/>
      <c r="M84" s="234"/>
      <c r="N84" s="221"/>
      <c r="O84" s="221"/>
      <c r="P84" s="221"/>
      <c r="Q84" s="221"/>
      <c r="R84" s="221"/>
      <c r="S84" s="221"/>
      <c r="T84" s="222"/>
      <c r="U84" s="221"/>
      <c r="V84" s="211"/>
      <c r="W84" s="211"/>
      <c r="X84" s="211"/>
      <c r="Y84" s="211"/>
      <c r="Z84" s="211"/>
      <c r="AA84" s="211"/>
      <c r="AB84" s="211"/>
      <c r="AC84" s="211"/>
      <c r="AD84" s="211"/>
      <c r="AE84" s="211" t="s">
        <v>127</v>
      </c>
      <c r="AF84" s="211">
        <v>0</v>
      </c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>
      <c r="A85" s="212"/>
      <c r="B85" s="219"/>
      <c r="C85" s="267" t="s">
        <v>204</v>
      </c>
      <c r="D85" s="223"/>
      <c r="E85" s="229">
        <v>71.599999999999994</v>
      </c>
      <c r="F85" s="234"/>
      <c r="G85" s="234"/>
      <c r="H85" s="234"/>
      <c r="I85" s="234"/>
      <c r="J85" s="234"/>
      <c r="K85" s="234"/>
      <c r="L85" s="234"/>
      <c r="M85" s="234"/>
      <c r="N85" s="221"/>
      <c r="O85" s="221"/>
      <c r="P85" s="221"/>
      <c r="Q85" s="221"/>
      <c r="R85" s="221"/>
      <c r="S85" s="221"/>
      <c r="T85" s="222"/>
      <c r="U85" s="221"/>
      <c r="V85" s="211"/>
      <c r="W85" s="211"/>
      <c r="X85" s="211"/>
      <c r="Y85" s="211"/>
      <c r="Z85" s="211"/>
      <c r="AA85" s="211"/>
      <c r="AB85" s="211"/>
      <c r="AC85" s="211"/>
      <c r="AD85" s="211"/>
      <c r="AE85" s="211" t="s">
        <v>127</v>
      </c>
      <c r="AF85" s="211">
        <v>0</v>
      </c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2.5" outlineLevel="1">
      <c r="A86" s="212">
        <v>16</v>
      </c>
      <c r="B86" s="219" t="s">
        <v>205</v>
      </c>
      <c r="C86" s="266" t="s">
        <v>206</v>
      </c>
      <c r="D86" s="221" t="s">
        <v>130</v>
      </c>
      <c r="E86" s="228">
        <v>77.95</v>
      </c>
      <c r="F86" s="233"/>
      <c r="G86" s="234">
        <f>ROUND(E86*F86,2)</f>
        <v>0</v>
      </c>
      <c r="H86" s="233"/>
      <c r="I86" s="234">
        <f>ROUND(E86*H86,2)</f>
        <v>0</v>
      </c>
      <c r="J86" s="233"/>
      <c r="K86" s="234">
        <f>ROUND(E86*J86,2)</f>
        <v>0</v>
      </c>
      <c r="L86" s="234">
        <v>21</v>
      </c>
      <c r="M86" s="234">
        <f>G86*(1+L86/100)</f>
        <v>0</v>
      </c>
      <c r="N86" s="221">
        <v>0</v>
      </c>
      <c r="O86" s="221">
        <f>ROUND(E86*N86,5)</f>
        <v>0</v>
      </c>
      <c r="P86" s="221">
        <v>0.02</v>
      </c>
      <c r="Q86" s="221">
        <f>ROUND(E86*P86,5)</f>
        <v>1.5589999999999999</v>
      </c>
      <c r="R86" s="221"/>
      <c r="S86" s="221"/>
      <c r="T86" s="222">
        <v>7.8E-2</v>
      </c>
      <c r="U86" s="221">
        <f>ROUND(E86*T86,2)</f>
        <v>6.08</v>
      </c>
      <c r="V86" s="211"/>
      <c r="W86" s="211"/>
      <c r="X86" s="211"/>
      <c r="Y86" s="211"/>
      <c r="Z86" s="211"/>
      <c r="AA86" s="211"/>
      <c r="AB86" s="211"/>
      <c r="AC86" s="211"/>
      <c r="AD86" s="211"/>
      <c r="AE86" s="211" t="s">
        <v>125</v>
      </c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>
      <c r="A87" s="212"/>
      <c r="B87" s="219"/>
      <c r="C87" s="267" t="s">
        <v>207</v>
      </c>
      <c r="D87" s="223"/>
      <c r="E87" s="229">
        <v>48.39</v>
      </c>
      <c r="F87" s="234"/>
      <c r="G87" s="234"/>
      <c r="H87" s="234"/>
      <c r="I87" s="234"/>
      <c r="J87" s="234"/>
      <c r="K87" s="234"/>
      <c r="L87" s="234"/>
      <c r="M87" s="234"/>
      <c r="N87" s="221"/>
      <c r="O87" s="221"/>
      <c r="P87" s="221"/>
      <c r="Q87" s="221"/>
      <c r="R87" s="221"/>
      <c r="S87" s="221"/>
      <c r="T87" s="222"/>
      <c r="U87" s="221"/>
      <c r="V87" s="211"/>
      <c r="W87" s="211"/>
      <c r="X87" s="211"/>
      <c r="Y87" s="211"/>
      <c r="Z87" s="211"/>
      <c r="AA87" s="211"/>
      <c r="AB87" s="211"/>
      <c r="AC87" s="211"/>
      <c r="AD87" s="211"/>
      <c r="AE87" s="211" t="s">
        <v>127</v>
      </c>
      <c r="AF87" s="211">
        <v>0</v>
      </c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>
      <c r="A88" s="212"/>
      <c r="B88" s="219"/>
      <c r="C88" s="267" t="s">
        <v>172</v>
      </c>
      <c r="D88" s="223"/>
      <c r="E88" s="229">
        <v>5.71</v>
      </c>
      <c r="F88" s="234"/>
      <c r="G88" s="234"/>
      <c r="H88" s="234"/>
      <c r="I88" s="234"/>
      <c r="J88" s="234"/>
      <c r="K88" s="234"/>
      <c r="L88" s="234"/>
      <c r="M88" s="234"/>
      <c r="N88" s="221"/>
      <c r="O88" s="221"/>
      <c r="P88" s="221"/>
      <c r="Q88" s="221"/>
      <c r="R88" s="221"/>
      <c r="S88" s="221"/>
      <c r="T88" s="222"/>
      <c r="U88" s="221"/>
      <c r="V88" s="211"/>
      <c r="W88" s="211"/>
      <c r="X88" s="211"/>
      <c r="Y88" s="211"/>
      <c r="Z88" s="211"/>
      <c r="AA88" s="211"/>
      <c r="AB88" s="211"/>
      <c r="AC88" s="211"/>
      <c r="AD88" s="211"/>
      <c r="AE88" s="211" t="s">
        <v>127</v>
      </c>
      <c r="AF88" s="211">
        <v>0</v>
      </c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>
      <c r="A89" s="212"/>
      <c r="B89" s="219"/>
      <c r="C89" s="267" t="s">
        <v>173</v>
      </c>
      <c r="D89" s="223"/>
      <c r="E89" s="229">
        <v>2.46</v>
      </c>
      <c r="F89" s="234"/>
      <c r="G89" s="234"/>
      <c r="H89" s="234"/>
      <c r="I89" s="234"/>
      <c r="J89" s="234"/>
      <c r="K89" s="234"/>
      <c r="L89" s="234"/>
      <c r="M89" s="234"/>
      <c r="N89" s="221"/>
      <c r="O89" s="221"/>
      <c r="P89" s="221"/>
      <c r="Q89" s="221"/>
      <c r="R89" s="221"/>
      <c r="S89" s="221"/>
      <c r="T89" s="222"/>
      <c r="U89" s="221"/>
      <c r="V89" s="211"/>
      <c r="W89" s="211"/>
      <c r="X89" s="211"/>
      <c r="Y89" s="211"/>
      <c r="Z89" s="211"/>
      <c r="AA89" s="211"/>
      <c r="AB89" s="211"/>
      <c r="AC89" s="211"/>
      <c r="AD89" s="211"/>
      <c r="AE89" s="211" t="s">
        <v>127</v>
      </c>
      <c r="AF89" s="211">
        <v>0</v>
      </c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>
      <c r="A90" s="212"/>
      <c r="B90" s="219"/>
      <c r="C90" s="267" t="s">
        <v>174</v>
      </c>
      <c r="D90" s="223"/>
      <c r="E90" s="229">
        <v>7.55</v>
      </c>
      <c r="F90" s="234"/>
      <c r="G90" s="234"/>
      <c r="H90" s="234"/>
      <c r="I90" s="234"/>
      <c r="J90" s="234"/>
      <c r="K90" s="234"/>
      <c r="L90" s="234"/>
      <c r="M90" s="234"/>
      <c r="N90" s="221"/>
      <c r="O90" s="221"/>
      <c r="P90" s="221"/>
      <c r="Q90" s="221"/>
      <c r="R90" s="221"/>
      <c r="S90" s="221"/>
      <c r="T90" s="222"/>
      <c r="U90" s="221"/>
      <c r="V90" s="211"/>
      <c r="W90" s="211"/>
      <c r="X90" s="211"/>
      <c r="Y90" s="211"/>
      <c r="Z90" s="211"/>
      <c r="AA90" s="211"/>
      <c r="AB90" s="211"/>
      <c r="AC90" s="211"/>
      <c r="AD90" s="211"/>
      <c r="AE90" s="211" t="s">
        <v>127</v>
      </c>
      <c r="AF90" s="211">
        <v>0</v>
      </c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>
      <c r="A91" s="212"/>
      <c r="B91" s="219"/>
      <c r="C91" s="267" t="s">
        <v>175</v>
      </c>
      <c r="D91" s="223"/>
      <c r="E91" s="229">
        <v>6.68</v>
      </c>
      <c r="F91" s="234"/>
      <c r="G91" s="234"/>
      <c r="H91" s="234"/>
      <c r="I91" s="234"/>
      <c r="J91" s="234"/>
      <c r="K91" s="234"/>
      <c r="L91" s="234"/>
      <c r="M91" s="234"/>
      <c r="N91" s="221"/>
      <c r="O91" s="221"/>
      <c r="P91" s="221"/>
      <c r="Q91" s="221"/>
      <c r="R91" s="221"/>
      <c r="S91" s="221"/>
      <c r="T91" s="222"/>
      <c r="U91" s="221"/>
      <c r="V91" s="211"/>
      <c r="W91" s="211"/>
      <c r="X91" s="211"/>
      <c r="Y91" s="211"/>
      <c r="Z91" s="211"/>
      <c r="AA91" s="211"/>
      <c r="AB91" s="211"/>
      <c r="AC91" s="211"/>
      <c r="AD91" s="211"/>
      <c r="AE91" s="211" t="s">
        <v>127</v>
      </c>
      <c r="AF91" s="211">
        <v>0</v>
      </c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>
      <c r="A92" s="212"/>
      <c r="B92" s="219"/>
      <c r="C92" s="267" t="s">
        <v>176</v>
      </c>
      <c r="D92" s="223"/>
      <c r="E92" s="229">
        <v>7.16</v>
      </c>
      <c r="F92" s="234"/>
      <c r="G92" s="234"/>
      <c r="H92" s="234"/>
      <c r="I92" s="234"/>
      <c r="J92" s="234"/>
      <c r="K92" s="234"/>
      <c r="L92" s="234"/>
      <c r="M92" s="234"/>
      <c r="N92" s="221"/>
      <c r="O92" s="221"/>
      <c r="P92" s="221"/>
      <c r="Q92" s="221"/>
      <c r="R92" s="221"/>
      <c r="S92" s="221"/>
      <c r="T92" s="222"/>
      <c r="U92" s="221"/>
      <c r="V92" s="211"/>
      <c r="W92" s="211"/>
      <c r="X92" s="211"/>
      <c r="Y92" s="211"/>
      <c r="Z92" s="211"/>
      <c r="AA92" s="211"/>
      <c r="AB92" s="211"/>
      <c r="AC92" s="211"/>
      <c r="AD92" s="211"/>
      <c r="AE92" s="211" t="s">
        <v>127</v>
      </c>
      <c r="AF92" s="211">
        <v>0</v>
      </c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>
      <c r="A93" s="212">
        <v>17</v>
      </c>
      <c r="B93" s="219" t="s">
        <v>208</v>
      </c>
      <c r="C93" s="266" t="s">
        <v>209</v>
      </c>
      <c r="D93" s="221" t="s">
        <v>124</v>
      </c>
      <c r="E93" s="228">
        <v>7</v>
      </c>
      <c r="F93" s="233"/>
      <c r="G93" s="234">
        <f>ROUND(E93*F93,2)</f>
        <v>0</v>
      </c>
      <c r="H93" s="233"/>
      <c r="I93" s="234">
        <f>ROUND(E93*H93,2)</f>
        <v>0</v>
      </c>
      <c r="J93" s="233"/>
      <c r="K93" s="234">
        <f>ROUND(E93*J93,2)</f>
        <v>0</v>
      </c>
      <c r="L93" s="234">
        <v>21</v>
      </c>
      <c r="M93" s="234">
        <f>G93*(1+L93/100)</f>
        <v>0</v>
      </c>
      <c r="N93" s="221">
        <v>0</v>
      </c>
      <c r="O93" s="221">
        <f>ROUND(E93*N93,5)</f>
        <v>0</v>
      </c>
      <c r="P93" s="221">
        <v>0</v>
      </c>
      <c r="Q93" s="221">
        <f>ROUND(E93*P93,5)</f>
        <v>0</v>
      </c>
      <c r="R93" s="221"/>
      <c r="S93" s="221"/>
      <c r="T93" s="222">
        <v>0.05</v>
      </c>
      <c r="U93" s="221">
        <f>ROUND(E93*T93,2)</f>
        <v>0.35</v>
      </c>
      <c r="V93" s="211"/>
      <c r="W93" s="211"/>
      <c r="X93" s="211"/>
      <c r="Y93" s="211"/>
      <c r="Z93" s="211"/>
      <c r="AA93" s="211"/>
      <c r="AB93" s="211"/>
      <c r="AC93" s="211"/>
      <c r="AD93" s="211"/>
      <c r="AE93" s="211" t="s">
        <v>125</v>
      </c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>
      <c r="A94" s="212"/>
      <c r="B94" s="219"/>
      <c r="C94" s="267" t="s">
        <v>210</v>
      </c>
      <c r="D94" s="223"/>
      <c r="E94" s="229">
        <v>7</v>
      </c>
      <c r="F94" s="234"/>
      <c r="G94" s="234"/>
      <c r="H94" s="234"/>
      <c r="I94" s="234"/>
      <c r="J94" s="234"/>
      <c r="K94" s="234"/>
      <c r="L94" s="234"/>
      <c r="M94" s="234"/>
      <c r="N94" s="221"/>
      <c r="O94" s="221"/>
      <c r="P94" s="221"/>
      <c r="Q94" s="221"/>
      <c r="R94" s="221"/>
      <c r="S94" s="221"/>
      <c r="T94" s="222"/>
      <c r="U94" s="221"/>
      <c r="V94" s="211"/>
      <c r="W94" s="211"/>
      <c r="X94" s="211"/>
      <c r="Y94" s="211"/>
      <c r="Z94" s="211"/>
      <c r="AA94" s="211"/>
      <c r="AB94" s="211"/>
      <c r="AC94" s="211"/>
      <c r="AD94" s="211"/>
      <c r="AE94" s="211" t="s">
        <v>127</v>
      </c>
      <c r="AF94" s="211">
        <v>0</v>
      </c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>
      <c r="A95" s="212">
        <v>18</v>
      </c>
      <c r="B95" s="219" t="s">
        <v>211</v>
      </c>
      <c r="C95" s="266" t="s">
        <v>212</v>
      </c>
      <c r="D95" s="221" t="s">
        <v>130</v>
      </c>
      <c r="E95" s="228">
        <v>3.64</v>
      </c>
      <c r="F95" s="233"/>
      <c r="G95" s="234">
        <f>ROUND(E95*F95,2)</f>
        <v>0</v>
      </c>
      <c r="H95" s="233"/>
      <c r="I95" s="234">
        <f>ROUND(E95*H95,2)</f>
        <v>0</v>
      </c>
      <c r="J95" s="233"/>
      <c r="K95" s="234">
        <f>ROUND(E95*J95,2)</f>
        <v>0</v>
      </c>
      <c r="L95" s="234">
        <v>21</v>
      </c>
      <c r="M95" s="234">
        <f>G95*(1+L95/100)</f>
        <v>0</v>
      </c>
      <c r="N95" s="221">
        <v>1E-3</v>
      </c>
      <c r="O95" s="221">
        <f>ROUND(E95*N95,5)</f>
        <v>3.64E-3</v>
      </c>
      <c r="P95" s="221">
        <v>6.7000000000000004E-2</v>
      </c>
      <c r="Q95" s="221">
        <f>ROUND(E95*P95,5)</f>
        <v>0.24388000000000001</v>
      </c>
      <c r="R95" s="221"/>
      <c r="S95" s="221"/>
      <c r="T95" s="222">
        <v>0.53300000000000003</v>
      </c>
      <c r="U95" s="221">
        <f>ROUND(E95*T95,2)</f>
        <v>1.94</v>
      </c>
      <c r="V95" s="211"/>
      <c r="W95" s="211"/>
      <c r="X95" s="211"/>
      <c r="Y95" s="211"/>
      <c r="Z95" s="211"/>
      <c r="AA95" s="211"/>
      <c r="AB95" s="211"/>
      <c r="AC95" s="211"/>
      <c r="AD95" s="211"/>
      <c r="AE95" s="211" t="s">
        <v>125</v>
      </c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>
      <c r="A96" s="212"/>
      <c r="B96" s="219"/>
      <c r="C96" s="267" t="s">
        <v>213</v>
      </c>
      <c r="D96" s="223"/>
      <c r="E96" s="229">
        <v>3.64</v>
      </c>
      <c r="F96" s="234"/>
      <c r="G96" s="234"/>
      <c r="H96" s="234"/>
      <c r="I96" s="234"/>
      <c r="J96" s="234"/>
      <c r="K96" s="234"/>
      <c r="L96" s="234"/>
      <c r="M96" s="234"/>
      <c r="N96" s="221"/>
      <c r="O96" s="221"/>
      <c r="P96" s="221"/>
      <c r="Q96" s="221"/>
      <c r="R96" s="221"/>
      <c r="S96" s="221"/>
      <c r="T96" s="222"/>
      <c r="U96" s="221"/>
      <c r="V96" s="211"/>
      <c r="W96" s="211"/>
      <c r="X96" s="211"/>
      <c r="Y96" s="211"/>
      <c r="Z96" s="211"/>
      <c r="AA96" s="211"/>
      <c r="AB96" s="211"/>
      <c r="AC96" s="211"/>
      <c r="AD96" s="211"/>
      <c r="AE96" s="211" t="s">
        <v>127</v>
      </c>
      <c r="AF96" s="211">
        <v>0</v>
      </c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>
      <c r="A97" s="212">
        <v>19</v>
      </c>
      <c r="B97" s="219" t="s">
        <v>214</v>
      </c>
      <c r="C97" s="266" t="s">
        <v>215</v>
      </c>
      <c r="D97" s="221" t="s">
        <v>130</v>
      </c>
      <c r="E97" s="228">
        <v>0.26</v>
      </c>
      <c r="F97" s="233"/>
      <c r="G97" s="234">
        <f>ROUND(E97*F97,2)</f>
        <v>0</v>
      </c>
      <c r="H97" s="233"/>
      <c r="I97" s="234">
        <f>ROUND(E97*H97,2)</f>
        <v>0</v>
      </c>
      <c r="J97" s="233"/>
      <c r="K97" s="234">
        <f>ROUND(E97*J97,2)</f>
        <v>0</v>
      </c>
      <c r="L97" s="234">
        <v>21</v>
      </c>
      <c r="M97" s="234">
        <f>G97*(1+L97/100)</f>
        <v>0</v>
      </c>
      <c r="N97" s="221">
        <v>6.7000000000000002E-4</v>
      </c>
      <c r="O97" s="221">
        <f>ROUND(E97*N97,5)</f>
        <v>1.7000000000000001E-4</v>
      </c>
      <c r="P97" s="221">
        <v>5.5E-2</v>
      </c>
      <c r="Q97" s="221">
        <f>ROUND(E97*P97,5)</f>
        <v>1.43E-2</v>
      </c>
      <c r="R97" s="221"/>
      <c r="S97" s="221"/>
      <c r="T97" s="222">
        <v>0.48286000000000001</v>
      </c>
      <c r="U97" s="221">
        <f>ROUND(E97*T97,2)</f>
        <v>0.13</v>
      </c>
      <c r="V97" s="211"/>
      <c r="W97" s="211"/>
      <c r="X97" s="211"/>
      <c r="Y97" s="211"/>
      <c r="Z97" s="211"/>
      <c r="AA97" s="211"/>
      <c r="AB97" s="211"/>
      <c r="AC97" s="211"/>
      <c r="AD97" s="211"/>
      <c r="AE97" s="211" t="s">
        <v>216</v>
      </c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>
      <c r="A98" s="212"/>
      <c r="B98" s="219"/>
      <c r="C98" s="267" t="s">
        <v>217</v>
      </c>
      <c r="D98" s="223"/>
      <c r="E98" s="229">
        <v>0.26</v>
      </c>
      <c r="F98" s="234"/>
      <c r="G98" s="234"/>
      <c r="H98" s="234"/>
      <c r="I98" s="234"/>
      <c r="J98" s="234"/>
      <c r="K98" s="234"/>
      <c r="L98" s="234"/>
      <c r="M98" s="234"/>
      <c r="N98" s="221"/>
      <c r="O98" s="221"/>
      <c r="P98" s="221"/>
      <c r="Q98" s="221"/>
      <c r="R98" s="221"/>
      <c r="S98" s="221"/>
      <c r="T98" s="222"/>
      <c r="U98" s="221"/>
      <c r="V98" s="211"/>
      <c r="W98" s="211"/>
      <c r="X98" s="211"/>
      <c r="Y98" s="211"/>
      <c r="Z98" s="211"/>
      <c r="AA98" s="211"/>
      <c r="AB98" s="211"/>
      <c r="AC98" s="211"/>
      <c r="AD98" s="211"/>
      <c r="AE98" s="211" t="s">
        <v>127</v>
      </c>
      <c r="AF98" s="211">
        <v>0</v>
      </c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>
      <c r="A99" s="213" t="s">
        <v>120</v>
      </c>
      <c r="B99" s="220" t="s">
        <v>69</v>
      </c>
      <c r="C99" s="268" t="s">
        <v>70</v>
      </c>
      <c r="D99" s="224"/>
      <c r="E99" s="230"/>
      <c r="F99" s="235"/>
      <c r="G99" s="235">
        <f>SUMIF(AE100:AE126,"&lt;&gt;NOR",G100:G126)</f>
        <v>0</v>
      </c>
      <c r="H99" s="235"/>
      <c r="I99" s="235">
        <f>SUM(I100:I126)</f>
        <v>0</v>
      </c>
      <c r="J99" s="235"/>
      <c r="K99" s="235">
        <f>SUM(K100:K126)</f>
        <v>0</v>
      </c>
      <c r="L99" s="235"/>
      <c r="M99" s="235">
        <f>SUM(M100:M126)</f>
        <v>0</v>
      </c>
      <c r="N99" s="224"/>
      <c r="O99" s="224">
        <f>SUM(O100:O126)</f>
        <v>0</v>
      </c>
      <c r="P99" s="224"/>
      <c r="Q99" s="224">
        <f>SUM(Q100:Q126)</f>
        <v>4.6227599999999995</v>
      </c>
      <c r="R99" s="224"/>
      <c r="S99" s="224"/>
      <c r="T99" s="225"/>
      <c r="U99" s="224">
        <f>SUM(U100:U126)</f>
        <v>84.570000000000007</v>
      </c>
      <c r="AE99" t="s">
        <v>121</v>
      </c>
    </row>
    <row r="100" spans="1:60" outlineLevel="1">
      <c r="A100" s="212">
        <v>20</v>
      </c>
      <c r="B100" s="219" t="s">
        <v>218</v>
      </c>
      <c r="C100" s="266" t="s">
        <v>219</v>
      </c>
      <c r="D100" s="221" t="s">
        <v>142</v>
      </c>
      <c r="E100" s="228">
        <v>96.25</v>
      </c>
      <c r="F100" s="233"/>
      <c r="G100" s="234">
        <f>ROUND(E100*F100,2)</f>
        <v>0</v>
      </c>
      <c r="H100" s="233"/>
      <c r="I100" s="234">
        <f>ROUND(E100*H100,2)</f>
        <v>0</v>
      </c>
      <c r="J100" s="233"/>
      <c r="K100" s="234">
        <f>ROUND(E100*J100,2)</f>
        <v>0</v>
      </c>
      <c r="L100" s="234">
        <v>21</v>
      </c>
      <c r="M100" s="234">
        <f>G100*(1+L100/100)</f>
        <v>0</v>
      </c>
      <c r="N100" s="221">
        <v>0</v>
      </c>
      <c r="O100" s="221">
        <f>ROUND(E100*N100,5)</f>
        <v>0</v>
      </c>
      <c r="P100" s="221">
        <v>2.16E-3</v>
      </c>
      <c r="Q100" s="221">
        <f>ROUND(E100*P100,5)</f>
        <v>0.2079</v>
      </c>
      <c r="R100" s="221"/>
      <c r="S100" s="221"/>
      <c r="T100" s="222">
        <v>0.22</v>
      </c>
      <c r="U100" s="221">
        <f>ROUND(E100*T100,2)</f>
        <v>21.18</v>
      </c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 t="s">
        <v>125</v>
      </c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>
      <c r="A101" s="212"/>
      <c r="B101" s="219"/>
      <c r="C101" s="267" t="s">
        <v>220</v>
      </c>
      <c r="D101" s="223"/>
      <c r="E101" s="229">
        <v>3</v>
      </c>
      <c r="F101" s="234"/>
      <c r="G101" s="234"/>
      <c r="H101" s="234"/>
      <c r="I101" s="234"/>
      <c r="J101" s="234"/>
      <c r="K101" s="234"/>
      <c r="L101" s="234"/>
      <c r="M101" s="234"/>
      <c r="N101" s="221"/>
      <c r="O101" s="221"/>
      <c r="P101" s="221"/>
      <c r="Q101" s="221"/>
      <c r="R101" s="221"/>
      <c r="S101" s="221"/>
      <c r="T101" s="222"/>
      <c r="U101" s="22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 t="s">
        <v>127</v>
      </c>
      <c r="AF101" s="211">
        <v>0</v>
      </c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>
      <c r="A102" s="212"/>
      <c r="B102" s="219"/>
      <c r="C102" s="267" t="s">
        <v>221</v>
      </c>
      <c r="D102" s="223"/>
      <c r="E102" s="229">
        <v>35.43</v>
      </c>
      <c r="F102" s="234"/>
      <c r="G102" s="234"/>
      <c r="H102" s="234"/>
      <c r="I102" s="234"/>
      <c r="J102" s="234"/>
      <c r="K102" s="234"/>
      <c r="L102" s="234"/>
      <c r="M102" s="234"/>
      <c r="N102" s="221"/>
      <c r="O102" s="221"/>
      <c r="P102" s="221"/>
      <c r="Q102" s="221"/>
      <c r="R102" s="221"/>
      <c r="S102" s="221"/>
      <c r="T102" s="222"/>
      <c r="U102" s="22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 t="s">
        <v>127</v>
      </c>
      <c r="AF102" s="211">
        <v>0</v>
      </c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>
      <c r="A103" s="212"/>
      <c r="B103" s="219"/>
      <c r="C103" s="267" t="s">
        <v>222</v>
      </c>
      <c r="D103" s="223"/>
      <c r="E103" s="229">
        <v>10.220000000000001</v>
      </c>
      <c r="F103" s="234"/>
      <c r="G103" s="234"/>
      <c r="H103" s="234"/>
      <c r="I103" s="234"/>
      <c r="J103" s="234"/>
      <c r="K103" s="234"/>
      <c r="L103" s="234"/>
      <c r="M103" s="234"/>
      <c r="N103" s="221"/>
      <c r="O103" s="221"/>
      <c r="P103" s="221"/>
      <c r="Q103" s="221"/>
      <c r="R103" s="221"/>
      <c r="S103" s="221"/>
      <c r="T103" s="222"/>
      <c r="U103" s="22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 t="s">
        <v>127</v>
      </c>
      <c r="AF103" s="211">
        <v>0</v>
      </c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>
      <c r="A104" s="212"/>
      <c r="B104" s="219"/>
      <c r="C104" s="267" t="s">
        <v>223</v>
      </c>
      <c r="D104" s="223"/>
      <c r="E104" s="229">
        <v>5.2</v>
      </c>
      <c r="F104" s="234"/>
      <c r="G104" s="234"/>
      <c r="H104" s="234"/>
      <c r="I104" s="234"/>
      <c r="J104" s="234"/>
      <c r="K104" s="234"/>
      <c r="L104" s="234"/>
      <c r="M104" s="234"/>
      <c r="N104" s="221"/>
      <c r="O104" s="221"/>
      <c r="P104" s="221"/>
      <c r="Q104" s="221"/>
      <c r="R104" s="221"/>
      <c r="S104" s="221"/>
      <c r="T104" s="222"/>
      <c r="U104" s="22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 t="s">
        <v>127</v>
      </c>
      <c r="AF104" s="211">
        <v>0</v>
      </c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>
      <c r="A105" s="212"/>
      <c r="B105" s="219"/>
      <c r="C105" s="267" t="s">
        <v>224</v>
      </c>
      <c r="D105" s="223"/>
      <c r="E105" s="229">
        <v>14.65</v>
      </c>
      <c r="F105" s="234"/>
      <c r="G105" s="234"/>
      <c r="H105" s="234"/>
      <c r="I105" s="234"/>
      <c r="J105" s="234"/>
      <c r="K105" s="234"/>
      <c r="L105" s="234"/>
      <c r="M105" s="234"/>
      <c r="N105" s="221"/>
      <c r="O105" s="221"/>
      <c r="P105" s="221"/>
      <c r="Q105" s="221"/>
      <c r="R105" s="221"/>
      <c r="S105" s="221"/>
      <c r="T105" s="222"/>
      <c r="U105" s="22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 t="s">
        <v>127</v>
      </c>
      <c r="AF105" s="211">
        <v>0</v>
      </c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>
      <c r="A106" s="212"/>
      <c r="B106" s="219"/>
      <c r="C106" s="267" t="s">
        <v>225</v>
      </c>
      <c r="D106" s="223"/>
      <c r="E106" s="229">
        <v>10.96</v>
      </c>
      <c r="F106" s="234"/>
      <c r="G106" s="234"/>
      <c r="H106" s="234"/>
      <c r="I106" s="234"/>
      <c r="J106" s="234"/>
      <c r="K106" s="234"/>
      <c r="L106" s="234"/>
      <c r="M106" s="234"/>
      <c r="N106" s="221"/>
      <c r="O106" s="221"/>
      <c r="P106" s="221"/>
      <c r="Q106" s="221"/>
      <c r="R106" s="221"/>
      <c r="S106" s="221"/>
      <c r="T106" s="222"/>
      <c r="U106" s="22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 t="s">
        <v>127</v>
      </c>
      <c r="AF106" s="211">
        <v>0</v>
      </c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>
      <c r="A107" s="212"/>
      <c r="B107" s="219"/>
      <c r="C107" s="267" t="s">
        <v>226</v>
      </c>
      <c r="D107" s="223"/>
      <c r="E107" s="229">
        <v>10.7</v>
      </c>
      <c r="F107" s="234"/>
      <c r="G107" s="234"/>
      <c r="H107" s="234"/>
      <c r="I107" s="234"/>
      <c r="J107" s="234"/>
      <c r="K107" s="234"/>
      <c r="L107" s="234"/>
      <c r="M107" s="234"/>
      <c r="N107" s="221"/>
      <c r="O107" s="221"/>
      <c r="P107" s="221"/>
      <c r="Q107" s="221"/>
      <c r="R107" s="221"/>
      <c r="S107" s="221"/>
      <c r="T107" s="222"/>
      <c r="U107" s="22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 t="s">
        <v>127</v>
      </c>
      <c r="AF107" s="211">
        <v>0</v>
      </c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>
      <c r="A108" s="212"/>
      <c r="B108" s="219"/>
      <c r="C108" s="267" t="s">
        <v>227</v>
      </c>
      <c r="D108" s="223"/>
      <c r="E108" s="229">
        <v>6.09</v>
      </c>
      <c r="F108" s="234"/>
      <c r="G108" s="234"/>
      <c r="H108" s="234"/>
      <c r="I108" s="234"/>
      <c r="J108" s="234"/>
      <c r="K108" s="234"/>
      <c r="L108" s="234"/>
      <c r="M108" s="234"/>
      <c r="N108" s="221"/>
      <c r="O108" s="221"/>
      <c r="P108" s="221"/>
      <c r="Q108" s="221"/>
      <c r="R108" s="221"/>
      <c r="S108" s="221"/>
      <c r="T108" s="222"/>
      <c r="U108" s="22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 t="s">
        <v>127</v>
      </c>
      <c r="AF108" s="211">
        <v>0</v>
      </c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>
      <c r="A109" s="212">
        <v>21</v>
      </c>
      <c r="B109" s="219" t="s">
        <v>228</v>
      </c>
      <c r="C109" s="266" t="s">
        <v>229</v>
      </c>
      <c r="D109" s="221" t="s">
        <v>142</v>
      </c>
      <c r="E109" s="228">
        <v>48.08</v>
      </c>
      <c r="F109" s="233"/>
      <c r="G109" s="234">
        <f>ROUND(E109*F109,2)</f>
        <v>0</v>
      </c>
      <c r="H109" s="233"/>
      <c r="I109" s="234">
        <f>ROUND(E109*H109,2)</f>
        <v>0</v>
      </c>
      <c r="J109" s="233"/>
      <c r="K109" s="234">
        <f>ROUND(E109*J109,2)</f>
        <v>0</v>
      </c>
      <c r="L109" s="234">
        <v>21</v>
      </c>
      <c r="M109" s="234">
        <f>G109*(1+L109/100)</f>
        <v>0</v>
      </c>
      <c r="N109" s="221">
        <v>0</v>
      </c>
      <c r="O109" s="221">
        <f>ROUND(E109*N109,5)</f>
        <v>0</v>
      </c>
      <c r="P109" s="221">
        <v>1.6199999999999999E-3</v>
      </c>
      <c r="Q109" s="221">
        <f>ROUND(E109*P109,5)</f>
        <v>7.7890000000000001E-2</v>
      </c>
      <c r="R109" s="221"/>
      <c r="S109" s="221"/>
      <c r="T109" s="222">
        <v>0.14000000000000001</v>
      </c>
      <c r="U109" s="221">
        <f>ROUND(E109*T109,2)</f>
        <v>6.73</v>
      </c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 t="s">
        <v>125</v>
      </c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>
      <c r="A110" s="212"/>
      <c r="B110" s="219"/>
      <c r="C110" s="267" t="s">
        <v>159</v>
      </c>
      <c r="D110" s="223"/>
      <c r="E110" s="229">
        <v>6</v>
      </c>
      <c r="F110" s="234"/>
      <c r="G110" s="234"/>
      <c r="H110" s="234"/>
      <c r="I110" s="234"/>
      <c r="J110" s="234"/>
      <c r="K110" s="234"/>
      <c r="L110" s="234"/>
      <c r="M110" s="234"/>
      <c r="N110" s="221"/>
      <c r="O110" s="221"/>
      <c r="P110" s="221"/>
      <c r="Q110" s="221"/>
      <c r="R110" s="221"/>
      <c r="S110" s="221"/>
      <c r="T110" s="222"/>
      <c r="U110" s="22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 t="s">
        <v>127</v>
      </c>
      <c r="AF110" s="211">
        <v>0</v>
      </c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ht="22.5" outlineLevel="1">
      <c r="A111" s="212"/>
      <c r="B111" s="219"/>
      <c r="C111" s="267" t="s">
        <v>230</v>
      </c>
      <c r="D111" s="223"/>
      <c r="E111" s="229">
        <v>32.28</v>
      </c>
      <c r="F111" s="234"/>
      <c r="G111" s="234"/>
      <c r="H111" s="234"/>
      <c r="I111" s="234"/>
      <c r="J111" s="234"/>
      <c r="K111" s="234"/>
      <c r="L111" s="234"/>
      <c r="M111" s="234"/>
      <c r="N111" s="221"/>
      <c r="O111" s="221"/>
      <c r="P111" s="221"/>
      <c r="Q111" s="221"/>
      <c r="R111" s="221"/>
      <c r="S111" s="221"/>
      <c r="T111" s="222"/>
      <c r="U111" s="22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 t="s">
        <v>127</v>
      </c>
      <c r="AF111" s="211">
        <v>0</v>
      </c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>
      <c r="A112" s="212"/>
      <c r="B112" s="219"/>
      <c r="C112" s="267" t="s">
        <v>231</v>
      </c>
      <c r="D112" s="223"/>
      <c r="E112" s="229">
        <v>9.8000000000000007</v>
      </c>
      <c r="F112" s="234"/>
      <c r="G112" s="234"/>
      <c r="H112" s="234"/>
      <c r="I112" s="234"/>
      <c r="J112" s="234"/>
      <c r="K112" s="234"/>
      <c r="L112" s="234"/>
      <c r="M112" s="234"/>
      <c r="N112" s="221"/>
      <c r="O112" s="221"/>
      <c r="P112" s="221"/>
      <c r="Q112" s="221"/>
      <c r="R112" s="221"/>
      <c r="S112" s="221"/>
      <c r="T112" s="222"/>
      <c r="U112" s="22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 t="s">
        <v>127</v>
      </c>
      <c r="AF112" s="211">
        <v>0</v>
      </c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>
      <c r="A113" s="212">
        <v>22</v>
      </c>
      <c r="B113" s="219" t="s">
        <v>232</v>
      </c>
      <c r="C113" s="266" t="s">
        <v>233</v>
      </c>
      <c r="D113" s="221" t="s">
        <v>124</v>
      </c>
      <c r="E113" s="228">
        <v>3</v>
      </c>
      <c r="F113" s="233"/>
      <c r="G113" s="234">
        <f>ROUND(E113*F113,2)</f>
        <v>0</v>
      </c>
      <c r="H113" s="233"/>
      <c r="I113" s="234">
        <f>ROUND(E113*H113,2)</f>
        <v>0</v>
      </c>
      <c r="J113" s="233"/>
      <c r="K113" s="234">
        <f>ROUND(E113*J113,2)</f>
        <v>0</v>
      </c>
      <c r="L113" s="234">
        <v>21</v>
      </c>
      <c r="M113" s="234">
        <f>G113*(1+L113/100)</f>
        <v>0</v>
      </c>
      <c r="N113" s="221">
        <v>0</v>
      </c>
      <c r="O113" s="221">
        <f>ROUND(E113*N113,5)</f>
        <v>0</v>
      </c>
      <c r="P113" s="221">
        <v>3.2000000000000001E-2</v>
      </c>
      <c r="Q113" s="221">
        <f>ROUND(E113*P113,5)</f>
        <v>9.6000000000000002E-2</v>
      </c>
      <c r="R113" s="221"/>
      <c r="S113" s="221"/>
      <c r="T113" s="222">
        <v>0.83699999999999997</v>
      </c>
      <c r="U113" s="221">
        <f>ROUND(E113*T113,2)</f>
        <v>2.5099999999999998</v>
      </c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 t="s">
        <v>125</v>
      </c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>
      <c r="A114" s="212"/>
      <c r="B114" s="219"/>
      <c r="C114" s="267" t="s">
        <v>234</v>
      </c>
      <c r="D114" s="223"/>
      <c r="E114" s="229">
        <v>3</v>
      </c>
      <c r="F114" s="234"/>
      <c r="G114" s="234"/>
      <c r="H114" s="234"/>
      <c r="I114" s="234"/>
      <c r="J114" s="234"/>
      <c r="K114" s="234"/>
      <c r="L114" s="234"/>
      <c r="M114" s="234"/>
      <c r="N114" s="221"/>
      <c r="O114" s="221"/>
      <c r="P114" s="221"/>
      <c r="Q114" s="221"/>
      <c r="R114" s="221"/>
      <c r="S114" s="221"/>
      <c r="T114" s="222"/>
      <c r="U114" s="22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 t="s">
        <v>127</v>
      </c>
      <c r="AF114" s="211">
        <v>0</v>
      </c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>
      <c r="A115" s="212">
        <v>23</v>
      </c>
      <c r="B115" s="219" t="s">
        <v>235</v>
      </c>
      <c r="C115" s="266" t="s">
        <v>236</v>
      </c>
      <c r="D115" s="221" t="s">
        <v>130</v>
      </c>
      <c r="E115" s="228">
        <v>62.367199999999997</v>
      </c>
      <c r="F115" s="233"/>
      <c r="G115" s="234">
        <f>ROUND(E115*F115,2)</f>
        <v>0</v>
      </c>
      <c r="H115" s="233"/>
      <c r="I115" s="234">
        <f>ROUND(E115*H115,2)</f>
        <v>0</v>
      </c>
      <c r="J115" s="233"/>
      <c r="K115" s="234">
        <f>ROUND(E115*J115,2)</f>
        <v>0</v>
      </c>
      <c r="L115" s="234">
        <v>21</v>
      </c>
      <c r="M115" s="234">
        <f>G115*(1+L115/100)</f>
        <v>0</v>
      </c>
      <c r="N115" s="221">
        <v>0</v>
      </c>
      <c r="O115" s="221">
        <f>ROUND(E115*N115,5)</f>
        <v>0</v>
      </c>
      <c r="P115" s="221">
        <v>6.8000000000000005E-2</v>
      </c>
      <c r="Q115" s="221">
        <f>ROUND(E115*P115,5)</f>
        <v>4.2409699999999999</v>
      </c>
      <c r="R115" s="221"/>
      <c r="S115" s="221"/>
      <c r="T115" s="222">
        <v>0.3</v>
      </c>
      <c r="U115" s="221">
        <f>ROUND(E115*T115,2)</f>
        <v>18.71</v>
      </c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 t="s">
        <v>125</v>
      </c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ht="22.5" outlineLevel="1">
      <c r="A116" s="212"/>
      <c r="B116" s="219"/>
      <c r="C116" s="267" t="s">
        <v>153</v>
      </c>
      <c r="D116" s="223"/>
      <c r="E116" s="229">
        <v>47.074800000000003</v>
      </c>
      <c r="F116" s="234"/>
      <c r="G116" s="234"/>
      <c r="H116" s="234"/>
      <c r="I116" s="234"/>
      <c r="J116" s="234"/>
      <c r="K116" s="234"/>
      <c r="L116" s="234"/>
      <c r="M116" s="234"/>
      <c r="N116" s="221"/>
      <c r="O116" s="221"/>
      <c r="P116" s="221"/>
      <c r="Q116" s="221"/>
      <c r="R116" s="221"/>
      <c r="S116" s="221"/>
      <c r="T116" s="222"/>
      <c r="U116" s="22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 t="s">
        <v>127</v>
      </c>
      <c r="AF116" s="211">
        <v>0</v>
      </c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>
      <c r="A117" s="212"/>
      <c r="B117" s="219"/>
      <c r="C117" s="267" t="s">
        <v>154</v>
      </c>
      <c r="D117" s="223"/>
      <c r="E117" s="229">
        <v>0.70499999999999996</v>
      </c>
      <c r="F117" s="234"/>
      <c r="G117" s="234"/>
      <c r="H117" s="234"/>
      <c r="I117" s="234"/>
      <c r="J117" s="234"/>
      <c r="K117" s="234"/>
      <c r="L117" s="234"/>
      <c r="M117" s="234"/>
      <c r="N117" s="221"/>
      <c r="O117" s="221"/>
      <c r="P117" s="221"/>
      <c r="Q117" s="221"/>
      <c r="R117" s="221"/>
      <c r="S117" s="221"/>
      <c r="T117" s="222"/>
      <c r="U117" s="22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 t="s">
        <v>127</v>
      </c>
      <c r="AF117" s="211">
        <v>0</v>
      </c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outlineLevel="1">
      <c r="A118" s="212"/>
      <c r="B118" s="219"/>
      <c r="C118" s="267" t="s">
        <v>155</v>
      </c>
      <c r="D118" s="223"/>
      <c r="E118" s="229">
        <v>14.352399999999999</v>
      </c>
      <c r="F118" s="234"/>
      <c r="G118" s="234"/>
      <c r="H118" s="234"/>
      <c r="I118" s="234"/>
      <c r="J118" s="234"/>
      <c r="K118" s="234"/>
      <c r="L118" s="234"/>
      <c r="M118" s="234"/>
      <c r="N118" s="221"/>
      <c r="O118" s="221"/>
      <c r="P118" s="221"/>
      <c r="Q118" s="221"/>
      <c r="R118" s="221"/>
      <c r="S118" s="221"/>
      <c r="T118" s="222"/>
      <c r="U118" s="22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 t="s">
        <v>127</v>
      </c>
      <c r="AF118" s="211">
        <v>0</v>
      </c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>
      <c r="A119" s="212"/>
      <c r="B119" s="219"/>
      <c r="C119" s="267" t="s">
        <v>156</v>
      </c>
      <c r="D119" s="223"/>
      <c r="E119" s="229">
        <v>0.23499999999999999</v>
      </c>
      <c r="F119" s="234"/>
      <c r="G119" s="234"/>
      <c r="H119" s="234"/>
      <c r="I119" s="234"/>
      <c r="J119" s="234"/>
      <c r="K119" s="234"/>
      <c r="L119" s="234"/>
      <c r="M119" s="234"/>
      <c r="N119" s="221"/>
      <c r="O119" s="221"/>
      <c r="P119" s="221"/>
      <c r="Q119" s="221"/>
      <c r="R119" s="221"/>
      <c r="S119" s="221"/>
      <c r="T119" s="222"/>
      <c r="U119" s="22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 t="s">
        <v>127</v>
      </c>
      <c r="AF119" s="211">
        <v>0</v>
      </c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>
      <c r="A120" s="212">
        <v>24</v>
      </c>
      <c r="B120" s="219" t="s">
        <v>237</v>
      </c>
      <c r="C120" s="266" t="s">
        <v>238</v>
      </c>
      <c r="D120" s="221" t="s">
        <v>239</v>
      </c>
      <c r="E120" s="228">
        <v>9.9936100000000003</v>
      </c>
      <c r="F120" s="233"/>
      <c r="G120" s="234">
        <f>ROUND(E120*F120,2)</f>
        <v>0</v>
      </c>
      <c r="H120" s="233"/>
      <c r="I120" s="234">
        <f>ROUND(E120*H120,2)</f>
        <v>0</v>
      </c>
      <c r="J120" s="233"/>
      <c r="K120" s="234">
        <f>ROUND(E120*J120,2)</f>
        <v>0</v>
      </c>
      <c r="L120" s="234">
        <v>21</v>
      </c>
      <c r="M120" s="234">
        <f>G120*(1+L120/100)</f>
        <v>0</v>
      </c>
      <c r="N120" s="221">
        <v>0</v>
      </c>
      <c r="O120" s="221">
        <f>ROUND(E120*N120,5)</f>
        <v>0</v>
      </c>
      <c r="P120" s="221">
        <v>0</v>
      </c>
      <c r="Q120" s="221">
        <f>ROUND(E120*P120,5)</f>
        <v>0</v>
      </c>
      <c r="R120" s="221"/>
      <c r="S120" s="221"/>
      <c r="T120" s="222">
        <v>0.94199999999999995</v>
      </c>
      <c r="U120" s="221">
        <f>ROUND(E120*T120,2)</f>
        <v>9.41</v>
      </c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 t="s">
        <v>125</v>
      </c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>
      <c r="A121" s="212">
        <v>25</v>
      </c>
      <c r="B121" s="219" t="s">
        <v>240</v>
      </c>
      <c r="C121" s="266" t="s">
        <v>241</v>
      </c>
      <c r="D121" s="221" t="s">
        <v>239</v>
      </c>
      <c r="E121" s="228">
        <v>9.9936100000000003</v>
      </c>
      <c r="F121" s="233"/>
      <c r="G121" s="234">
        <f>ROUND(E121*F121,2)</f>
        <v>0</v>
      </c>
      <c r="H121" s="233"/>
      <c r="I121" s="234">
        <f>ROUND(E121*H121,2)</f>
        <v>0</v>
      </c>
      <c r="J121" s="233"/>
      <c r="K121" s="234">
        <f>ROUND(E121*J121,2)</f>
        <v>0</v>
      </c>
      <c r="L121" s="234">
        <v>21</v>
      </c>
      <c r="M121" s="234">
        <f>G121*(1+L121/100)</f>
        <v>0</v>
      </c>
      <c r="N121" s="221">
        <v>0</v>
      </c>
      <c r="O121" s="221">
        <f>ROUND(E121*N121,5)</f>
        <v>0</v>
      </c>
      <c r="P121" s="221">
        <v>0</v>
      </c>
      <c r="Q121" s="221">
        <f>ROUND(E121*P121,5)</f>
        <v>0</v>
      </c>
      <c r="R121" s="221"/>
      <c r="S121" s="221"/>
      <c r="T121" s="222">
        <v>0.105</v>
      </c>
      <c r="U121" s="221">
        <f>ROUND(E121*T121,2)</f>
        <v>1.05</v>
      </c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 t="s">
        <v>125</v>
      </c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>
      <c r="A122" s="212">
        <v>26</v>
      </c>
      <c r="B122" s="219" t="s">
        <v>242</v>
      </c>
      <c r="C122" s="266" t="s">
        <v>243</v>
      </c>
      <c r="D122" s="221" t="s">
        <v>239</v>
      </c>
      <c r="E122" s="228">
        <v>9.9936100000000003</v>
      </c>
      <c r="F122" s="233"/>
      <c r="G122" s="234">
        <f>ROUND(E122*F122,2)</f>
        <v>0</v>
      </c>
      <c r="H122" s="233"/>
      <c r="I122" s="234">
        <f>ROUND(E122*H122,2)</f>
        <v>0</v>
      </c>
      <c r="J122" s="233"/>
      <c r="K122" s="234">
        <f>ROUND(E122*J122,2)</f>
        <v>0</v>
      </c>
      <c r="L122" s="234">
        <v>21</v>
      </c>
      <c r="M122" s="234">
        <f>G122*(1+L122/100)</f>
        <v>0</v>
      </c>
      <c r="N122" s="221">
        <v>0</v>
      </c>
      <c r="O122" s="221">
        <f>ROUND(E122*N122,5)</f>
        <v>0</v>
      </c>
      <c r="P122" s="221">
        <v>0</v>
      </c>
      <c r="Q122" s="221">
        <f>ROUND(E122*P122,5)</f>
        <v>0</v>
      </c>
      <c r="R122" s="221"/>
      <c r="S122" s="221"/>
      <c r="T122" s="222">
        <v>2.0089999999999999</v>
      </c>
      <c r="U122" s="221">
        <f>ROUND(E122*T122,2)</f>
        <v>20.079999999999998</v>
      </c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 t="s">
        <v>125</v>
      </c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>
      <c r="A123" s="212">
        <v>27</v>
      </c>
      <c r="B123" s="219" t="s">
        <v>244</v>
      </c>
      <c r="C123" s="266" t="s">
        <v>245</v>
      </c>
      <c r="D123" s="221" t="s">
        <v>239</v>
      </c>
      <c r="E123" s="228">
        <v>9.9936100000000003</v>
      </c>
      <c r="F123" s="233"/>
      <c r="G123" s="234">
        <f>ROUND(E123*F123,2)</f>
        <v>0</v>
      </c>
      <c r="H123" s="233"/>
      <c r="I123" s="234">
        <f>ROUND(E123*H123,2)</f>
        <v>0</v>
      </c>
      <c r="J123" s="233"/>
      <c r="K123" s="234">
        <f>ROUND(E123*J123,2)</f>
        <v>0</v>
      </c>
      <c r="L123" s="234">
        <v>21</v>
      </c>
      <c r="M123" s="234">
        <f>G123*(1+L123/100)</f>
        <v>0</v>
      </c>
      <c r="N123" s="221">
        <v>0</v>
      </c>
      <c r="O123" s="221">
        <f>ROUND(E123*N123,5)</f>
        <v>0</v>
      </c>
      <c r="P123" s="221">
        <v>0</v>
      </c>
      <c r="Q123" s="221">
        <f>ROUND(E123*P123,5)</f>
        <v>0</v>
      </c>
      <c r="R123" s="221"/>
      <c r="S123" s="221"/>
      <c r="T123" s="222">
        <v>0.49</v>
      </c>
      <c r="U123" s="221">
        <f>ROUND(E123*T123,2)</f>
        <v>4.9000000000000004</v>
      </c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 t="s">
        <v>125</v>
      </c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>
      <c r="A124" s="212">
        <v>28</v>
      </c>
      <c r="B124" s="219" t="s">
        <v>246</v>
      </c>
      <c r="C124" s="266" t="s">
        <v>247</v>
      </c>
      <c r="D124" s="221" t="s">
        <v>239</v>
      </c>
      <c r="E124" s="228">
        <v>189.87859</v>
      </c>
      <c r="F124" s="233"/>
      <c r="G124" s="234">
        <f>ROUND(E124*F124,2)</f>
        <v>0</v>
      </c>
      <c r="H124" s="233"/>
      <c r="I124" s="234">
        <f>ROUND(E124*H124,2)</f>
        <v>0</v>
      </c>
      <c r="J124" s="233"/>
      <c r="K124" s="234">
        <f>ROUND(E124*J124,2)</f>
        <v>0</v>
      </c>
      <c r="L124" s="234">
        <v>21</v>
      </c>
      <c r="M124" s="234">
        <f>G124*(1+L124/100)</f>
        <v>0</v>
      </c>
      <c r="N124" s="221">
        <v>0</v>
      </c>
      <c r="O124" s="221">
        <f>ROUND(E124*N124,5)</f>
        <v>0</v>
      </c>
      <c r="P124" s="221">
        <v>0</v>
      </c>
      <c r="Q124" s="221">
        <f>ROUND(E124*P124,5)</f>
        <v>0</v>
      </c>
      <c r="R124" s="221"/>
      <c r="S124" s="221"/>
      <c r="T124" s="222">
        <v>0</v>
      </c>
      <c r="U124" s="221">
        <f>ROUND(E124*T124,2)</f>
        <v>0</v>
      </c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 t="s">
        <v>125</v>
      </c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>
      <c r="A125" s="212"/>
      <c r="B125" s="219"/>
      <c r="C125" s="267" t="s">
        <v>248</v>
      </c>
      <c r="D125" s="223"/>
      <c r="E125" s="229">
        <v>189.87859</v>
      </c>
      <c r="F125" s="234"/>
      <c r="G125" s="234"/>
      <c r="H125" s="234"/>
      <c r="I125" s="234"/>
      <c r="J125" s="234"/>
      <c r="K125" s="234"/>
      <c r="L125" s="234"/>
      <c r="M125" s="234"/>
      <c r="N125" s="221"/>
      <c r="O125" s="221"/>
      <c r="P125" s="221"/>
      <c r="Q125" s="221"/>
      <c r="R125" s="221"/>
      <c r="S125" s="221"/>
      <c r="T125" s="222"/>
      <c r="U125" s="22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 t="s">
        <v>127</v>
      </c>
      <c r="AF125" s="211">
        <v>0</v>
      </c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>
      <c r="A126" s="212">
        <v>29</v>
      </c>
      <c r="B126" s="219" t="s">
        <v>249</v>
      </c>
      <c r="C126" s="266" t="s">
        <v>250</v>
      </c>
      <c r="D126" s="221" t="s">
        <v>239</v>
      </c>
      <c r="E126" s="228">
        <v>9.9936100000000003</v>
      </c>
      <c r="F126" s="233"/>
      <c r="G126" s="234">
        <f>ROUND(E126*F126,2)</f>
        <v>0</v>
      </c>
      <c r="H126" s="233"/>
      <c r="I126" s="234">
        <f>ROUND(E126*H126,2)</f>
        <v>0</v>
      </c>
      <c r="J126" s="233"/>
      <c r="K126" s="234">
        <f>ROUND(E126*J126,2)</f>
        <v>0</v>
      </c>
      <c r="L126" s="234">
        <v>21</v>
      </c>
      <c r="M126" s="234">
        <f>G126*(1+L126/100)</f>
        <v>0</v>
      </c>
      <c r="N126" s="221">
        <v>0</v>
      </c>
      <c r="O126" s="221">
        <f>ROUND(E126*N126,5)</f>
        <v>0</v>
      </c>
      <c r="P126" s="221">
        <v>0</v>
      </c>
      <c r="Q126" s="221">
        <f>ROUND(E126*P126,5)</f>
        <v>0</v>
      </c>
      <c r="R126" s="221"/>
      <c r="S126" s="221"/>
      <c r="T126" s="222">
        <v>0</v>
      </c>
      <c r="U126" s="221">
        <f>ROUND(E126*T126,2)</f>
        <v>0</v>
      </c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 t="s">
        <v>125</v>
      </c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>
      <c r="A127" s="213" t="s">
        <v>120</v>
      </c>
      <c r="B127" s="220" t="s">
        <v>71</v>
      </c>
      <c r="C127" s="268" t="s">
        <v>72</v>
      </c>
      <c r="D127" s="224"/>
      <c r="E127" s="230"/>
      <c r="F127" s="235"/>
      <c r="G127" s="235">
        <f>SUMIF(AE128:AE128,"&lt;&gt;NOR",G128:G128)</f>
        <v>0</v>
      </c>
      <c r="H127" s="235"/>
      <c r="I127" s="235">
        <f>SUM(I128:I128)</f>
        <v>0</v>
      </c>
      <c r="J127" s="235"/>
      <c r="K127" s="235">
        <f>SUM(K128:K128)</f>
        <v>0</v>
      </c>
      <c r="L127" s="235"/>
      <c r="M127" s="235">
        <f>SUM(M128:M128)</f>
        <v>0</v>
      </c>
      <c r="N127" s="224"/>
      <c r="O127" s="224">
        <f>SUM(O128:O128)</f>
        <v>0</v>
      </c>
      <c r="P127" s="224"/>
      <c r="Q127" s="224">
        <f>SUM(Q128:Q128)</f>
        <v>0</v>
      </c>
      <c r="R127" s="224"/>
      <c r="S127" s="224"/>
      <c r="T127" s="225"/>
      <c r="U127" s="224">
        <f>SUM(U128:U128)</f>
        <v>11.17</v>
      </c>
      <c r="AE127" t="s">
        <v>121</v>
      </c>
    </row>
    <row r="128" spans="1:60" ht="22.5" outlineLevel="1">
      <c r="A128" s="212">
        <v>30</v>
      </c>
      <c r="B128" s="219" t="s">
        <v>251</v>
      </c>
      <c r="C128" s="266" t="s">
        <v>252</v>
      </c>
      <c r="D128" s="221" t="s">
        <v>239</v>
      </c>
      <c r="E128" s="228">
        <v>5.3185500000000001</v>
      </c>
      <c r="F128" s="233"/>
      <c r="G128" s="234">
        <f>ROUND(E128*F128,2)</f>
        <v>0</v>
      </c>
      <c r="H128" s="233"/>
      <c r="I128" s="234">
        <f>ROUND(E128*H128,2)</f>
        <v>0</v>
      </c>
      <c r="J128" s="233"/>
      <c r="K128" s="234">
        <f>ROUND(E128*J128,2)</f>
        <v>0</v>
      </c>
      <c r="L128" s="234">
        <v>21</v>
      </c>
      <c r="M128" s="234">
        <f>G128*(1+L128/100)</f>
        <v>0</v>
      </c>
      <c r="N128" s="221">
        <v>0</v>
      </c>
      <c r="O128" s="221">
        <f>ROUND(E128*N128,5)</f>
        <v>0</v>
      </c>
      <c r="P128" s="221">
        <v>0</v>
      </c>
      <c r="Q128" s="221">
        <f>ROUND(E128*P128,5)</f>
        <v>0</v>
      </c>
      <c r="R128" s="221"/>
      <c r="S128" s="221"/>
      <c r="T128" s="222">
        <v>2.1</v>
      </c>
      <c r="U128" s="221">
        <f>ROUND(E128*T128,2)</f>
        <v>11.17</v>
      </c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 t="s">
        <v>125</v>
      </c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>
      <c r="A129" s="213" t="s">
        <v>120</v>
      </c>
      <c r="B129" s="220" t="s">
        <v>73</v>
      </c>
      <c r="C129" s="268" t="s">
        <v>74</v>
      </c>
      <c r="D129" s="224"/>
      <c r="E129" s="230"/>
      <c r="F129" s="235"/>
      <c r="G129" s="235">
        <f>SUMIF(AE130:AE151,"&lt;&gt;NOR",G130:G151)</f>
        <v>0</v>
      </c>
      <c r="H129" s="235"/>
      <c r="I129" s="235">
        <f>SUM(I130:I151)</f>
        <v>0</v>
      </c>
      <c r="J129" s="235"/>
      <c r="K129" s="235">
        <f>SUM(K130:K151)</f>
        <v>0</v>
      </c>
      <c r="L129" s="235"/>
      <c r="M129" s="235">
        <f>SUM(M130:M151)</f>
        <v>0</v>
      </c>
      <c r="N129" s="224"/>
      <c r="O129" s="224">
        <f>SUM(O130:O151)</f>
        <v>3.8010000000000002E-2</v>
      </c>
      <c r="P129" s="224"/>
      <c r="Q129" s="224">
        <f>SUM(Q130:Q151)</f>
        <v>0</v>
      </c>
      <c r="R129" s="224"/>
      <c r="S129" s="224"/>
      <c r="T129" s="225"/>
      <c r="U129" s="224">
        <f>SUM(U130:U151)</f>
        <v>6.2600000000000007</v>
      </c>
      <c r="AE129" t="s">
        <v>121</v>
      </c>
    </row>
    <row r="130" spans="1:60" outlineLevel="1">
      <c r="A130" s="212">
        <v>31</v>
      </c>
      <c r="B130" s="219" t="s">
        <v>253</v>
      </c>
      <c r="C130" s="266" t="s">
        <v>254</v>
      </c>
      <c r="D130" s="221" t="s">
        <v>130</v>
      </c>
      <c r="E130" s="228">
        <v>11.25</v>
      </c>
      <c r="F130" s="233"/>
      <c r="G130" s="234">
        <f>ROUND(E130*F130,2)</f>
        <v>0</v>
      </c>
      <c r="H130" s="233"/>
      <c r="I130" s="234">
        <f>ROUND(E130*H130,2)</f>
        <v>0</v>
      </c>
      <c r="J130" s="233"/>
      <c r="K130" s="234">
        <f>ROUND(E130*J130,2)</f>
        <v>0</v>
      </c>
      <c r="L130" s="234">
        <v>21</v>
      </c>
      <c r="M130" s="234">
        <f>G130*(1+L130/100)</f>
        <v>0</v>
      </c>
      <c r="N130" s="221">
        <v>2.1000000000000001E-4</v>
      </c>
      <c r="O130" s="221">
        <f>ROUND(E130*N130,5)</f>
        <v>2.3600000000000001E-3</v>
      </c>
      <c r="P130" s="221">
        <v>0</v>
      </c>
      <c r="Q130" s="221">
        <f>ROUND(E130*P130,5)</f>
        <v>0</v>
      </c>
      <c r="R130" s="221"/>
      <c r="S130" s="221"/>
      <c r="T130" s="222">
        <v>9.5000000000000001E-2</v>
      </c>
      <c r="U130" s="221">
        <f>ROUND(E130*T130,2)</f>
        <v>1.07</v>
      </c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 t="s">
        <v>125</v>
      </c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>
      <c r="A131" s="212"/>
      <c r="B131" s="219"/>
      <c r="C131" s="267" t="s">
        <v>255</v>
      </c>
      <c r="D131" s="223"/>
      <c r="E131" s="229">
        <v>3</v>
      </c>
      <c r="F131" s="234"/>
      <c r="G131" s="234"/>
      <c r="H131" s="234"/>
      <c r="I131" s="234"/>
      <c r="J131" s="234"/>
      <c r="K131" s="234"/>
      <c r="L131" s="234"/>
      <c r="M131" s="234"/>
      <c r="N131" s="221"/>
      <c r="O131" s="221"/>
      <c r="P131" s="221"/>
      <c r="Q131" s="221"/>
      <c r="R131" s="221"/>
      <c r="S131" s="221"/>
      <c r="T131" s="222"/>
      <c r="U131" s="22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 t="s">
        <v>127</v>
      </c>
      <c r="AF131" s="211">
        <v>0</v>
      </c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1">
      <c r="A132" s="212"/>
      <c r="B132" s="219"/>
      <c r="C132" s="267" t="s">
        <v>256</v>
      </c>
      <c r="D132" s="223"/>
      <c r="E132" s="229">
        <v>1</v>
      </c>
      <c r="F132" s="234"/>
      <c r="G132" s="234"/>
      <c r="H132" s="234"/>
      <c r="I132" s="234"/>
      <c r="J132" s="234"/>
      <c r="K132" s="234"/>
      <c r="L132" s="234"/>
      <c r="M132" s="234"/>
      <c r="N132" s="221"/>
      <c r="O132" s="221"/>
      <c r="P132" s="221"/>
      <c r="Q132" s="221"/>
      <c r="R132" s="221"/>
      <c r="S132" s="221"/>
      <c r="T132" s="222"/>
      <c r="U132" s="22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 t="s">
        <v>127</v>
      </c>
      <c r="AF132" s="211">
        <v>0</v>
      </c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>
      <c r="A133" s="212"/>
      <c r="B133" s="219"/>
      <c r="C133" s="267" t="s">
        <v>257</v>
      </c>
      <c r="D133" s="223"/>
      <c r="E133" s="229">
        <v>1.5</v>
      </c>
      <c r="F133" s="234"/>
      <c r="G133" s="234"/>
      <c r="H133" s="234"/>
      <c r="I133" s="234"/>
      <c r="J133" s="234"/>
      <c r="K133" s="234"/>
      <c r="L133" s="234"/>
      <c r="M133" s="234"/>
      <c r="N133" s="221"/>
      <c r="O133" s="221"/>
      <c r="P133" s="221"/>
      <c r="Q133" s="221"/>
      <c r="R133" s="221"/>
      <c r="S133" s="221"/>
      <c r="T133" s="222"/>
      <c r="U133" s="22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 t="s">
        <v>127</v>
      </c>
      <c r="AF133" s="211">
        <v>0</v>
      </c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>
      <c r="A134" s="212"/>
      <c r="B134" s="219"/>
      <c r="C134" s="267" t="s">
        <v>258</v>
      </c>
      <c r="D134" s="223"/>
      <c r="E134" s="229">
        <v>2</v>
      </c>
      <c r="F134" s="234"/>
      <c r="G134" s="234"/>
      <c r="H134" s="234"/>
      <c r="I134" s="234"/>
      <c r="J134" s="234"/>
      <c r="K134" s="234"/>
      <c r="L134" s="234"/>
      <c r="M134" s="234"/>
      <c r="N134" s="221"/>
      <c r="O134" s="221"/>
      <c r="P134" s="221"/>
      <c r="Q134" s="221"/>
      <c r="R134" s="221"/>
      <c r="S134" s="221"/>
      <c r="T134" s="222"/>
      <c r="U134" s="22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 t="s">
        <v>127</v>
      </c>
      <c r="AF134" s="211">
        <v>0</v>
      </c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>
      <c r="A135" s="212"/>
      <c r="B135" s="219"/>
      <c r="C135" s="267" t="s">
        <v>259</v>
      </c>
      <c r="D135" s="223"/>
      <c r="E135" s="229">
        <v>1.75</v>
      </c>
      <c r="F135" s="234"/>
      <c r="G135" s="234"/>
      <c r="H135" s="234"/>
      <c r="I135" s="234"/>
      <c r="J135" s="234"/>
      <c r="K135" s="234"/>
      <c r="L135" s="234"/>
      <c r="M135" s="234"/>
      <c r="N135" s="221"/>
      <c r="O135" s="221"/>
      <c r="P135" s="221"/>
      <c r="Q135" s="221"/>
      <c r="R135" s="221"/>
      <c r="S135" s="221"/>
      <c r="T135" s="222"/>
      <c r="U135" s="22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 t="s">
        <v>127</v>
      </c>
      <c r="AF135" s="211">
        <v>0</v>
      </c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>
      <c r="A136" s="212"/>
      <c r="B136" s="219"/>
      <c r="C136" s="267" t="s">
        <v>260</v>
      </c>
      <c r="D136" s="223"/>
      <c r="E136" s="229">
        <v>2</v>
      </c>
      <c r="F136" s="234"/>
      <c r="G136" s="234"/>
      <c r="H136" s="234"/>
      <c r="I136" s="234"/>
      <c r="J136" s="234"/>
      <c r="K136" s="234"/>
      <c r="L136" s="234"/>
      <c r="M136" s="234"/>
      <c r="N136" s="221"/>
      <c r="O136" s="221"/>
      <c r="P136" s="221"/>
      <c r="Q136" s="221"/>
      <c r="R136" s="221"/>
      <c r="S136" s="221"/>
      <c r="T136" s="222"/>
      <c r="U136" s="22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 t="s">
        <v>127</v>
      </c>
      <c r="AF136" s="211">
        <v>0</v>
      </c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ht="22.5" outlineLevel="1">
      <c r="A137" s="212">
        <v>32</v>
      </c>
      <c r="B137" s="219" t="s">
        <v>261</v>
      </c>
      <c r="C137" s="266" t="s">
        <v>262</v>
      </c>
      <c r="D137" s="221" t="s">
        <v>130</v>
      </c>
      <c r="E137" s="228">
        <v>11.25</v>
      </c>
      <c r="F137" s="233"/>
      <c r="G137" s="234">
        <f>ROUND(E137*F137,2)</f>
        <v>0</v>
      </c>
      <c r="H137" s="233"/>
      <c r="I137" s="234">
        <f>ROUND(E137*H137,2)</f>
        <v>0</v>
      </c>
      <c r="J137" s="233"/>
      <c r="K137" s="234">
        <f>ROUND(E137*J137,2)</f>
        <v>0</v>
      </c>
      <c r="L137" s="234">
        <v>21</v>
      </c>
      <c r="M137" s="234">
        <f>G137*(1+L137/100)</f>
        <v>0</v>
      </c>
      <c r="N137" s="221">
        <v>1.2600000000000001E-3</v>
      </c>
      <c r="O137" s="221">
        <f>ROUND(E137*N137,5)</f>
        <v>1.418E-2</v>
      </c>
      <c r="P137" s="221">
        <v>0</v>
      </c>
      <c r="Q137" s="221">
        <f>ROUND(E137*P137,5)</f>
        <v>0</v>
      </c>
      <c r="R137" s="221"/>
      <c r="S137" s="221"/>
      <c r="T137" s="222">
        <v>0.24</v>
      </c>
      <c r="U137" s="221">
        <f>ROUND(E137*T137,2)</f>
        <v>2.7</v>
      </c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 t="s">
        <v>125</v>
      </c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>
      <c r="A138" s="212"/>
      <c r="B138" s="219"/>
      <c r="C138" s="269" t="s">
        <v>263</v>
      </c>
      <c r="D138" s="226"/>
      <c r="E138" s="231"/>
      <c r="F138" s="236"/>
      <c r="G138" s="237"/>
      <c r="H138" s="234"/>
      <c r="I138" s="234"/>
      <c r="J138" s="234"/>
      <c r="K138" s="234"/>
      <c r="L138" s="234"/>
      <c r="M138" s="234"/>
      <c r="N138" s="221"/>
      <c r="O138" s="221"/>
      <c r="P138" s="221"/>
      <c r="Q138" s="221"/>
      <c r="R138" s="221"/>
      <c r="S138" s="221"/>
      <c r="T138" s="222"/>
      <c r="U138" s="22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 t="s">
        <v>132</v>
      </c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4" t="str">
        <f>C138</f>
        <v>paropropustná, pod obklady do vlhkých prostor</v>
      </c>
      <c r="BB138" s="211"/>
      <c r="BC138" s="211"/>
      <c r="BD138" s="211"/>
      <c r="BE138" s="211"/>
      <c r="BF138" s="211"/>
      <c r="BG138" s="211"/>
      <c r="BH138" s="211"/>
    </row>
    <row r="139" spans="1:60" outlineLevel="1">
      <c r="A139" s="212"/>
      <c r="B139" s="219"/>
      <c r="C139" s="267" t="s">
        <v>255</v>
      </c>
      <c r="D139" s="223"/>
      <c r="E139" s="229">
        <v>3</v>
      </c>
      <c r="F139" s="234"/>
      <c r="G139" s="234"/>
      <c r="H139" s="234"/>
      <c r="I139" s="234"/>
      <c r="J139" s="234"/>
      <c r="K139" s="234"/>
      <c r="L139" s="234"/>
      <c r="M139" s="234"/>
      <c r="N139" s="221"/>
      <c r="O139" s="221"/>
      <c r="P139" s="221"/>
      <c r="Q139" s="221"/>
      <c r="R139" s="221"/>
      <c r="S139" s="221"/>
      <c r="T139" s="222"/>
      <c r="U139" s="22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 t="s">
        <v>127</v>
      </c>
      <c r="AF139" s="211">
        <v>0</v>
      </c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>
      <c r="A140" s="212"/>
      <c r="B140" s="219"/>
      <c r="C140" s="267" t="s">
        <v>256</v>
      </c>
      <c r="D140" s="223"/>
      <c r="E140" s="229">
        <v>1</v>
      </c>
      <c r="F140" s="234"/>
      <c r="G140" s="234"/>
      <c r="H140" s="234"/>
      <c r="I140" s="234"/>
      <c r="J140" s="234"/>
      <c r="K140" s="234"/>
      <c r="L140" s="234"/>
      <c r="M140" s="234"/>
      <c r="N140" s="221"/>
      <c r="O140" s="221"/>
      <c r="P140" s="221"/>
      <c r="Q140" s="221"/>
      <c r="R140" s="221"/>
      <c r="S140" s="221"/>
      <c r="T140" s="222"/>
      <c r="U140" s="22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 t="s">
        <v>127</v>
      </c>
      <c r="AF140" s="211">
        <v>0</v>
      </c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>
      <c r="A141" s="212"/>
      <c r="B141" s="219"/>
      <c r="C141" s="267" t="s">
        <v>257</v>
      </c>
      <c r="D141" s="223"/>
      <c r="E141" s="229">
        <v>1.5</v>
      </c>
      <c r="F141" s="234"/>
      <c r="G141" s="234"/>
      <c r="H141" s="234"/>
      <c r="I141" s="234"/>
      <c r="J141" s="234"/>
      <c r="K141" s="234"/>
      <c r="L141" s="234"/>
      <c r="M141" s="234"/>
      <c r="N141" s="221"/>
      <c r="O141" s="221"/>
      <c r="P141" s="221"/>
      <c r="Q141" s="221"/>
      <c r="R141" s="221"/>
      <c r="S141" s="221"/>
      <c r="T141" s="222"/>
      <c r="U141" s="22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 t="s">
        <v>127</v>
      </c>
      <c r="AF141" s="211">
        <v>0</v>
      </c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>
      <c r="A142" s="212"/>
      <c r="B142" s="219"/>
      <c r="C142" s="267" t="s">
        <v>258</v>
      </c>
      <c r="D142" s="223"/>
      <c r="E142" s="229">
        <v>2</v>
      </c>
      <c r="F142" s="234"/>
      <c r="G142" s="234"/>
      <c r="H142" s="234"/>
      <c r="I142" s="234"/>
      <c r="J142" s="234"/>
      <c r="K142" s="234"/>
      <c r="L142" s="234"/>
      <c r="M142" s="234"/>
      <c r="N142" s="221"/>
      <c r="O142" s="221"/>
      <c r="P142" s="221"/>
      <c r="Q142" s="221"/>
      <c r="R142" s="221"/>
      <c r="S142" s="221"/>
      <c r="T142" s="222"/>
      <c r="U142" s="22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 t="s">
        <v>127</v>
      </c>
      <c r="AF142" s="211">
        <v>0</v>
      </c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outlineLevel="1">
      <c r="A143" s="212"/>
      <c r="B143" s="219"/>
      <c r="C143" s="267" t="s">
        <v>259</v>
      </c>
      <c r="D143" s="223"/>
      <c r="E143" s="229">
        <v>1.75</v>
      </c>
      <c r="F143" s="234"/>
      <c r="G143" s="234"/>
      <c r="H143" s="234"/>
      <c r="I143" s="234"/>
      <c r="J143" s="234"/>
      <c r="K143" s="234"/>
      <c r="L143" s="234"/>
      <c r="M143" s="234"/>
      <c r="N143" s="221"/>
      <c r="O143" s="221"/>
      <c r="P143" s="221"/>
      <c r="Q143" s="221"/>
      <c r="R143" s="221"/>
      <c r="S143" s="221"/>
      <c r="T143" s="222"/>
      <c r="U143" s="22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 t="s">
        <v>127</v>
      </c>
      <c r="AF143" s="211">
        <v>0</v>
      </c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>
      <c r="A144" s="212"/>
      <c r="B144" s="219"/>
      <c r="C144" s="267" t="s">
        <v>260</v>
      </c>
      <c r="D144" s="223"/>
      <c r="E144" s="229">
        <v>2</v>
      </c>
      <c r="F144" s="234"/>
      <c r="G144" s="234"/>
      <c r="H144" s="234"/>
      <c r="I144" s="234"/>
      <c r="J144" s="234"/>
      <c r="K144" s="234"/>
      <c r="L144" s="234"/>
      <c r="M144" s="234"/>
      <c r="N144" s="221"/>
      <c r="O144" s="221"/>
      <c r="P144" s="221"/>
      <c r="Q144" s="221"/>
      <c r="R144" s="221"/>
      <c r="S144" s="221"/>
      <c r="T144" s="222"/>
      <c r="U144" s="22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 t="s">
        <v>127</v>
      </c>
      <c r="AF144" s="211">
        <v>0</v>
      </c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>
      <c r="A145" s="212">
        <v>33</v>
      </c>
      <c r="B145" s="219" t="s">
        <v>264</v>
      </c>
      <c r="C145" s="266" t="s">
        <v>265</v>
      </c>
      <c r="D145" s="221" t="s">
        <v>124</v>
      </c>
      <c r="E145" s="228">
        <v>3</v>
      </c>
      <c r="F145" s="233"/>
      <c r="G145" s="234">
        <f>ROUND(E145*F145,2)</f>
        <v>0</v>
      </c>
      <c r="H145" s="233"/>
      <c r="I145" s="234">
        <f>ROUND(E145*H145,2)</f>
        <v>0</v>
      </c>
      <c r="J145" s="233"/>
      <c r="K145" s="234">
        <f>ROUND(E145*J145,2)</f>
        <v>0</v>
      </c>
      <c r="L145" s="234">
        <v>21</v>
      </c>
      <c r="M145" s="234">
        <f>G145*(1+L145/100)</f>
        <v>0</v>
      </c>
      <c r="N145" s="221">
        <v>5.4000000000000001E-4</v>
      </c>
      <c r="O145" s="221">
        <f>ROUND(E145*N145,5)</f>
        <v>1.6199999999999999E-3</v>
      </c>
      <c r="P145" s="221">
        <v>0</v>
      </c>
      <c r="Q145" s="221">
        <f>ROUND(E145*P145,5)</f>
        <v>0</v>
      </c>
      <c r="R145" s="221"/>
      <c r="S145" s="221"/>
      <c r="T145" s="222">
        <v>0.09</v>
      </c>
      <c r="U145" s="221">
        <f>ROUND(E145*T145,2)</f>
        <v>0.27</v>
      </c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 t="s">
        <v>125</v>
      </c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>
      <c r="A146" s="212"/>
      <c r="B146" s="219"/>
      <c r="C146" s="267" t="s">
        <v>266</v>
      </c>
      <c r="D146" s="223"/>
      <c r="E146" s="229">
        <v>3</v>
      </c>
      <c r="F146" s="234"/>
      <c r="G146" s="234"/>
      <c r="H146" s="234"/>
      <c r="I146" s="234"/>
      <c r="J146" s="234"/>
      <c r="K146" s="234"/>
      <c r="L146" s="234"/>
      <c r="M146" s="234"/>
      <c r="N146" s="221"/>
      <c r="O146" s="221"/>
      <c r="P146" s="221"/>
      <c r="Q146" s="221"/>
      <c r="R146" s="221"/>
      <c r="S146" s="221"/>
      <c r="T146" s="222"/>
      <c r="U146" s="22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 t="s">
        <v>127</v>
      </c>
      <c r="AF146" s="211">
        <v>0</v>
      </c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>
      <c r="A147" s="212">
        <v>34</v>
      </c>
      <c r="B147" s="219" t="s">
        <v>253</v>
      </c>
      <c r="C147" s="266" t="s">
        <v>254</v>
      </c>
      <c r="D147" s="221" t="s">
        <v>130</v>
      </c>
      <c r="E147" s="228">
        <v>4.5</v>
      </c>
      <c r="F147" s="233"/>
      <c r="G147" s="234">
        <f>ROUND(E147*F147,2)</f>
        <v>0</v>
      </c>
      <c r="H147" s="233"/>
      <c r="I147" s="234">
        <f>ROUND(E147*H147,2)</f>
        <v>0</v>
      </c>
      <c r="J147" s="233"/>
      <c r="K147" s="234">
        <f>ROUND(E147*J147,2)</f>
        <v>0</v>
      </c>
      <c r="L147" s="234">
        <v>21</v>
      </c>
      <c r="M147" s="234">
        <f>G147*(1+L147/100)</f>
        <v>0</v>
      </c>
      <c r="N147" s="221">
        <v>2.1000000000000001E-4</v>
      </c>
      <c r="O147" s="221">
        <f>ROUND(E147*N147,5)</f>
        <v>9.5E-4</v>
      </c>
      <c r="P147" s="221">
        <v>0</v>
      </c>
      <c r="Q147" s="221">
        <f>ROUND(E147*P147,5)</f>
        <v>0</v>
      </c>
      <c r="R147" s="221"/>
      <c r="S147" s="221"/>
      <c r="T147" s="222">
        <v>9.5000000000000001E-2</v>
      </c>
      <c r="U147" s="221">
        <f>ROUND(E147*T147,2)</f>
        <v>0.43</v>
      </c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 t="s">
        <v>125</v>
      </c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1">
      <c r="A148" s="212"/>
      <c r="B148" s="219"/>
      <c r="C148" s="267" t="s">
        <v>267</v>
      </c>
      <c r="D148" s="223"/>
      <c r="E148" s="229">
        <v>4.5</v>
      </c>
      <c r="F148" s="234"/>
      <c r="G148" s="234"/>
      <c r="H148" s="234"/>
      <c r="I148" s="234"/>
      <c r="J148" s="234"/>
      <c r="K148" s="234"/>
      <c r="L148" s="234"/>
      <c r="M148" s="234"/>
      <c r="N148" s="221"/>
      <c r="O148" s="221"/>
      <c r="P148" s="221"/>
      <c r="Q148" s="221"/>
      <c r="R148" s="221"/>
      <c r="S148" s="221"/>
      <c r="T148" s="222"/>
      <c r="U148" s="22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 t="s">
        <v>127</v>
      </c>
      <c r="AF148" s="211">
        <v>0</v>
      </c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ht="22.5" outlineLevel="1">
      <c r="A149" s="212">
        <v>35</v>
      </c>
      <c r="B149" s="219" t="s">
        <v>268</v>
      </c>
      <c r="C149" s="266" t="s">
        <v>269</v>
      </c>
      <c r="D149" s="221" t="s">
        <v>130</v>
      </c>
      <c r="E149" s="228">
        <v>4.5</v>
      </c>
      <c r="F149" s="233"/>
      <c r="G149" s="234">
        <f>ROUND(E149*F149,2)</f>
        <v>0</v>
      </c>
      <c r="H149" s="233"/>
      <c r="I149" s="234">
        <f>ROUND(E149*H149,2)</f>
        <v>0</v>
      </c>
      <c r="J149" s="233"/>
      <c r="K149" s="234">
        <f>ROUND(E149*J149,2)</f>
        <v>0</v>
      </c>
      <c r="L149" s="234">
        <v>21</v>
      </c>
      <c r="M149" s="234">
        <f>G149*(1+L149/100)</f>
        <v>0</v>
      </c>
      <c r="N149" s="221">
        <v>4.1999999999999997E-3</v>
      </c>
      <c r="O149" s="221">
        <f>ROUND(E149*N149,5)</f>
        <v>1.89E-2</v>
      </c>
      <c r="P149" s="221">
        <v>0</v>
      </c>
      <c r="Q149" s="221">
        <f>ROUND(E149*P149,5)</f>
        <v>0</v>
      </c>
      <c r="R149" s="221"/>
      <c r="S149" s="221"/>
      <c r="T149" s="222">
        <v>0.38500000000000001</v>
      </c>
      <c r="U149" s="221">
        <f>ROUND(E149*T149,2)</f>
        <v>1.73</v>
      </c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 t="s">
        <v>125</v>
      </c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outlineLevel="1">
      <c r="A150" s="212"/>
      <c r="B150" s="219"/>
      <c r="C150" s="267" t="s">
        <v>267</v>
      </c>
      <c r="D150" s="223"/>
      <c r="E150" s="229">
        <v>4.5</v>
      </c>
      <c r="F150" s="234"/>
      <c r="G150" s="234"/>
      <c r="H150" s="234"/>
      <c r="I150" s="234"/>
      <c r="J150" s="234"/>
      <c r="K150" s="234"/>
      <c r="L150" s="234"/>
      <c r="M150" s="234"/>
      <c r="N150" s="221"/>
      <c r="O150" s="221"/>
      <c r="P150" s="221"/>
      <c r="Q150" s="221"/>
      <c r="R150" s="221"/>
      <c r="S150" s="221"/>
      <c r="T150" s="222"/>
      <c r="U150" s="22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 t="s">
        <v>127</v>
      </c>
      <c r="AF150" s="211">
        <v>0</v>
      </c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outlineLevel="1">
      <c r="A151" s="212">
        <v>36</v>
      </c>
      <c r="B151" s="219" t="s">
        <v>270</v>
      </c>
      <c r="C151" s="266" t="s">
        <v>271</v>
      </c>
      <c r="D151" s="221" t="s">
        <v>239</v>
      </c>
      <c r="E151" s="228">
        <v>3.8010000000000002E-2</v>
      </c>
      <c r="F151" s="233"/>
      <c r="G151" s="234">
        <f>ROUND(E151*F151,2)</f>
        <v>0</v>
      </c>
      <c r="H151" s="233"/>
      <c r="I151" s="234">
        <f>ROUND(E151*H151,2)</f>
        <v>0</v>
      </c>
      <c r="J151" s="233"/>
      <c r="K151" s="234">
        <f>ROUND(E151*J151,2)</f>
        <v>0</v>
      </c>
      <c r="L151" s="234">
        <v>21</v>
      </c>
      <c r="M151" s="234">
        <f>G151*(1+L151/100)</f>
        <v>0</v>
      </c>
      <c r="N151" s="221">
        <v>0</v>
      </c>
      <c r="O151" s="221">
        <f>ROUND(E151*N151,5)</f>
        <v>0</v>
      </c>
      <c r="P151" s="221">
        <v>0</v>
      </c>
      <c r="Q151" s="221">
        <f>ROUND(E151*P151,5)</f>
        <v>0</v>
      </c>
      <c r="R151" s="221"/>
      <c r="S151" s="221"/>
      <c r="T151" s="222">
        <v>1.5669999999999999</v>
      </c>
      <c r="U151" s="221">
        <f>ROUND(E151*T151,2)</f>
        <v>0.06</v>
      </c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 t="s">
        <v>125</v>
      </c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>
      <c r="A152" s="213" t="s">
        <v>120</v>
      </c>
      <c r="B152" s="220" t="s">
        <v>75</v>
      </c>
      <c r="C152" s="268" t="s">
        <v>76</v>
      </c>
      <c r="D152" s="224"/>
      <c r="E152" s="230"/>
      <c r="F152" s="235"/>
      <c r="G152" s="235">
        <f>SUMIF(AE153:AE169,"&lt;&gt;NOR",G153:G169)</f>
        <v>0</v>
      </c>
      <c r="H152" s="235"/>
      <c r="I152" s="235">
        <f>SUM(I153:I169)</f>
        <v>0</v>
      </c>
      <c r="J152" s="235"/>
      <c r="K152" s="235">
        <f>SUM(K153:K169)</f>
        <v>0</v>
      </c>
      <c r="L152" s="235"/>
      <c r="M152" s="235">
        <f>SUM(M153:M169)</f>
        <v>0</v>
      </c>
      <c r="N152" s="224"/>
      <c r="O152" s="224">
        <f>SUM(O153:O169)</f>
        <v>0</v>
      </c>
      <c r="P152" s="224"/>
      <c r="Q152" s="224">
        <f>SUM(Q153:Q169)</f>
        <v>0</v>
      </c>
      <c r="R152" s="224"/>
      <c r="S152" s="224"/>
      <c r="T152" s="225"/>
      <c r="U152" s="224">
        <f>SUM(U153:U169)</f>
        <v>4.6900000000000004</v>
      </c>
      <c r="AE152" t="s">
        <v>121</v>
      </c>
    </row>
    <row r="153" spans="1:60" ht="22.5" outlineLevel="1">
      <c r="A153" s="212">
        <v>37</v>
      </c>
      <c r="B153" s="219" t="s">
        <v>272</v>
      </c>
      <c r="C153" s="266" t="s">
        <v>273</v>
      </c>
      <c r="D153" s="221" t="s">
        <v>142</v>
      </c>
      <c r="E153" s="228">
        <v>93.78</v>
      </c>
      <c r="F153" s="233"/>
      <c r="G153" s="234">
        <f>ROUND(E153*F153,2)</f>
        <v>0</v>
      </c>
      <c r="H153" s="233"/>
      <c r="I153" s="234">
        <f>ROUND(E153*H153,2)</f>
        <v>0</v>
      </c>
      <c r="J153" s="233"/>
      <c r="K153" s="234">
        <f>ROUND(E153*J153,2)</f>
        <v>0</v>
      </c>
      <c r="L153" s="234">
        <v>21</v>
      </c>
      <c r="M153" s="234">
        <f>G153*(1+L153/100)</f>
        <v>0</v>
      </c>
      <c r="N153" s="221">
        <v>0</v>
      </c>
      <c r="O153" s="221">
        <f>ROUND(E153*N153,5)</f>
        <v>0</v>
      </c>
      <c r="P153" s="221">
        <v>0</v>
      </c>
      <c r="Q153" s="221">
        <f>ROUND(E153*P153,5)</f>
        <v>0</v>
      </c>
      <c r="R153" s="221"/>
      <c r="S153" s="221"/>
      <c r="T153" s="222">
        <v>0.05</v>
      </c>
      <c r="U153" s="221">
        <f>ROUND(E153*T153,2)</f>
        <v>4.6900000000000004</v>
      </c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 t="s">
        <v>125</v>
      </c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ht="22.5" outlineLevel="1">
      <c r="A154" s="212"/>
      <c r="B154" s="219"/>
      <c r="C154" s="267" t="s">
        <v>274</v>
      </c>
      <c r="D154" s="223"/>
      <c r="E154" s="229">
        <v>6.62</v>
      </c>
      <c r="F154" s="234"/>
      <c r="G154" s="234"/>
      <c r="H154" s="234"/>
      <c r="I154" s="234"/>
      <c r="J154" s="234"/>
      <c r="K154" s="234"/>
      <c r="L154" s="234"/>
      <c r="M154" s="234"/>
      <c r="N154" s="221"/>
      <c r="O154" s="221"/>
      <c r="P154" s="221"/>
      <c r="Q154" s="221"/>
      <c r="R154" s="221"/>
      <c r="S154" s="221"/>
      <c r="T154" s="222"/>
      <c r="U154" s="22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 t="s">
        <v>127</v>
      </c>
      <c r="AF154" s="211">
        <v>0</v>
      </c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>
      <c r="A155" s="212"/>
      <c r="B155" s="219"/>
      <c r="C155" s="267" t="s">
        <v>275</v>
      </c>
      <c r="D155" s="223"/>
      <c r="E155" s="229">
        <v>35.43</v>
      </c>
      <c r="F155" s="234"/>
      <c r="G155" s="234"/>
      <c r="H155" s="234"/>
      <c r="I155" s="234"/>
      <c r="J155" s="234"/>
      <c r="K155" s="234"/>
      <c r="L155" s="234"/>
      <c r="M155" s="234"/>
      <c r="N155" s="221"/>
      <c r="O155" s="221"/>
      <c r="P155" s="221"/>
      <c r="Q155" s="221"/>
      <c r="R155" s="221"/>
      <c r="S155" s="221"/>
      <c r="T155" s="222"/>
      <c r="U155" s="22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 t="s">
        <v>127</v>
      </c>
      <c r="AF155" s="211">
        <v>0</v>
      </c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>
      <c r="A156" s="212"/>
      <c r="B156" s="219"/>
      <c r="C156" s="267" t="s">
        <v>276</v>
      </c>
      <c r="D156" s="223"/>
      <c r="E156" s="229">
        <v>10.220000000000001</v>
      </c>
      <c r="F156" s="234"/>
      <c r="G156" s="234"/>
      <c r="H156" s="234"/>
      <c r="I156" s="234"/>
      <c r="J156" s="234"/>
      <c r="K156" s="234"/>
      <c r="L156" s="234"/>
      <c r="M156" s="234"/>
      <c r="N156" s="221"/>
      <c r="O156" s="221"/>
      <c r="P156" s="221"/>
      <c r="Q156" s="221"/>
      <c r="R156" s="221"/>
      <c r="S156" s="221"/>
      <c r="T156" s="222"/>
      <c r="U156" s="22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 t="s">
        <v>127</v>
      </c>
      <c r="AF156" s="211">
        <v>0</v>
      </c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outlineLevel="1">
      <c r="A157" s="212"/>
      <c r="B157" s="219"/>
      <c r="C157" s="267" t="s">
        <v>277</v>
      </c>
      <c r="D157" s="223"/>
      <c r="E157" s="229">
        <v>5.2</v>
      </c>
      <c r="F157" s="234"/>
      <c r="G157" s="234"/>
      <c r="H157" s="234"/>
      <c r="I157" s="234"/>
      <c r="J157" s="234"/>
      <c r="K157" s="234"/>
      <c r="L157" s="234"/>
      <c r="M157" s="234"/>
      <c r="N157" s="221"/>
      <c r="O157" s="221"/>
      <c r="P157" s="221"/>
      <c r="Q157" s="221"/>
      <c r="R157" s="221"/>
      <c r="S157" s="221"/>
      <c r="T157" s="222"/>
      <c r="U157" s="22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 t="s">
        <v>127</v>
      </c>
      <c r="AF157" s="211">
        <v>0</v>
      </c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1">
      <c r="A158" s="212"/>
      <c r="B158" s="219"/>
      <c r="C158" s="267" t="s">
        <v>278</v>
      </c>
      <c r="D158" s="223"/>
      <c r="E158" s="229">
        <v>14.65</v>
      </c>
      <c r="F158" s="234"/>
      <c r="G158" s="234"/>
      <c r="H158" s="234"/>
      <c r="I158" s="234"/>
      <c r="J158" s="234"/>
      <c r="K158" s="234"/>
      <c r="L158" s="234"/>
      <c r="M158" s="234"/>
      <c r="N158" s="221"/>
      <c r="O158" s="221"/>
      <c r="P158" s="221"/>
      <c r="Q158" s="221"/>
      <c r="R158" s="221"/>
      <c r="S158" s="221"/>
      <c r="T158" s="222"/>
      <c r="U158" s="22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 t="s">
        <v>127</v>
      </c>
      <c r="AF158" s="211">
        <v>0</v>
      </c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outlineLevel="1">
      <c r="A159" s="212"/>
      <c r="B159" s="219"/>
      <c r="C159" s="267" t="s">
        <v>279</v>
      </c>
      <c r="D159" s="223"/>
      <c r="E159" s="229">
        <v>10.96</v>
      </c>
      <c r="F159" s="234"/>
      <c r="G159" s="234"/>
      <c r="H159" s="234"/>
      <c r="I159" s="234"/>
      <c r="J159" s="234"/>
      <c r="K159" s="234"/>
      <c r="L159" s="234"/>
      <c r="M159" s="234"/>
      <c r="N159" s="221"/>
      <c r="O159" s="221"/>
      <c r="P159" s="221"/>
      <c r="Q159" s="221"/>
      <c r="R159" s="221"/>
      <c r="S159" s="221"/>
      <c r="T159" s="222"/>
      <c r="U159" s="22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 t="s">
        <v>127</v>
      </c>
      <c r="AF159" s="211">
        <v>0</v>
      </c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outlineLevel="1">
      <c r="A160" s="212"/>
      <c r="B160" s="219"/>
      <c r="C160" s="267" t="s">
        <v>280</v>
      </c>
      <c r="D160" s="223"/>
      <c r="E160" s="229">
        <v>10.7</v>
      </c>
      <c r="F160" s="234"/>
      <c r="G160" s="234"/>
      <c r="H160" s="234"/>
      <c r="I160" s="234"/>
      <c r="J160" s="234"/>
      <c r="K160" s="234"/>
      <c r="L160" s="234"/>
      <c r="M160" s="234"/>
      <c r="N160" s="221"/>
      <c r="O160" s="221"/>
      <c r="P160" s="221"/>
      <c r="Q160" s="221"/>
      <c r="R160" s="221"/>
      <c r="S160" s="221"/>
      <c r="T160" s="222"/>
      <c r="U160" s="22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 t="s">
        <v>127</v>
      </c>
      <c r="AF160" s="211">
        <v>0</v>
      </c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1">
      <c r="A161" s="212">
        <v>38</v>
      </c>
      <c r="B161" s="219" t="s">
        <v>281</v>
      </c>
      <c r="C161" s="266" t="s">
        <v>282</v>
      </c>
      <c r="D161" s="221" t="s">
        <v>142</v>
      </c>
      <c r="E161" s="228">
        <v>93.78</v>
      </c>
      <c r="F161" s="233"/>
      <c r="G161" s="234">
        <f>ROUND(E161*F161,2)</f>
        <v>0</v>
      </c>
      <c r="H161" s="233"/>
      <c r="I161" s="234">
        <f>ROUND(E161*H161,2)</f>
        <v>0</v>
      </c>
      <c r="J161" s="233"/>
      <c r="K161" s="234">
        <f>ROUND(E161*J161,2)</f>
        <v>0</v>
      </c>
      <c r="L161" s="234">
        <v>21</v>
      </c>
      <c r="M161" s="234">
        <f>G161*(1+L161/100)</f>
        <v>0</v>
      </c>
      <c r="N161" s="221">
        <v>0</v>
      </c>
      <c r="O161" s="221">
        <f>ROUND(E161*N161,5)</f>
        <v>0</v>
      </c>
      <c r="P161" s="221">
        <v>0</v>
      </c>
      <c r="Q161" s="221">
        <f>ROUND(E161*P161,5)</f>
        <v>0</v>
      </c>
      <c r="R161" s="221"/>
      <c r="S161" s="221"/>
      <c r="T161" s="222">
        <v>0</v>
      </c>
      <c r="U161" s="221">
        <f>ROUND(E161*T161,2)</f>
        <v>0</v>
      </c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 t="s">
        <v>191</v>
      </c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ht="22.5" outlineLevel="1">
      <c r="A162" s="212"/>
      <c r="B162" s="219"/>
      <c r="C162" s="267" t="s">
        <v>274</v>
      </c>
      <c r="D162" s="223"/>
      <c r="E162" s="229">
        <v>6.62</v>
      </c>
      <c r="F162" s="234"/>
      <c r="G162" s="234"/>
      <c r="H162" s="234"/>
      <c r="I162" s="234"/>
      <c r="J162" s="234"/>
      <c r="K162" s="234"/>
      <c r="L162" s="234"/>
      <c r="M162" s="234"/>
      <c r="N162" s="221"/>
      <c r="O162" s="221"/>
      <c r="P162" s="221"/>
      <c r="Q162" s="221"/>
      <c r="R162" s="221"/>
      <c r="S162" s="221"/>
      <c r="T162" s="222"/>
      <c r="U162" s="22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 t="s">
        <v>127</v>
      </c>
      <c r="AF162" s="211">
        <v>0</v>
      </c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outlineLevel="1">
      <c r="A163" s="212"/>
      <c r="B163" s="219"/>
      <c r="C163" s="267" t="s">
        <v>275</v>
      </c>
      <c r="D163" s="223"/>
      <c r="E163" s="229">
        <v>35.43</v>
      </c>
      <c r="F163" s="234"/>
      <c r="G163" s="234"/>
      <c r="H163" s="234"/>
      <c r="I163" s="234"/>
      <c r="J163" s="234"/>
      <c r="K163" s="234"/>
      <c r="L163" s="234"/>
      <c r="M163" s="234"/>
      <c r="N163" s="221"/>
      <c r="O163" s="221"/>
      <c r="P163" s="221"/>
      <c r="Q163" s="221"/>
      <c r="R163" s="221"/>
      <c r="S163" s="221"/>
      <c r="T163" s="222"/>
      <c r="U163" s="22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 t="s">
        <v>127</v>
      </c>
      <c r="AF163" s="211">
        <v>0</v>
      </c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1">
      <c r="A164" s="212"/>
      <c r="B164" s="219"/>
      <c r="C164" s="267" t="s">
        <v>276</v>
      </c>
      <c r="D164" s="223"/>
      <c r="E164" s="229">
        <v>10.220000000000001</v>
      </c>
      <c r="F164" s="234"/>
      <c r="G164" s="234"/>
      <c r="H164" s="234"/>
      <c r="I164" s="234"/>
      <c r="J164" s="234"/>
      <c r="K164" s="234"/>
      <c r="L164" s="234"/>
      <c r="M164" s="234"/>
      <c r="N164" s="221"/>
      <c r="O164" s="221"/>
      <c r="P164" s="221"/>
      <c r="Q164" s="221"/>
      <c r="R164" s="221"/>
      <c r="S164" s="221"/>
      <c r="T164" s="222"/>
      <c r="U164" s="22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 t="s">
        <v>127</v>
      </c>
      <c r="AF164" s="211">
        <v>0</v>
      </c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1">
      <c r="A165" s="212"/>
      <c r="B165" s="219"/>
      <c r="C165" s="267" t="s">
        <v>277</v>
      </c>
      <c r="D165" s="223"/>
      <c r="E165" s="229">
        <v>5.2</v>
      </c>
      <c r="F165" s="234"/>
      <c r="G165" s="234"/>
      <c r="H165" s="234"/>
      <c r="I165" s="234"/>
      <c r="J165" s="234"/>
      <c r="K165" s="234"/>
      <c r="L165" s="234"/>
      <c r="M165" s="234"/>
      <c r="N165" s="221"/>
      <c r="O165" s="221"/>
      <c r="P165" s="221"/>
      <c r="Q165" s="221"/>
      <c r="R165" s="221"/>
      <c r="S165" s="221"/>
      <c r="T165" s="222"/>
      <c r="U165" s="22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 t="s">
        <v>127</v>
      </c>
      <c r="AF165" s="211">
        <v>0</v>
      </c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1">
      <c r="A166" s="212"/>
      <c r="B166" s="219"/>
      <c r="C166" s="267" t="s">
        <v>278</v>
      </c>
      <c r="D166" s="223"/>
      <c r="E166" s="229">
        <v>14.65</v>
      </c>
      <c r="F166" s="234"/>
      <c r="G166" s="234"/>
      <c r="H166" s="234"/>
      <c r="I166" s="234"/>
      <c r="J166" s="234"/>
      <c r="K166" s="234"/>
      <c r="L166" s="234"/>
      <c r="M166" s="234"/>
      <c r="N166" s="221"/>
      <c r="O166" s="221"/>
      <c r="P166" s="221"/>
      <c r="Q166" s="221"/>
      <c r="R166" s="221"/>
      <c r="S166" s="221"/>
      <c r="T166" s="222"/>
      <c r="U166" s="22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 t="s">
        <v>127</v>
      </c>
      <c r="AF166" s="211">
        <v>0</v>
      </c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outlineLevel="1">
      <c r="A167" s="212"/>
      <c r="B167" s="219"/>
      <c r="C167" s="267" t="s">
        <v>279</v>
      </c>
      <c r="D167" s="223"/>
      <c r="E167" s="229">
        <v>10.96</v>
      </c>
      <c r="F167" s="234"/>
      <c r="G167" s="234"/>
      <c r="H167" s="234"/>
      <c r="I167" s="234"/>
      <c r="J167" s="234"/>
      <c r="K167" s="234"/>
      <c r="L167" s="234"/>
      <c r="M167" s="234"/>
      <c r="N167" s="221"/>
      <c r="O167" s="221"/>
      <c r="P167" s="221"/>
      <c r="Q167" s="221"/>
      <c r="R167" s="221"/>
      <c r="S167" s="221"/>
      <c r="T167" s="222"/>
      <c r="U167" s="22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 t="s">
        <v>127</v>
      </c>
      <c r="AF167" s="211">
        <v>0</v>
      </c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1">
      <c r="A168" s="212"/>
      <c r="B168" s="219"/>
      <c r="C168" s="267" t="s">
        <v>280</v>
      </c>
      <c r="D168" s="223"/>
      <c r="E168" s="229">
        <v>10.7</v>
      </c>
      <c r="F168" s="234"/>
      <c r="G168" s="234"/>
      <c r="H168" s="234"/>
      <c r="I168" s="234"/>
      <c r="J168" s="234"/>
      <c r="K168" s="234"/>
      <c r="L168" s="234"/>
      <c r="M168" s="234"/>
      <c r="N168" s="221"/>
      <c r="O168" s="221"/>
      <c r="P168" s="221"/>
      <c r="Q168" s="221"/>
      <c r="R168" s="221"/>
      <c r="S168" s="221"/>
      <c r="T168" s="222"/>
      <c r="U168" s="22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 t="s">
        <v>127</v>
      </c>
      <c r="AF168" s="211">
        <v>0</v>
      </c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outlineLevel="1">
      <c r="A169" s="212">
        <v>39</v>
      </c>
      <c r="B169" s="219" t="s">
        <v>283</v>
      </c>
      <c r="C169" s="266" t="s">
        <v>284</v>
      </c>
      <c r="D169" s="221" t="s">
        <v>239</v>
      </c>
      <c r="E169" s="228">
        <v>1E-4</v>
      </c>
      <c r="F169" s="233"/>
      <c r="G169" s="234">
        <f>ROUND(E169*F169,2)</f>
        <v>0</v>
      </c>
      <c r="H169" s="233"/>
      <c r="I169" s="234">
        <f>ROUND(E169*H169,2)</f>
        <v>0</v>
      </c>
      <c r="J169" s="233"/>
      <c r="K169" s="234">
        <f>ROUND(E169*J169,2)</f>
        <v>0</v>
      </c>
      <c r="L169" s="234">
        <v>21</v>
      </c>
      <c r="M169" s="234">
        <f>G169*(1+L169/100)</f>
        <v>0</v>
      </c>
      <c r="N169" s="221">
        <v>0</v>
      </c>
      <c r="O169" s="221">
        <f>ROUND(E169*N169,5)</f>
        <v>0</v>
      </c>
      <c r="P169" s="221">
        <v>0</v>
      </c>
      <c r="Q169" s="221">
        <f>ROUND(E169*P169,5)</f>
        <v>0</v>
      </c>
      <c r="R169" s="221"/>
      <c r="S169" s="221"/>
      <c r="T169" s="222">
        <v>1.831</v>
      </c>
      <c r="U169" s="221">
        <f>ROUND(E169*T169,2)</f>
        <v>0</v>
      </c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 t="s">
        <v>125</v>
      </c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>
      <c r="A170" s="213" t="s">
        <v>120</v>
      </c>
      <c r="B170" s="220" t="s">
        <v>77</v>
      </c>
      <c r="C170" s="268" t="s">
        <v>78</v>
      </c>
      <c r="D170" s="224"/>
      <c r="E170" s="230"/>
      <c r="F170" s="235"/>
      <c r="G170" s="235">
        <f>SUMIF(AE171:AE180,"&lt;&gt;NOR",G171:G180)</f>
        <v>0</v>
      </c>
      <c r="H170" s="235"/>
      <c r="I170" s="235">
        <f>SUM(I171:I180)</f>
        <v>0</v>
      </c>
      <c r="J170" s="235"/>
      <c r="K170" s="235">
        <f>SUM(K171:K180)</f>
        <v>0</v>
      </c>
      <c r="L170" s="235"/>
      <c r="M170" s="235">
        <f>SUM(M171:M180)</f>
        <v>0</v>
      </c>
      <c r="N170" s="224"/>
      <c r="O170" s="224">
        <f>SUM(O171:O180)</f>
        <v>3.7200000000000002E-3</v>
      </c>
      <c r="P170" s="224"/>
      <c r="Q170" s="224">
        <f>SUM(Q171:Q180)</f>
        <v>0.10005</v>
      </c>
      <c r="R170" s="224"/>
      <c r="S170" s="224"/>
      <c r="T170" s="225"/>
      <c r="U170" s="224">
        <f>SUM(U171:U180)</f>
        <v>4.55</v>
      </c>
      <c r="AE170" t="s">
        <v>121</v>
      </c>
    </row>
    <row r="171" spans="1:60" outlineLevel="1">
      <c r="A171" s="212">
        <v>40</v>
      </c>
      <c r="B171" s="219" t="s">
        <v>285</v>
      </c>
      <c r="C171" s="266" t="s">
        <v>286</v>
      </c>
      <c r="D171" s="221" t="s">
        <v>124</v>
      </c>
      <c r="E171" s="228">
        <v>3</v>
      </c>
      <c r="F171" s="233"/>
      <c r="G171" s="234">
        <f>ROUND(E171*F171,2)</f>
        <v>0</v>
      </c>
      <c r="H171" s="233"/>
      <c r="I171" s="234">
        <f>ROUND(E171*H171,2)</f>
        <v>0</v>
      </c>
      <c r="J171" s="233"/>
      <c r="K171" s="234">
        <f>ROUND(E171*J171,2)</f>
        <v>0</v>
      </c>
      <c r="L171" s="234">
        <v>21</v>
      </c>
      <c r="M171" s="234">
        <f>G171*(1+L171/100)</f>
        <v>0</v>
      </c>
      <c r="N171" s="221">
        <v>0</v>
      </c>
      <c r="O171" s="221">
        <f>ROUND(E171*N171,5)</f>
        <v>0</v>
      </c>
      <c r="P171" s="221">
        <v>2.9149999999999999E-2</v>
      </c>
      <c r="Q171" s="221">
        <f>ROUND(E171*P171,5)</f>
        <v>8.745E-2</v>
      </c>
      <c r="R171" s="221"/>
      <c r="S171" s="221"/>
      <c r="T171" s="222">
        <v>0.44500000000000001</v>
      </c>
      <c r="U171" s="221">
        <f>ROUND(E171*T171,2)</f>
        <v>1.34</v>
      </c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 t="s">
        <v>125</v>
      </c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outlineLevel="1">
      <c r="A172" s="212"/>
      <c r="B172" s="219"/>
      <c r="C172" s="267" t="s">
        <v>287</v>
      </c>
      <c r="D172" s="223"/>
      <c r="E172" s="229">
        <v>3</v>
      </c>
      <c r="F172" s="234"/>
      <c r="G172" s="234"/>
      <c r="H172" s="234"/>
      <c r="I172" s="234"/>
      <c r="J172" s="234"/>
      <c r="K172" s="234"/>
      <c r="L172" s="234"/>
      <c r="M172" s="234"/>
      <c r="N172" s="221"/>
      <c r="O172" s="221"/>
      <c r="P172" s="221"/>
      <c r="Q172" s="221"/>
      <c r="R172" s="221"/>
      <c r="S172" s="221"/>
      <c r="T172" s="222"/>
      <c r="U172" s="22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 t="s">
        <v>127</v>
      </c>
      <c r="AF172" s="211">
        <v>0</v>
      </c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>
      <c r="A173" s="212">
        <v>41</v>
      </c>
      <c r="B173" s="219" t="s">
        <v>288</v>
      </c>
      <c r="C173" s="266" t="s">
        <v>289</v>
      </c>
      <c r="D173" s="221" t="s">
        <v>124</v>
      </c>
      <c r="E173" s="228">
        <v>3</v>
      </c>
      <c r="F173" s="233"/>
      <c r="G173" s="234">
        <f>ROUND(E173*F173,2)</f>
        <v>0</v>
      </c>
      <c r="H173" s="233"/>
      <c r="I173" s="234">
        <f>ROUND(E173*H173,2)</f>
        <v>0</v>
      </c>
      <c r="J173" s="233"/>
      <c r="K173" s="234">
        <f>ROUND(E173*J173,2)</f>
        <v>0</v>
      </c>
      <c r="L173" s="234">
        <v>21</v>
      </c>
      <c r="M173" s="234">
        <f>G173*(1+L173/100)</f>
        <v>0</v>
      </c>
      <c r="N173" s="221">
        <v>1.24E-3</v>
      </c>
      <c r="O173" s="221">
        <f>ROUND(E173*N173,5)</f>
        <v>3.7200000000000002E-3</v>
      </c>
      <c r="P173" s="221">
        <v>0</v>
      </c>
      <c r="Q173" s="221">
        <f>ROUND(E173*P173,5)</f>
        <v>0</v>
      </c>
      <c r="R173" s="221"/>
      <c r="S173" s="221"/>
      <c r="T173" s="222">
        <v>0.3</v>
      </c>
      <c r="U173" s="221">
        <f>ROUND(E173*T173,2)</f>
        <v>0.9</v>
      </c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 t="s">
        <v>125</v>
      </c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outlineLevel="1">
      <c r="A174" s="212"/>
      <c r="B174" s="219"/>
      <c r="C174" s="269" t="s">
        <v>290</v>
      </c>
      <c r="D174" s="226"/>
      <c r="E174" s="231"/>
      <c r="F174" s="236"/>
      <c r="G174" s="237"/>
      <c r="H174" s="234"/>
      <c r="I174" s="234"/>
      <c r="J174" s="234"/>
      <c r="K174" s="234"/>
      <c r="L174" s="234"/>
      <c r="M174" s="234"/>
      <c r="N174" s="221"/>
      <c r="O174" s="221"/>
      <c r="P174" s="221"/>
      <c r="Q174" s="221"/>
      <c r="R174" s="221"/>
      <c r="S174" s="221"/>
      <c r="T174" s="222"/>
      <c r="U174" s="22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 t="s">
        <v>132</v>
      </c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4" t="str">
        <f>C174</f>
        <v>Z01 – vpusť teleskopická (dvoudílná) kuchyňská 200x200 mm:</v>
      </c>
      <c r="BB174" s="211"/>
      <c r="BC174" s="211"/>
      <c r="BD174" s="211"/>
      <c r="BE174" s="211"/>
      <c r="BF174" s="211"/>
      <c r="BG174" s="211"/>
      <c r="BH174" s="211"/>
    </row>
    <row r="175" spans="1:60" ht="33.75" outlineLevel="1">
      <c r="A175" s="212"/>
      <c r="B175" s="219"/>
      <c r="C175" s="269" t="s">
        <v>291</v>
      </c>
      <c r="D175" s="226"/>
      <c r="E175" s="231"/>
      <c r="F175" s="236"/>
      <c r="G175" s="237"/>
      <c r="H175" s="234"/>
      <c r="I175" s="234"/>
      <c r="J175" s="234"/>
      <c r="K175" s="234"/>
      <c r="L175" s="234"/>
      <c r="M175" s="234"/>
      <c r="N175" s="221"/>
      <c r="O175" s="221"/>
      <c r="P175" s="221"/>
      <c r="Q175" s="221"/>
      <c r="R175" s="221"/>
      <c r="S175" s="221"/>
      <c r="T175" s="222"/>
      <c r="U175" s="22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 t="s">
        <v>132</v>
      </c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4" t="str">
        <f>C175</f>
        <v>Sestava hygienická vpusť se sifonem + kalový koš + mřížkový rošt protiskluzný. Možnost napojení na stávající podlahovou hydroizolaci.Podrobná specifikace viz Technická zpráva.Min. tech. standard ACO hyg. vpusť 157, 200x200 mm, DN 100.</v>
      </c>
      <c r="BB175" s="211"/>
      <c r="BC175" s="211"/>
      <c r="BD175" s="211"/>
      <c r="BE175" s="211"/>
      <c r="BF175" s="211"/>
      <c r="BG175" s="211"/>
      <c r="BH175" s="211"/>
    </row>
    <row r="176" spans="1:60" outlineLevel="1">
      <c r="A176" s="212"/>
      <c r="B176" s="219"/>
      <c r="C176" s="267" t="s">
        <v>292</v>
      </c>
      <c r="D176" s="223"/>
      <c r="E176" s="229">
        <v>3</v>
      </c>
      <c r="F176" s="234"/>
      <c r="G176" s="234"/>
      <c r="H176" s="234"/>
      <c r="I176" s="234"/>
      <c r="J176" s="234"/>
      <c r="K176" s="234"/>
      <c r="L176" s="234"/>
      <c r="M176" s="234"/>
      <c r="N176" s="221"/>
      <c r="O176" s="221"/>
      <c r="P176" s="221"/>
      <c r="Q176" s="221"/>
      <c r="R176" s="221"/>
      <c r="S176" s="221"/>
      <c r="T176" s="222"/>
      <c r="U176" s="22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 t="s">
        <v>127</v>
      </c>
      <c r="AF176" s="211">
        <v>0</v>
      </c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outlineLevel="1">
      <c r="A177" s="212">
        <v>42</v>
      </c>
      <c r="B177" s="219" t="s">
        <v>293</v>
      </c>
      <c r="C177" s="266" t="s">
        <v>294</v>
      </c>
      <c r="D177" s="221" t="s">
        <v>124</v>
      </c>
      <c r="E177" s="228">
        <v>3</v>
      </c>
      <c r="F177" s="233"/>
      <c r="G177" s="234">
        <f>ROUND(E177*F177,2)</f>
        <v>0</v>
      </c>
      <c r="H177" s="233"/>
      <c r="I177" s="234">
        <f>ROUND(E177*H177,2)</f>
        <v>0</v>
      </c>
      <c r="J177" s="233"/>
      <c r="K177" s="234">
        <f>ROUND(E177*J177,2)</f>
        <v>0</v>
      </c>
      <c r="L177" s="234">
        <v>21</v>
      </c>
      <c r="M177" s="234">
        <f>G177*(1+L177/100)</f>
        <v>0</v>
      </c>
      <c r="N177" s="221">
        <v>0</v>
      </c>
      <c r="O177" s="221">
        <f>ROUND(E177*N177,5)</f>
        <v>0</v>
      </c>
      <c r="P177" s="221">
        <v>4.1999999999999997E-3</v>
      </c>
      <c r="Q177" s="221">
        <f>ROUND(E177*P177,5)</f>
        <v>1.26E-2</v>
      </c>
      <c r="R177" s="221"/>
      <c r="S177" s="221"/>
      <c r="T177" s="222">
        <v>0.44500000000000001</v>
      </c>
      <c r="U177" s="221">
        <f>ROUND(E177*T177,2)</f>
        <v>1.34</v>
      </c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 t="s">
        <v>125</v>
      </c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outlineLevel="1">
      <c r="A178" s="212"/>
      <c r="B178" s="219"/>
      <c r="C178" s="267" t="s">
        <v>295</v>
      </c>
      <c r="D178" s="223"/>
      <c r="E178" s="229">
        <v>3</v>
      </c>
      <c r="F178" s="234"/>
      <c r="G178" s="234"/>
      <c r="H178" s="234"/>
      <c r="I178" s="234"/>
      <c r="J178" s="234"/>
      <c r="K178" s="234"/>
      <c r="L178" s="234"/>
      <c r="M178" s="234"/>
      <c r="N178" s="221"/>
      <c r="O178" s="221"/>
      <c r="P178" s="221"/>
      <c r="Q178" s="221"/>
      <c r="R178" s="221"/>
      <c r="S178" s="221"/>
      <c r="T178" s="222"/>
      <c r="U178" s="22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 t="s">
        <v>127</v>
      </c>
      <c r="AF178" s="211">
        <v>0</v>
      </c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outlineLevel="1">
      <c r="A179" s="212">
        <v>43</v>
      </c>
      <c r="B179" s="219" t="s">
        <v>296</v>
      </c>
      <c r="C179" s="266" t="s">
        <v>297</v>
      </c>
      <c r="D179" s="221" t="s">
        <v>142</v>
      </c>
      <c r="E179" s="228">
        <v>20</v>
      </c>
      <c r="F179" s="233"/>
      <c r="G179" s="234">
        <f>ROUND(E179*F179,2)</f>
        <v>0</v>
      </c>
      <c r="H179" s="233"/>
      <c r="I179" s="234">
        <f>ROUND(E179*H179,2)</f>
        <v>0</v>
      </c>
      <c r="J179" s="233"/>
      <c r="K179" s="234">
        <f>ROUND(E179*J179,2)</f>
        <v>0</v>
      </c>
      <c r="L179" s="234">
        <v>21</v>
      </c>
      <c r="M179" s="234">
        <f>G179*(1+L179/100)</f>
        <v>0</v>
      </c>
      <c r="N179" s="221">
        <v>0</v>
      </c>
      <c r="O179" s="221">
        <f>ROUND(E179*N179,5)</f>
        <v>0</v>
      </c>
      <c r="P179" s="221">
        <v>0</v>
      </c>
      <c r="Q179" s="221">
        <f>ROUND(E179*P179,5)</f>
        <v>0</v>
      </c>
      <c r="R179" s="221"/>
      <c r="S179" s="221"/>
      <c r="T179" s="222">
        <v>4.8000000000000001E-2</v>
      </c>
      <c r="U179" s="221">
        <f>ROUND(E179*T179,2)</f>
        <v>0.96</v>
      </c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 t="s">
        <v>125</v>
      </c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>
      <c r="A180" s="212">
        <v>44</v>
      </c>
      <c r="B180" s="219" t="s">
        <v>298</v>
      </c>
      <c r="C180" s="266" t="s">
        <v>299</v>
      </c>
      <c r="D180" s="221" t="s">
        <v>239</v>
      </c>
      <c r="E180" s="228">
        <v>3.7200000000000002E-3</v>
      </c>
      <c r="F180" s="233"/>
      <c r="G180" s="234">
        <f>ROUND(E180*F180,2)</f>
        <v>0</v>
      </c>
      <c r="H180" s="233"/>
      <c r="I180" s="234">
        <f>ROUND(E180*H180,2)</f>
        <v>0</v>
      </c>
      <c r="J180" s="233"/>
      <c r="K180" s="234">
        <f>ROUND(E180*J180,2)</f>
        <v>0</v>
      </c>
      <c r="L180" s="234">
        <v>21</v>
      </c>
      <c r="M180" s="234">
        <f>G180*(1+L180/100)</f>
        <v>0</v>
      </c>
      <c r="N180" s="221">
        <v>0</v>
      </c>
      <c r="O180" s="221">
        <f>ROUND(E180*N180,5)</f>
        <v>0</v>
      </c>
      <c r="P180" s="221">
        <v>0</v>
      </c>
      <c r="Q180" s="221">
        <f>ROUND(E180*P180,5)</f>
        <v>0</v>
      </c>
      <c r="R180" s="221"/>
      <c r="S180" s="221"/>
      <c r="T180" s="222">
        <v>1.47</v>
      </c>
      <c r="U180" s="221">
        <f>ROUND(E180*T180,2)</f>
        <v>0.01</v>
      </c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 t="s">
        <v>125</v>
      </c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>
      <c r="A181" s="213" t="s">
        <v>120</v>
      </c>
      <c r="B181" s="220" t="s">
        <v>79</v>
      </c>
      <c r="C181" s="268" t="s">
        <v>80</v>
      </c>
      <c r="D181" s="224"/>
      <c r="E181" s="230"/>
      <c r="F181" s="235"/>
      <c r="G181" s="235">
        <f>SUMIF(AE182:AE190,"&lt;&gt;NOR",G182:G190)</f>
        <v>0</v>
      </c>
      <c r="H181" s="235"/>
      <c r="I181" s="235">
        <f>SUM(I182:I190)</f>
        <v>0</v>
      </c>
      <c r="J181" s="235"/>
      <c r="K181" s="235">
        <f>SUM(K182:K190)</f>
        <v>0</v>
      </c>
      <c r="L181" s="235"/>
      <c r="M181" s="235">
        <f>SUM(M182:M190)</f>
        <v>0</v>
      </c>
      <c r="N181" s="224"/>
      <c r="O181" s="224">
        <f>SUM(O182:O190)</f>
        <v>5.0000000000000002E-5</v>
      </c>
      <c r="P181" s="224"/>
      <c r="Q181" s="224">
        <f>SUM(Q182:Q190)</f>
        <v>1.8860000000000002E-2</v>
      </c>
      <c r="R181" s="224"/>
      <c r="S181" s="224"/>
      <c r="T181" s="225"/>
      <c r="U181" s="224">
        <f>SUM(U182:U190)</f>
        <v>4.99</v>
      </c>
      <c r="AE181" t="s">
        <v>121</v>
      </c>
    </row>
    <row r="182" spans="1:60" outlineLevel="1">
      <c r="A182" s="212">
        <v>45</v>
      </c>
      <c r="B182" s="219" t="s">
        <v>300</v>
      </c>
      <c r="C182" s="266" t="s">
        <v>301</v>
      </c>
      <c r="D182" s="221" t="s">
        <v>124</v>
      </c>
      <c r="E182" s="228">
        <v>8</v>
      </c>
      <c r="F182" s="233"/>
      <c r="G182" s="234">
        <f>ROUND(E182*F182,2)</f>
        <v>0</v>
      </c>
      <c r="H182" s="233"/>
      <c r="I182" s="234">
        <f>ROUND(E182*H182,2)</f>
        <v>0</v>
      </c>
      <c r="J182" s="233"/>
      <c r="K182" s="234">
        <f>ROUND(E182*J182,2)</f>
        <v>0</v>
      </c>
      <c r="L182" s="234">
        <v>21</v>
      </c>
      <c r="M182" s="234">
        <f>G182*(1+L182/100)</f>
        <v>0</v>
      </c>
      <c r="N182" s="221">
        <v>0</v>
      </c>
      <c r="O182" s="221">
        <f>ROUND(E182*N182,5)</f>
        <v>0</v>
      </c>
      <c r="P182" s="221">
        <v>1.8E-3</v>
      </c>
      <c r="Q182" s="221">
        <f>ROUND(E182*P182,5)</f>
        <v>1.44E-2</v>
      </c>
      <c r="R182" s="221"/>
      <c r="S182" s="221"/>
      <c r="T182" s="222">
        <v>0.11</v>
      </c>
      <c r="U182" s="221">
        <f>ROUND(E182*T182,2)</f>
        <v>0.88</v>
      </c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 t="s">
        <v>125</v>
      </c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1">
      <c r="A183" s="212"/>
      <c r="B183" s="219"/>
      <c r="C183" s="267" t="s">
        <v>302</v>
      </c>
      <c r="D183" s="223"/>
      <c r="E183" s="229">
        <v>8</v>
      </c>
      <c r="F183" s="234"/>
      <c r="G183" s="234"/>
      <c r="H183" s="234"/>
      <c r="I183" s="234"/>
      <c r="J183" s="234"/>
      <c r="K183" s="234"/>
      <c r="L183" s="234"/>
      <c r="M183" s="234"/>
      <c r="N183" s="221"/>
      <c r="O183" s="221"/>
      <c r="P183" s="221"/>
      <c r="Q183" s="221"/>
      <c r="R183" s="221"/>
      <c r="S183" s="221"/>
      <c r="T183" s="222"/>
      <c r="U183" s="22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 t="s">
        <v>127</v>
      </c>
      <c r="AF183" s="211">
        <v>0</v>
      </c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outlineLevel="1">
      <c r="A184" s="212">
        <v>46</v>
      </c>
      <c r="B184" s="219" t="s">
        <v>303</v>
      </c>
      <c r="C184" s="266" t="s">
        <v>304</v>
      </c>
      <c r="D184" s="221" t="s">
        <v>124</v>
      </c>
      <c r="E184" s="228">
        <v>2</v>
      </c>
      <c r="F184" s="233"/>
      <c r="G184" s="234">
        <f>ROUND(E184*F184,2)</f>
        <v>0</v>
      </c>
      <c r="H184" s="233"/>
      <c r="I184" s="234">
        <f>ROUND(E184*H184,2)</f>
        <v>0</v>
      </c>
      <c r="J184" s="233"/>
      <c r="K184" s="234">
        <f>ROUND(E184*J184,2)</f>
        <v>0</v>
      </c>
      <c r="L184" s="234">
        <v>21</v>
      </c>
      <c r="M184" s="234">
        <f>G184*(1+L184/100)</f>
        <v>0</v>
      </c>
      <c r="N184" s="221">
        <v>0</v>
      </c>
      <c r="O184" s="221">
        <f>ROUND(E184*N184,5)</f>
        <v>0</v>
      </c>
      <c r="P184" s="221">
        <v>2.2300000000000002E-3</v>
      </c>
      <c r="Q184" s="221">
        <f>ROUND(E184*P184,5)</f>
        <v>4.4600000000000004E-3</v>
      </c>
      <c r="R184" s="221"/>
      <c r="S184" s="221"/>
      <c r="T184" s="222">
        <v>0.15</v>
      </c>
      <c r="U184" s="221">
        <f>ROUND(E184*T184,2)</f>
        <v>0.3</v>
      </c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 t="s">
        <v>125</v>
      </c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outlineLevel="1">
      <c r="A185" s="212"/>
      <c r="B185" s="219"/>
      <c r="C185" s="267" t="s">
        <v>305</v>
      </c>
      <c r="D185" s="223"/>
      <c r="E185" s="229">
        <v>2</v>
      </c>
      <c r="F185" s="234"/>
      <c r="G185" s="234"/>
      <c r="H185" s="234"/>
      <c r="I185" s="234"/>
      <c r="J185" s="234"/>
      <c r="K185" s="234"/>
      <c r="L185" s="234"/>
      <c r="M185" s="234"/>
      <c r="N185" s="221"/>
      <c r="O185" s="221"/>
      <c r="P185" s="221"/>
      <c r="Q185" s="221"/>
      <c r="R185" s="221"/>
      <c r="S185" s="221"/>
      <c r="T185" s="222"/>
      <c r="U185" s="22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 t="s">
        <v>127</v>
      </c>
      <c r="AF185" s="211">
        <v>0</v>
      </c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1">
      <c r="A186" s="212">
        <v>47</v>
      </c>
      <c r="B186" s="219" t="s">
        <v>306</v>
      </c>
      <c r="C186" s="266" t="s">
        <v>307</v>
      </c>
      <c r="D186" s="221" t="s">
        <v>124</v>
      </c>
      <c r="E186" s="228">
        <v>5</v>
      </c>
      <c r="F186" s="233"/>
      <c r="G186" s="234">
        <f>ROUND(E186*F186,2)</f>
        <v>0</v>
      </c>
      <c r="H186" s="233"/>
      <c r="I186" s="234">
        <f>ROUND(E186*H186,2)</f>
        <v>0</v>
      </c>
      <c r="J186" s="233"/>
      <c r="K186" s="234">
        <f>ROUND(E186*J186,2)</f>
        <v>0</v>
      </c>
      <c r="L186" s="234">
        <v>21</v>
      </c>
      <c r="M186" s="234">
        <f>G186*(1+L186/100)</f>
        <v>0</v>
      </c>
      <c r="N186" s="221">
        <v>1.0000000000000001E-5</v>
      </c>
      <c r="O186" s="221">
        <f>ROUND(E186*N186,5)</f>
        <v>5.0000000000000002E-5</v>
      </c>
      <c r="P186" s="221">
        <v>0</v>
      </c>
      <c r="Q186" s="221">
        <f>ROUND(E186*P186,5)</f>
        <v>0</v>
      </c>
      <c r="R186" s="221"/>
      <c r="S186" s="221"/>
      <c r="T186" s="222">
        <v>0.26</v>
      </c>
      <c r="U186" s="221">
        <f>ROUND(E186*T186,2)</f>
        <v>1.3</v>
      </c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 t="s">
        <v>125</v>
      </c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outlineLevel="1">
      <c r="A187" s="212"/>
      <c r="B187" s="219"/>
      <c r="C187" s="267" t="s">
        <v>308</v>
      </c>
      <c r="D187" s="223"/>
      <c r="E187" s="229">
        <v>5</v>
      </c>
      <c r="F187" s="234"/>
      <c r="G187" s="234"/>
      <c r="H187" s="234"/>
      <c r="I187" s="234"/>
      <c r="J187" s="234"/>
      <c r="K187" s="234"/>
      <c r="L187" s="234"/>
      <c r="M187" s="234"/>
      <c r="N187" s="221"/>
      <c r="O187" s="221"/>
      <c r="P187" s="221"/>
      <c r="Q187" s="221"/>
      <c r="R187" s="221"/>
      <c r="S187" s="221"/>
      <c r="T187" s="222"/>
      <c r="U187" s="22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 t="s">
        <v>127</v>
      </c>
      <c r="AF187" s="211">
        <v>0</v>
      </c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>
      <c r="A188" s="212">
        <v>48</v>
      </c>
      <c r="B188" s="219" t="s">
        <v>309</v>
      </c>
      <c r="C188" s="266" t="s">
        <v>310</v>
      </c>
      <c r="D188" s="221" t="s">
        <v>124</v>
      </c>
      <c r="E188" s="228">
        <v>1</v>
      </c>
      <c r="F188" s="233"/>
      <c r="G188" s="234">
        <f>ROUND(E188*F188,2)</f>
        <v>0</v>
      </c>
      <c r="H188" s="233"/>
      <c r="I188" s="234">
        <f>ROUND(E188*H188,2)</f>
        <v>0</v>
      </c>
      <c r="J188" s="233"/>
      <c r="K188" s="234">
        <f>ROUND(E188*J188,2)</f>
        <v>0</v>
      </c>
      <c r="L188" s="234">
        <v>21</v>
      </c>
      <c r="M188" s="234">
        <f>G188*(1+L188/100)</f>
        <v>0</v>
      </c>
      <c r="N188" s="221">
        <v>0</v>
      </c>
      <c r="O188" s="221">
        <f>ROUND(E188*N188,5)</f>
        <v>0</v>
      </c>
      <c r="P188" s="221">
        <v>0</v>
      </c>
      <c r="Q188" s="221">
        <f>ROUND(E188*P188,5)</f>
        <v>0</v>
      </c>
      <c r="R188" s="221"/>
      <c r="S188" s="221"/>
      <c r="T188" s="222">
        <v>2.5099999999999998</v>
      </c>
      <c r="U188" s="221">
        <f>ROUND(E188*T188,2)</f>
        <v>2.5099999999999998</v>
      </c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 t="s">
        <v>125</v>
      </c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>
      <c r="A189" s="212"/>
      <c r="B189" s="219"/>
      <c r="C189" s="267" t="s">
        <v>311</v>
      </c>
      <c r="D189" s="223"/>
      <c r="E189" s="229">
        <v>1</v>
      </c>
      <c r="F189" s="234"/>
      <c r="G189" s="234"/>
      <c r="H189" s="234"/>
      <c r="I189" s="234"/>
      <c r="J189" s="234"/>
      <c r="K189" s="234"/>
      <c r="L189" s="234"/>
      <c r="M189" s="234"/>
      <c r="N189" s="221"/>
      <c r="O189" s="221"/>
      <c r="P189" s="221"/>
      <c r="Q189" s="221"/>
      <c r="R189" s="221"/>
      <c r="S189" s="221"/>
      <c r="T189" s="222"/>
      <c r="U189" s="22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 t="s">
        <v>127</v>
      </c>
      <c r="AF189" s="211">
        <v>0</v>
      </c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1">
      <c r="A190" s="212">
        <v>49</v>
      </c>
      <c r="B190" s="219" t="s">
        <v>312</v>
      </c>
      <c r="C190" s="266" t="s">
        <v>313</v>
      </c>
      <c r="D190" s="221" t="s">
        <v>239</v>
      </c>
      <c r="E190" s="228">
        <v>5.0000000000000002E-5</v>
      </c>
      <c r="F190" s="233"/>
      <c r="G190" s="234">
        <f>ROUND(E190*F190,2)</f>
        <v>0</v>
      </c>
      <c r="H190" s="233"/>
      <c r="I190" s="234">
        <f>ROUND(E190*H190,2)</f>
        <v>0</v>
      </c>
      <c r="J190" s="233"/>
      <c r="K190" s="234">
        <f>ROUND(E190*J190,2)</f>
        <v>0</v>
      </c>
      <c r="L190" s="234">
        <v>21</v>
      </c>
      <c r="M190" s="234">
        <f>G190*(1+L190/100)</f>
        <v>0</v>
      </c>
      <c r="N190" s="221">
        <v>0</v>
      </c>
      <c r="O190" s="221">
        <f>ROUND(E190*N190,5)</f>
        <v>0</v>
      </c>
      <c r="P190" s="221">
        <v>0</v>
      </c>
      <c r="Q190" s="221">
        <f>ROUND(E190*P190,5)</f>
        <v>0</v>
      </c>
      <c r="R190" s="221"/>
      <c r="S190" s="221"/>
      <c r="T190" s="222">
        <v>2.2549999999999999</v>
      </c>
      <c r="U190" s="221">
        <f>ROUND(E190*T190,2)</f>
        <v>0</v>
      </c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 t="s">
        <v>125</v>
      </c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>
      <c r="A191" s="213" t="s">
        <v>120</v>
      </c>
      <c r="B191" s="220" t="s">
        <v>81</v>
      </c>
      <c r="C191" s="268" t="s">
        <v>82</v>
      </c>
      <c r="D191" s="224"/>
      <c r="E191" s="230"/>
      <c r="F191" s="235"/>
      <c r="G191" s="235">
        <f>SUMIF(AE192:AE196,"&lt;&gt;NOR",G192:G196)</f>
        <v>0</v>
      </c>
      <c r="H191" s="235"/>
      <c r="I191" s="235">
        <f>SUM(I192:I196)</f>
        <v>0</v>
      </c>
      <c r="J191" s="235"/>
      <c r="K191" s="235">
        <f>SUM(K192:K196)</f>
        <v>0</v>
      </c>
      <c r="L191" s="235"/>
      <c r="M191" s="235">
        <f>SUM(M192:M196)</f>
        <v>0</v>
      </c>
      <c r="N191" s="224"/>
      <c r="O191" s="224">
        <f>SUM(O192:O196)</f>
        <v>7.62E-3</v>
      </c>
      <c r="P191" s="224"/>
      <c r="Q191" s="224">
        <f>SUM(Q192:Q196)</f>
        <v>0</v>
      </c>
      <c r="R191" s="224"/>
      <c r="S191" s="224"/>
      <c r="T191" s="225"/>
      <c r="U191" s="224">
        <f>SUM(U192:U196)</f>
        <v>2.8299999999999996</v>
      </c>
      <c r="AE191" t="s">
        <v>121</v>
      </c>
    </row>
    <row r="192" spans="1:60" outlineLevel="1">
      <c r="A192" s="212">
        <v>50</v>
      </c>
      <c r="B192" s="219" t="s">
        <v>314</v>
      </c>
      <c r="C192" s="266" t="s">
        <v>315</v>
      </c>
      <c r="D192" s="221" t="s">
        <v>316</v>
      </c>
      <c r="E192" s="228">
        <v>6.5743999999999998</v>
      </c>
      <c r="F192" s="233"/>
      <c r="G192" s="234">
        <f>ROUND(E192*F192,2)</f>
        <v>0</v>
      </c>
      <c r="H192" s="233"/>
      <c r="I192" s="234">
        <f>ROUND(E192*H192,2)</f>
        <v>0</v>
      </c>
      <c r="J192" s="233"/>
      <c r="K192" s="234">
        <f>ROUND(E192*J192,2)</f>
        <v>0</v>
      </c>
      <c r="L192" s="234">
        <v>21</v>
      </c>
      <c r="M192" s="234">
        <f>G192*(1+L192/100)</f>
        <v>0</v>
      </c>
      <c r="N192" s="221">
        <v>6.0000000000000002E-5</v>
      </c>
      <c r="O192" s="221">
        <f>ROUND(E192*N192,5)</f>
        <v>3.8999999999999999E-4</v>
      </c>
      <c r="P192" s="221">
        <v>0</v>
      </c>
      <c r="Q192" s="221">
        <f>ROUND(E192*P192,5)</f>
        <v>0</v>
      </c>
      <c r="R192" s="221"/>
      <c r="S192" s="221"/>
      <c r="T192" s="222">
        <v>0.42599999999999999</v>
      </c>
      <c r="U192" s="221">
        <f>ROUND(E192*T192,2)</f>
        <v>2.8</v>
      </c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 t="s">
        <v>125</v>
      </c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ht="22.5" outlineLevel="1">
      <c r="A193" s="212"/>
      <c r="B193" s="219"/>
      <c r="C193" s="267" t="s">
        <v>317</v>
      </c>
      <c r="D193" s="223"/>
      <c r="E193" s="229">
        <v>6.5743999999999998</v>
      </c>
      <c r="F193" s="234"/>
      <c r="G193" s="234"/>
      <c r="H193" s="234"/>
      <c r="I193" s="234"/>
      <c r="J193" s="234"/>
      <c r="K193" s="234"/>
      <c r="L193" s="234"/>
      <c r="M193" s="234"/>
      <c r="N193" s="221"/>
      <c r="O193" s="221"/>
      <c r="P193" s="221"/>
      <c r="Q193" s="221"/>
      <c r="R193" s="221"/>
      <c r="S193" s="221"/>
      <c r="T193" s="222"/>
      <c r="U193" s="22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 t="s">
        <v>127</v>
      </c>
      <c r="AF193" s="211">
        <v>0</v>
      </c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>
      <c r="A194" s="212">
        <v>51</v>
      </c>
      <c r="B194" s="219" t="s">
        <v>318</v>
      </c>
      <c r="C194" s="266" t="s">
        <v>319</v>
      </c>
      <c r="D194" s="221" t="s">
        <v>239</v>
      </c>
      <c r="E194" s="228">
        <v>7.2318399999999998E-3</v>
      </c>
      <c r="F194" s="233"/>
      <c r="G194" s="234">
        <f>ROUND(E194*F194,2)</f>
        <v>0</v>
      </c>
      <c r="H194" s="233"/>
      <c r="I194" s="234">
        <f>ROUND(E194*H194,2)</f>
        <v>0</v>
      </c>
      <c r="J194" s="233"/>
      <c r="K194" s="234">
        <f>ROUND(E194*J194,2)</f>
        <v>0</v>
      </c>
      <c r="L194" s="234">
        <v>21</v>
      </c>
      <c r="M194" s="234">
        <f>G194*(1+L194/100)</f>
        <v>0</v>
      </c>
      <c r="N194" s="221">
        <v>1</v>
      </c>
      <c r="O194" s="221">
        <f>ROUND(E194*N194,5)</f>
        <v>7.2300000000000003E-3</v>
      </c>
      <c r="P194" s="221">
        <v>0</v>
      </c>
      <c r="Q194" s="221">
        <f>ROUND(E194*P194,5)</f>
        <v>0</v>
      </c>
      <c r="R194" s="221"/>
      <c r="S194" s="221"/>
      <c r="T194" s="222">
        <v>0</v>
      </c>
      <c r="U194" s="221">
        <f>ROUND(E194*T194,2)</f>
        <v>0</v>
      </c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 t="s">
        <v>191</v>
      </c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1">
      <c r="A195" s="212"/>
      <c r="B195" s="219"/>
      <c r="C195" s="267" t="s">
        <v>320</v>
      </c>
      <c r="D195" s="223"/>
      <c r="E195" s="229">
        <v>7.2318399999999998E-3</v>
      </c>
      <c r="F195" s="234"/>
      <c r="G195" s="234"/>
      <c r="H195" s="234"/>
      <c r="I195" s="234"/>
      <c r="J195" s="234"/>
      <c r="K195" s="234"/>
      <c r="L195" s="234"/>
      <c r="M195" s="234"/>
      <c r="N195" s="221"/>
      <c r="O195" s="221"/>
      <c r="P195" s="221"/>
      <c r="Q195" s="221"/>
      <c r="R195" s="221"/>
      <c r="S195" s="221"/>
      <c r="T195" s="222"/>
      <c r="U195" s="22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 t="s">
        <v>127</v>
      </c>
      <c r="AF195" s="211">
        <v>0</v>
      </c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1">
      <c r="A196" s="212">
        <v>52</v>
      </c>
      <c r="B196" s="219" t="s">
        <v>321</v>
      </c>
      <c r="C196" s="266" t="s">
        <v>322</v>
      </c>
      <c r="D196" s="221" t="s">
        <v>239</v>
      </c>
      <c r="E196" s="228">
        <v>7.62E-3</v>
      </c>
      <c r="F196" s="233"/>
      <c r="G196" s="234">
        <f>ROUND(E196*F196,2)</f>
        <v>0</v>
      </c>
      <c r="H196" s="233"/>
      <c r="I196" s="234">
        <f>ROUND(E196*H196,2)</f>
        <v>0</v>
      </c>
      <c r="J196" s="233"/>
      <c r="K196" s="234">
        <f>ROUND(E196*J196,2)</f>
        <v>0</v>
      </c>
      <c r="L196" s="234">
        <v>21</v>
      </c>
      <c r="M196" s="234">
        <f>G196*(1+L196/100)</f>
        <v>0</v>
      </c>
      <c r="N196" s="221">
        <v>0</v>
      </c>
      <c r="O196" s="221">
        <f>ROUND(E196*N196,5)</f>
        <v>0</v>
      </c>
      <c r="P196" s="221">
        <v>0</v>
      </c>
      <c r="Q196" s="221">
        <f>ROUND(E196*P196,5)</f>
        <v>0</v>
      </c>
      <c r="R196" s="221"/>
      <c r="S196" s="221"/>
      <c r="T196" s="222">
        <v>3.327</v>
      </c>
      <c r="U196" s="221">
        <f>ROUND(E196*T196,2)</f>
        <v>0.03</v>
      </c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 t="s">
        <v>125</v>
      </c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>
      <c r="A197" s="213" t="s">
        <v>120</v>
      </c>
      <c r="B197" s="220" t="s">
        <v>83</v>
      </c>
      <c r="C197" s="268" t="s">
        <v>84</v>
      </c>
      <c r="D197" s="224"/>
      <c r="E197" s="230"/>
      <c r="F197" s="235"/>
      <c r="G197" s="235">
        <f>SUMIF(AE198:AE223,"&lt;&gt;NOR",G198:G223)</f>
        <v>0</v>
      </c>
      <c r="H197" s="235"/>
      <c r="I197" s="235">
        <f>SUM(I198:I223)</f>
        <v>0</v>
      </c>
      <c r="J197" s="235"/>
      <c r="K197" s="235">
        <f>SUM(K198:K223)</f>
        <v>0</v>
      </c>
      <c r="L197" s="235"/>
      <c r="M197" s="235">
        <f>SUM(M198:M223)</f>
        <v>0</v>
      </c>
      <c r="N197" s="224"/>
      <c r="O197" s="224">
        <f>SUM(O198:O223)</f>
        <v>6.2199999999999998E-3</v>
      </c>
      <c r="P197" s="224"/>
      <c r="Q197" s="224">
        <f>SUM(Q198:Q223)</f>
        <v>0</v>
      </c>
      <c r="R197" s="224"/>
      <c r="S197" s="224"/>
      <c r="T197" s="225"/>
      <c r="U197" s="224">
        <f>SUM(U198:U223)</f>
        <v>25.06</v>
      </c>
      <c r="AE197" t="s">
        <v>121</v>
      </c>
    </row>
    <row r="198" spans="1:60" outlineLevel="1">
      <c r="A198" s="212">
        <v>53</v>
      </c>
      <c r="B198" s="219" t="s">
        <v>323</v>
      </c>
      <c r="C198" s="266" t="s">
        <v>324</v>
      </c>
      <c r="D198" s="221" t="s">
        <v>142</v>
      </c>
      <c r="E198" s="228">
        <v>30</v>
      </c>
      <c r="F198" s="233"/>
      <c r="G198" s="234">
        <f>ROUND(E198*F198,2)</f>
        <v>0</v>
      </c>
      <c r="H198" s="233"/>
      <c r="I198" s="234">
        <f>ROUND(E198*H198,2)</f>
        <v>0</v>
      </c>
      <c r="J198" s="233"/>
      <c r="K198" s="234">
        <f>ROUND(E198*J198,2)</f>
        <v>0</v>
      </c>
      <c r="L198" s="234">
        <v>21</v>
      </c>
      <c r="M198" s="234">
        <f>G198*(1+L198/100)</f>
        <v>0</v>
      </c>
      <c r="N198" s="221">
        <v>0</v>
      </c>
      <c r="O198" s="221">
        <f>ROUND(E198*N198,5)</f>
        <v>0</v>
      </c>
      <c r="P198" s="221">
        <v>0</v>
      </c>
      <c r="Q198" s="221">
        <f>ROUND(E198*P198,5)</f>
        <v>0</v>
      </c>
      <c r="R198" s="221"/>
      <c r="S198" s="221"/>
      <c r="T198" s="222">
        <v>0.128</v>
      </c>
      <c r="U198" s="221">
        <f>ROUND(E198*T198,2)</f>
        <v>3.84</v>
      </c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 t="s">
        <v>125</v>
      </c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ht="22.5" outlineLevel="1">
      <c r="A199" s="212"/>
      <c r="B199" s="219"/>
      <c r="C199" s="267" t="s">
        <v>325</v>
      </c>
      <c r="D199" s="223"/>
      <c r="E199" s="229">
        <v>30</v>
      </c>
      <c r="F199" s="234"/>
      <c r="G199" s="234"/>
      <c r="H199" s="234"/>
      <c r="I199" s="234"/>
      <c r="J199" s="234"/>
      <c r="K199" s="234"/>
      <c r="L199" s="234"/>
      <c r="M199" s="234"/>
      <c r="N199" s="221"/>
      <c r="O199" s="221"/>
      <c r="P199" s="221"/>
      <c r="Q199" s="221"/>
      <c r="R199" s="221"/>
      <c r="S199" s="221"/>
      <c r="T199" s="222"/>
      <c r="U199" s="22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 t="s">
        <v>127</v>
      </c>
      <c r="AF199" s="211">
        <v>0</v>
      </c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outlineLevel="1">
      <c r="A200" s="212">
        <v>54</v>
      </c>
      <c r="B200" s="219" t="s">
        <v>326</v>
      </c>
      <c r="C200" s="266" t="s">
        <v>327</v>
      </c>
      <c r="D200" s="221" t="s">
        <v>142</v>
      </c>
      <c r="E200" s="228">
        <v>95.39</v>
      </c>
      <c r="F200" s="233"/>
      <c r="G200" s="234">
        <f>ROUND(E200*F200,2)</f>
        <v>0</v>
      </c>
      <c r="H200" s="233"/>
      <c r="I200" s="234">
        <f>ROUND(E200*H200,2)</f>
        <v>0</v>
      </c>
      <c r="J200" s="233"/>
      <c r="K200" s="234">
        <f>ROUND(E200*J200,2)</f>
        <v>0</v>
      </c>
      <c r="L200" s="234">
        <v>21</v>
      </c>
      <c r="M200" s="234">
        <f>G200*(1+L200/100)</f>
        <v>0</v>
      </c>
      <c r="N200" s="221">
        <v>2.0000000000000002E-5</v>
      </c>
      <c r="O200" s="221">
        <f>ROUND(E200*N200,5)</f>
        <v>1.91E-3</v>
      </c>
      <c r="P200" s="221">
        <v>0</v>
      </c>
      <c r="Q200" s="221">
        <f>ROUND(E200*P200,5)</f>
        <v>0</v>
      </c>
      <c r="R200" s="221"/>
      <c r="S200" s="221"/>
      <c r="T200" s="222">
        <v>0.12</v>
      </c>
      <c r="U200" s="221">
        <f>ROUND(E200*T200,2)</f>
        <v>11.45</v>
      </c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 t="s">
        <v>125</v>
      </c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ht="22.5" outlineLevel="1">
      <c r="A201" s="212"/>
      <c r="B201" s="219"/>
      <c r="C201" s="269" t="s">
        <v>328</v>
      </c>
      <c r="D201" s="226"/>
      <c r="E201" s="231"/>
      <c r="F201" s="236"/>
      <c r="G201" s="237"/>
      <c r="H201" s="234"/>
      <c r="I201" s="234"/>
      <c r="J201" s="234"/>
      <c r="K201" s="234"/>
      <c r="L201" s="234"/>
      <c r="M201" s="234"/>
      <c r="N201" s="221"/>
      <c r="O201" s="221"/>
      <c r="P201" s="221"/>
      <c r="Q201" s="221"/>
      <c r="R201" s="221"/>
      <c r="S201" s="221"/>
      <c r="T201" s="222"/>
      <c r="U201" s="22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 t="s">
        <v>132</v>
      </c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4" t="str">
        <f>C201</f>
        <v>trvale elastická spárovací hmota, požadovaná odolnost proti působení čistících a dezinfekčních prostředků.</v>
      </c>
      <c r="BB201" s="211"/>
      <c r="BC201" s="211"/>
      <c r="BD201" s="211"/>
      <c r="BE201" s="211"/>
      <c r="BF201" s="211"/>
      <c r="BG201" s="211"/>
      <c r="BH201" s="211"/>
    </row>
    <row r="202" spans="1:60" outlineLevel="1">
      <c r="A202" s="212"/>
      <c r="B202" s="219"/>
      <c r="C202" s="267" t="s">
        <v>329</v>
      </c>
      <c r="D202" s="223"/>
      <c r="E202" s="229">
        <v>32.28</v>
      </c>
      <c r="F202" s="234"/>
      <c r="G202" s="234"/>
      <c r="H202" s="234"/>
      <c r="I202" s="234"/>
      <c r="J202" s="234"/>
      <c r="K202" s="234"/>
      <c r="L202" s="234"/>
      <c r="M202" s="234"/>
      <c r="N202" s="221"/>
      <c r="O202" s="221"/>
      <c r="P202" s="221"/>
      <c r="Q202" s="221"/>
      <c r="R202" s="221"/>
      <c r="S202" s="221"/>
      <c r="T202" s="222"/>
      <c r="U202" s="22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 t="s">
        <v>127</v>
      </c>
      <c r="AF202" s="211">
        <v>0</v>
      </c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1">
      <c r="A203" s="212"/>
      <c r="B203" s="219"/>
      <c r="C203" s="267" t="s">
        <v>330</v>
      </c>
      <c r="D203" s="223"/>
      <c r="E203" s="229">
        <v>9.8000000000000007</v>
      </c>
      <c r="F203" s="234"/>
      <c r="G203" s="234"/>
      <c r="H203" s="234"/>
      <c r="I203" s="234"/>
      <c r="J203" s="234"/>
      <c r="K203" s="234"/>
      <c r="L203" s="234"/>
      <c r="M203" s="234"/>
      <c r="N203" s="221"/>
      <c r="O203" s="221"/>
      <c r="P203" s="221"/>
      <c r="Q203" s="221"/>
      <c r="R203" s="221"/>
      <c r="S203" s="221"/>
      <c r="T203" s="222"/>
      <c r="U203" s="22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 t="s">
        <v>127</v>
      </c>
      <c r="AF203" s="211">
        <v>0</v>
      </c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outlineLevel="1">
      <c r="A204" s="212"/>
      <c r="B204" s="219"/>
      <c r="C204" s="267" t="s">
        <v>331</v>
      </c>
      <c r="D204" s="223"/>
      <c r="E204" s="229">
        <v>6.02</v>
      </c>
      <c r="F204" s="234"/>
      <c r="G204" s="234"/>
      <c r="H204" s="234"/>
      <c r="I204" s="234"/>
      <c r="J204" s="234"/>
      <c r="K204" s="234"/>
      <c r="L204" s="234"/>
      <c r="M204" s="234"/>
      <c r="N204" s="221"/>
      <c r="O204" s="221"/>
      <c r="P204" s="221"/>
      <c r="Q204" s="221"/>
      <c r="R204" s="221"/>
      <c r="S204" s="221"/>
      <c r="T204" s="222"/>
      <c r="U204" s="22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 t="s">
        <v>127</v>
      </c>
      <c r="AF204" s="211">
        <v>0</v>
      </c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outlineLevel="1">
      <c r="A205" s="212"/>
      <c r="B205" s="219"/>
      <c r="C205" s="267" t="s">
        <v>227</v>
      </c>
      <c r="D205" s="223"/>
      <c r="E205" s="229">
        <v>6.09</v>
      </c>
      <c r="F205" s="234"/>
      <c r="G205" s="234"/>
      <c r="H205" s="234"/>
      <c r="I205" s="234"/>
      <c r="J205" s="234"/>
      <c r="K205" s="234"/>
      <c r="L205" s="234"/>
      <c r="M205" s="234"/>
      <c r="N205" s="221"/>
      <c r="O205" s="221"/>
      <c r="P205" s="221"/>
      <c r="Q205" s="221"/>
      <c r="R205" s="221"/>
      <c r="S205" s="221"/>
      <c r="T205" s="222"/>
      <c r="U205" s="22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 t="s">
        <v>127</v>
      </c>
      <c r="AF205" s="211">
        <v>0</v>
      </c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1">
      <c r="A206" s="212"/>
      <c r="B206" s="219"/>
      <c r="C206" s="267" t="s">
        <v>332</v>
      </c>
      <c r="D206" s="223"/>
      <c r="E206" s="229">
        <v>33.700000000000003</v>
      </c>
      <c r="F206" s="234"/>
      <c r="G206" s="234"/>
      <c r="H206" s="234"/>
      <c r="I206" s="234"/>
      <c r="J206" s="234"/>
      <c r="K206" s="234"/>
      <c r="L206" s="234"/>
      <c r="M206" s="234"/>
      <c r="N206" s="221"/>
      <c r="O206" s="221"/>
      <c r="P206" s="221"/>
      <c r="Q206" s="221"/>
      <c r="R206" s="221"/>
      <c r="S206" s="221"/>
      <c r="T206" s="222"/>
      <c r="U206" s="22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 t="s">
        <v>127</v>
      </c>
      <c r="AF206" s="211">
        <v>0</v>
      </c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outlineLevel="1">
      <c r="A207" s="212"/>
      <c r="B207" s="219"/>
      <c r="C207" s="267" t="s">
        <v>333</v>
      </c>
      <c r="D207" s="223"/>
      <c r="E207" s="229">
        <v>7.5</v>
      </c>
      <c r="F207" s="234"/>
      <c r="G207" s="234"/>
      <c r="H207" s="234"/>
      <c r="I207" s="234"/>
      <c r="J207" s="234"/>
      <c r="K207" s="234"/>
      <c r="L207" s="234"/>
      <c r="M207" s="234"/>
      <c r="N207" s="221"/>
      <c r="O207" s="221"/>
      <c r="P207" s="221"/>
      <c r="Q207" s="221"/>
      <c r="R207" s="221"/>
      <c r="S207" s="221"/>
      <c r="T207" s="222"/>
      <c r="U207" s="22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 t="s">
        <v>127</v>
      </c>
      <c r="AF207" s="211">
        <v>0</v>
      </c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outlineLevel="1">
      <c r="A208" s="212">
        <v>55</v>
      </c>
      <c r="B208" s="219" t="s">
        <v>334</v>
      </c>
      <c r="C208" s="266" t="s">
        <v>335</v>
      </c>
      <c r="D208" s="221" t="s">
        <v>142</v>
      </c>
      <c r="E208" s="228">
        <v>32.549999999999997</v>
      </c>
      <c r="F208" s="233"/>
      <c r="G208" s="234">
        <f>ROUND(E208*F208,2)</f>
        <v>0</v>
      </c>
      <c r="H208" s="233"/>
      <c r="I208" s="234">
        <f>ROUND(E208*H208,2)</f>
        <v>0</v>
      </c>
      <c r="J208" s="233"/>
      <c r="K208" s="234">
        <f>ROUND(E208*J208,2)</f>
        <v>0</v>
      </c>
      <c r="L208" s="234">
        <v>21</v>
      </c>
      <c r="M208" s="234">
        <f>G208*(1+L208/100)</f>
        <v>0</v>
      </c>
      <c r="N208" s="221">
        <v>0</v>
      </c>
      <c r="O208" s="221">
        <f>ROUND(E208*N208,5)</f>
        <v>0</v>
      </c>
      <c r="P208" s="221">
        <v>0</v>
      </c>
      <c r="Q208" s="221">
        <f>ROUND(E208*P208,5)</f>
        <v>0</v>
      </c>
      <c r="R208" s="221"/>
      <c r="S208" s="221"/>
      <c r="T208" s="222">
        <v>0.15</v>
      </c>
      <c r="U208" s="221">
        <f>ROUND(E208*T208,2)</f>
        <v>4.88</v>
      </c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 t="s">
        <v>125</v>
      </c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outlineLevel="1">
      <c r="A209" s="212"/>
      <c r="B209" s="219"/>
      <c r="C209" s="267" t="s">
        <v>336</v>
      </c>
      <c r="D209" s="223"/>
      <c r="E209" s="229"/>
      <c r="F209" s="234"/>
      <c r="G209" s="234"/>
      <c r="H209" s="234"/>
      <c r="I209" s="234"/>
      <c r="J209" s="234"/>
      <c r="K209" s="234"/>
      <c r="L209" s="234"/>
      <c r="M209" s="234"/>
      <c r="N209" s="221"/>
      <c r="O209" s="221"/>
      <c r="P209" s="221"/>
      <c r="Q209" s="221"/>
      <c r="R209" s="221"/>
      <c r="S209" s="221"/>
      <c r="T209" s="222"/>
      <c r="U209" s="22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 t="s">
        <v>127</v>
      </c>
      <c r="AF209" s="211">
        <v>0</v>
      </c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outlineLevel="1">
      <c r="A210" s="212"/>
      <c r="B210" s="219"/>
      <c r="C210" s="267" t="s">
        <v>337</v>
      </c>
      <c r="D210" s="223"/>
      <c r="E210" s="229">
        <v>6.77</v>
      </c>
      <c r="F210" s="234"/>
      <c r="G210" s="234"/>
      <c r="H210" s="234"/>
      <c r="I210" s="234"/>
      <c r="J210" s="234"/>
      <c r="K210" s="234"/>
      <c r="L210" s="234"/>
      <c r="M210" s="234"/>
      <c r="N210" s="221"/>
      <c r="O210" s="221"/>
      <c r="P210" s="221"/>
      <c r="Q210" s="221"/>
      <c r="R210" s="221"/>
      <c r="S210" s="221"/>
      <c r="T210" s="222"/>
      <c r="U210" s="22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 t="s">
        <v>127</v>
      </c>
      <c r="AF210" s="211">
        <v>0</v>
      </c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outlineLevel="1">
      <c r="A211" s="212"/>
      <c r="B211" s="219"/>
      <c r="C211" s="267" t="s">
        <v>338</v>
      </c>
      <c r="D211" s="223"/>
      <c r="E211" s="229">
        <v>3.18</v>
      </c>
      <c r="F211" s="234"/>
      <c r="G211" s="234"/>
      <c r="H211" s="234"/>
      <c r="I211" s="234"/>
      <c r="J211" s="234"/>
      <c r="K211" s="234"/>
      <c r="L211" s="234"/>
      <c r="M211" s="234"/>
      <c r="N211" s="221"/>
      <c r="O211" s="221"/>
      <c r="P211" s="221"/>
      <c r="Q211" s="221"/>
      <c r="R211" s="221"/>
      <c r="S211" s="221"/>
      <c r="T211" s="222"/>
      <c r="U211" s="22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 t="s">
        <v>127</v>
      </c>
      <c r="AF211" s="211">
        <v>0</v>
      </c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outlineLevel="1">
      <c r="A212" s="212"/>
      <c r="B212" s="219"/>
      <c r="C212" s="267" t="s">
        <v>339</v>
      </c>
      <c r="D212" s="223"/>
      <c r="E212" s="229">
        <v>13.84</v>
      </c>
      <c r="F212" s="234"/>
      <c r="G212" s="234"/>
      <c r="H212" s="234"/>
      <c r="I212" s="234"/>
      <c r="J212" s="234"/>
      <c r="K212" s="234"/>
      <c r="L212" s="234"/>
      <c r="M212" s="234"/>
      <c r="N212" s="221"/>
      <c r="O212" s="221"/>
      <c r="P212" s="221"/>
      <c r="Q212" s="221"/>
      <c r="R212" s="221"/>
      <c r="S212" s="221"/>
      <c r="T212" s="222"/>
      <c r="U212" s="22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 t="s">
        <v>127</v>
      </c>
      <c r="AF212" s="211">
        <v>0</v>
      </c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</row>
    <row r="213" spans="1:60" outlineLevel="1">
      <c r="A213" s="212"/>
      <c r="B213" s="219"/>
      <c r="C213" s="267" t="s">
        <v>340</v>
      </c>
      <c r="D213" s="223"/>
      <c r="E213" s="229">
        <v>8.76</v>
      </c>
      <c r="F213" s="234"/>
      <c r="G213" s="234"/>
      <c r="H213" s="234"/>
      <c r="I213" s="234"/>
      <c r="J213" s="234"/>
      <c r="K213" s="234"/>
      <c r="L213" s="234"/>
      <c r="M213" s="234"/>
      <c r="N213" s="221"/>
      <c r="O213" s="221"/>
      <c r="P213" s="221"/>
      <c r="Q213" s="221"/>
      <c r="R213" s="221"/>
      <c r="S213" s="221"/>
      <c r="T213" s="222"/>
      <c r="U213" s="22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 t="s">
        <v>127</v>
      </c>
      <c r="AF213" s="211">
        <v>0</v>
      </c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1">
      <c r="A214" s="212">
        <v>56</v>
      </c>
      <c r="B214" s="219" t="s">
        <v>341</v>
      </c>
      <c r="C214" s="266" t="s">
        <v>342</v>
      </c>
      <c r="D214" s="221" t="s">
        <v>239</v>
      </c>
      <c r="E214" s="228">
        <v>4.3063650000000004E-3</v>
      </c>
      <c r="F214" s="233"/>
      <c r="G214" s="234">
        <f>ROUND(E214*F214,2)</f>
        <v>0</v>
      </c>
      <c r="H214" s="233"/>
      <c r="I214" s="234">
        <f>ROUND(E214*H214,2)</f>
        <v>0</v>
      </c>
      <c r="J214" s="233"/>
      <c r="K214" s="234">
        <f>ROUND(E214*J214,2)</f>
        <v>0</v>
      </c>
      <c r="L214" s="234">
        <v>21</v>
      </c>
      <c r="M214" s="234">
        <f>G214*(1+L214/100)</f>
        <v>0</v>
      </c>
      <c r="N214" s="221">
        <v>1</v>
      </c>
      <c r="O214" s="221">
        <f>ROUND(E214*N214,5)</f>
        <v>4.3099999999999996E-3</v>
      </c>
      <c r="P214" s="221">
        <v>0</v>
      </c>
      <c r="Q214" s="221">
        <f>ROUND(E214*P214,5)</f>
        <v>0</v>
      </c>
      <c r="R214" s="221"/>
      <c r="S214" s="221"/>
      <c r="T214" s="222">
        <v>0</v>
      </c>
      <c r="U214" s="221">
        <f>ROUND(E214*T214,2)</f>
        <v>0</v>
      </c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 t="s">
        <v>191</v>
      </c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ht="22.5" outlineLevel="1">
      <c r="A215" s="212"/>
      <c r="B215" s="219"/>
      <c r="C215" s="267" t="s">
        <v>343</v>
      </c>
      <c r="D215" s="223"/>
      <c r="E215" s="229">
        <v>4.3063650000000004E-3</v>
      </c>
      <c r="F215" s="234"/>
      <c r="G215" s="234"/>
      <c r="H215" s="234"/>
      <c r="I215" s="234"/>
      <c r="J215" s="234"/>
      <c r="K215" s="234"/>
      <c r="L215" s="234"/>
      <c r="M215" s="234"/>
      <c r="N215" s="221"/>
      <c r="O215" s="221"/>
      <c r="P215" s="221"/>
      <c r="Q215" s="221"/>
      <c r="R215" s="221"/>
      <c r="S215" s="221"/>
      <c r="T215" s="222"/>
      <c r="U215" s="22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 t="s">
        <v>127</v>
      </c>
      <c r="AF215" s="211">
        <v>0</v>
      </c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outlineLevel="1">
      <c r="A216" s="212">
        <v>57</v>
      </c>
      <c r="B216" s="219" t="s">
        <v>344</v>
      </c>
      <c r="C216" s="266" t="s">
        <v>345</v>
      </c>
      <c r="D216" s="221" t="s">
        <v>142</v>
      </c>
      <c r="E216" s="228">
        <v>32.549999999999997</v>
      </c>
      <c r="F216" s="233"/>
      <c r="G216" s="234">
        <f>ROUND(E216*F216,2)</f>
        <v>0</v>
      </c>
      <c r="H216" s="233"/>
      <c r="I216" s="234">
        <f>ROUND(E216*H216,2)</f>
        <v>0</v>
      </c>
      <c r="J216" s="233"/>
      <c r="K216" s="234">
        <f>ROUND(E216*J216,2)</f>
        <v>0</v>
      </c>
      <c r="L216" s="234">
        <v>21</v>
      </c>
      <c r="M216" s="234">
        <f>G216*(1+L216/100)</f>
        <v>0</v>
      </c>
      <c r="N216" s="221">
        <v>0</v>
      </c>
      <c r="O216" s="221">
        <f>ROUND(E216*N216,5)</f>
        <v>0</v>
      </c>
      <c r="P216" s="221">
        <v>0</v>
      </c>
      <c r="Q216" s="221">
        <f>ROUND(E216*P216,5)</f>
        <v>0</v>
      </c>
      <c r="R216" s="221"/>
      <c r="S216" s="221"/>
      <c r="T216" s="222">
        <v>0.15</v>
      </c>
      <c r="U216" s="221">
        <f>ROUND(E216*T216,2)</f>
        <v>4.88</v>
      </c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 t="s">
        <v>125</v>
      </c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outlineLevel="1">
      <c r="A217" s="212"/>
      <c r="B217" s="219"/>
      <c r="C217" s="269" t="s">
        <v>346</v>
      </c>
      <c r="D217" s="226"/>
      <c r="E217" s="231"/>
      <c r="F217" s="236"/>
      <c r="G217" s="237"/>
      <c r="H217" s="234"/>
      <c r="I217" s="234"/>
      <c r="J217" s="234"/>
      <c r="K217" s="234"/>
      <c r="L217" s="234"/>
      <c r="M217" s="234"/>
      <c r="N217" s="221"/>
      <c r="O217" s="221"/>
      <c r="P217" s="221"/>
      <c r="Q217" s="221"/>
      <c r="R217" s="221"/>
      <c r="S217" s="221"/>
      <c r="T217" s="222"/>
      <c r="U217" s="22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 t="s">
        <v>132</v>
      </c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4" t="str">
        <f>C217</f>
        <v>systémový ukončovací profil nerez pro ukončení fabionu na stěně - b (součást systému lité podlahy)</v>
      </c>
      <c r="BB217" s="211"/>
      <c r="BC217" s="211"/>
      <c r="BD217" s="211"/>
      <c r="BE217" s="211"/>
      <c r="BF217" s="211"/>
      <c r="BG217" s="211"/>
      <c r="BH217" s="211"/>
    </row>
    <row r="218" spans="1:60" outlineLevel="1">
      <c r="A218" s="212"/>
      <c r="B218" s="219"/>
      <c r="C218" s="267" t="s">
        <v>347</v>
      </c>
      <c r="D218" s="223"/>
      <c r="E218" s="229"/>
      <c r="F218" s="234"/>
      <c r="G218" s="234"/>
      <c r="H218" s="234"/>
      <c r="I218" s="234"/>
      <c r="J218" s="234"/>
      <c r="K218" s="234"/>
      <c r="L218" s="234"/>
      <c r="M218" s="234"/>
      <c r="N218" s="221"/>
      <c r="O218" s="221"/>
      <c r="P218" s="221"/>
      <c r="Q218" s="221"/>
      <c r="R218" s="221"/>
      <c r="S218" s="221"/>
      <c r="T218" s="222"/>
      <c r="U218" s="22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 t="s">
        <v>127</v>
      </c>
      <c r="AF218" s="211">
        <v>0</v>
      </c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</row>
    <row r="219" spans="1:60" outlineLevel="1">
      <c r="A219" s="212"/>
      <c r="B219" s="219"/>
      <c r="C219" s="267" t="s">
        <v>337</v>
      </c>
      <c r="D219" s="223"/>
      <c r="E219" s="229">
        <v>6.77</v>
      </c>
      <c r="F219" s="234"/>
      <c r="G219" s="234"/>
      <c r="H219" s="234"/>
      <c r="I219" s="234"/>
      <c r="J219" s="234"/>
      <c r="K219" s="234"/>
      <c r="L219" s="234"/>
      <c r="M219" s="234"/>
      <c r="N219" s="221"/>
      <c r="O219" s="221"/>
      <c r="P219" s="221"/>
      <c r="Q219" s="221"/>
      <c r="R219" s="221"/>
      <c r="S219" s="221"/>
      <c r="T219" s="222"/>
      <c r="U219" s="22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 t="s">
        <v>127</v>
      </c>
      <c r="AF219" s="211">
        <v>0</v>
      </c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</row>
    <row r="220" spans="1:60" outlineLevel="1">
      <c r="A220" s="212"/>
      <c r="B220" s="219"/>
      <c r="C220" s="267" t="s">
        <v>338</v>
      </c>
      <c r="D220" s="223"/>
      <c r="E220" s="229">
        <v>3.18</v>
      </c>
      <c r="F220" s="234"/>
      <c r="G220" s="234"/>
      <c r="H220" s="234"/>
      <c r="I220" s="234"/>
      <c r="J220" s="234"/>
      <c r="K220" s="234"/>
      <c r="L220" s="234"/>
      <c r="M220" s="234"/>
      <c r="N220" s="221"/>
      <c r="O220" s="221"/>
      <c r="P220" s="221"/>
      <c r="Q220" s="221"/>
      <c r="R220" s="221"/>
      <c r="S220" s="221"/>
      <c r="T220" s="222"/>
      <c r="U220" s="22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 t="s">
        <v>127</v>
      </c>
      <c r="AF220" s="211">
        <v>0</v>
      </c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outlineLevel="1">
      <c r="A221" s="212"/>
      <c r="B221" s="219"/>
      <c r="C221" s="267" t="s">
        <v>339</v>
      </c>
      <c r="D221" s="223"/>
      <c r="E221" s="229">
        <v>13.84</v>
      </c>
      <c r="F221" s="234"/>
      <c r="G221" s="234"/>
      <c r="H221" s="234"/>
      <c r="I221" s="234"/>
      <c r="J221" s="234"/>
      <c r="K221" s="234"/>
      <c r="L221" s="234"/>
      <c r="M221" s="234"/>
      <c r="N221" s="221"/>
      <c r="O221" s="221"/>
      <c r="P221" s="221"/>
      <c r="Q221" s="221"/>
      <c r="R221" s="221"/>
      <c r="S221" s="221"/>
      <c r="T221" s="222"/>
      <c r="U221" s="22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 t="s">
        <v>127</v>
      </c>
      <c r="AF221" s="211">
        <v>0</v>
      </c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</row>
    <row r="222" spans="1:60" outlineLevel="1">
      <c r="A222" s="212"/>
      <c r="B222" s="219"/>
      <c r="C222" s="267" t="s">
        <v>340</v>
      </c>
      <c r="D222" s="223"/>
      <c r="E222" s="229">
        <v>8.76</v>
      </c>
      <c r="F222" s="234"/>
      <c r="G222" s="234"/>
      <c r="H222" s="234"/>
      <c r="I222" s="234"/>
      <c r="J222" s="234"/>
      <c r="K222" s="234"/>
      <c r="L222" s="234"/>
      <c r="M222" s="234"/>
      <c r="N222" s="221"/>
      <c r="O222" s="221"/>
      <c r="P222" s="221"/>
      <c r="Q222" s="221"/>
      <c r="R222" s="221"/>
      <c r="S222" s="221"/>
      <c r="T222" s="222"/>
      <c r="U222" s="22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 t="s">
        <v>127</v>
      </c>
      <c r="AF222" s="211">
        <v>0</v>
      </c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outlineLevel="1">
      <c r="A223" s="212">
        <v>58</v>
      </c>
      <c r="B223" s="219" t="s">
        <v>348</v>
      </c>
      <c r="C223" s="266" t="s">
        <v>349</v>
      </c>
      <c r="D223" s="221" t="s">
        <v>239</v>
      </c>
      <c r="E223" s="228">
        <v>6.2199999999999998E-3</v>
      </c>
      <c r="F223" s="233"/>
      <c r="G223" s="234">
        <f>ROUND(E223*F223,2)</f>
        <v>0</v>
      </c>
      <c r="H223" s="233"/>
      <c r="I223" s="234">
        <f>ROUND(E223*H223,2)</f>
        <v>0</v>
      </c>
      <c r="J223" s="233"/>
      <c r="K223" s="234">
        <f>ROUND(E223*J223,2)</f>
        <v>0</v>
      </c>
      <c r="L223" s="234">
        <v>21</v>
      </c>
      <c r="M223" s="234">
        <f>G223*(1+L223/100)</f>
        <v>0</v>
      </c>
      <c r="N223" s="221">
        <v>0</v>
      </c>
      <c r="O223" s="221">
        <f>ROUND(E223*N223,5)</f>
        <v>0</v>
      </c>
      <c r="P223" s="221">
        <v>0</v>
      </c>
      <c r="Q223" s="221">
        <f>ROUND(E223*P223,5)</f>
        <v>0</v>
      </c>
      <c r="R223" s="221"/>
      <c r="S223" s="221"/>
      <c r="T223" s="222">
        <v>1.5980000000000001</v>
      </c>
      <c r="U223" s="221">
        <f>ROUND(E223*T223,2)</f>
        <v>0.01</v>
      </c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 t="s">
        <v>125</v>
      </c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>
      <c r="A224" s="213" t="s">
        <v>120</v>
      </c>
      <c r="B224" s="220" t="s">
        <v>85</v>
      </c>
      <c r="C224" s="268" t="s">
        <v>86</v>
      </c>
      <c r="D224" s="224"/>
      <c r="E224" s="230"/>
      <c r="F224" s="235"/>
      <c r="G224" s="235">
        <f>SUMIF(AE225:AE250,"&lt;&gt;NOR",G225:G250)</f>
        <v>0</v>
      </c>
      <c r="H224" s="235"/>
      <c r="I224" s="235">
        <f>SUM(I225:I250)</f>
        <v>0</v>
      </c>
      <c r="J224" s="235"/>
      <c r="K224" s="235">
        <f>SUM(K225:K250)</f>
        <v>0</v>
      </c>
      <c r="L224" s="235"/>
      <c r="M224" s="235">
        <f>SUM(M225:M250)</f>
        <v>0</v>
      </c>
      <c r="N224" s="224"/>
      <c r="O224" s="224">
        <f>SUM(O225:O250)</f>
        <v>1.8093000000000001</v>
      </c>
      <c r="P224" s="224"/>
      <c r="Q224" s="224">
        <f>SUM(Q225:Q250)</f>
        <v>0</v>
      </c>
      <c r="R224" s="224"/>
      <c r="S224" s="224"/>
      <c r="T224" s="225"/>
      <c r="U224" s="224">
        <f>SUM(U225:U250)</f>
        <v>112.92</v>
      </c>
      <c r="AE224" t="s">
        <v>121</v>
      </c>
    </row>
    <row r="225" spans="1:60" ht="22.5" outlineLevel="1">
      <c r="A225" s="212">
        <v>59</v>
      </c>
      <c r="B225" s="219" t="s">
        <v>350</v>
      </c>
      <c r="C225" s="266" t="s">
        <v>351</v>
      </c>
      <c r="D225" s="221" t="s">
        <v>130</v>
      </c>
      <c r="E225" s="228">
        <v>77.959999999999994</v>
      </c>
      <c r="F225" s="233"/>
      <c r="G225" s="234">
        <f>ROUND(E225*F225,2)</f>
        <v>0</v>
      </c>
      <c r="H225" s="233"/>
      <c r="I225" s="234">
        <f>ROUND(E225*H225,2)</f>
        <v>0</v>
      </c>
      <c r="J225" s="233"/>
      <c r="K225" s="234">
        <f>ROUND(E225*J225,2)</f>
        <v>0</v>
      </c>
      <c r="L225" s="234">
        <v>21</v>
      </c>
      <c r="M225" s="234">
        <f>G225*(1+L225/100)</f>
        <v>0</v>
      </c>
      <c r="N225" s="221">
        <v>0</v>
      </c>
      <c r="O225" s="221">
        <f>ROUND(E225*N225,5)</f>
        <v>0</v>
      </c>
      <c r="P225" s="221">
        <v>0</v>
      </c>
      <c r="Q225" s="221">
        <f>ROUND(E225*P225,5)</f>
        <v>0</v>
      </c>
      <c r="R225" s="221"/>
      <c r="S225" s="221"/>
      <c r="T225" s="222">
        <v>1.6E-2</v>
      </c>
      <c r="U225" s="221">
        <f>ROUND(E225*T225,2)</f>
        <v>1.25</v>
      </c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 t="s">
        <v>125</v>
      </c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outlineLevel="1">
      <c r="A226" s="212"/>
      <c r="B226" s="219"/>
      <c r="C226" s="267" t="s">
        <v>171</v>
      </c>
      <c r="D226" s="223"/>
      <c r="E226" s="229">
        <v>48.4</v>
      </c>
      <c r="F226" s="234"/>
      <c r="G226" s="234"/>
      <c r="H226" s="234"/>
      <c r="I226" s="234"/>
      <c r="J226" s="234"/>
      <c r="K226" s="234"/>
      <c r="L226" s="234"/>
      <c r="M226" s="234"/>
      <c r="N226" s="221"/>
      <c r="O226" s="221"/>
      <c r="P226" s="221"/>
      <c r="Q226" s="221"/>
      <c r="R226" s="221"/>
      <c r="S226" s="221"/>
      <c r="T226" s="222"/>
      <c r="U226" s="22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 t="s">
        <v>127</v>
      </c>
      <c r="AF226" s="211">
        <v>0</v>
      </c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</row>
    <row r="227" spans="1:60" outlineLevel="1">
      <c r="A227" s="212"/>
      <c r="B227" s="219"/>
      <c r="C227" s="267" t="s">
        <v>172</v>
      </c>
      <c r="D227" s="223"/>
      <c r="E227" s="229">
        <v>5.71</v>
      </c>
      <c r="F227" s="234"/>
      <c r="G227" s="234"/>
      <c r="H227" s="234"/>
      <c r="I227" s="234"/>
      <c r="J227" s="234"/>
      <c r="K227" s="234"/>
      <c r="L227" s="234"/>
      <c r="M227" s="234"/>
      <c r="N227" s="221"/>
      <c r="O227" s="221"/>
      <c r="P227" s="221"/>
      <c r="Q227" s="221"/>
      <c r="R227" s="221"/>
      <c r="S227" s="221"/>
      <c r="T227" s="222"/>
      <c r="U227" s="22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 t="s">
        <v>127</v>
      </c>
      <c r="AF227" s="211">
        <v>0</v>
      </c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</row>
    <row r="228" spans="1:60" outlineLevel="1">
      <c r="A228" s="212"/>
      <c r="B228" s="219"/>
      <c r="C228" s="267" t="s">
        <v>173</v>
      </c>
      <c r="D228" s="223"/>
      <c r="E228" s="229">
        <v>2.46</v>
      </c>
      <c r="F228" s="234"/>
      <c r="G228" s="234"/>
      <c r="H228" s="234"/>
      <c r="I228" s="234"/>
      <c r="J228" s="234"/>
      <c r="K228" s="234"/>
      <c r="L228" s="234"/>
      <c r="M228" s="234"/>
      <c r="N228" s="221"/>
      <c r="O228" s="221"/>
      <c r="P228" s="221"/>
      <c r="Q228" s="221"/>
      <c r="R228" s="221"/>
      <c r="S228" s="221"/>
      <c r="T228" s="222"/>
      <c r="U228" s="22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 t="s">
        <v>127</v>
      </c>
      <c r="AF228" s="211">
        <v>0</v>
      </c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outlineLevel="1">
      <c r="A229" s="212"/>
      <c r="B229" s="219"/>
      <c r="C229" s="267" t="s">
        <v>174</v>
      </c>
      <c r="D229" s="223"/>
      <c r="E229" s="229">
        <v>7.55</v>
      </c>
      <c r="F229" s="234"/>
      <c r="G229" s="234"/>
      <c r="H229" s="234"/>
      <c r="I229" s="234"/>
      <c r="J229" s="234"/>
      <c r="K229" s="234"/>
      <c r="L229" s="234"/>
      <c r="M229" s="234"/>
      <c r="N229" s="221"/>
      <c r="O229" s="221"/>
      <c r="P229" s="221"/>
      <c r="Q229" s="221"/>
      <c r="R229" s="221"/>
      <c r="S229" s="221"/>
      <c r="T229" s="222"/>
      <c r="U229" s="22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 t="s">
        <v>127</v>
      </c>
      <c r="AF229" s="211">
        <v>0</v>
      </c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outlineLevel="1">
      <c r="A230" s="212"/>
      <c r="B230" s="219"/>
      <c r="C230" s="267" t="s">
        <v>175</v>
      </c>
      <c r="D230" s="223"/>
      <c r="E230" s="229">
        <v>6.68</v>
      </c>
      <c r="F230" s="234"/>
      <c r="G230" s="234"/>
      <c r="H230" s="234"/>
      <c r="I230" s="234"/>
      <c r="J230" s="234"/>
      <c r="K230" s="234"/>
      <c r="L230" s="234"/>
      <c r="M230" s="234"/>
      <c r="N230" s="221"/>
      <c r="O230" s="221"/>
      <c r="P230" s="221"/>
      <c r="Q230" s="221"/>
      <c r="R230" s="221"/>
      <c r="S230" s="221"/>
      <c r="T230" s="222"/>
      <c r="U230" s="22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 t="s">
        <v>127</v>
      </c>
      <c r="AF230" s="211">
        <v>0</v>
      </c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</row>
    <row r="231" spans="1:60" outlineLevel="1">
      <c r="A231" s="212"/>
      <c r="B231" s="219"/>
      <c r="C231" s="267" t="s">
        <v>176</v>
      </c>
      <c r="D231" s="223"/>
      <c r="E231" s="229">
        <v>7.16</v>
      </c>
      <c r="F231" s="234"/>
      <c r="G231" s="234"/>
      <c r="H231" s="234"/>
      <c r="I231" s="234"/>
      <c r="J231" s="234"/>
      <c r="K231" s="234"/>
      <c r="L231" s="234"/>
      <c r="M231" s="234"/>
      <c r="N231" s="221"/>
      <c r="O231" s="221"/>
      <c r="P231" s="221"/>
      <c r="Q231" s="221"/>
      <c r="R231" s="221"/>
      <c r="S231" s="221"/>
      <c r="T231" s="222"/>
      <c r="U231" s="22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 t="s">
        <v>127</v>
      </c>
      <c r="AF231" s="211">
        <v>0</v>
      </c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ht="22.5" outlineLevel="1">
      <c r="A232" s="212">
        <v>60</v>
      </c>
      <c r="B232" s="219" t="s">
        <v>352</v>
      </c>
      <c r="C232" s="266" t="s">
        <v>353</v>
      </c>
      <c r="D232" s="221" t="s">
        <v>130</v>
      </c>
      <c r="E232" s="228">
        <v>48.39</v>
      </c>
      <c r="F232" s="233"/>
      <c r="G232" s="234">
        <f>ROUND(E232*F232,2)</f>
        <v>0</v>
      </c>
      <c r="H232" s="233"/>
      <c r="I232" s="234">
        <f>ROUND(E232*H232,2)</f>
        <v>0</v>
      </c>
      <c r="J232" s="233"/>
      <c r="K232" s="234">
        <f>ROUND(E232*J232,2)</f>
        <v>0</v>
      </c>
      <c r="L232" s="234">
        <v>21</v>
      </c>
      <c r="M232" s="234">
        <f>G232*(1+L232/100)</f>
        <v>0</v>
      </c>
      <c r="N232" s="221">
        <v>2.121E-2</v>
      </c>
      <c r="O232" s="221">
        <f>ROUND(E232*N232,5)</f>
        <v>1.0263500000000001</v>
      </c>
      <c r="P232" s="221">
        <v>0</v>
      </c>
      <c r="Q232" s="221">
        <f>ROUND(E232*P232,5)</f>
        <v>0</v>
      </c>
      <c r="R232" s="221"/>
      <c r="S232" s="221"/>
      <c r="T232" s="222">
        <v>1.2925</v>
      </c>
      <c r="U232" s="221">
        <f>ROUND(E232*T232,2)</f>
        <v>62.54</v>
      </c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 t="s">
        <v>125</v>
      </c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</row>
    <row r="233" spans="1:60" outlineLevel="1">
      <c r="A233" s="212"/>
      <c r="B233" s="219"/>
      <c r="C233" s="269" t="s">
        <v>354</v>
      </c>
      <c r="D233" s="226"/>
      <c r="E233" s="231"/>
      <c r="F233" s="236"/>
      <c r="G233" s="237"/>
      <c r="H233" s="234"/>
      <c r="I233" s="234"/>
      <c r="J233" s="234"/>
      <c r="K233" s="234"/>
      <c r="L233" s="234"/>
      <c r="M233" s="234"/>
      <c r="N233" s="221"/>
      <c r="O233" s="221"/>
      <c r="P233" s="221"/>
      <c r="Q233" s="221"/>
      <c r="R233" s="221"/>
      <c r="S233" s="221"/>
      <c r="T233" s="222"/>
      <c r="U233" s="22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 t="s">
        <v>132</v>
      </c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4" t="str">
        <f>C233</f>
        <v>dodávka+montáž, specifikace viz Technická zpráva v PD, min. tech. standard Remmers Crete HF</v>
      </c>
      <c r="BB233" s="211"/>
      <c r="BC233" s="211"/>
      <c r="BD233" s="211"/>
      <c r="BE233" s="211"/>
      <c r="BF233" s="211"/>
      <c r="BG233" s="211"/>
      <c r="BH233" s="211"/>
    </row>
    <row r="234" spans="1:60" outlineLevel="1">
      <c r="A234" s="212"/>
      <c r="B234" s="219"/>
      <c r="C234" s="267" t="s">
        <v>207</v>
      </c>
      <c r="D234" s="223"/>
      <c r="E234" s="229">
        <v>48.39</v>
      </c>
      <c r="F234" s="234"/>
      <c r="G234" s="234"/>
      <c r="H234" s="234"/>
      <c r="I234" s="234"/>
      <c r="J234" s="234"/>
      <c r="K234" s="234"/>
      <c r="L234" s="234"/>
      <c r="M234" s="234"/>
      <c r="N234" s="221"/>
      <c r="O234" s="221"/>
      <c r="P234" s="221"/>
      <c r="Q234" s="221"/>
      <c r="R234" s="221"/>
      <c r="S234" s="221"/>
      <c r="T234" s="222"/>
      <c r="U234" s="22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 t="s">
        <v>127</v>
      </c>
      <c r="AF234" s="211">
        <v>0</v>
      </c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ht="22.5" outlineLevel="1">
      <c r="A235" s="212">
        <v>61</v>
      </c>
      <c r="B235" s="219" t="s">
        <v>355</v>
      </c>
      <c r="C235" s="266" t="s">
        <v>356</v>
      </c>
      <c r="D235" s="221" t="s">
        <v>130</v>
      </c>
      <c r="E235" s="228">
        <v>29.56</v>
      </c>
      <c r="F235" s="233"/>
      <c r="G235" s="234">
        <f>ROUND(E235*F235,2)</f>
        <v>0</v>
      </c>
      <c r="H235" s="233"/>
      <c r="I235" s="234">
        <f>ROUND(E235*H235,2)</f>
        <v>0</v>
      </c>
      <c r="J235" s="233"/>
      <c r="K235" s="234">
        <f>ROUND(E235*J235,2)</f>
        <v>0</v>
      </c>
      <c r="L235" s="234">
        <v>21</v>
      </c>
      <c r="M235" s="234">
        <f>G235*(1+L235/100)</f>
        <v>0</v>
      </c>
      <c r="N235" s="221">
        <v>2.121E-2</v>
      </c>
      <c r="O235" s="221">
        <f>ROUND(E235*N235,5)</f>
        <v>0.62697000000000003</v>
      </c>
      <c r="P235" s="221">
        <v>0</v>
      </c>
      <c r="Q235" s="221">
        <f>ROUND(E235*P235,5)</f>
        <v>0</v>
      </c>
      <c r="R235" s="221"/>
      <c r="S235" s="221"/>
      <c r="T235" s="222">
        <v>1.2925</v>
      </c>
      <c r="U235" s="221">
        <f>ROUND(E235*T235,2)</f>
        <v>38.21</v>
      </c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 t="s">
        <v>125</v>
      </c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outlineLevel="1">
      <c r="A236" s="212"/>
      <c r="B236" s="219"/>
      <c r="C236" s="269" t="s">
        <v>354</v>
      </c>
      <c r="D236" s="226"/>
      <c r="E236" s="231"/>
      <c r="F236" s="236"/>
      <c r="G236" s="237"/>
      <c r="H236" s="234"/>
      <c r="I236" s="234"/>
      <c r="J236" s="234"/>
      <c r="K236" s="234"/>
      <c r="L236" s="234"/>
      <c r="M236" s="234"/>
      <c r="N236" s="221"/>
      <c r="O236" s="221"/>
      <c r="P236" s="221"/>
      <c r="Q236" s="221"/>
      <c r="R236" s="221"/>
      <c r="S236" s="221"/>
      <c r="T236" s="222"/>
      <c r="U236" s="22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 t="s">
        <v>132</v>
      </c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4" t="str">
        <f>C236</f>
        <v>dodávka+montáž, specifikace viz Technická zpráva v PD, min. tech. standard Remmers Crete HF</v>
      </c>
      <c r="BB236" s="211"/>
      <c r="BC236" s="211"/>
      <c r="BD236" s="211"/>
      <c r="BE236" s="211"/>
      <c r="BF236" s="211"/>
      <c r="BG236" s="211"/>
      <c r="BH236" s="211"/>
    </row>
    <row r="237" spans="1:60" outlineLevel="1">
      <c r="A237" s="212"/>
      <c r="B237" s="219"/>
      <c r="C237" s="267" t="s">
        <v>172</v>
      </c>
      <c r="D237" s="223"/>
      <c r="E237" s="229">
        <v>5.71</v>
      </c>
      <c r="F237" s="234"/>
      <c r="G237" s="234"/>
      <c r="H237" s="234"/>
      <c r="I237" s="234"/>
      <c r="J237" s="234"/>
      <c r="K237" s="234"/>
      <c r="L237" s="234"/>
      <c r="M237" s="234"/>
      <c r="N237" s="221"/>
      <c r="O237" s="221"/>
      <c r="P237" s="221"/>
      <c r="Q237" s="221"/>
      <c r="R237" s="221"/>
      <c r="S237" s="221"/>
      <c r="T237" s="222"/>
      <c r="U237" s="22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 t="s">
        <v>127</v>
      </c>
      <c r="AF237" s="211">
        <v>0</v>
      </c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outlineLevel="1">
      <c r="A238" s="212"/>
      <c r="B238" s="219"/>
      <c r="C238" s="267" t="s">
        <v>173</v>
      </c>
      <c r="D238" s="223"/>
      <c r="E238" s="229">
        <v>2.46</v>
      </c>
      <c r="F238" s="234"/>
      <c r="G238" s="234"/>
      <c r="H238" s="234"/>
      <c r="I238" s="234"/>
      <c r="J238" s="234"/>
      <c r="K238" s="234"/>
      <c r="L238" s="234"/>
      <c r="M238" s="234"/>
      <c r="N238" s="221"/>
      <c r="O238" s="221"/>
      <c r="P238" s="221"/>
      <c r="Q238" s="221"/>
      <c r="R238" s="221"/>
      <c r="S238" s="221"/>
      <c r="T238" s="222"/>
      <c r="U238" s="22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 t="s">
        <v>127</v>
      </c>
      <c r="AF238" s="211">
        <v>0</v>
      </c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</row>
    <row r="239" spans="1:60" outlineLevel="1">
      <c r="A239" s="212"/>
      <c r="B239" s="219"/>
      <c r="C239" s="267" t="s">
        <v>174</v>
      </c>
      <c r="D239" s="223"/>
      <c r="E239" s="229">
        <v>7.55</v>
      </c>
      <c r="F239" s="234"/>
      <c r="G239" s="234"/>
      <c r="H239" s="234"/>
      <c r="I239" s="234"/>
      <c r="J239" s="234"/>
      <c r="K239" s="234"/>
      <c r="L239" s="234"/>
      <c r="M239" s="234"/>
      <c r="N239" s="221"/>
      <c r="O239" s="221"/>
      <c r="P239" s="221"/>
      <c r="Q239" s="221"/>
      <c r="R239" s="221"/>
      <c r="S239" s="221"/>
      <c r="T239" s="222"/>
      <c r="U239" s="22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 t="s">
        <v>127</v>
      </c>
      <c r="AF239" s="211">
        <v>0</v>
      </c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</row>
    <row r="240" spans="1:60" outlineLevel="1">
      <c r="A240" s="212"/>
      <c r="B240" s="219"/>
      <c r="C240" s="267" t="s">
        <v>175</v>
      </c>
      <c r="D240" s="223"/>
      <c r="E240" s="229">
        <v>6.68</v>
      </c>
      <c r="F240" s="234"/>
      <c r="G240" s="234"/>
      <c r="H240" s="234"/>
      <c r="I240" s="234"/>
      <c r="J240" s="234"/>
      <c r="K240" s="234"/>
      <c r="L240" s="234"/>
      <c r="M240" s="234"/>
      <c r="N240" s="221"/>
      <c r="O240" s="221"/>
      <c r="P240" s="221"/>
      <c r="Q240" s="221"/>
      <c r="R240" s="221"/>
      <c r="S240" s="221"/>
      <c r="T240" s="222"/>
      <c r="U240" s="22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 t="s">
        <v>127</v>
      </c>
      <c r="AF240" s="211">
        <v>0</v>
      </c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</row>
    <row r="241" spans="1:60" outlineLevel="1">
      <c r="A241" s="212"/>
      <c r="B241" s="219"/>
      <c r="C241" s="267" t="s">
        <v>176</v>
      </c>
      <c r="D241" s="223"/>
      <c r="E241" s="229">
        <v>7.16</v>
      </c>
      <c r="F241" s="234"/>
      <c r="G241" s="234"/>
      <c r="H241" s="234"/>
      <c r="I241" s="234"/>
      <c r="J241" s="234"/>
      <c r="K241" s="234"/>
      <c r="L241" s="234"/>
      <c r="M241" s="234"/>
      <c r="N241" s="221"/>
      <c r="O241" s="221"/>
      <c r="P241" s="221"/>
      <c r="Q241" s="221"/>
      <c r="R241" s="221"/>
      <c r="S241" s="221"/>
      <c r="T241" s="222"/>
      <c r="U241" s="22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 t="s">
        <v>127</v>
      </c>
      <c r="AF241" s="211">
        <v>0</v>
      </c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</row>
    <row r="242" spans="1:60" ht="22.5" outlineLevel="1">
      <c r="A242" s="212">
        <v>62</v>
      </c>
      <c r="B242" s="219" t="s">
        <v>357</v>
      </c>
      <c r="C242" s="266" t="s">
        <v>358</v>
      </c>
      <c r="D242" s="221" t="s">
        <v>142</v>
      </c>
      <c r="E242" s="228">
        <v>74.63</v>
      </c>
      <c r="F242" s="233"/>
      <c r="G242" s="234">
        <f>ROUND(E242*F242,2)</f>
        <v>0</v>
      </c>
      <c r="H242" s="233"/>
      <c r="I242" s="234">
        <f>ROUND(E242*H242,2)</f>
        <v>0</v>
      </c>
      <c r="J242" s="233"/>
      <c r="K242" s="234">
        <f>ROUND(E242*J242,2)</f>
        <v>0</v>
      </c>
      <c r="L242" s="234">
        <v>21</v>
      </c>
      <c r="M242" s="234">
        <f>G242*(1+L242/100)</f>
        <v>0</v>
      </c>
      <c r="N242" s="221">
        <v>2.0899999999999998E-3</v>
      </c>
      <c r="O242" s="221">
        <f>ROUND(E242*N242,5)</f>
        <v>0.15598000000000001</v>
      </c>
      <c r="P242" s="221">
        <v>0</v>
      </c>
      <c r="Q242" s="221">
        <f>ROUND(E242*P242,5)</f>
        <v>0</v>
      </c>
      <c r="R242" s="221"/>
      <c r="S242" s="221"/>
      <c r="T242" s="222">
        <v>0.11</v>
      </c>
      <c r="U242" s="221">
        <f>ROUND(E242*T242,2)</f>
        <v>8.2100000000000009</v>
      </c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 t="s">
        <v>125</v>
      </c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</row>
    <row r="243" spans="1:60" outlineLevel="1">
      <c r="A243" s="212"/>
      <c r="B243" s="219"/>
      <c r="C243" s="267" t="s">
        <v>347</v>
      </c>
      <c r="D243" s="223"/>
      <c r="E243" s="229"/>
      <c r="F243" s="234"/>
      <c r="G243" s="234"/>
      <c r="H243" s="234"/>
      <c r="I243" s="234"/>
      <c r="J243" s="234"/>
      <c r="K243" s="234"/>
      <c r="L243" s="234"/>
      <c r="M243" s="234"/>
      <c r="N243" s="221"/>
      <c r="O243" s="221"/>
      <c r="P243" s="221"/>
      <c r="Q243" s="221"/>
      <c r="R243" s="221"/>
      <c r="S243" s="221"/>
      <c r="T243" s="222"/>
      <c r="U243" s="22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 t="s">
        <v>127</v>
      </c>
      <c r="AF243" s="211">
        <v>0</v>
      </c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</row>
    <row r="244" spans="1:60" outlineLevel="1">
      <c r="A244" s="212"/>
      <c r="B244" s="219"/>
      <c r="C244" s="267" t="s">
        <v>359</v>
      </c>
      <c r="D244" s="223"/>
      <c r="E244" s="229">
        <v>32.28</v>
      </c>
      <c r="F244" s="234"/>
      <c r="G244" s="234"/>
      <c r="H244" s="234"/>
      <c r="I244" s="234"/>
      <c r="J244" s="234"/>
      <c r="K244" s="234"/>
      <c r="L244" s="234"/>
      <c r="M244" s="234"/>
      <c r="N244" s="221"/>
      <c r="O244" s="221"/>
      <c r="P244" s="221"/>
      <c r="Q244" s="221"/>
      <c r="R244" s="221"/>
      <c r="S244" s="221"/>
      <c r="T244" s="222"/>
      <c r="U244" s="22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 t="s">
        <v>127</v>
      </c>
      <c r="AF244" s="211">
        <v>0</v>
      </c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</row>
    <row r="245" spans="1:60" outlineLevel="1">
      <c r="A245" s="212"/>
      <c r="B245" s="219"/>
      <c r="C245" s="267" t="s">
        <v>337</v>
      </c>
      <c r="D245" s="223"/>
      <c r="E245" s="229">
        <v>6.77</v>
      </c>
      <c r="F245" s="234"/>
      <c r="G245" s="234"/>
      <c r="H245" s="234"/>
      <c r="I245" s="234"/>
      <c r="J245" s="234"/>
      <c r="K245" s="234"/>
      <c r="L245" s="234"/>
      <c r="M245" s="234"/>
      <c r="N245" s="221"/>
      <c r="O245" s="221"/>
      <c r="P245" s="221"/>
      <c r="Q245" s="221"/>
      <c r="R245" s="221"/>
      <c r="S245" s="221"/>
      <c r="T245" s="222"/>
      <c r="U245" s="22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 t="s">
        <v>127</v>
      </c>
      <c r="AF245" s="211">
        <v>0</v>
      </c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</row>
    <row r="246" spans="1:60" outlineLevel="1">
      <c r="A246" s="212"/>
      <c r="B246" s="219"/>
      <c r="C246" s="267" t="s">
        <v>338</v>
      </c>
      <c r="D246" s="223"/>
      <c r="E246" s="229">
        <v>3.18</v>
      </c>
      <c r="F246" s="234"/>
      <c r="G246" s="234"/>
      <c r="H246" s="234"/>
      <c r="I246" s="234"/>
      <c r="J246" s="234"/>
      <c r="K246" s="234"/>
      <c r="L246" s="234"/>
      <c r="M246" s="234"/>
      <c r="N246" s="221"/>
      <c r="O246" s="221"/>
      <c r="P246" s="221"/>
      <c r="Q246" s="221"/>
      <c r="R246" s="221"/>
      <c r="S246" s="221"/>
      <c r="T246" s="222"/>
      <c r="U246" s="22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 t="s">
        <v>127</v>
      </c>
      <c r="AF246" s="211">
        <v>0</v>
      </c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</row>
    <row r="247" spans="1:60" outlineLevel="1">
      <c r="A247" s="212"/>
      <c r="B247" s="219"/>
      <c r="C247" s="267" t="s">
        <v>339</v>
      </c>
      <c r="D247" s="223"/>
      <c r="E247" s="229">
        <v>13.84</v>
      </c>
      <c r="F247" s="234"/>
      <c r="G247" s="234"/>
      <c r="H247" s="234"/>
      <c r="I247" s="234"/>
      <c r="J247" s="234"/>
      <c r="K247" s="234"/>
      <c r="L247" s="234"/>
      <c r="M247" s="234"/>
      <c r="N247" s="221"/>
      <c r="O247" s="221"/>
      <c r="P247" s="221"/>
      <c r="Q247" s="221"/>
      <c r="R247" s="221"/>
      <c r="S247" s="221"/>
      <c r="T247" s="222"/>
      <c r="U247" s="22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 t="s">
        <v>127</v>
      </c>
      <c r="AF247" s="211">
        <v>0</v>
      </c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</row>
    <row r="248" spans="1:60" outlineLevel="1">
      <c r="A248" s="212"/>
      <c r="B248" s="219"/>
      <c r="C248" s="267" t="s">
        <v>340</v>
      </c>
      <c r="D248" s="223"/>
      <c r="E248" s="229">
        <v>8.76</v>
      </c>
      <c r="F248" s="234"/>
      <c r="G248" s="234"/>
      <c r="H248" s="234"/>
      <c r="I248" s="234"/>
      <c r="J248" s="234"/>
      <c r="K248" s="234"/>
      <c r="L248" s="234"/>
      <c r="M248" s="234"/>
      <c r="N248" s="221"/>
      <c r="O248" s="221"/>
      <c r="P248" s="221"/>
      <c r="Q248" s="221"/>
      <c r="R248" s="221"/>
      <c r="S248" s="221"/>
      <c r="T248" s="222"/>
      <c r="U248" s="22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 t="s">
        <v>127</v>
      </c>
      <c r="AF248" s="211">
        <v>0</v>
      </c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</row>
    <row r="249" spans="1:60" outlineLevel="1">
      <c r="A249" s="212"/>
      <c r="B249" s="219"/>
      <c r="C249" s="267" t="s">
        <v>360</v>
      </c>
      <c r="D249" s="223"/>
      <c r="E249" s="229">
        <v>9.8000000000000007</v>
      </c>
      <c r="F249" s="234"/>
      <c r="G249" s="234"/>
      <c r="H249" s="234"/>
      <c r="I249" s="234"/>
      <c r="J249" s="234"/>
      <c r="K249" s="234"/>
      <c r="L249" s="234"/>
      <c r="M249" s="234"/>
      <c r="N249" s="221"/>
      <c r="O249" s="221"/>
      <c r="P249" s="221"/>
      <c r="Q249" s="221"/>
      <c r="R249" s="221"/>
      <c r="S249" s="221"/>
      <c r="T249" s="222"/>
      <c r="U249" s="22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 t="s">
        <v>127</v>
      </c>
      <c r="AF249" s="211">
        <v>0</v>
      </c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</row>
    <row r="250" spans="1:60" outlineLevel="1">
      <c r="A250" s="212">
        <v>63</v>
      </c>
      <c r="B250" s="219" t="s">
        <v>361</v>
      </c>
      <c r="C250" s="266" t="s">
        <v>362</v>
      </c>
      <c r="D250" s="221" t="s">
        <v>239</v>
      </c>
      <c r="E250" s="228">
        <v>1.8092999999999999</v>
      </c>
      <c r="F250" s="233"/>
      <c r="G250" s="234">
        <f>ROUND(E250*F250,2)</f>
        <v>0</v>
      </c>
      <c r="H250" s="233"/>
      <c r="I250" s="234">
        <f>ROUND(E250*H250,2)</f>
        <v>0</v>
      </c>
      <c r="J250" s="233"/>
      <c r="K250" s="234">
        <f>ROUND(E250*J250,2)</f>
        <v>0</v>
      </c>
      <c r="L250" s="234">
        <v>21</v>
      </c>
      <c r="M250" s="234">
        <f>G250*(1+L250/100)</f>
        <v>0</v>
      </c>
      <c r="N250" s="221">
        <v>0</v>
      </c>
      <c r="O250" s="221">
        <f>ROUND(E250*N250,5)</f>
        <v>0</v>
      </c>
      <c r="P250" s="221">
        <v>0</v>
      </c>
      <c r="Q250" s="221">
        <f>ROUND(E250*P250,5)</f>
        <v>0</v>
      </c>
      <c r="R250" s="221"/>
      <c r="S250" s="221"/>
      <c r="T250" s="222">
        <v>1.4990000000000001</v>
      </c>
      <c r="U250" s="221">
        <f>ROUND(E250*T250,2)</f>
        <v>2.71</v>
      </c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 t="s">
        <v>125</v>
      </c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</row>
    <row r="251" spans="1:60">
      <c r="A251" s="213" t="s">
        <v>120</v>
      </c>
      <c r="B251" s="220" t="s">
        <v>87</v>
      </c>
      <c r="C251" s="268" t="s">
        <v>88</v>
      </c>
      <c r="D251" s="224"/>
      <c r="E251" s="230"/>
      <c r="F251" s="235"/>
      <c r="G251" s="235">
        <f>SUMIF(AE252:AE284,"&lt;&gt;NOR",G252:G284)</f>
        <v>0</v>
      </c>
      <c r="H251" s="235"/>
      <c r="I251" s="235">
        <f>SUM(I252:I284)</f>
        <v>0</v>
      </c>
      <c r="J251" s="235"/>
      <c r="K251" s="235">
        <f>SUM(K252:K284)</f>
        <v>0</v>
      </c>
      <c r="L251" s="235"/>
      <c r="M251" s="235">
        <f>SUM(M252:M284)</f>
        <v>0</v>
      </c>
      <c r="N251" s="224"/>
      <c r="O251" s="224">
        <f>SUM(O252:O284)</f>
        <v>1.2103000000000002</v>
      </c>
      <c r="P251" s="224"/>
      <c r="Q251" s="224">
        <f>SUM(Q252:Q284)</f>
        <v>0</v>
      </c>
      <c r="R251" s="224"/>
      <c r="S251" s="224"/>
      <c r="T251" s="225"/>
      <c r="U251" s="224">
        <f>SUM(U252:U284)</f>
        <v>102.23</v>
      </c>
      <c r="AE251" t="s">
        <v>121</v>
      </c>
    </row>
    <row r="252" spans="1:60" outlineLevel="1">
      <c r="A252" s="212">
        <v>64</v>
      </c>
      <c r="B252" s="219" t="s">
        <v>363</v>
      </c>
      <c r="C252" s="266" t="s">
        <v>364</v>
      </c>
      <c r="D252" s="221" t="s">
        <v>130</v>
      </c>
      <c r="E252" s="228">
        <v>77.308000000000007</v>
      </c>
      <c r="F252" s="233"/>
      <c r="G252" s="234">
        <f>ROUND(E252*F252,2)</f>
        <v>0</v>
      </c>
      <c r="H252" s="233"/>
      <c r="I252" s="234">
        <f>ROUND(E252*H252,2)</f>
        <v>0</v>
      </c>
      <c r="J252" s="233"/>
      <c r="K252" s="234">
        <f>ROUND(E252*J252,2)</f>
        <v>0</v>
      </c>
      <c r="L252" s="234">
        <v>21</v>
      </c>
      <c r="M252" s="234">
        <f>G252*(1+L252/100)</f>
        <v>0</v>
      </c>
      <c r="N252" s="221">
        <v>2.1000000000000001E-4</v>
      </c>
      <c r="O252" s="221">
        <f>ROUND(E252*N252,5)</f>
        <v>1.6230000000000001E-2</v>
      </c>
      <c r="P252" s="221">
        <v>0</v>
      </c>
      <c r="Q252" s="221">
        <f>ROUND(E252*P252,5)</f>
        <v>0</v>
      </c>
      <c r="R252" s="221"/>
      <c r="S252" s="221"/>
      <c r="T252" s="222">
        <v>0.05</v>
      </c>
      <c r="U252" s="221">
        <f>ROUND(E252*T252,2)</f>
        <v>3.87</v>
      </c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 t="s">
        <v>125</v>
      </c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</row>
    <row r="253" spans="1:60" ht="22.5" outlineLevel="1">
      <c r="A253" s="212"/>
      <c r="B253" s="219"/>
      <c r="C253" s="267" t="s">
        <v>365</v>
      </c>
      <c r="D253" s="223"/>
      <c r="E253" s="229">
        <v>60.582000000000001</v>
      </c>
      <c r="F253" s="234"/>
      <c r="G253" s="234"/>
      <c r="H253" s="234"/>
      <c r="I253" s="234"/>
      <c r="J253" s="234"/>
      <c r="K253" s="234"/>
      <c r="L253" s="234"/>
      <c r="M253" s="234"/>
      <c r="N253" s="221"/>
      <c r="O253" s="221"/>
      <c r="P253" s="221"/>
      <c r="Q253" s="221"/>
      <c r="R253" s="221"/>
      <c r="S253" s="221"/>
      <c r="T253" s="222"/>
      <c r="U253" s="22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 t="s">
        <v>127</v>
      </c>
      <c r="AF253" s="211">
        <v>0</v>
      </c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</row>
    <row r="254" spans="1:60" outlineLevel="1">
      <c r="A254" s="212"/>
      <c r="B254" s="219"/>
      <c r="C254" s="267" t="s">
        <v>366</v>
      </c>
      <c r="D254" s="223"/>
      <c r="E254" s="229">
        <v>1.425</v>
      </c>
      <c r="F254" s="234"/>
      <c r="G254" s="234"/>
      <c r="H254" s="234"/>
      <c r="I254" s="234"/>
      <c r="J254" s="234"/>
      <c r="K254" s="234"/>
      <c r="L254" s="234"/>
      <c r="M254" s="234"/>
      <c r="N254" s="221"/>
      <c r="O254" s="221"/>
      <c r="P254" s="221"/>
      <c r="Q254" s="221"/>
      <c r="R254" s="221"/>
      <c r="S254" s="221"/>
      <c r="T254" s="222"/>
      <c r="U254" s="22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 t="s">
        <v>127</v>
      </c>
      <c r="AF254" s="211">
        <v>0</v>
      </c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</row>
    <row r="255" spans="1:60" outlineLevel="1">
      <c r="A255" s="212"/>
      <c r="B255" s="219"/>
      <c r="C255" s="267" t="s">
        <v>367</v>
      </c>
      <c r="D255" s="223"/>
      <c r="E255" s="229">
        <v>15.026</v>
      </c>
      <c r="F255" s="234"/>
      <c r="G255" s="234"/>
      <c r="H255" s="234"/>
      <c r="I255" s="234"/>
      <c r="J255" s="234"/>
      <c r="K255" s="234"/>
      <c r="L255" s="234"/>
      <c r="M255" s="234"/>
      <c r="N255" s="221"/>
      <c r="O255" s="221"/>
      <c r="P255" s="221"/>
      <c r="Q255" s="221"/>
      <c r="R255" s="221"/>
      <c r="S255" s="221"/>
      <c r="T255" s="222"/>
      <c r="U255" s="22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 t="s">
        <v>127</v>
      </c>
      <c r="AF255" s="211">
        <v>0</v>
      </c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</row>
    <row r="256" spans="1:60" outlineLevel="1">
      <c r="A256" s="212"/>
      <c r="B256" s="219"/>
      <c r="C256" s="267" t="s">
        <v>368</v>
      </c>
      <c r="D256" s="223"/>
      <c r="E256" s="229">
        <v>0.27500000000000002</v>
      </c>
      <c r="F256" s="234"/>
      <c r="G256" s="234"/>
      <c r="H256" s="234"/>
      <c r="I256" s="234"/>
      <c r="J256" s="234"/>
      <c r="K256" s="234"/>
      <c r="L256" s="234"/>
      <c r="M256" s="234"/>
      <c r="N256" s="221"/>
      <c r="O256" s="221"/>
      <c r="P256" s="221"/>
      <c r="Q256" s="221"/>
      <c r="R256" s="221"/>
      <c r="S256" s="221"/>
      <c r="T256" s="222"/>
      <c r="U256" s="22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 t="s">
        <v>127</v>
      </c>
      <c r="AF256" s="211">
        <v>0</v>
      </c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</row>
    <row r="257" spans="1:60" outlineLevel="1">
      <c r="A257" s="212">
        <v>65</v>
      </c>
      <c r="B257" s="219" t="s">
        <v>369</v>
      </c>
      <c r="C257" s="266" t="s">
        <v>370</v>
      </c>
      <c r="D257" s="221" t="s">
        <v>130</v>
      </c>
      <c r="E257" s="228">
        <v>77.308000000000007</v>
      </c>
      <c r="F257" s="233"/>
      <c r="G257" s="234">
        <f>ROUND(E257*F257,2)</f>
        <v>0</v>
      </c>
      <c r="H257" s="233"/>
      <c r="I257" s="234">
        <f>ROUND(E257*H257,2)</f>
        <v>0</v>
      </c>
      <c r="J257" s="233"/>
      <c r="K257" s="234">
        <f>ROUND(E257*J257,2)</f>
        <v>0</v>
      </c>
      <c r="L257" s="234">
        <v>21</v>
      </c>
      <c r="M257" s="234">
        <f>G257*(1+L257/100)</f>
        <v>0</v>
      </c>
      <c r="N257" s="221">
        <v>0</v>
      </c>
      <c r="O257" s="221">
        <f>ROUND(E257*N257,5)</f>
        <v>0</v>
      </c>
      <c r="P257" s="221">
        <v>0</v>
      </c>
      <c r="Q257" s="221">
        <f>ROUND(E257*P257,5)</f>
        <v>0</v>
      </c>
      <c r="R257" s="221"/>
      <c r="S257" s="221"/>
      <c r="T257" s="222">
        <v>1.1399999999999999</v>
      </c>
      <c r="U257" s="221">
        <f>ROUND(E257*T257,2)</f>
        <v>88.13</v>
      </c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 t="s">
        <v>125</v>
      </c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</row>
    <row r="258" spans="1:60" outlineLevel="1">
      <c r="A258" s="212"/>
      <c r="B258" s="219"/>
      <c r="C258" s="269" t="s">
        <v>371</v>
      </c>
      <c r="D258" s="226"/>
      <c r="E258" s="231"/>
      <c r="F258" s="236"/>
      <c r="G258" s="237"/>
      <c r="H258" s="234"/>
      <c r="I258" s="234"/>
      <c r="J258" s="234"/>
      <c r="K258" s="234"/>
      <c r="L258" s="234"/>
      <c r="M258" s="234"/>
      <c r="N258" s="221"/>
      <c r="O258" s="221"/>
      <c r="P258" s="221"/>
      <c r="Q258" s="221"/>
      <c r="R258" s="221"/>
      <c r="S258" s="221"/>
      <c r="T258" s="222"/>
      <c r="U258" s="22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 t="s">
        <v>132</v>
      </c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4" t="str">
        <f>C258</f>
        <v>vylepšená cement. lepící malta zkoušená dle EN 12004, C2 TE, min. tech. standard CARO-FK-FLEX</v>
      </c>
      <c r="BB258" s="211"/>
      <c r="BC258" s="211"/>
      <c r="BD258" s="211"/>
      <c r="BE258" s="211"/>
      <c r="BF258" s="211"/>
      <c r="BG258" s="211"/>
      <c r="BH258" s="211"/>
    </row>
    <row r="259" spans="1:60" outlineLevel="1">
      <c r="A259" s="212"/>
      <c r="B259" s="219"/>
      <c r="C259" s="267" t="s">
        <v>372</v>
      </c>
      <c r="D259" s="223"/>
      <c r="E259" s="229"/>
      <c r="F259" s="234"/>
      <c r="G259" s="234"/>
      <c r="H259" s="234"/>
      <c r="I259" s="234"/>
      <c r="J259" s="234"/>
      <c r="K259" s="234"/>
      <c r="L259" s="234"/>
      <c r="M259" s="234"/>
      <c r="N259" s="221"/>
      <c r="O259" s="221"/>
      <c r="P259" s="221"/>
      <c r="Q259" s="221"/>
      <c r="R259" s="221"/>
      <c r="S259" s="221"/>
      <c r="T259" s="222"/>
      <c r="U259" s="22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 t="s">
        <v>127</v>
      </c>
      <c r="AF259" s="211">
        <v>0</v>
      </c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</row>
    <row r="260" spans="1:60" ht="22.5" outlineLevel="1">
      <c r="A260" s="212"/>
      <c r="B260" s="219"/>
      <c r="C260" s="267" t="s">
        <v>365</v>
      </c>
      <c r="D260" s="223"/>
      <c r="E260" s="229">
        <v>60.582000000000001</v>
      </c>
      <c r="F260" s="234"/>
      <c r="G260" s="234"/>
      <c r="H260" s="234"/>
      <c r="I260" s="234"/>
      <c r="J260" s="234"/>
      <c r="K260" s="234"/>
      <c r="L260" s="234"/>
      <c r="M260" s="234"/>
      <c r="N260" s="221"/>
      <c r="O260" s="221"/>
      <c r="P260" s="221"/>
      <c r="Q260" s="221"/>
      <c r="R260" s="221"/>
      <c r="S260" s="221"/>
      <c r="T260" s="222"/>
      <c r="U260" s="22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 t="s">
        <v>127</v>
      </c>
      <c r="AF260" s="211">
        <v>0</v>
      </c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</row>
    <row r="261" spans="1:60" outlineLevel="1">
      <c r="A261" s="212"/>
      <c r="B261" s="219"/>
      <c r="C261" s="267" t="s">
        <v>366</v>
      </c>
      <c r="D261" s="223"/>
      <c r="E261" s="229">
        <v>1.425</v>
      </c>
      <c r="F261" s="234"/>
      <c r="G261" s="234"/>
      <c r="H261" s="234"/>
      <c r="I261" s="234"/>
      <c r="J261" s="234"/>
      <c r="K261" s="234"/>
      <c r="L261" s="234"/>
      <c r="M261" s="234"/>
      <c r="N261" s="221"/>
      <c r="O261" s="221"/>
      <c r="P261" s="221"/>
      <c r="Q261" s="221"/>
      <c r="R261" s="221"/>
      <c r="S261" s="221"/>
      <c r="T261" s="222"/>
      <c r="U261" s="22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 t="s">
        <v>127</v>
      </c>
      <c r="AF261" s="211">
        <v>0</v>
      </c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</row>
    <row r="262" spans="1:60" outlineLevel="1">
      <c r="A262" s="212"/>
      <c r="B262" s="219"/>
      <c r="C262" s="267" t="s">
        <v>367</v>
      </c>
      <c r="D262" s="223"/>
      <c r="E262" s="229">
        <v>15.026</v>
      </c>
      <c r="F262" s="234"/>
      <c r="G262" s="234"/>
      <c r="H262" s="234"/>
      <c r="I262" s="234"/>
      <c r="J262" s="234"/>
      <c r="K262" s="234"/>
      <c r="L262" s="234"/>
      <c r="M262" s="234"/>
      <c r="N262" s="221"/>
      <c r="O262" s="221"/>
      <c r="P262" s="221"/>
      <c r="Q262" s="221"/>
      <c r="R262" s="221"/>
      <c r="S262" s="221"/>
      <c r="T262" s="222"/>
      <c r="U262" s="22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 t="s">
        <v>127</v>
      </c>
      <c r="AF262" s="211">
        <v>0</v>
      </c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</row>
    <row r="263" spans="1:60" outlineLevel="1">
      <c r="A263" s="212"/>
      <c r="B263" s="219"/>
      <c r="C263" s="267" t="s">
        <v>368</v>
      </c>
      <c r="D263" s="223"/>
      <c r="E263" s="229">
        <v>0.27500000000000002</v>
      </c>
      <c r="F263" s="234"/>
      <c r="G263" s="234"/>
      <c r="H263" s="234"/>
      <c r="I263" s="234"/>
      <c r="J263" s="234"/>
      <c r="K263" s="234"/>
      <c r="L263" s="234"/>
      <c r="M263" s="234"/>
      <c r="N263" s="221"/>
      <c r="O263" s="221"/>
      <c r="P263" s="221"/>
      <c r="Q263" s="221"/>
      <c r="R263" s="221"/>
      <c r="S263" s="221"/>
      <c r="T263" s="222"/>
      <c r="U263" s="22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 t="s">
        <v>127</v>
      </c>
      <c r="AF263" s="211">
        <v>0</v>
      </c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</row>
    <row r="264" spans="1:60" outlineLevel="1">
      <c r="A264" s="212">
        <v>66</v>
      </c>
      <c r="B264" s="219" t="s">
        <v>373</v>
      </c>
      <c r="C264" s="266" t="s">
        <v>374</v>
      </c>
      <c r="D264" s="221" t="s">
        <v>130</v>
      </c>
      <c r="E264" s="228">
        <v>85.038799999999995</v>
      </c>
      <c r="F264" s="233"/>
      <c r="G264" s="234">
        <f>ROUND(E264*F264,2)</f>
        <v>0</v>
      </c>
      <c r="H264" s="233"/>
      <c r="I264" s="234">
        <f>ROUND(E264*H264,2)</f>
        <v>0</v>
      </c>
      <c r="J264" s="233"/>
      <c r="K264" s="234">
        <f>ROUND(E264*J264,2)</f>
        <v>0</v>
      </c>
      <c r="L264" s="234">
        <v>21</v>
      </c>
      <c r="M264" s="234">
        <f>G264*(1+L264/100)</f>
        <v>0</v>
      </c>
      <c r="N264" s="221">
        <v>1.3599999999999999E-2</v>
      </c>
      <c r="O264" s="221">
        <f>ROUND(E264*N264,5)</f>
        <v>1.1565300000000001</v>
      </c>
      <c r="P264" s="221">
        <v>0</v>
      </c>
      <c r="Q264" s="221">
        <f>ROUND(E264*P264,5)</f>
        <v>0</v>
      </c>
      <c r="R264" s="221"/>
      <c r="S264" s="221"/>
      <c r="T264" s="222">
        <v>0</v>
      </c>
      <c r="U264" s="221">
        <f>ROUND(E264*T264,2)</f>
        <v>0</v>
      </c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 t="s">
        <v>191</v>
      </c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</row>
    <row r="265" spans="1:60" outlineLevel="1">
      <c r="A265" s="212"/>
      <c r="B265" s="219"/>
      <c r="C265" s="270" t="s">
        <v>375</v>
      </c>
      <c r="D265" s="227"/>
      <c r="E265" s="232"/>
      <c r="F265" s="234"/>
      <c r="G265" s="234"/>
      <c r="H265" s="234"/>
      <c r="I265" s="234"/>
      <c r="J265" s="234"/>
      <c r="K265" s="234"/>
      <c r="L265" s="234"/>
      <c r="M265" s="234"/>
      <c r="N265" s="221"/>
      <c r="O265" s="221"/>
      <c r="P265" s="221"/>
      <c r="Q265" s="221"/>
      <c r="R265" s="221"/>
      <c r="S265" s="221"/>
      <c r="T265" s="222"/>
      <c r="U265" s="22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 t="s">
        <v>127</v>
      </c>
      <c r="AF265" s="211">
        <v>2</v>
      </c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</row>
    <row r="266" spans="1:60" ht="22.5" outlineLevel="1">
      <c r="A266" s="212"/>
      <c r="B266" s="219"/>
      <c r="C266" s="271" t="s">
        <v>376</v>
      </c>
      <c r="D266" s="227"/>
      <c r="E266" s="232">
        <v>60.582000000000001</v>
      </c>
      <c r="F266" s="234"/>
      <c r="G266" s="234"/>
      <c r="H266" s="234"/>
      <c r="I266" s="234"/>
      <c r="J266" s="234"/>
      <c r="K266" s="234"/>
      <c r="L266" s="234"/>
      <c r="M266" s="234"/>
      <c r="N266" s="221"/>
      <c r="O266" s="221"/>
      <c r="P266" s="221"/>
      <c r="Q266" s="221"/>
      <c r="R266" s="221"/>
      <c r="S266" s="221"/>
      <c r="T266" s="222"/>
      <c r="U266" s="22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 t="s">
        <v>127</v>
      </c>
      <c r="AF266" s="211">
        <v>2</v>
      </c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  <c r="BE266" s="211"/>
      <c r="BF266" s="211"/>
      <c r="BG266" s="211"/>
      <c r="BH266" s="211"/>
    </row>
    <row r="267" spans="1:60" outlineLevel="1">
      <c r="A267" s="212"/>
      <c r="B267" s="219"/>
      <c r="C267" s="271" t="s">
        <v>377</v>
      </c>
      <c r="D267" s="227"/>
      <c r="E267" s="232">
        <v>1.425</v>
      </c>
      <c r="F267" s="234"/>
      <c r="G267" s="234"/>
      <c r="H267" s="234"/>
      <c r="I267" s="234"/>
      <c r="J267" s="234"/>
      <c r="K267" s="234"/>
      <c r="L267" s="234"/>
      <c r="M267" s="234"/>
      <c r="N267" s="221"/>
      <c r="O267" s="221"/>
      <c r="P267" s="221"/>
      <c r="Q267" s="221"/>
      <c r="R267" s="221"/>
      <c r="S267" s="221"/>
      <c r="T267" s="222"/>
      <c r="U267" s="22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 t="s">
        <v>127</v>
      </c>
      <c r="AF267" s="211">
        <v>2</v>
      </c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</row>
    <row r="268" spans="1:60" outlineLevel="1">
      <c r="A268" s="212"/>
      <c r="B268" s="219"/>
      <c r="C268" s="271" t="s">
        <v>378</v>
      </c>
      <c r="D268" s="227"/>
      <c r="E268" s="232">
        <v>15.026</v>
      </c>
      <c r="F268" s="234"/>
      <c r="G268" s="234"/>
      <c r="H268" s="234"/>
      <c r="I268" s="234"/>
      <c r="J268" s="234"/>
      <c r="K268" s="234"/>
      <c r="L268" s="234"/>
      <c r="M268" s="234"/>
      <c r="N268" s="221"/>
      <c r="O268" s="221"/>
      <c r="P268" s="221"/>
      <c r="Q268" s="221"/>
      <c r="R268" s="221"/>
      <c r="S268" s="221"/>
      <c r="T268" s="222"/>
      <c r="U268" s="22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 t="s">
        <v>127</v>
      </c>
      <c r="AF268" s="211">
        <v>2</v>
      </c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</row>
    <row r="269" spans="1:60" outlineLevel="1">
      <c r="A269" s="212"/>
      <c r="B269" s="219"/>
      <c r="C269" s="271" t="s">
        <v>379</v>
      </c>
      <c r="D269" s="227"/>
      <c r="E269" s="232">
        <v>0.27500000000000002</v>
      </c>
      <c r="F269" s="234"/>
      <c r="G269" s="234"/>
      <c r="H269" s="234"/>
      <c r="I269" s="234"/>
      <c r="J269" s="234"/>
      <c r="K269" s="234"/>
      <c r="L269" s="234"/>
      <c r="M269" s="234"/>
      <c r="N269" s="221"/>
      <c r="O269" s="221"/>
      <c r="P269" s="221"/>
      <c r="Q269" s="221"/>
      <c r="R269" s="221"/>
      <c r="S269" s="221"/>
      <c r="T269" s="222"/>
      <c r="U269" s="22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 t="s">
        <v>127</v>
      </c>
      <c r="AF269" s="211">
        <v>2</v>
      </c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</row>
    <row r="270" spans="1:60" outlineLevel="1">
      <c r="A270" s="212"/>
      <c r="B270" s="219"/>
      <c r="C270" s="270" t="s">
        <v>380</v>
      </c>
      <c r="D270" s="227"/>
      <c r="E270" s="232"/>
      <c r="F270" s="234"/>
      <c r="G270" s="234"/>
      <c r="H270" s="234"/>
      <c r="I270" s="234"/>
      <c r="J270" s="234"/>
      <c r="K270" s="234"/>
      <c r="L270" s="234"/>
      <c r="M270" s="234"/>
      <c r="N270" s="221"/>
      <c r="O270" s="221"/>
      <c r="P270" s="221"/>
      <c r="Q270" s="221"/>
      <c r="R270" s="221"/>
      <c r="S270" s="221"/>
      <c r="T270" s="222"/>
      <c r="U270" s="22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 t="s">
        <v>127</v>
      </c>
      <c r="AF270" s="211">
        <v>0</v>
      </c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1"/>
      <c r="BD270" s="211"/>
      <c r="BE270" s="211"/>
      <c r="BF270" s="211"/>
      <c r="BG270" s="211"/>
      <c r="BH270" s="211"/>
    </row>
    <row r="271" spans="1:60" outlineLevel="1">
      <c r="A271" s="212"/>
      <c r="B271" s="219"/>
      <c r="C271" s="267" t="s">
        <v>381</v>
      </c>
      <c r="D271" s="223"/>
      <c r="E271" s="229">
        <v>85.038799999999995</v>
      </c>
      <c r="F271" s="234"/>
      <c r="G271" s="234"/>
      <c r="H271" s="234"/>
      <c r="I271" s="234"/>
      <c r="J271" s="234"/>
      <c r="K271" s="234"/>
      <c r="L271" s="234"/>
      <c r="M271" s="234"/>
      <c r="N271" s="221"/>
      <c r="O271" s="221"/>
      <c r="P271" s="221"/>
      <c r="Q271" s="221"/>
      <c r="R271" s="221"/>
      <c r="S271" s="221"/>
      <c r="T271" s="222"/>
      <c r="U271" s="22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 t="s">
        <v>127</v>
      </c>
      <c r="AF271" s="211">
        <v>0</v>
      </c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</row>
    <row r="272" spans="1:60" outlineLevel="1">
      <c r="A272" s="212">
        <v>67</v>
      </c>
      <c r="B272" s="219" t="s">
        <v>382</v>
      </c>
      <c r="C272" s="266" t="s">
        <v>383</v>
      </c>
      <c r="D272" s="221" t="s">
        <v>130</v>
      </c>
      <c r="E272" s="228">
        <v>77.308000000000007</v>
      </c>
      <c r="F272" s="233"/>
      <c r="G272" s="234">
        <f>ROUND(E272*F272,2)</f>
        <v>0</v>
      </c>
      <c r="H272" s="233"/>
      <c r="I272" s="234">
        <f>ROUND(E272*H272,2)</f>
        <v>0</v>
      </c>
      <c r="J272" s="233"/>
      <c r="K272" s="234">
        <f>ROUND(E272*J272,2)</f>
        <v>0</v>
      </c>
      <c r="L272" s="234">
        <v>21</v>
      </c>
      <c r="M272" s="234">
        <f>G272*(1+L272/100)</f>
        <v>0</v>
      </c>
      <c r="N272" s="221">
        <v>1.1E-4</v>
      </c>
      <c r="O272" s="221">
        <f>ROUND(E272*N272,5)</f>
        <v>8.5000000000000006E-3</v>
      </c>
      <c r="P272" s="221">
        <v>0</v>
      </c>
      <c r="Q272" s="221">
        <f>ROUND(E272*P272,5)</f>
        <v>0</v>
      </c>
      <c r="R272" s="221"/>
      <c r="S272" s="221"/>
      <c r="T272" s="222">
        <v>0</v>
      </c>
      <c r="U272" s="221">
        <f>ROUND(E272*T272,2)</f>
        <v>0</v>
      </c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 t="s">
        <v>125</v>
      </c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1"/>
      <c r="BB272" s="211"/>
      <c r="BC272" s="211"/>
      <c r="BD272" s="211"/>
      <c r="BE272" s="211"/>
      <c r="BF272" s="211"/>
      <c r="BG272" s="211"/>
      <c r="BH272" s="211"/>
    </row>
    <row r="273" spans="1:60" ht="22.5" outlineLevel="1">
      <c r="A273" s="212"/>
      <c r="B273" s="219"/>
      <c r="C273" s="269" t="s">
        <v>384</v>
      </c>
      <c r="D273" s="226"/>
      <c r="E273" s="231"/>
      <c r="F273" s="236"/>
      <c r="G273" s="237"/>
      <c r="H273" s="234"/>
      <c r="I273" s="234"/>
      <c r="J273" s="234"/>
      <c r="K273" s="234"/>
      <c r="L273" s="234"/>
      <c r="M273" s="234"/>
      <c r="N273" s="221"/>
      <c r="O273" s="221"/>
      <c r="P273" s="221"/>
      <c r="Q273" s="221"/>
      <c r="R273" s="221"/>
      <c r="S273" s="221"/>
      <c r="T273" s="222"/>
      <c r="U273" s="22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 t="s">
        <v>132</v>
      </c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4" t="str">
        <f>C273</f>
        <v>dvousložková epoxidová spárovací hmota zkoušená dle EN 12004, R2T, min. tech. standard ASODUR-EK98-Wand</v>
      </c>
      <c r="BB273" s="211"/>
      <c r="BC273" s="211"/>
      <c r="BD273" s="211"/>
      <c r="BE273" s="211"/>
      <c r="BF273" s="211"/>
      <c r="BG273" s="211"/>
      <c r="BH273" s="211"/>
    </row>
    <row r="274" spans="1:60" ht="22.5" outlineLevel="1">
      <c r="A274" s="212"/>
      <c r="B274" s="219"/>
      <c r="C274" s="267" t="s">
        <v>365</v>
      </c>
      <c r="D274" s="223"/>
      <c r="E274" s="229">
        <v>60.582000000000001</v>
      </c>
      <c r="F274" s="234"/>
      <c r="G274" s="234"/>
      <c r="H274" s="234"/>
      <c r="I274" s="234"/>
      <c r="J274" s="234"/>
      <c r="K274" s="234"/>
      <c r="L274" s="234"/>
      <c r="M274" s="234"/>
      <c r="N274" s="221"/>
      <c r="O274" s="221"/>
      <c r="P274" s="221"/>
      <c r="Q274" s="221"/>
      <c r="R274" s="221"/>
      <c r="S274" s="221"/>
      <c r="T274" s="222"/>
      <c r="U274" s="22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 t="s">
        <v>127</v>
      </c>
      <c r="AF274" s="211">
        <v>0</v>
      </c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</row>
    <row r="275" spans="1:60" outlineLevel="1">
      <c r="A275" s="212"/>
      <c r="B275" s="219"/>
      <c r="C275" s="267" t="s">
        <v>366</v>
      </c>
      <c r="D275" s="223"/>
      <c r="E275" s="229">
        <v>1.425</v>
      </c>
      <c r="F275" s="234"/>
      <c r="G275" s="234"/>
      <c r="H275" s="234"/>
      <c r="I275" s="234"/>
      <c r="J275" s="234"/>
      <c r="K275" s="234"/>
      <c r="L275" s="234"/>
      <c r="M275" s="234"/>
      <c r="N275" s="221"/>
      <c r="O275" s="221"/>
      <c r="P275" s="221"/>
      <c r="Q275" s="221"/>
      <c r="R275" s="221"/>
      <c r="S275" s="221"/>
      <c r="T275" s="222"/>
      <c r="U275" s="22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 t="s">
        <v>127</v>
      </c>
      <c r="AF275" s="211">
        <v>0</v>
      </c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</row>
    <row r="276" spans="1:60" outlineLevel="1">
      <c r="A276" s="212"/>
      <c r="B276" s="219"/>
      <c r="C276" s="267" t="s">
        <v>367</v>
      </c>
      <c r="D276" s="223"/>
      <c r="E276" s="229">
        <v>15.026</v>
      </c>
      <c r="F276" s="234"/>
      <c r="G276" s="234"/>
      <c r="H276" s="234"/>
      <c r="I276" s="234"/>
      <c r="J276" s="234"/>
      <c r="K276" s="234"/>
      <c r="L276" s="234"/>
      <c r="M276" s="234"/>
      <c r="N276" s="221"/>
      <c r="O276" s="221"/>
      <c r="P276" s="221"/>
      <c r="Q276" s="221"/>
      <c r="R276" s="221"/>
      <c r="S276" s="221"/>
      <c r="T276" s="222"/>
      <c r="U276" s="22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 t="s">
        <v>127</v>
      </c>
      <c r="AF276" s="211">
        <v>0</v>
      </c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</row>
    <row r="277" spans="1:60" outlineLevel="1">
      <c r="A277" s="212"/>
      <c r="B277" s="219"/>
      <c r="C277" s="267" t="s">
        <v>368</v>
      </c>
      <c r="D277" s="223"/>
      <c r="E277" s="229">
        <v>0.27500000000000002</v>
      </c>
      <c r="F277" s="234"/>
      <c r="G277" s="234"/>
      <c r="H277" s="234"/>
      <c r="I277" s="234"/>
      <c r="J277" s="234"/>
      <c r="K277" s="234"/>
      <c r="L277" s="234"/>
      <c r="M277" s="234"/>
      <c r="N277" s="221"/>
      <c r="O277" s="221"/>
      <c r="P277" s="221"/>
      <c r="Q277" s="221"/>
      <c r="R277" s="221"/>
      <c r="S277" s="221"/>
      <c r="T277" s="222"/>
      <c r="U277" s="22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 t="s">
        <v>127</v>
      </c>
      <c r="AF277" s="211">
        <v>0</v>
      </c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</row>
    <row r="278" spans="1:60" outlineLevel="1">
      <c r="A278" s="212">
        <v>68</v>
      </c>
      <c r="B278" s="219" t="s">
        <v>385</v>
      </c>
      <c r="C278" s="266" t="s">
        <v>386</v>
      </c>
      <c r="D278" s="221" t="s">
        <v>142</v>
      </c>
      <c r="E278" s="228">
        <v>29.65</v>
      </c>
      <c r="F278" s="233"/>
      <c r="G278" s="234">
        <f>ROUND(E278*F278,2)</f>
        <v>0</v>
      </c>
      <c r="H278" s="233"/>
      <c r="I278" s="234">
        <f>ROUND(E278*H278,2)</f>
        <v>0</v>
      </c>
      <c r="J278" s="233"/>
      <c r="K278" s="234">
        <f>ROUND(E278*J278,2)</f>
        <v>0</v>
      </c>
      <c r="L278" s="234">
        <v>21</v>
      </c>
      <c r="M278" s="234">
        <f>G278*(1+L278/100)</f>
        <v>0</v>
      </c>
      <c r="N278" s="221">
        <v>4.2000000000000002E-4</v>
      </c>
      <c r="O278" s="221">
        <f>ROUND(E278*N278,5)</f>
        <v>1.2449999999999999E-2</v>
      </c>
      <c r="P278" s="221">
        <v>0</v>
      </c>
      <c r="Q278" s="221">
        <f>ROUND(E278*P278,5)</f>
        <v>0</v>
      </c>
      <c r="R278" s="221"/>
      <c r="S278" s="221"/>
      <c r="T278" s="222">
        <v>0.12</v>
      </c>
      <c r="U278" s="221">
        <f>ROUND(E278*T278,2)</f>
        <v>3.56</v>
      </c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 t="s">
        <v>125</v>
      </c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/>
      <c r="BF278" s="211"/>
      <c r="BG278" s="211"/>
      <c r="BH278" s="211"/>
    </row>
    <row r="279" spans="1:60" outlineLevel="1">
      <c r="A279" s="212"/>
      <c r="B279" s="219"/>
      <c r="C279" s="267" t="s">
        <v>387</v>
      </c>
      <c r="D279" s="223"/>
      <c r="E279" s="229">
        <v>28.55</v>
      </c>
      <c r="F279" s="234"/>
      <c r="G279" s="234"/>
      <c r="H279" s="234"/>
      <c r="I279" s="234"/>
      <c r="J279" s="234"/>
      <c r="K279" s="234"/>
      <c r="L279" s="234"/>
      <c r="M279" s="234"/>
      <c r="N279" s="221"/>
      <c r="O279" s="221"/>
      <c r="P279" s="221"/>
      <c r="Q279" s="221"/>
      <c r="R279" s="221"/>
      <c r="S279" s="221"/>
      <c r="T279" s="222"/>
      <c r="U279" s="22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 t="s">
        <v>127</v>
      </c>
      <c r="AF279" s="211">
        <v>0</v>
      </c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</row>
    <row r="280" spans="1:60" outlineLevel="1">
      <c r="A280" s="212"/>
      <c r="B280" s="219"/>
      <c r="C280" s="267" t="s">
        <v>388</v>
      </c>
      <c r="D280" s="223"/>
      <c r="E280" s="229">
        <v>1.1000000000000001</v>
      </c>
      <c r="F280" s="234"/>
      <c r="G280" s="234"/>
      <c r="H280" s="234"/>
      <c r="I280" s="234"/>
      <c r="J280" s="234"/>
      <c r="K280" s="234"/>
      <c r="L280" s="234"/>
      <c r="M280" s="234"/>
      <c r="N280" s="221"/>
      <c r="O280" s="221"/>
      <c r="P280" s="221"/>
      <c r="Q280" s="221"/>
      <c r="R280" s="221"/>
      <c r="S280" s="221"/>
      <c r="T280" s="222"/>
      <c r="U280" s="22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 t="s">
        <v>127</v>
      </c>
      <c r="AF280" s="211">
        <v>0</v>
      </c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</row>
    <row r="281" spans="1:60" outlineLevel="1">
      <c r="A281" s="212">
        <v>69</v>
      </c>
      <c r="B281" s="219" t="s">
        <v>389</v>
      </c>
      <c r="C281" s="266" t="s">
        <v>390</v>
      </c>
      <c r="D281" s="221" t="s">
        <v>142</v>
      </c>
      <c r="E281" s="228">
        <v>39.511699999999998</v>
      </c>
      <c r="F281" s="233"/>
      <c r="G281" s="234">
        <f>ROUND(E281*F281,2)</f>
        <v>0</v>
      </c>
      <c r="H281" s="233"/>
      <c r="I281" s="234">
        <f>ROUND(E281*H281,2)</f>
        <v>0</v>
      </c>
      <c r="J281" s="233"/>
      <c r="K281" s="234">
        <f>ROUND(E281*J281,2)</f>
        <v>0</v>
      </c>
      <c r="L281" s="234">
        <v>21</v>
      </c>
      <c r="M281" s="234">
        <f>G281*(1+L281/100)</f>
        <v>0</v>
      </c>
      <c r="N281" s="221">
        <v>4.2000000000000002E-4</v>
      </c>
      <c r="O281" s="221">
        <f>ROUND(E281*N281,5)</f>
        <v>1.6590000000000001E-2</v>
      </c>
      <c r="P281" s="221">
        <v>0</v>
      </c>
      <c r="Q281" s="221">
        <f>ROUND(E281*P281,5)</f>
        <v>0</v>
      </c>
      <c r="R281" s="221"/>
      <c r="S281" s="221"/>
      <c r="T281" s="222">
        <v>0.12</v>
      </c>
      <c r="U281" s="221">
        <f>ROUND(E281*T281,2)</f>
        <v>4.74</v>
      </c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 t="s">
        <v>125</v>
      </c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</row>
    <row r="282" spans="1:60" outlineLevel="1">
      <c r="A282" s="212"/>
      <c r="B282" s="219"/>
      <c r="C282" s="267" t="s">
        <v>391</v>
      </c>
      <c r="D282" s="223"/>
      <c r="E282" s="229">
        <v>31.091699999999999</v>
      </c>
      <c r="F282" s="234"/>
      <c r="G282" s="234"/>
      <c r="H282" s="234"/>
      <c r="I282" s="234"/>
      <c r="J282" s="234"/>
      <c r="K282" s="234"/>
      <c r="L282" s="234"/>
      <c r="M282" s="234"/>
      <c r="N282" s="221"/>
      <c r="O282" s="221"/>
      <c r="P282" s="221"/>
      <c r="Q282" s="221"/>
      <c r="R282" s="221"/>
      <c r="S282" s="221"/>
      <c r="T282" s="222"/>
      <c r="U282" s="22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 t="s">
        <v>127</v>
      </c>
      <c r="AF282" s="211">
        <v>0</v>
      </c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</row>
    <row r="283" spans="1:60" outlineLevel="1">
      <c r="A283" s="212"/>
      <c r="B283" s="219"/>
      <c r="C283" s="267" t="s">
        <v>392</v>
      </c>
      <c r="D283" s="223"/>
      <c r="E283" s="229">
        <v>8.42</v>
      </c>
      <c r="F283" s="234"/>
      <c r="G283" s="234"/>
      <c r="H283" s="234"/>
      <c r="I283" s="234"/>
      <c r="J283" s="234"/>
      <c r="K283" s="234"/>
      <c r="L283" s="234"/>
      <c r="M283" s="234"/>
      <c r="N283" s="221"/>
      <c r="O283" s="221"/>
      <c r="P283" s="221"/>
      <c r="Q283" s="221"/>
      <c r="R283" s="221"/>
      <c r="S283" s="221"/>
      <c r="T283" s="222"/>
      <c r="U283" s="22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 t="s">
        <v>127</v>
      </c>
      <c r="AF283" s="211">
        <v>0</v>
      </c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</row>
    <row r="284" spans="1:60" outlineLevel="1">
      <c r="A284" s="212">
        <v>70</v>
      </c>
      <c r="B284" s="219" t="s">
        <v>393</v>
      </c>
      <c r="C284" s="266" t="s">
        <v>394</v>
      </c>
      <c r="D284" s="221" t="s">
        <v>239</v>
      </c>
      <c r="E284" s="228">
        <v>1.2102999999999999</v>
      </c>
      <c r="F284" s="233"/>
      <c r="G284" s="234">
        <f>ROUND(E284*F284,2)</f>
        <v>0</v>
      </c>
      <c r="H284" s="233"/>
      <c r="I284" s="234">
        <f>ROUND(E284*H284,2)</f>
        <v>0</v>
      </c>
      <c r="J284" s="233"/>
      <c r="K284" s="234">
        <f>ROUND(E284*J284,2)</f>
        <v>0</v>
      </c>
      <c r="L284" s="234">
        <v>21</v>
      </c>
      <c r="M284" s="234">
        <f>G284*(1+L284/100)</f>
        <v>0</v>
      </c>
      <c r="N284" s="221">
        <v>0</v>
      </c>
      <c r="O284" s="221">
        <f>ROUND(E284*N284,5)</f>
        <v>0</v>
      </c>
      <c r="P284" s="221">
        <v>0</v>
      </c>
      <c r="Q284" s="221">
        <f>ROUND(E284*P284,5)</f>
        <v>0</v>
      </c>
      <c r="R284" s="221"/>
      <c r="S284" s="221"/>
      <c r="T284" s="222">
        <v>1.5980000000000001</v>
      </c>
      <c r="U284" s="221">
        <f>ROUND(E284*T284,2)</f>
        <v>1.93</v>
      </c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 t="s">
        <v>125</v>
      </c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  <c r="BE284" s="211"/>
      <c r="BF284" s="211"/>
      <c r="BG284" s="211"/>
      <c r="BH284" s="211"/>
    </row>
    <row r="285" spans="1:60">
      <c r="A285" s="213" t="s">
        <v>120</v>
      </c>
      <c r="B285" s="220" t="s">
        <v>89</v>
      </c>
      <c r="C285" s="268" t="s">
        <v>90</v>
      </c>
      <c r="D285" s="224"/>
      <c r="E285" s="230"/>
      <c r="F285" s="235"/>
      <c r="G285" s="235">
        <f>SUMIF(AE286:AE306,"&lt;&gt;NOR",G286:G306)</f>
        <v>0</v>
      </c>
      <c r="H285" s="235"/>
      <c r="I285" s="235">
        <f>SUM(I286:I306)</f>
        <v>0</v>
      </c>
      <c r="J285" s="235"/>
      <c r="K285" s="235">
        <f>SUM(K286:K306)</f>
        <v>0</v>
      </c>
      <c r="L285" s="235"/>
      <c r="M285" s="235">
        <f>SUM(M286:M306)</f>
        <v>0</v>
      </c>
      <c r="N285" s="224"/>
      <c r="O285" s="224">
        <f>SUM(O286:O306)</f>
        <v>4.7560000000000005E-2</v>
      </c>
      <c r="P285" s="224"/>
      <c r="Q285" s="224">
        <f>SUM(Q286:Q306)</f>
        <v>0</v>
      </c>
      <c r="R285" s="224"/>
      <c r="S285" s="224"/>
      <c r="T285" s="225"/>
      <c r="U285" s="224">
        <f>SUM(U286:U306)</f>
        <v>38.01</v>
      </c>
      <c r="AE285" t="s">
        <v>121</v>
      </c>
    </row>
    <row r="286" spans="1:60" outlineLevel="1">
      <c r="A286" s="212">
        <v>71</v>
      </c>
      <c r="B286" s="219" t="s">
        <v>395</v>
      </c>
      <c r="C286" s="266" t="s">
        <v>396</v>
      </c>
      <c r="D286" s="221" t="s">
        <v>130</v>
      </c>
      <c r="E286" s="228">
        <v>37.576999999999998</v>
      </c>
      <c r="F286" s="233"/>
      <c r="G286" s="234">
        <f>ROUND(E286*F286,2)</f>
        <v>0</v>
      </c>
      <c r="H286" s="233"/>
      <c r="I286" s="234">
        <f>ROUND(E286*H286,2)</f>
        <v>0</v>
      </c>
      <c r="J286" s="233"/>
      <c r="K286" s="234">
        <f>ROUND(E286*J286,2)</f>
        <v>0</v>
      </c>
      <c r="L286" s="234">
        <v>21</v>
      </c>
      <c r="M286" s="234">
        <f>G286*(1+L286/100)</f>
        <v>0</v>
      </c>
      <c r="N286" s="221">
        <v>2.3000000000000001E-4</v>
      </c>
      <c r="O286" s="221">
        <f>ROUND(E286*N286,5)</f>
        <v>8.6400000000000001E-3</v>
      </c>
      <c r="P286" s="221">
        <v>0</v>
      </c>
      <c r="Q286" s="221">
        <f>ROUND(E286*P286,5)</f>
        <v>0</v>
      </c>
      <c r="R286" s="221"/>
      <c r="S286" s="221"/>
      <c r="T286" s="222">
        <v>0.10191</v>
      </c>
      <c r="U286" s="221">
        <f>ROUND(E286*T286,2)</f>
        <v>3.83</v>
      </c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 t="s">
        <v>125</v>
      </c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</row>
    <row r="287" spans="1:60" outlineLevel="1">
      <c r="A287" s="212"/>
      <c r="B287" s="219"/>
      <c r="C287" s="267" t="s">
        <v>397</v>
      </c>
      <c r="D287" s="223"/>
      <c r="E287" s="229">
        <v>6.77</v>
      </c>
      <c r="F287" s="234"/>
      <c r="G287" s="234"/>
      <c r="H287" s="234"/>
      <c r="I287" s="234"/>
      <c r="J287" s="234"/>
      <c r="K287" s="234"/>
      <c r="L287" s="234"/>
      <c r="M287" s="234"/>
      <c r="N287" s="221"/>
      <c r="O287" s="221"/>
      <c r="P287" s="221"/>
      <c r="Q287" s="221"/>
      <c r="R287" s="221"/>
      <c r="S287" s="221"/>
      <c r="T287" s="222"/>
      <c r="U287" s="22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 t="s">
        <v>127</v>
      </c>
      <c r="AF287" s="211">
        <v>0</v>
      </c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</row>
    <row r="288" spans="1:60" outlineLevel="1">
      <c r="A288" s="212"/>
      <c r="B288" s="219"/>
      <c r="C288" s="267" t="s">
        <v>398</v>
      </c>
      <c r="D288" s="223"/>
      <c r="E288" s="229">
        <v>3.19</v>
      </c>
      <c r="F288" s="234"/>
      <c r="G288" s="234"/>
      <c r="H288" s="234"/>
      <c r="I288" s="234"/>
      <c r="J288" s="234"/>
      <c r="K288" s="234"/>
      <c r="L288" s="234"/>
      <c r="M288" s="234"/>
      <c r="N288" s="221"/>
      <c r="O288" s="221"/>
      <c r="P288" s="221"/>
      <c r="Q288" s="221"/>
      <c r="R288" s="221"/>
      <c r="S288" s="221"/>
      <c r="T288" s="222"/>
      <c r="U288" s="22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 t="s">
        <v>127</v>
      </c>
      <c r="AF288" s="211">
        <v>0</v>
      </c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</row>
    <row r="289" spans="1:60" ht="22.5" outlineLevel="1">
      <c r="A289" s="212"/>
      <c r="B289" s="219"/>
      <c r="C289" s="267" t="s">
        <v>399</v>
      </c>
      <c r="D289" s="223"/>
      <c r="E289" s="229">
        <v>27.617000000000001</v>
      </c>
      <c r="F289" s="234"/>
      <c r="G289" s="234"/>
      <c r="H289" s="234"/>
      <c r="I289" s="234"/>
      <c r="J289" s="234"/>
      <c r="K289" s="234"/>
      <c r="L289" s="234"/>
      <c r="M289" s="234"/>
      <c r="N289" s="221"/>
      <c r="O289" s="221"/>
      <c r="P289" s="221"/>
      <c r="Q289" s="221"/>
      <c r="R289" s="221"/>
      <c r="S289" s="221"/>
      <c r="T289" s="222"/>
      <c r="U289" s="22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 t="s">
        <v>127</v>
      </c>
      <c r="AF289" s="211">
        <v>0</v>
      </c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</row>
    <row r="290" spans="1:60" outlineLevel="1">
      <c r="A290" s="212">
        <v>72</v>
      </c>
      <c r="B290" s="219" t="s">
        <v>400</v>
      </c>
      <c r="C290" s="266" t="s">
        <v>401</v>
      </c>
      <c r="D290" s="221" t="s">
        <v>130</v>
      </c>
      <c r="E290" s="228">
        <v>194.5865</v>
      </c>
      <c r="F290" s="233"/>
      <c r="G290" s="234">
        <f>ROUND(E290*F290,2)</f>
        <v>0</v>
      </c>
      <c r="H290" s="233"/>
      <c r="I290" s="234">
        <f>ROUND(E290*H290,2)</f>
        <v>0</v>
      </c>
      <c r="J290" s="233"/>
      <c r="K290" s="234">
        <f>ROUND(E290*J290,2)</f>
        <v>0</v>
      </c>
      <c r="L290" s="234">
        <v>21</v>
      </c>
      <c r="M290" s="234">
        <f>G290*(1+L290/100)</f>
        <v>0</v>
      </c>
      <c r="N290" s="221">
        <v>2.0000000000000001E-4</v>
      </c>
      <c r="O290" s="221">
        <f>ROUND(E290*N290,5)</f>
        <v>3.8920000000000003E-2</v>
      </c>
      <c r="P290" s="221">
        <v>0</v>
      </c>
      <c r="Q290" s="221">
        <f>ROUND(E290*P290,5)</f>
        <v>0</v>
      </c>
      <c r="R290" s="221"/>
      <c r="S290" s="221"/>
      <c r="T290" s="222">
        <v>0.17566000000000001</v>
      </c>
      <c r="U290" s="221">
        <f>ROUND(E290*T290,2)</f>
        <v>34.18</v>
      </c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 t="s">
        <v>125</v>
      </c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</row>
    <row r="291" spans="1:60" outlineLevel="1">
      <c r="A291" s="212"/>
      <c r="B291" s="219"/>
      <c r="C291" s="267" t="s">
        <v>402</v>
      </c>
      <c r="D291" s="223"/>
      <c r="E291" s="229">
        <v>31.833600000000001</v>
      </c>
      <c r="F291" s="234"/>
      <c r="G291" s="234"/>
      <c r="H291" s="234"/>
      <c r="I291" s="234"/>
      <c r="J291" s="234"/>
      <c r="K291" s="234"/>
      <c r="L291" s="234"/>
      <c r="M291" s="234"/>
      <c r="N291" s="221"/>
      <c r="O291" s="221"/>
      <c r="P291" s="221"/>
      <c r="Q291" s="221"/>
      <c r="R291" s="221"/>
      <c r="S291" s="221"/>
      <c r="T291" s="222"/>
      <c r="U291" s="22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 t="s">
        <v>127</v>
      </c>
      <c r="AF291" s="211">
        <v>0</v>
      </c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</row>
    <row r="292" spans="1:60" outlineLevel="1">
      <c r="A292" s="212"/>
      <c r="B292" s="219"/>
      <c r="C292" s="267" t="s">
        <v>403</v>
      </c>
      <c r="D292" s="223"/>
      <c r="E292" s="229">
        <v>2.3250000000000002</v>
      </c>
      <c r="F292" s="234"/>
      <c r="G292" s="234"/>
      <c r="H292" s="234"/>
      <c r="I292" s="234"/>
      <c r="J292" s="234"/>
      <c r="K292" s="234"/>
      <c r="L292" s="234"/>
      <c r="M292" s="234"/>
      <c r="N292" s="221"/>
      <c r="O292" s="221"/>
      <c r="P292" s="221"/>
      <c r="Q292" s="221"/>
      <c r="R292" s="221"/>
      <c r="S292" s="221"/>
      <c r="T292" s="222"/>
      <c r="U292" s="22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 t="s">
        <v>127</v>
      </c>
      <c r="AF292" s="211">
        <v>0</v>
      </c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</row>
    <row r="293" spans="1:60" outlineLevel="1">
      <c r="A293" s="212"/>
      <c r="B293" s="219"/>
      <c r="C293" s="267" t="s">
        <v>404</v>
      </c>
      <c r="D293" s="223"/>
      <c r="E293" s="229">
        <v>48.39</v>
      </c>
      <c r="F293" s="234"/>
      <c r="G293" s="234"/>
      <c r="H293" s="234"/>
      <c r="I293" s="234"/>
      <c r="J293" s="234"/>
      <c r="K293" s="234"/>
      <c r="L293" s="234"/>
      <c r="M293" s="234"/>
      <c r="N293" s="221"/>
      <c r="O293" s="221"/>
      <c r="P293" s="221"/>
      <c r="Q293" s="221"/>
      <c r="R293" s="221"/>
      <c r="S293" s="221"/>
      <c r="T293" s="222"/>
      <c r="U293" s="22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 t="s">
        <v>127</v>
      </c>
      <c r="AF293" s="211">
        <v>0</v>
      </c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</row>
    <row r="294" spans="1:60" ht="22.5" outlineLevel="1">
      <c r="A294" s="212"/>
      <c r="B294" s="219"/>
      <c r="C294" s="267" t="s">
        <v>405</v>
      </c>
      <c r="D294" s="223"/>
      <c r="E294" s="229">
        <v>15.283200000000001</v>
      </c>
      <c r="F294" s="234"/>
      <c r="G294" s="234"/>
      <c r="H294" s="234"/>
      <c r="I294" s="234"/>
      <c r="J294" s="234"/>
      <c r="K294" s="234"/>
      <c r="L294" s="234"/>
      <c r="M294" s="234"/>
      <c r="N294" s="221"/>
      <c r="O294" s="221"/>
      <c r="P294" s="221"/>
      <c r="Q294" s="221"/>
      <c r="R294" s="221"/>
      <c r="S294" s="221"/>
      <c r="T294" s="222"/>
      <c r="U294" s="22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 t="s">
        <v>127</v>
      </c>
      <c r="AF294" s="211">
        <v>0</v>
      </c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</row>
    <row r="295" spans="1:60" outlineLevel="1">
      <c r="A295" s="212"/>
      <c r="B295" s="219"/>
      <c r="C295" s="267" t="s">
        <v>406</v>
      </c>
      <c r="D295" s="223"/>
      <c r="E295" s="229">
        <v>0.97499999999999998</v>
      </c>
      <c r="F295" s="234"/>
      <c r="G295" s="234"/>
      <c r="H295" s="234"/>
      <c r="I295" s="234"/>
      <c r="J295" s="234"/>
      <c r="K295" s="234"/>
      <c r="L295" s="234"/>
      <c r="M295" s="234"/>
      <c r="N295" s="221"/>
      <c r="O295" s="221"/>
      <c r="P295" s="221"/>
      <c r="Q295" s="221"/>
      <c r="R295" s="221"/>
      <c r="S295" s="221"/>
      <c r="T295" s="222"/>
      <c r="U295" s="22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 t="s">
        <v>127</v>
      </c>
      <c r="AF295" s="211">
        <v>0</v>
      </c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</row>
    <row r="296" spans="1:60" outlineLevel="1">
      <c r="A296" s="212"/>
      <c r="B296" s="219"/>
      <c r="C296" s="267" t="s">
        <v>407</v>
      </c>
      <c r="D296" s="223"/>
      <c r="E296" s="229">
        <v>7.16</v>
      </c>
      <c r="F296" s="234"/>
      <c r="G296" s="234"/>
      <c r="H296" s="234"/>
      <c r="I296" s="234"/>
      <c r="J296" s="234"/>
      <c r="K296" s="234"/>
      <c r="L296" s="234"/>
      <c r="M296" s="234"/>
      <c r="N296" s="221"/>
      <c r="O296" s="221"/>
      <c r="P296" s="221"/>
      <c r="Q296" s="221"/>
      <c r="R296" s="221"/>
      <c r="S296" s="221"/>
      <c r="T296" s="222"/>
      <c r="U296" s="22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 t="s">
        <v>127</v>
      </c>
      <c r="AF296" s="211">
        <v>0</v>
      </c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</row>
    <row r="297" spans="1:60" ht="22.5" outlineLevel="1">
      <c r="A297" s="212"/>
      <c r="B297" s="219"/>
      <c r="C297" s="267" t="s">
        <v>408</v>
      </c>
      <c r="D297" s="223"/>
      <c r="E297" s="229">
        <v>17.093499999999999</v>
      </c>
      <c r="F297" s="234"/>
      <c r="G297" s="234"/>
      <c r="H297" s="234"/>
      <c r="I297" s="234"/>
      <c r="J297" s="234"/>
      <c r="K297" s="234"/>
      <c r="L297" s="234"/>
      <c r="M297" s="234"/>
      <c r="N297" s="221"/>
      <c r="O297" s="221"/>
      <c r="P297" s="221"/>
      <c r="Q297" s="221"/>
      <c r="R297" s="221"/>
      <c r="S297" s="221"/>
      <c r="T297" s="222"/>
      <c r="U297" s="22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 t="s">
        <v>127</v>
      </c>
      <c r="AF297" s="211">
        <v>0</v>
      </c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</row>
    <row r="298" spans="1:60" outlineLevel="1">
      <c r="A298" s="212"/>
      <c r="B298" s="219"/>
      <c r="C298" s="267" t="s">
        <v>409</v>
      </c>
      <c r="D298" s="223"/>
      <c r="E298" s="229">
        <v>5.71</v>
      </c>
      <c r="F298" s="234"/>
      <c r="G298" s="234"/>
      <c r="H298" s="234"/>
      <c r="I298" s="234"/>
      <c r="J298" s="234"/>
      <c r="K298" s="234"/>
      <c r="L298" s="234"/>
      <c r="M298" s="234"/>
      <c r="N298" s="221"/>
      <c r="O298" s="221"/>
      <c r="P298" s="221"/>
      <c r="Q298" s="221"/>
      <c r="R298" s="221"/>
      <c r="S298" s="221"/>
      <c r="T298" s="222"/>
      <c r="U298" s="22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 t="s">
        <v>127</v>
      </c>
      <c r="AF298" s="211">
        <v>0</v>
      </c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</row>
    <row r="299" spans="1:60" ht="22.5" outlineLevel="1">
      <c r="A299" s="212"/>
      <c r="B299" s="219"/>
      <c r="C299" s="267" t="s">
        <v>410</v>
      </c>
      <c r="D299" s="223"/>
      <c r="E299" s="229">
        <v>8.3543000000000003</v>
      </c>
      <c r="F299" s="234"/>
      <c r="G299" s="234"/>
      <c r="H299" s="234"/>
      <c r="I299" s="234"/>
      <c r="J299" s="234"/>
      <c r="K299" s="234"/>
      <c r="L299" s="234"/>
      <c r="M299" s="234"/>
      <c r="N299" s="221"/>
      <c r="O299" s="221"/>
      <c r="P299" s="221"/>
      <c r="Q299" s="221"/>
      <c r="R299" s="221"/>
      <c r="S299" s="221"/>
      <c r="T299" s="222"/>
      <c r="U299" s="22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 t="s">
        <v>127</v>
      </c>
      <c r="AF299" s="211">
        <v>0</v>
      </c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</row>
    <row r="300" spans="1:60" outlineLevel="1">
      <c r="A300" s="212"/>
      <c r="B300" s="219"/>
      <c r="C300" s="267" t="s">
        <v>411</v>
      </c>
      <c r="D300" s="223"/>
      <c r="E300" s="229">
        <v>0.34250000000000003</v>
      </c>
      <c r="F300" s="234"/>
      <c r="G300" s="234"/>
      <c r="H300" s="234"/>
      <c r="I300" s="234"/>
      <c r="J300" s="234"/>
      <c r="K300" s="234"/>
      <c r="L300" s="234"/>
      <c r="M300" s="234"/>
      <c r="N300" s="221"/>
      <c r="O300" s="221"/>
      <c r="P300" s="221"/>
      <c r="Q300" s="221"/>
      <c r="R300" s="221"/>
      <c r="S300" s="221"/>
      <c r="T300" s="222"/>
      <c r="U300" s="22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 t="s">
        <v>127</v>
      </c>
      <c r="AF300" s="211">
        <v>0</v>
      </c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</row>
    <row r="301" spans="1:60" outlineLevel="1">
      <c r="A301" s="212"/>
      <c r="B301" s="219"/>
      <c r="C301" s="267" t="s">
        <v>412</v>
      </c>
      <c r="D301" s="223"/>
      <c r="E301" s="229">
        <v>2.46</v>
      </c>
      <c r="F301" s="234"/>
      <c r="G301" s="234"/>
      <c r="H301" s="234"/>
      <c r="I301" s="234"/>
      <c r="J301" s="234"/>
      <c r="K301" s="234"/>
      <c r="L301" s="234"/>
      <c r="M301" s="234"/>
      <c r="N301" s="221"/>
      <c r="O301" s="221"/>
      <c r="P301" s="221"/>
      <c r="Q301" s="221"/>
      <c r="R301" s="221"/>
      <c r="S301" s="221"/>
      <c r="T301" s="222"/>
      <c r="U301" s="22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 t="s">
        <v>127</v>
      </c>
      <c r="AF301" s="211">
        <v>0</v>
      </c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</row>
    <row r="302" spans="1:60" ht="22.5" outlineLevel="1">
      <c r="A302" s="212"/>
      <c r="B302" s="219"/>
      <c r="C302" s="267" t="s">
        <v>413</v>
      </c>
      <c r="D302" s="223"/>
      <c r="E302" s="229">
        <v>10.4184</v>
      </c>
      <c r="F302" s="234"/>
      <c r="G302" s="234"/>
      <c r="H302" s="234"/>
      <c r="I302" s="234"/>
      <c r="J302" s="234"/>
      <c r="K302" s="234"/>
      <c r="L302" s="234"/>
      <c r="M302" s="234"/>
      <c r="N302" s="221"/>
      <c r="O302" s="221"/>
      <c r="P302" s="221"/>
      <c r="Q302" s="221"/>
      <c r="R302" s="221"/>
      <c r="S302" s="221"/>
      <c r="T302" s="222"/>
      <c r="U302" s="22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 t="s">
        <v>127</v>
      </c>
      <c r="AF302" s="211">
        <v>0</v>
      </c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  <c r="BH302" s="211"/>
    </row>
    <row r="303" spans="1:60" outlineLevel="1">
      <c r="A303" s="212"/>
      <c r="B303" s="219"/>
      <c r="C303" s="267" t="s">
        <v>414</v>
      </c>
      <c r="D303" s="223"/>
      <c r="E303" s="229">
        <v>1.4650000000000001</v>
      </c>
      <c r="F303" s="234"/>
      <c r="G303" s="234"/>
      <c r="H303" s="234"/>
      <c r="I303" s="234"/>
      <c r="J303" s="234"/>
      <c r="K303" s="234"/>
      <c r="L303" s="234"/>
      <c r="M303" s="234"/>
      <c r="N303" s="221"/>
      <c r="O303" s="221"/>
      <c r="P303" s="221"/>
      <c r="Q303" s="221"/>
      <c r="R303" s="221"/>
      <c r="S303" s="221"/>
      <c r="T303" s="222"/>
      <c r="U303" s="22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 t="s">
        <v>127</v>
      </c>
      <c r="AF303" s="211">
        <v>0</v>
      </c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</row>
    <row r="304" spans="1:60" outlineLevel="1">
      <c r="A304" s="212"/>
      <c r="B304" s="219"/>
      <c r="C304" s="267" t="s">
        <v>415</v>
      </c>
      <c r="D304" s="223"/>
      <c r="E304" s="229">
        <v>7.55</v>
      </c>
      <c r="F304" s="234"/>
      <c r="G304" s="234"/>
      <c r="H304" s="234"/>
      <c r="I304" s="234"/>
      <c r="J304" s="234"/>
      <c r="K304" s="234"/>
      <c r="L304" s="234"/>
      <c r="M304" s="234"/>
      <c r="N304" s="221"/>
      <c r="O304" s="221"/>
      <c r="P304" s="221"/>
      <c r="Q304" s="221"/>
      <c r="R304" s="221"/>
      <c r="S304" s="221"/>
      <c r="T304" s="222"/>
      <c r="U304" s="22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 t="s">
        <v>127</v>
      </c>
      <c r="AF304" s="211">
        <v>0</v>
      </c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</row>
    <row r="305" spans="1:60" outlineLevel="1">
      <c r="A305" s="212"/>
      <c r="B305" s="219"/>
      <c r="C305" s="267" t="s">
        <v>416</v>
      </c>
      <c r="D305" s="223"/>
      <c r="E305" s="229">
        <v>28.545999999999999</v>
      </c>
      <c r="F305" s="234"/>
      <c r="G305" s="234"/>
      <c r="H305" s="234"/>
      <c r="I305" s="234"/>
      <c r="J305" s="234"/>
      <c r="K305" s="234"/>
      <c r="L305" s="234"/>
      <c r="M305" s="234"/>
      <c r="N305" s="221"/>
      <c r="O305" s="221"/>
      <c r="P305" s="221"/>
      <c r="Q305" s="221"/>
      <c r="R305" s="221"/>
      <c r="S305" s="221"/>
      <c r="T305" s="222"/>
      <c r="U305" s="22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 t="s">
        <v>127</v>
      </c>
      <c r="AF305" s="211">
        <v>0</v>
      </c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</row>
    <row r="306" spans="1:60" outlineLevel="1">
      <c r="A306" s="212"/>
      <c r="B306" s="219"/>
      <c r="C306" s="267" t="s">
        <v>417</v>
      </c>
      <c r="D306" s="223"/>
      <c r="E306" s="229">
        <v>6.68</v>
      </c>
      <c r="F306" s="234"/>
      <c r="G306" s="234"/>
      <c r="H306" s="234"/>
      <c r="I306" s="234"/>
      <c r="J306" s="234"/>
      <c r="K306" s="234"/>
      <c r="L306" s="234"/>
      <c r="M306" s="234"/>
      <c r="N306" s="221"/>
      <c r="O306" s="221"/>
      <c r="P306" s="221"/>
      <c r="Q306" s="221"/>
      <c r="R306" s="221"/>
      <c r="S306" s="221"/>
      <c r="T306" s="222"/>
      <c r="U306" s="22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 t="s">
        <v>127</v>
      </c>
      <c r="AF306" s="211">
        <v>0</v>
      </c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211"/>
      <c r="BG306" s="211"/>
      <c r="BH306" s="211"/>
    </row>
    <row r="307" spans="1:60">
      <c r="A307" s="213" t="s">
        <v>120</v>
      </c>
      <c r="B307" s="220" t="s">
        <v>91</v>
      </c>
      <c r="C307" s="268" t="s">
        <v>92</v>
      </c>
      <c r="D307" s="224"/>
      <c r="E307" s="230"/>
      <c r="F307" s="235"/>
      <c r="G307" s="235">
        <f>SUMIF(AE308:AE309,"&lt;&gt;NOR",G308:G309)</f>
        <v>0</v>
      </c>
      <c r="H307" s="235"/>
      <c r="I307" s="235">
        <f>SUM(I308:I309)</f>
        <v>0</v>
      </c>
      <c r="J307" s="235"/>
      <c r="K307" s="235">
        <f>SUM(K308:K309)</f>
        <v>0</v>
      </c>
      <c r="L307" s="235"/>
      <c r="M307" s="235">
        <f>SUM(M308:M309)</f>
        <v>0</v>
      </c>
      <c r="N307" s="224"/>
      <c r="O307" s="224">
        <f>SUM(O308:O309)</f>
        <v>2.4000000000000001E-4</v>
      </c>
      <c r="P307" s="224"/>
      <c r="Q307" s="224">
        <f>SUM(Q308:Q309)</f>
        <v>0</v>
      </c>
      <c r="R307" s="224"/>
      <c r="S307" s="224"/>
      <c r="T307" s="225"/>
      <c r="U307" s="224">
        <f>SUM(U308:U309)</f>
        <v>2.65</v>
      </c>
      <c r="AE307" t="s">
        <v>121</v>
      </c>
    </row>
    <row r="308" spans="1:60" outlineLevel="1">
      <c r="A308" s="212">
        <v>73</v>
      </c>
      <c r="B308" s="219" t="s">
        <v>418</v>
      </c>
      <c r="C308" s="266" t="s">
        <v>419</v>
      </c>
      <c r="D308" s="221" t="s">
        <v>130</v>
      </c>
      <c r="E308" s="228">
        <v>2.2063999999999999</v>
      </c>
      <c r="F308" s="233"/>
      <c r="G308" s="234">
        <f>ROUND(E308*F308,2)</f>
        <v>0</v>
      </c>
      <c r="H308" s="233"/>
      <c r="I308" s="234">
        <f>ROUND(E308*H308,2)</f>
        <v>0</v>
      </c>
      <c r="J308" s="233"/>
      <c r="K308" s="234">
        <f>ROUND(E308*J308,2)</f>
        <v>0</v>
      </c>
      <c r="L308" s="234">
        <v>21</v>
      </c>
      <c r="M308" s="234">
        <f>G308*(1+L308/100)</f>
        <v>0</v>
      </c>
      <c r="N308" s="221">
        <v>1.1E-4</v>
      </c>
      <c r="O308" s="221">
        <f>ROUND(E308*N308,5)</f>
        <v>2.4000000000000001E-4</v>
      </c>
      <c r="P308" s="221">
        <v>0</v>
      </c>
      <c r="Q308" s="221">
        <f>ROUND(E308*P308,5)</f>
        <v>0</v>
      </c>
      <c r="R308" s="221"/>
      <c r="S308" s="221"/>
      <c r="T308" s="222">
        <v>1.1990000000000001</v>
      </c>
      <c r="U308" s="221">
        <f>ROUND(E308*T308,2)</f>
        <v>2.65</v>
      </c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 t="s">
        <v>125</v>
      </c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</row>
    <row r="309" spans="1:60" ht="22.5" outlineLevel="1">
      <c r="A309" s="212"/>
      <c r="B309" s="219"/>
      <c r="C309" s="267" t="s">
        <v>420</v>
      </c>
      <c r="D309" s="223"/>
      <c r="E309" s="229">
        <v>2.2063999999999999</v>
      </c>
      <c r="F309" s="234"/>
      <c r="G309" s="234"/>
      <c r="H309" s="234"/>
      <c r="I309" s="234"/>
      <c r="J309" s="234"/>
      <c r="K309" s="234"/>
      <c r="L309" s="234"/>
      <c r="M309" s="234"/>
      <c r="N309" s="221"/>
      <c r="O309" s="221"/>
      <c r="P309" s="221"/>
      <c r="Q309" s="221"/>
      <c r="R309" s="221"/>
      <c r="S309" s="221"/>
      <c r="T309" s="222"/>
      <c r="U309" s="22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 t="s">
        <v>127</v>
      </c>
      <c r="AF309" s="211">
        <v>0</v>
      </c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</row>
    <row r="310" spans="1:60">
      <c r="A310" s="213" t="s">
        <v>120</v>
      </c>
      <c r="B310" s="220" t="s">
        <v>93</v>
      </c>
      <c r="C310" s="268" t="s">
        <v>26</v>
      </c>
      <c r="D310" s="224"/>
      <c r="E310" s="230"/>
      <c r="F310" s="235"/>
      <c r="G310" s="235">
        <f>SUMIF(AE311:AE316,"&lt;&gt;NOR",G311:G316)</f>
        <v>0</v>
      </c>
      <c r="H310" s="235"/>
      <c r="I310" s="235">
        <f>SUM(I311:I316)</f>
        <v>0</v>
      </c>
      <c r="J310" s="235"/>
      <c r="K310" s="235">
        <f>SUM(K311:K316)</f>
        <v>0</v>
      </c>
      <c r="L310" s="235"/>
      <c r="M310" s="235">
        <f>SUM(M311:M316)</f>
        <v>0</v>
      </c>
      <c r="N310" s="224"/>
      <c r="O310" s="224">
        <f>SUM(O311:O316)</f>
        <v>0</v>
      </c>
      <c r="P310" s="224"/>
      <c r="Q310" s="224">
        <f>SUM(Q311:Q316)</f>
        <v>0</v>
      </c>
      <c r="R310" s="224"/>
      <c r="S310" s="224"/>
      <c r="T310" s="225"/>
      <c r="U310" s="224">
        <f>SUM(U311:U316)</f>
        <v>0</v>
      </c>
      <c r="AE310" t="s">
        <v>121</v>
      </c>
    </row>
    <row r="311" spans="1:60" outlineLevel="1">
      <c r="A311" s="212">
        <v>74</v>
      </c>
      <c r="B311" s="219" t="s">
        <v>421</v>
      </c>
      <c r="C311" s="266" t="s">
        <v>422</v>
      </c>
      <c r="D311" s="221" t="s">
        <v>423</v>
      </c>
      <c r="E311" s="228">
        <v>1</v>
      </c>
      <c r="F311" s="233"/>
      <c r="G311" s="234">
        <f>ROUND(E311*F311,2)</f>
        <v>0</v>
      </c>
      <c r="H311" s="233"/>
      <c r="I311" s="234">
        <f>ROUND(E311*H311,2)</f>
        <v>0</v>
      </c>
      <c r="J311" s="233"/>
      <c r="K311" s="234">
        <f>ROUND(E311*J311,2)</f>
        <v>0</v>
      </c>
      <c r="L311" s="234">
        <v>21</v>
      </c>
      <c r="M311" s="234">
        <f>G311*(1+L311/100)</f>
        <v>0</v>
      </c>
      <c r="N311" s="221">
        <v>0</v>
      </c>
      <c r="O311" s="221">
        <f>ROUND(E311*N311,5)</f>
        <v>0</v>
      </c>
      <c r="P311" s="221">
        <v>0</v>
      </c>
      <c r="Q311" s="221">
        <f>ROUND(E311*P311,5)</f>
        <v>0</v>
      </c>
      <c r="R311" s="221"/>
      <c r="S311" s="221"/>
      <c r="T311" s="222">
        <v>0</v>
      </c>
      <c r="U311" s="221">
        <f>ROUND(E311*T311,2)</f>
        <v>0</v>
      </c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 t="s">
        <v>125</v>
      </c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</row>
    <row r="312" spans="1:60" outlineLevel="1">
      <c r="A312" s="212">
        <v>75</v>
      </c>
      <c r="B312" s="219" t="s">
        <v>424</v>
      </c>
      <c r="C312" s="266" t="s">
        <v>425</v>
      </c>
      <c r="D312" s="221" t="s">
        <v>423</v>
      </c>
      <c r="E312" s="228">
        <v>1</v>
      </c>
      <c r="F312" s="233"/>
      <c r="G312" s="234">
        <f>ROUND(E312*F312,2)</f>
        <v>0</v>
      </c>
      <c r="H312" s="233"/>
      <c r="I312" s="234">
        <f>ROUND(E312*H312,2)</f>
        <v>0</v>
      </c>
      <c r="J312" s="233"/>
      <c r="K312" s="234">
        <f>ROUND(E312*J312,2)</f>
        <v>0</v>
      </c>
      <c r="L312" s="234">
        <v>21</v>
      </c>
      <c r="M312" s="234">
        <f>G312*(1+L312/100)</f>
        <v>0</v>
      </c>
      <c r="N312" s="221">
        <v>0</v>
      </c>
      <c r="O312" s="221">
        <f>ROUND(E312*N312,5)</f>
        <v>0</v>
      </c>
      <c r="P312" s="221">
        <v>0</v>
      </c>
      <c r="Q312" s="221">
        <f>ROUND(E312*P312,5)</f>
        <v>0</v>
      </c>
      <c r="R312" s="221"/>
      <c r="S312" s="221"/>
      <c r="T312" s="222">
        <v>0</v>
      </c>
      <c r="U312" s="221">
        <f>ROUND(E312*T312,2)</f>
        <v>0</v>
      </c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 t="s">
        <v>125</v>
      </c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</row>
    <row r="313" spans="1:60" outlineLevel="1">
      <c r="A313" s="212">
        <v>76</v>
      </c>
      <c r="B313" s="219" t="s">
        <v>426</v>
      </c>
      <c r="C313" s="266" t="s">
        <v>427</v>
      </c>
      <c r="D313" s="221" t="s">
        <v>423</v>
      </c>
      <c r="E313" s="228">
        <v>1</v>
      </c>
      <c r="F313" s="233"/>
      <c r="G313" s="234">
        <f>ROUND(E313*F313,2)</f>
        <v>0</v>
      </c>
      <c r="H313" s="233"/>
      <c r="I313" s="234">
        <f>ROUND(E313*H313,2)</f>
        <v>0</v>
      </c>
      <c r="J313" s="233"/>
      <c r="K313" s="234">
        <f>ROUND(E313*J313,2)</f>
        <v>0</v>
      </c>
      <c r="L313" s="234">
        <v>21</v>
      </c>
      <c r="M313" s="234">
        <f>G313*(1+L313/100)</f>
        <v>0</v>
      </c>
      <c r="N313" s="221">
        <v>0</v>
      </c>
      <c r="O313" s="221">
        <f>ROUND(E313*N313,5)</f>
        <v>0</v>
      </c>
      <c r="P313" s="221">
        <v>0</v>
      </c>
      <c r="Q313" s="221">
        <f>ROUND(E313*P313,5)</f>
        <v>0</v>
      </c>
      <c r="R313" s="221"/>
      <c r="S313" s="221"/>
      <c r="T313" s="222">
        <v>0</v>
      </c>
      <c r="U313" s="221">
        <f>ROUND(E313*T313,2)</f>
        <v>0</v>
      </c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 t="s">
        <v>125</v>
      </c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</row>
    <row r="314" spans="1:60" outlineLevel="1">
      <c r="A314" s="212">
        <v>77</v>
      </c>
      <c r="B314" s="219" t="s">
        <v>428</v>
      </c>
      <c r="C314" s="266" t="s">
        <v>429</v>
      </c>
      <c r="D314" s="221" t="s">
        <v>423</v>
      </c>
      <c r="E314" s="228">
        <v>1</v>
      </c>
      <c r="F314" s="233"/>
      <c r="G314" s="234">
        <f>ROUND(E314*F314,2)</f>
        <v>0</v>
      </c>
      <c r="H314" s="233"/>
      <c r="I314" s="234">
        <f>ROUND(E314*H314,2)</f>
        <v>0</v>
      </c>
      <c r="J314" s="233"/>
      <c r="K314" s="234">
        <f>ROUND(E314*J314,2)</f>
        <v>0</v>
      </c>
      <c r="L314" s="234">
        <v>21</v>
      </c>
      <c r="M314" s="234">
        <f>G314*(1+L314/100)</f>
        <v>0</v>
      </c>
      <c r="N314" s="221">
        <v>0</v>
      </c>
      <c r="O314" s="221">
        <f>ROUND(E314*N314,5)</f>
        <v>0</v>
      </c>
      <c r="P314" s="221">
        <v>0</v>
      </c>
      <c r="Q314" s="221">
        <f>ROUND(E314*P314,5)</f>
        <v>0</v>
      </c>
      <c r="R314" s="221"/>
      <c r="S314" s="221"/>
      <c r="T314" s="222">
        <v>0</v>
      </c>
      <c r="U314" s="221">
        <f>ROUND(E314*T314,2)</f>
        <v>0</v>
      </c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 t="s">
        <v>125</v>
      </c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</row>
    <row r="315" spans="1:60" outlineLevel="1">
      <c r="A315" s="212">
        <v>78</v>
      </c>
      <c r="B315" s="219" t="s">
        <v>430</v>
      </c>
      <c r="C315" s="266" t="s">
        <v>431</v>
      </c>
      <c r="D315" s="221" t="s">
        <v>423</v>
      </c>
      <c r="E315" s="228">
        <v>1</v>
      </c>
      <c r="F315" s="233"/>
      <c r="G315" s="234">
        <f>ROUND(E315*F315,2)</f>
        <v>0</v>
      </c>
      <c r="H315" s="233"/>
      <c r="I315" s="234">
        <f>ROUND(E315*H315,2)</f>
        <v>0</v>
      </c>
      <c r="J315" s="233"/>
      <c r="K315" s="234">
        <f>ROUND(E315*J315,2)</f>
        <v>0</v>
      </c>
      <c r="L315" s="234">
        <v>21</v>
      </c>
      <c r="M315" s="234">
        <f>G315*(1+L315/100)</f>
        <v>0</v>
      </c>
      <c r="N315" s="221">
        <v>0</v>
      </c>
      <c r="O315" s="221">
        <f>ROUND(E315*N315,5)</f>
        <v>0</v>
      </c>
      <c r="P315" s="221">
        <v>0</v>
      </c>
      <c r="Q315" s="221">
        <f>ROUND(E315*P315,5)</f>
        <v>0</v>
      </c>
      <c r="R315" s="221"/>
      <c r="S315" s="221"/>
      <c r="T315" s="222">
        <v>0</v>
      </c>
      <c r="U315" s="221">
        <f>ROUND(E315*T315,2)</f>
        <v>0</v>
      </c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 t="s">
        <v>125</v>
      </c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</row>
    <row r="316" spans="1:60" outlineLevel="1">
      <c r="A316" s="245">
        <v>79</v>
      </c>
      <c r="B316" s="246" t="s">
        <v>432</v>
      </c>
      <c r="C316" s="272" t="s">
        <v>433</v>
      </c>
      <c r="D316" s="247" t="s">
        <v>423</v>
      </c>
      <c r="E316" s="248">
        <v>1</v>
      </c>
      <c r="F316" s="249"/>
      <c r="G316" s="250">
        <f>ROUND(E316*F316,2)</f>
        <v>0</v>
      </c>
      <c r="H316" s="249"/>
      <c r="I316" s="250">
        <f>ROUND(E316*H316,2)</f>
        <v>0</v>
      </c>
      <c r="J316" s="249"/>
      <c r="K316" s="250">
        <f>ROUND(E316*J316,2)</f>
        <v>0</v>
      </c>
      <c r="L316" s="250">
        <v>21</v>
      </c>
      <c r="M316" s="250">
        <f>G316*(1+L316/100)</f>
        <v>0</v>
      </c>
      <c r="N316" s="247">
        <v>0</v>
      </c>
      <c r="O316" s="247">
        <f>ROUND(E316*N316,5)</f>
        <v>0</v>
      </c>
      <c r="P316" s="247">
        <v>0</v>
      </c>
      <c r="Q316" s="247">
        <f>ROUND(E316*P316,5)</f>
        <v>0</v>
      </c>
      <c r="R316" s="247"/>
      <c r="S316" s="247"/>
      <c r="T316" s="251">
        <v>0</v>
      </c>
      <c r="U316" s="247">
        <f>ROUND(E316*T316,2)</f>
        <v>0</v>
      </c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 t="s">
        <v>125</v>
      </c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</row>
    <row r="317" spans="1:60">
      <c r="A317" s="6"/>
      <c r="B317" s="7" t="s">
        <v>434</v>
      </c>
      <c r="C317" s="273" t="s">
        <v>434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AC317">
        <v>15</v>
      </c>
      <c r="AD317">
        <v>21</v>
      </c>
    </row>
    <row r="318" spans="1:60">
      <c r="A318" s="252"/>
      <c r="B318" s="253">
        <v>26</v>
      </c>
      <c r="C318" s="274" t="s">
        <v>434</v>
      </c>
      <c r="D318" s="254"/>
      <c r="E318" s="254"/>
      <c r="F318" s="254"/>
      <c r="G318" s="265">
        <f>G8+G11+G37+G61+G70+G99+G127+G129+G152+G170+G181+G191+G197+G224+G251+G285+G307+G310</f>
        <v>0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AC318">
        <f>SUMIF(L7:L316,AC317,G7:G316)</f>
        <v>0</v>
      </c>
      <c r="AD318">
        <f>SUMIF(L7:L316,AD317,G7:G316)</f>
        <v>0</v>
      </c>
      <c r="AE318" t="s">
        <v>435</v>
      </c>
    </row>
    <row r="319" spans="1:60">
      <c r="A319" s="6"/>
      <c r="B319" s="7" t="s">
        <v>434</v>
      </c>
      <c r="C319" s="273" t="s">
        <v>434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60">
      <c r="A320" s="6"/>
      <c r="B320" s="7" t="s">
        <v>434</v>
      </c>
      <c r="C320" s="273" t="s">
        <v>434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31">
      <c r="A321" s="255">
        <v>33</v>
      </c>
      <c r="B321" s="255"/>
      <c r="C321" s="27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31">
      <c r="A322" s="256"/>
      <c r="B322" s="257"/>
      <c r="C322" s="276"/>
      <c r="D322" s="257"/>
      <c r="E322" s="257"/>
      <c r="F322" s="257"/>
      <c r="G322" s="25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AE322" t="s">
        <v>436</v>
      </c>
    </row>
    <row r="323" spans="1:31">
      <c r="A323" s="259"/>
      <c r="B323" s="260"/>
      <c r="C323" s="277"/>
      <c r="D323" s="260"/>
      <c r="E323" s="260"/>
      <c r="F323" s="260"/>
      <c r="G323" s="26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31">
      <c r="A324" s="259"/>
      <c r="B324" s="260"/>
      <c r="C324" s="277"/>
      <c r="D324" s="260"/>
      <c r="E324" s="260"/>
      <c r="F324" s="260"/>
      <c r="G324" s="26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31">
      <c r="A325" s="259"/>
      <c r="B325" s="260"/>
      <c r="C325" s="277"/>
      <c r="D325" s="260"/>
      <c r="E325" s="260"/>
      <c r="F325" s="260"/>
      <c r="G325" s="26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31">
      <c r="A326" s="262"/>
      <c r="B326" s="263"/>
      <c r="C326" s="278"/>
      <c r="D326" s="263"/>
      <c r="E326" s="263"/>
      <c r="F326" s="263"/>
      <c r="G326" s="26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31">
      <c r="A327" s="6"/>
      <c r="B327" s="7" t="s">
        <v>434</v>
      </c>
      <c r="C327" s="273" t="s">
        <v>434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31">
      <c r="C328" s="279"/>
      <c r="AE328" t="s">
        <v>437</v>
      </c>
    </row>
  </sheetData>
  <sheetProtection password="DC69" sheet="1" objects="1" scenarios="1" selectLockedCells="1"/>
  <mergeCells count="24">
    <mergeCell ref="C233:G233"/>
    <mergeCell ref="C236:G236"/>
    <mergeCell ref="C258:G258"/>
    <mergeCell ref="C273:G273"/>
    <mergeCell ref="A321:C321"/>
    <mergeCell ref="A322:G326"/>
    <mergeCell ref="C72:G72"/>
    <mergeCell ref="C138:G138"/>
    <mergeCell ref="C174:G174"/>
    <mergeCell ref="C175:G175"/>
    <mergeCell ref="C201:G201"/>
    <mergeCell ref="C217:G217"/>
    <mergeCell ref="C30:G30"/>
    <mergeCell ref="C41:G41"/>
    <mergeCell ref="C44:G44"/>
    <mergeCell ref="C52:G52"/>
    <mergeCell ref="C63:G63"/>
    <mergeCell ref="C68:G68"/>
    <mergeCell ref="A1:G1"/>
    <mergeCell ref="C2:G2"/>
    <mergeCell ref="C3:G3"/>
    <mergeCell ref="C4:G4"/>
    <mergeCell ref="C13:G13"/>
    <mergeCell ref="C22:G22"/>
  </mergeCells>
  <pageMargins left="0.59055118110236227" right="0.39370078740157483" top="0.78740157480314965" bottom="0.78740157480314965" header="0.31496062992125984" footer="0.31496062992125984"/>
  <pageSetup paperSize="9" firstPageNumber="4" orientation="portrait" useFirstPageNumber="1" horizontalDpi="300" verticalDpi="300" r:id="rId1"/>
  <headerFooter>
    <oddFooter>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79" t="s">
        <v>39</v>
      </c>
      <c r="B2" s="79"/>
      <c r="C2" s="79"/>
      <c r="D2" s="79"/>
      <c r="E2" s="79"/>
      <c r="F2" s="79"/>
      <c r="G2" s="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Rozpočet Pol</vt:lpstr>
      <vt:lpstr>Pokyny pro vyplnění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'Rozpočet Pol'!Názvy_tisku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2019-04-02T12:01:38Z</cp:lastPrinted>
  <dcterms:created xsi:type="dcterms:W3CDTF">2009-04-08T07:15:50Z</dcterms:created>
  <dcterms:modified xsi:type="dcterms:W3CDTF">2019-04-02T12:04:52Z</dcterms:modified>
</cp:coreProperties>
</file>