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E:\emaily\"/>
    </mc:Choice>
  </mc:AlternateContent>
  <xr:revisionPtr revIDLastSave="0" documentId="13_ncr:1_{FDE5609D-1E6D-4427-A334-6BAACEA20D5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01 - zastávka MHD (Národní)" sheetId="2" r:id="rId2"/>
  </sheets>
  <definedNames>
    <definedName name="_xlnm._FilterDatabase" localSheetId="1" hidden="1">'01 - zastávka MHD (Národní)'!$C$126:$K$302</definedName>
    <definedName name="_xlnm.Print_Titles" localSheetId="1">'01 - zastávka MHD (Národní)'!$126:$126</definedName>
    <definedName name="_xlnm.Print_Titles" localSheetId="0">'Rekapitulace stavby'!$92:$92</definedName>
    <definedName name="_xlnm.Print_Area" localSheetId="1">'01 - zastávka MHD (Národní)'!$C$4:$J$76,'01 - zastávka MHD (Národní)'!$C$82:$J$108,'01 - zastávka MHD (Národní)'!$C$114:$K$302</definedName>
    <definedName name="_xlnm.Print_Area" localSheetId="0">'Rekapitulace stavby'!$D$4:$AO$76,'Rekapitulace stavby'!$C$82:$AQ$96</definedName>
  </definedNames>
  <calcPr calcId="181029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302" i="2"/>
  <c r="BH302" i="2"/>
  <c r="BG302" i="2"/>
  <c r="BF302" i="2"/>
  <c r="T302" i="2"/>
  <c r="R302" i="2"/>
  <c r="P302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9" i="2"/>
  <c r="BH299" i="2"/>
  <c r="BG299" i="2"/>
  <c r="BF299" i="2"/>
  <c r="T299" i="2"/>
  <c r="R299" i="2"/>
  <c r="P299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5" i="2"/>
  <c r="BH295" i="2"/>
  <c r="BG295" i="2"/>
  <c r="BF295" i="2"/>
  <c r="T295" i="2"/>
  <c r="T294" i="2" s="1"/>
  <c r="T293" i="2" s="1"/>
  <c r="R295" i="2"/>
  <c r="R294" i="2"/>
  <c r="R293" i="2" s="1"/>
  <c r="P295" i="2"/>
  <c r="P294" i="2"/>
  <c r="P293" i="2"/>
  <c r="BI292" i="2"/>
  <c r="BH292" i="2"/>
  <c r="BG292" i="2"/>
  <c r="BF292" i="2"/>
  <c r="T292" i="2"/>
  <c r="T291" i="2"/>
  <c r="R292" i="2"/>
  <c r="R291" i="2"/>
  <c r="P292" i="2"/>
  <c r="P291" i="2"/>
  <c r="BI290" i="2"/>
  <c r="BH290" i="2"/>
  <c r="BG290" i="2"/>
  <c r="BF290" i="2"/>
  <c r="T290" i="2"/>
  <c r="R290" i="2"/>
  <c r="P290" i="2"/>
  <c r="BI289" i="2"/>
  <c r="BH289" i="2"/>
  <c r="BG289" i="2"/>
  <c r="BF289" i="2"/>
  <c r="T289" i="2"/>
  <c r="R289" i="2"/>
  <c r="P289" i="2"/>
  <c r="BI288" i="2"/>
  <c r="BH288" i="2"/>
  <c r="BG288" i="2"/>
  <c r="BF288" i="2"/>
  <c r="T288" i="2"/>
  <c r="R288" i="2"/>
  <c r="P288" i="2"/>
  <c r="BI285" i="2"/>
  <c r="BH285" i="2"/>
  <c r="BG285" i="2"/>
  <c r="BF285" i="2"/>
  <c r="T285" i="2"/>
  <c r="R285" i="2"/>
  <c r="P285" i="2"/>
  <c r="BI283" i="2"/>
  <c r="BH283" i="2"/>
  <c r="BG283" i="2"/>
  <c r="BF283" i="2"/>
  <c r="T283" i="2"/>
  <c r="R283" i="2"/>
  <c r="P283" i="2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6" i="2"/>
  <c r="BH276" i="2"/>
  <c r="BG276" i="2"/>
  <c r="BF276" i="2"/>
  <c r="T276" i="2"/>
  <c r="R276" i="2"/>
  <c r="P276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8" i="2"/>
  <c r="BH268" i="2"/>
  <c r="BG268" i="2"/>
  <c r="BF268" i="2"/>
  <c r="T268" i="2"/>
  <c r="R268" i="2"/>
  <c r="P268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60" i="2"/>
  <c r="BH260" i="2"/>
  <c r="BG260" i="2"/>
  <c r="BF260" i="2"/>
  <c r="T260" i="2"/>
  <c r="R260" i="2"/>
  <c r="P260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5" i="2"/>
  <c r="BH255" i="2"/>
  <c r="BG255" i="2"/>
  <c r="BF255" i="2"/>
  <c r="T255" i="2"/>
  <c r="R255" i="2"/>
  <c r="P255" i="2"/>
  <c r="BI251" i="2"/>
  <c r="BH251" i="2"/>
  <c r="BG251" i="2"/>
  <c r="BF251" i="2"/>
  <c r="T251" i="2"/>
  <c r="R251" i="2"/>
  <c r="P251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0" i="2"/>
  <c r="BH240" i="2"/>
  <c r="BG240" i="2"/>
  <c r="BF240" i="2"/>
  <c r="T240" i="2"/>
  <c r="R240" i="2"/>
  <c r="P240" i="2"/>
  <c r="BI237" i="2"/>
  <c r="BH237" i="2"/>
  <c r="BG237" i="2"/>
  <c r="BF237" i="2"/>
  <c r="T237" i="2"/>
  <c r="R237" i="2"/>
  <c r="P237" i="2"/>
  <c r="BI234" i="2"/>
  <c r="BH234" i="2"/>
  <c r="BG234" i="2"/>
  <c r="BF234" i="2"/>
  <c r="T234" i="2"/>
  <c r="R234" i="2"/>
  <c r="P234" i="2"/>
  <c r="BI232" i="2"/>
  <c r="BH232" i="2"/>
  <c r="BG232" i="2"/>
  <c r="BF232" i="2"/>
  <c r="T232" i="2"/>
  <c r="R232" i="2"/>
  <c r="P232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5" i="2"/>
  <c r="BH225" i="2"/>
  <c r="BG225" i="2"/>
  <c r="BF225" i="2"/>
  <c r="T225" i="2"/>
  <c r="R225" i="2"/>
  <c r="P225" i="2"/>
  <c r="BI222" i="2"/>
  <c r="BH222" i="2"/>
  <c r="BG222" i="2"/>
  <c r="BF222" i="2"/>
  <c r="T222" i="2"/>
  <c r="R222" i="2"/>
  <c r="P222" i="2"/>
  <c r="BI219" i="2"/>
  <c r="BH219" i="2"/>
  <c r="BG219" i="2"/>
  <c r="BF219" i="2"/>
  <c r="T219" i="2"/>
  <c r="R219" i="2"/>
  <c r="P219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197" i="2"/>
  <c r="BH197" i="2"/>
  <c r="BG197" i="2"/>
  <c r="BF197" i="2"/>
  <c r="T197" i="2"/>
  <c r="R197" i="2"/>
  <c r="P197" i="2"/>
  <c r="BI194" i="2"/>
  <c r="BH194" i="2"/>
  <c r="BG194" i="2"/>
  <c r="BF194" i="2"/>
  <c r="T194" i="2"/>
  <c r="R194" i="2"/>
  <c r="P194" i="2"/>
  <c r="BI191" i="2"/>
  <c r="BH191" i="2"/>
  <c r="BG191" i="2"/>
  <c r="BF191" i="2"/>
  <c r="T191" i="2"/>
  <c r="R191" i="2"/>
  <c r="P191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R175" i="2"/>
  <c r="P175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6" i="2"/>
  <c r="BH166" i="2"/>
  <c r="BG166" i="2"/>
  <c r="BF166" i="2"/>
  <c r="T166" i="2"/>
  <c r="R166" i="2"/>
  <c r="P166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J124" i="2"/>
  <c r="J123" i="2"/>
  <c r="F123" i="2"/>
  <c r="F121" i="2"/>
  <c r="E119" i="2"/>
  <c r="J92" i="2"/>
  <c r="J91" i="2"/>
  <c r="F91" i="2"/>
  <c r="F89" i="2"/>
  <c r="E87" i="2"/>
  <c r="J18" i="2"/>
  <c r="E18" i="2"/>
  <c r="F124" i="2" s="1"/>
  <c r="J17" i="2"/>
  <c r="J12" i="2"/>
  <c r="J121" i="2"/>
  <c r="E7" i="2"/>
  <c r="E117" i="2" s="1"/>
  <c r="L90" i="1"/>
  <c r="AM90" i="1"/>
  <c r="AM89" i="1"/>
  <c r="L89" i="1"/>
  <c r="AM87" i="1"/>
  <c r="L87" i="1"/>
  <c r="L85" i="1"/>
  <c r="L84" i="1"/>
  <c r="J302" i="2"/>
  <c r="J300" i="2"/>
  <c r="BK297" i="2"/>
  <c r="BK295" i="2"/>
  <c r="BK292" i="2"/>
  <c r="BK290" i="2"/>
  <c r="J289" i="2"/>
  <c r="BK288" i="2"/>
  <c r="J283" i="2"/>
  <c r="J276" i="2"/>
  <c r="BK274" i="2"/>
  <c r="J273" i="2"/>
  <c r="J270" i="2"/>
  <c r="J268" i="2"/>
  <c r="BK265" i="2"/>
  <c r="J257" i="2"/>
  <c r="BK255" i="2"/>
  <c r="BK251" i="2"/>
  <c r="BK243" i="2"/>
  <c r="BK240" i="2"/>
  <c r="BK234" i="2"/>
  <c r="BK232" i="2"/>
  <c r="J228" i="2"/>
  <c r="J225" i="2"/>
  <c r="J207" i="2"/>
  <c r="J206" i="2"/>
  <c r="J197" i="2"/>
  <c r="J191" i="2"/>
  <c r="BK182" i="2"/>
  <c r="J181" i="2"/>
  <c r="J178" i="2"/>
  <c r="BK175" i="2"/>
  <c r="BK171" i="2"/>
  <c r="J170" i="2"/>
  <c r="J166" i="2"/>
  <c r="BK158" i="2"/>
  <c r="BK155" i="2"/>
  <c r="BK142" i="2"/>
  <c r="J141" i="2"/>
  <c r="J140" i="2"/>
  <c r="J139" i="2"/>
  <c r="BK138" i="2"/>
  <c r="J135" i="2"/>
  <c r="BK133" i="2"/>
  <c r="J132" i="2"/>
  <c r="J130" i="2"/>
  <c r="J301" i="2"/>
  <c r="BK299" i="2"/>
  <c r="BK298" i="2"/>
  <c r="J292" i="2"/>
  <c r="BK285" i="2"/>
  <c r="BK283" i="2"/>
  <c r="J281" i="2"/>
  <c r="BK270" i="2"/>
  <c r="BK269" i="2"/>
  <c r="J263" i="2"/>
  <c r="BK256" i="2"/>
  <c r="J248" i="2"/>
  <c r="BK247" i="2"/>
  <c r="J246" i="2"/>
  <c r="J240" i="2"/>
  <c r="J237" i="2"/>
  <c r="J234" i="2"/>
  <c r="J232" i="2"/>
  <c r="BK230" i="2"/>
  <c r="BK225" i="2"/>
  <c r="J214" i="2"/>
  <c r="BK213" i="2"/>
  <c r="BK201" i="2"/>
  <c r="BK197" i="2"/>
  <c r="BK194" i="2"/>
  <c r="BK191" i="2"/>
  <c r="J187" i="2"/>
  <c r="J184" i="2"/>
  <c r="J182" i="2"/>
  <c r="J175" i="2"/>
  <c r="BK161" i="2"/>
  <c r="BK152" i="2"/>
  <c r="BK149" i="2"/>
  <c r="BK146" i="2"/>
  <c r="BK140" i="2"/>
  <c r="BK139" i="2"/>
  <c r="BK137" i="2"/>
  <c r="J136" i="2"/>
  <c r="BK135" i="2"/>
  <c r="J134" i="2"/>
  <c r="J131" i="2"/>
  <c r="AS94" i="1"/>
  <c r="BK302" i="2"/>
  <c r="BK301" i="2"/>
  <c r="BK300" i="2"/>
  <c r="J299" i="2"/>
  <c r="J298" i="2"/>
  <c r="J297" i="2"/>
  <c r="J295" i="2"/>
  <c r="BK281" i="2"/>
  <c r="BK280" i="2"/>
  <c r="BK276" i="2"/>
  <c r="J274" i="2"/>
  <c r="J269" i="2"/>
  <c r="BK268" i="2"/>
  <c r="J264" i="2"/>
  <c r="BK263" i="2"/>
  <c r="BK260" i="2"/>
  <c r="BK257" i="2"/>
  <c r="J251" i="2"/>
  <c r="BK246" i="2"/>
  <c r="BK244" i="2"/>
  <c r="BK237" i="2"/>
  <c r="J230" i="2"/>
  <c r="BK228" i="2"/>
  <c r="J222" i="2"/>
  <c r="BK219" i="2"/>
  <c r="BK216" i="2"/>
  <c r="BK214" i="2"/>
  <c r="J209" i="2"/>
  <c r="BK208" i="2"/>
  <c r="BK207" i="2"/>
  <c r="J204" i="2"/>
  <c r="J202" i="2"/>
  <c r="J201" i="2"/>
  <c r="J194" i="2"/>
  <c r="BK184" i="2"/>
  <c r="BK181" i="2"/>
  <c r="BK162" i="2"/>
  <c r="J155" i="2"/>
  <c r="J152" i="2"/>
  <c r="J149" i="2"/>
  <c r="J146" i="2"/>
  <c r="BK143" i="2"/>
  <c r="BK134" i="2"/>
  <c r="J133" i="2"/>
  <c r="BK132" i="2"/>
  <c r="BK131" i="2"/>
  <c r="BK130" i="2"/>
  <c r="J290" i="2"/>
  <c r="BK289" i="2"/>
  <c r="J288" i="2"/>
  <c r="J285" i="2"/>
  <c r="J280" i="2"/>
  <c r="BK273" i="2"/>
  <c r="J265" i="2"/>
  <c r="BK264" i="2"/>
  <c r="J260" i="2"/>
  <c r="J256" i="2"/>
  <c r="J255" i="2"/>
  <c r="BK248" i="2"/>
  <c r="J247" i="2"/>
  <c r="J244" i="2"/>
  <c r="J243" i="2"/>
  <c r="BK222" i="2"/>
  <c r="J219" i="2"/>
  <c r="J216" i="2"/>
  <c r="J213" i="2"/>
  <c r="BK209" i="2"/>
  <c r="J208" i="2"/>
  <c r="BK206" i="2"/>
  <c r="BK204" i="2"/>
  <c r="BK202" i="2"/>
  <c r="BK187" i="2"/>
  <c r="BK178" i="2"/>
  <c r="J171" i="2"/>
  <c r="BK170" i="2"/>
  <c r="BK166" i="2"/>
  <c r="J162" i="2"/>
  <c r="J161" i="2"/>
  <c r="J158" i="2"/>
  <c r="J143" i="2"/>
  <c r="J142" i="2"/>
  <c r="BK141" i="2"/>
  <c r="J138" i="2"/>
  <c r="J137" i="2"/>
  <c r="BK136" i="2"/>
  <c r="BK129" i="2" l="1"/>
  <c r="T215" i="2"/>
  <c r="P129" i="2"/>
  <c r="R129" i="2"/>
  <c r="T129" i="2"/>
  <c r="BK205" i="2"/>
  <c r="J205" i="2"/>
  <c r="J99" i="2"/>
  <c r="P205" i="2"/>
  <c r="R205" i="2"/>
  <c r="T205" i="2"/>
  <c r="BK215" i="2"/>
  <c r="J215" i="2" s="1"/>
  <c r="J100" i="2" s="1"/>
  <c r="P215" i="2"/>
  <c r="R215" i="2"/>
  <c r="BK245" i="2"/>
  <c r="J245" i="2" s="1"/>
  <c r="J101" i="2" s="1"/>
  <c r="P245" i="2"/>
  <c r="R245" i="2"/>
  <c r="T245" i="2"/>
  <c r="BK254" i="2"/>
  <c r="J254" i="2"/>
  <c r="J102" i="2" s="1"/>
  <c r="P254" i="2"/>
  <c r="R254" i="2"/>
  <c r="T254" i="2"/>
  <c r="BK282" i="2"/>
  <c r="J282" i="2" s="1"/>
  <c r="J103" i="2" s="1"/>
  <c r="P282" i="2"/>
  <c r="R282" i="2"/>
  <c r="T282" i="2"/>
  <c r="BK296" i="2"/>
  <c r="J296" i="2"/>
  <c r="J107" i="2" s="1"/>
  <c r="P296" i="2"/>
  <c r="R296" i="2"/>
  <c r="T296" i="2"/>
  <c r="J89" i="2"/>
  <c r="F92" i="2"/>
  <c r="BE130" i="2"/>
  <c r="BE131" i="2"/>
  <c r="BE133" i="2"/>
  <c r="BE134" i="2"/>
  <c r="BE140" i="2"/>
  <c r="BE146" i="2"/>
  <c r="BE171" i="2"/>
  <c r="BE181" i="2"/>
  <c r="BE182" i="2"/>
  <c r="BE191" i="2"/>
  <c r="BE194" i="2"/>
  <c r="BE228" i="2"/>
  <c r="BE230" i="2"/>
  <c r="BE234" i="2"/>
  <c r="BE237" i="2"/>
  <c r="BE244" i="2"/>
  <c r="BE257" i="2"/>
  <c r="BE260" i="2"/>
  <c r="BE265" i="2"/>
  <c r="BE274" i="2"/>
  <c r="BE280" i="2"/>
  <c r="BE281" i="2"/>
  <c r="BE136" i="2"/>
  <c r="BE137" i="2"/>
  <c r="BE138" i="2"/>
  <c r="BE139" i="2"/>
  <c r="BE158" i="2"/>
  <c r="BE166" i="2"/>
  <c r="BE170" i="2"/>
  <c r="BE175" i="2"/>
  <c r="BE187" i="2"/>
  <c r="BE202" i="2"/>
  <c r="BE222" i="2"/>
  <c r="BE232" i="2"/>
  <c r="BE240" i="2"/>
  <c r="BE247" i="2"/>
  <c r="BE248" i="2"/>
  <c r="BE255" i="2"/>
  <c r="BE256" i="2"/>
  <c r="BE269" i="2"/>
  <c r="BE270" i="2"/>
  <c r="BE283" i="2"/>
  <c r="BE288" i="2"/>
  <c r="BE290" i="2"/>
  <c r="BE292" i="2"/>
  <c r="BE295" i="2"/>
  <c r="BE299" i="2"/>
  <c r="BE301" i="2"/>
  <c r="BE302" i="2"/>
  <c r="BE132" i="2"/>
  <c r="BE142" i="2"/>
  <c r="BE155" i="2"/>
  <c r="BE162" i="2"/>
  <c r="BE178" i="2"/>
  <c r="BE204" i="2"/>
  <c r="BE206" i="2"/>
  <c r="BE208" i="2"/>
  <c r="BE243" i="2"/>
  <c r="BE251" i="2"/>
  <c r="BE264" i="2"/>
  <c r="BE273" i="2"/>
  <c r="BE285" i="2"/>
  <c r="BE289" i="2"/>
  <c r="BE297" i="2"/>
  <c r="BE298" i="2"/>
  <c r="E85" i="2"/>
  <c r="BE135" i="2"/>
  <c r="BE141" i="2"/>
  <c r="BE143" i="2"/>
  <c r="BE149" i="2"/>
  <c r="BE152" i="2"/>
  <c r="BE161" i="2"/>
  <c r="BE184" i="2"/>
  <c r="BE197" i="2"/>
  <c r="BE201" i="2"/>
  <c r="BE207" i="2"/>
  <c r="BE209" i="2"/>
  <c r="BE213" i="2"/>
  <c r="BE214" i="2"/>
  <c r="BE216" i="2"/>
  <c r="BE219" i="2"/>
  <c r="BE225" i="2"/>
  <c r="BE246" i="2"/>
  <c r="BE263" i="2"/>
  <c r="BE268" i="2"/>
  <c r="BE276" i="2"/>
  <c r="BE300" i="2"/>
  <c r="BK291" i="2"/>
  <c r="J291" i="2" s="1"/>
  <c r="J104" i="2" s="1"/>
  <c r="BK294" i="2"/>
  <c r="J294" i="2" s="1"/>
  <c r="J106" i="2" s="1"/>
  <c r="F36" i="2"/>
  <c r="BC95" i="1" s="1"/>
  <c r="BC94" i="1" s="1"/>
  <c r="W32" i="1" s="1"/>
  <c r="F37" i="2"/>
  <c r="BD95" i="1" s="1"/>
  <c r="BD94" i="1" s="1"/>
  <c r="W33" i="1" s="1"/>
  <c r="F35" i="2"/>
  <c r="BB95" i="1" s="1"/>
  <c r="BB94" i="1" s="1"/>
  <c r="AX94" i="1" s="1"/>
  <c r="F34" i="2"/>
  <c r="BA95" i="1" s="1"/>
  <c r="BA94" i="1" s="1"/>
  <c r="AW94" i="1" s="1"/>
  <c r="AK30" i="1" s="1"/>
  <c r="J34" i="2"/>
  <c r="AW95" i="1" s="1"/>
  <c r="R128" i="2" l="1"/>
  <c r="R127" i="2" s="1"/>
  <c r="P128" i="2"/>
  <c r="P127" i="2"/>
  <c r="AU95" i="1" s="1"/>
  <c r="AU94" i="1" s="1"/>
  <c r="T128" i="2"/>
  <c r="T127" i="2"/>
  <c r="BK128" i="2"/>
  <c r="J128" i="2" s="1"/>
  <c r="J97" i="2" s="1"/>
  <c r="J129" i="2"/>
  <c r="J98" i="2"/>
  <c r="BK293" i="2"/>
  <c r="J293" i="2"/>
  <c r="J105" i="2"/>
  <c r="J33" i="2"/>
  <c r="AV95" i="1" s="1"/>
  <c r="AT95" i="1" s="1"/>
  <c r="W30" i="1"/>
  <c r="AY94" i="1"/>
  <c r="W31" i="1"/>
  <c r="F33" i="2"/>
  <c r="AZ95" i="1"/>
  <c r="AZ94" i="1" s="1"/>
  <c r="W29" i="1" s="1"/>
  <c r="BK127" i="2" l="1"/>
  <c r="J127" i="2" s="1"/>
  <c r="J96" i="2" s="1"/>
  <c r="AV94" i="1"/>
  <c r="AK29" i="1" s="1"/>
  <c r="AT94" i="1" l="1"/>
  <c r="J30" i="2"/>
  <c r="AG95" i="1" s="1"/>
  <c r="AG94" i="1" s="1"/>
  <c r="AK26" i="1" s="1"/>
  <c r="AK35" i="1" s="1"/>
  <c r="AN95" i="1" l="1"/>
  <c r="J39" i="2"/>
  <c r="AN94" i="1"/>
</calcChain>
</file>

<file path=xl/sharedStrings.xml><?xml version="1.0" encoding="utf-8"?>
<sst xmlns="http://schemas.openxmlformats.org/spreadsheetml/2006/main" count="2365" uniqueCount="541">
  <si>
    <t>Export Komplet</t>
  </si>
  <si>
    <t/>
  </si>
  <si>
    <t>2.0</t>
  </si>
  <si>
    <t>ZAMOK</t>
  </si>
  <si>
    <t>False</t>
  </si>
  <si>
    <t>{14381809-f667-487f-9519-4e32aafb840d}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</si>
  <si>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</si>
  <si>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</si>
  <si>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</si>
  <si>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</si>
  <si>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</si>
  <si>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</si>
  <si>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</si>
  <si>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SONA6600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</si>
  <si>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</si>
  <si>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</si>
  <si>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Karlovy Vary, Drahovice, Lidická ulice - zastávka MHD (Národní)</t>
  </si>
  <si>
    <t>KSO:</t>
  </si>
  <si>
    <t>CC-CZ:</t>
  </si>
  <si>
    <t>Místo:</t>
  </si>
  <si>
    <t xml:space="preserve"> </t>
  </si>
  <si>
    <t>Datum:</t>
  </si>
  <si>
    <t>9. 11. 2020</t>
  </si>
  <si>
    <t>Zadavatel:</t>
  </si>
  <si>
    <t>IČ:</t>
  </si>
  <si>
    <t>MM Karlovy Vary</t>
  </si>
  <si>
    <t>DIČ:</t>
  </si>
  <si>
    <t>Uchazeč:</t>
  </si>
  <si>
    <t>Vyplň údaj</t>
  </si>
  <si>
    <t>Projektant:</t>
  </si>
  <si>
    <t>Ing.M.Kohoutm A.Kuželová, IMK Ostrov</t>
  </si>
  <si>
    <t>True</t>
  </si>
  <si>
    <t>Zpracovatel:</t>
  </si>
  <si>
    <t>Neubauerová Soňa, SK-Projekt Ostrov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</si>
  <si>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</si>
  <si>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</si>
  <si>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</si>
  <si>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</si>
  <si>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</si>
  <si>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</si>
  <si>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</si>
  <si>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</si>
  <si>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</si>
  <si>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</si>
  <si>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</si>
  <si>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</si>
  <si>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</si>
  <si>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</si>
  <si>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</si>
  <si>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</si>
  <si>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</si>
  <si>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</si>
  <si>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</si>
  <si>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</si>
  <si>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</si>
  <si>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</si>
  <si>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</si>
  <si>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</si>
  <si>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</si>
  <si>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</si>
  <si>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</si>
  <si>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</si>
  <si>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</si>
  <si>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</si>
  <si>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</si>
  <si>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</si>
  <si>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</si>
  <si>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</si>
  <si>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</si>
  <si>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</si>
  <si>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</si>
  <si>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</si>
  <si>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</si>
  <si>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</si>
  <si>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</si>
  <si>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</si>
  <si>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</si>
  <si>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</si>
  <si>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</si>
  <si>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</si>
  <si>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</si>
  <si>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zastávka MHD (Národní)</t>
  </si>
  <si>
    <t>STA</t>
  </si>
  <si>
    <t>1</t>
  </si>
  <si>
    <t>{a8d6d12f-53f1-4e64-bb5e-3afd70c95a26}</t>
  </si>
  <si>
    <t>2</t>
  </si>
  <si>
    <t>KRYCÍ LIST SOUPISU PRACÍ</t>
  </si>
  <si>
    <t>Objekt:</t>
  </si>
  <si>
    <t>01 - zastávka MHD (Národní)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</si>
  <si>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</si>
  <si>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</si>
  <si>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</si>
  <si>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</si>
  <si>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</si>
  <si>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</si>
  <si>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</si>
  <si>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</si>
  <si>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</si>
  <si>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8 - Trubní vedení</t>
  </si>
  <si>
    <t xml:space="preserve">    91 - Doplňující konstrukce a práce pozemních komunikací, letišť a ploch</t>
  </si>
  <si>
    <t xml:space="preserve">    997 - Přesun sutě</t>
  </si>
  <si>
    <t xml:space="preserve">    998 - Přesun hmot</t>
  </si>
  <si>
    <t>M - Práce a dodávky M</t>
  </si>
  <si>
    <t xml:space="preserve">    OSV - Veřejné osvětlení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</si>
  <si>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</si>
  <si>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</si>
  <si>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</si>
  <si>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</si>
  <si>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</si>
  <si>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</si>
  <si>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</si>
  <si>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</si>
  <si>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</si>
  <si>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</si>
  <si>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</si>
  <si>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</si>
  <si>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</si>
  <si>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</si>
  <si>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</si>
  <si>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</si>
  <si>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</si>
  <si>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</si>
  <si>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</si>
  <si>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</si>
  <si>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</si>
  <si>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</si>
  <si>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2020 02</t>
  </si>
  <si>
    <t>4</t>
  </si>
  <si>
    <t>7911521</t>
  </si>
  <si>
    <t>162301501</t>
  </si>
  <si>
    <t>Vodorovné přemístění křovin do 5 km D kmene do 100 mm</t>
  </si>
  <si>
    <t>-1336747900</t>
  </si>
  <si>
    <t>3</t>
  </si>
  <si>
    <t>1112000R1</t>
  </si>
  <si>
    <t xml:space="preserve">Likvidace odstraněných křovin </t>
  </si>
  <si>
    <t>kpl</t>
  </si>
  <si>
    <t>1098207840</t>
  </si>
  <si>
    <t>112101102</t>
  </si>
  <si>
    <t>Odstranění stromů listnatých průměru kmene do 500 mm</t>
  </si>
  <si>
    <t>kus</t>
  </si>
  <si>
    <t>-1353977661</t>
  </si>
  <si>
    <t>5</t>
  </si>
  <si>
    <t>112101103</t>
  </si>
  <si>
    <t>Odstranění stromů listnatých průměru kmene do 700 mm</t>
  </si>
  <si>
    <t>-769953056</t>
  </si>
  <si>
    <t>6</t>
  </si>
  <si>
    <t>112251102</t>
  </si>
  <si>
    <t>Odstranění pařezů D do 500 mm</t>
  </si>
  <si>
    <t>-1604202109</t>
  </si>
  <si>
    <t>7</t>
  </si>
  <si>
    <t>112251103</t>
  </si>
  <si>
    <t>Odstranění pařezů D do 700 mm</t>
  </si>
  <si>
    <t>-1217660213</t>
  </si>
  <si>
    <t>8</t>
  </si>
  <si>
    <t>162201402</t>
  </si>
  <si>
    <t>Vodorovné přemístění větví stromů listnatých do 1 km D kmene do 500 mm</t>
  </si>
  <si>
    <t>-451652519</t>
  </si>
  <si>
    <t>9</t>
  </si>
  <si>
    <t>162201403</t>
  </si>
  <si>
    <t>Vodorovné přemístění větví stromů listnatých do 1 km D kmene do 700 mm</t>
  </si>
  <si>
    <t>623810559</t>
  </si>
  <si>
    <t>10</t>
  </si>
  <si>
    <t>162201412</t>
  </si>
  <si>
    <t>Vodorovné přemístění kmenů stromů listnatých do 1 km D kmene do 500 mm</t>
  </si>
  <si>
    <t>1281266528</t>
  </si>
  <si>
    <t>11</t>
  </si>
  <si>
    <t>162201413</t>
  </si>
  <si>
    <t>Vodorovné přemístění kmenů stromů listnatých do 1 km D kmene do 700 mm</t>
  </si>
  <si>
    <t>-633010782</t>
  </si>
  <si>
    <t>12</t>
  </si>
  <si>
    <t>162201422</t>
  </si>
  <si>
    <t>Vodorovné přemístění pařezů do 1 km D do 500 mm</t>
  </si>
  <si>
    <t>-591451884</t>
  </si>
  <si>
    <t>13</t>
  </si>
  <si>
    <t>162201423</t>
  </si>
  <si>
    <t>Vodorovné přemístění pařezů do 1 km D do 700 mm</t>
  </si>
  <si>
    <t>-361775169</t>
  </si>
  <si>
    <t>14</t>
  </si>
  <si>
    <t>162301932</t>
  </si>
  <si>
    <t>Příplatek k vodorovnému přemístění větví stromů listnatých D kmene do 500 mm za každý další 1 km</t>
  </si>
  <si>
    <t>1490697145</t>
  </si>
  <si>
    <t>VV</t>
  </si>
  <si>
    <t>celkem 5km</t>
  </si>
  <si>
    <t>4*4</t>
  </si>
  <si>
    <t>162301933</t>
  </si>
  <si>
    <t>Příplatek k vodorovnému přemístění větví stromů listnatých D kmene do 700 mm za každý další 1 km</t>
  </si>
  <si>
    <t>-820564560</t>
  </si>
  <si>
    <t>1*4</t>
  </si>
  <si>
    <t>16</t>
  </si>
  <si>
    <t>162301952</t>
  </si>
  <si>
    <t>Příplatek k vodorovnému přemístění kmenů stromů listnatých D kmene do 500 mm za každý další 1 km</t>
  </si>
  <si>
    <t>1650321535</t>
  </si>
  <si>
    <t>17</t>
  </si>
  <si>
    <t>162301953</t>
  </si>
  <si>
    <t>Příplatek k vodorovnému přemístění kmenů stromů listnatých D kmene do 700 mm za každý další 1 km</t>
  </si>
  <si>
    <t>-1159678411</t>
  </si>
  <si>
    <t>18</t>
  </si>
  <si>
    <t>162301972</t>
  </si>
  <si>
    <t>Příplatek k vodorovnému přemístění pařezů D 500 mm za každý další 1 km</t>
  </si>
  <si>
    <t>860623625</t>
  </si>
  <si>
    <t>19</t>
  </si>
  <si>
    <t>162301973</t>
  </si>
  <si>
    <t>Příplatek k vodorovnému přemístění pařezů D 700 mm za každý další 1 km</t>
  </si>
  <si>
    <t>1535636623</t>
  </si>
  <si>
    <t>20</t>
  </si>
  <si>
    <t>1710000R1</t>
  </si>
  <si>
    <t>Poplatek za uložení dřeva na skládce</t>
  </si>
  <si>
    <t>-1852679467</t>
  </si>
  <si>
    <t>121151103</t>
  </si>
  <si>
    <t>Sejmutí ornice plochy do 100 m2 tl vrstvy do 200 mm strojně</t>
  </si>
  <si>
    <t>208933054</t>
  </si>
  <si>
    <t>ornice se sejme a po dokončení</t>
  </si>
  <si>
    <t>rozprostře zpět</t>
  </si>
  <si>
    <t>90</t>
  </si>
  <si>
    <t>22</t>
  </si>
  <si>
    <t>122251103</t>
  </si>
  <si>
    <t>Odkopávky a prokopávky nezapažené v hornině třídy těžitelnosti I, skupiny 3 objem do 100 m3 strojně</t>
  </si>
  <si>
    <t>m3</t>
  </si>
  <si>
    <t>-1625514701</t>
  </si>
  <si>
    <t>zemina se použije na novou zelenou plochu</t>
  </si>
  <si>
    <t>a krajnici, zbytek se odveze na skládku</t>
  </si>
  <si>
    <t>49*0,63+42*0,35+83*0,30</t>
  </si>
  <si>
    <t>23</t>
  </si>
  <si>
    <t>1290000R1</t>
  </si>
  <si>
    <t>Příplatek za opatrnost při výkopech v blízkosti inženýrských sítí</t>
  </si>
  <si>
    <t>-1967372855</t>
  </si>
  <si>
    <t>24</t>
  </si>
  <si>
    <t>132212112</t>
  </si>
  <si>
    <t>Hloubení rýh š do 800 mm v nesoudržných horninách třídy těžitelnosti I, skupiny 3 ručně</t>
  </si>
  <si>
    <t>288719801</t>
  </si>
  <si>
    <t>výkop okolo stávajícího plynu</t>
  </si>
  <si>
    <t>bude podsyp a obsyp pískem</t>
  </si>
  <si>
    <t>33</t>
  </si>
  <si>
    <t>25</t>
  </si>
  <si>
    <t>171151131</t>
  </si>
  <si>
    <t>Uložení sypaniny z hornin nesoudržných a soudržných střídavě do násypů zhutněných strojně</t>
  </si>
  <si>
    <t>1128175057</t>
  </si>
  <si>
    <t>nová zelená plocha</t>
  </si>
  <si>
    <t>34*0,30</t>
  </si>
  <si>
    <t>26</t>
  </si>
  <si>
    <t>162751117</t>
  </si>
  <si>
    <t>Vodorovné přemístění do 10000 m výkopku/sypaniny z horniny třídy těžitelnosti I, skupiny 1 až 3</t>
  </si>
  <si>
    <t>923363664</t>
  </si>
  <si>
    <t>přebytečná zemina</t>
  </si>
  <si>
    <t>70,47+33-10,20-3</t>
  </si>
  <si>
    <t>27</t>
  </si>
  <si>
    <t>171251201</t>
  </si>
  <si>
    <t>Uložení sypaniny na skládky nebo meziskládky</t>
  </si>
  <si>
    <t>-1704799648</t>
  </si>
  <si>
    <t>28</t>
  </si>
  <si>
    <t>171201231</t>
  </si>
  <si>
    <t>Poplatek za uložení zeminy a kamení na recyklační skládce (skládkovné) kód odpadu 17 05 04</t>
  </si>
  <si>
    <t>t</t>
  </si>
  <si>
    <t>1636811505</t>
  </si>
  <si>
    <t>90,27*1,7</t>
  </si>
  <si>
    <t>29</t>
  </si>
  <si>
    <t>175111101</t>
  </si>
  <si>
    <t>Obsypání potrubí ručně sypaninou bez prohození, uloženou do 3 m</t>
  </si>
  <si>
    <t>-1577749229</t>
  </si>
  <si>
    <t>stávající odkopaný plyn</t>
  </si>
  <si>
    <t>30</t>
  </si>
  <si>
    <t>M</t>
  </si>
  <si>
    <t>58331351</t>
  </si>
  <si>
    <t>kamenivo těžené drobné frakce 0/4</t>
  </si>
  <si>
    <t>1320936390</t>
  </si>
  <si>
    <t>pro obsyp potrubí</t>
  </si>
  <si>
    <t>33*1,7*1,20</t>
  </si>
  <si>
    <t>na zhutnění 20%</t>
  </si>
  <si>
    <t>31</t>
  </si>
  <si>
    <t>181951112</t>
  </si>
  <si>
    <t>Úprava pláně v hornině třídy těžitelnosti I, skupiny 1 až 3 se zhutněním strojně</t>
  </si>
  <si>
    <t>-308594639</t>
  </si>
  <si>
    <t>pod zpevnění</t>
  </si>
  <si>
    <t>206+131</t>
  </si>
  <si>
    <t>32</t>
  </si>
  <si>
    <t>181951111</t>
  </si>
  <si>
    <t>Úprava pláně v hornině třídy těžitelnosti I, skupiny 1 až 3 bez zhutnění strojně</t>
  </si>
  <si>
    <t>744734245</t>
  </si>
  <si>
    <t xml:space="preserve">pod ohumusování </t>
  </si>
  <si>
    <t>181351003</t>
  </si>
  <si>
    <t>Rozprostření ornice tl vrstvy do 200 mm pl do 100 m2 v rovině nebo ve svahu do 1:5 strojně</t>
  </si>
  <si>
    <t>346317464</t>
  </si>
  <si>
    <t>rozprostření veškeré sejmuté ornice zpět</t>
  </si>
  <si>
    <t>na nové zelené plochy a krajnice</t>
  </si>
  <si>
    <t>34</t>
  </si>
  <si>
    <t>181411121</t>
  </si>
  <si>
    <t>Založení lučního trávníku výsevem plochy do 1000 m2 v rovině a ve svahu do 1:5</t>
  </si>
  <si>
    <t>-667638208</t>
  </si>
  <si>
    <t>35</t>
  </si>
  <si>
    <t>00572100</t>
  </si>
  <si>
    <t>osivo jetelotráva intenzivní víceletá</t>
  </si>
  <si>
    <t>kg</t>
  </si>
  <si>
    <t>-1628700735</t>
  </si>
  <si>
    <t>90*0,05*1,03</t>
  </si>
  <si>
    <t>36</t>
  </si>
  <si>
    <t>1840000R1</t>
  </si>
  <si>
    <t>Výsadba nových vzrostlých stromů (javor mleč) včetně všech potřebných prací</t>
  </si>
  <si>
    <t>-396791011</t>
  </si>
  <si>
    <t>Zemní práce - přípravné a přidružené práce</t>
  </si>
  <si>
    <t>37</t>
  </si>
  <si>
    <t>113106144</t>
  </si>
  <si>
    <t>Rozebrání dlažeb ze zámkových dlaždic komunikací pro pěší strojně pl přes 50 m2</t>
  </si>
  <si>
    <t>2061005307</t>
  </si>
  <si>
    <t>38</t>
  </si>
  <si>
    <t>113107182</t>
  </si>
  <si>
    <t>Odstranění krytu živičného tl 100 mm strojně pl přes 50 do 200 m2</t>
  </si>
  <si>
    <t>-476525077</t>
  </si>
  <si>
    <t>39</t>
  </si>
  <si>
    <t>113107223</t>
  </si>
  <si>
    <t>Odstranění podkladu z kameniva drceného tl 300 mm strojně pl přes 200 m2</t>
  </si>
  <si>
    <t>-1106587764</t>
  </si>
  <si>
    <t>40</t>
  </si>
  <si>
    <t>113156201</t>
  </si>
  <si>
    <t>Bezprašné tryskání ocelovými broky vodorovných ploch od 10 m2 do 150 m2</t>
  </si>
  <si>
    <t>-625204127</t>
  </si>
  <si>
    <t>odstranění původního přechodu pro chodce (barvy)</t>
  </si>
  <si>
    <t>z asfaltové vozovky</t>
  </si>
  <si>
    <t>6*3</t>
  </si>
  <si>
    <t>41</t>
  </si>
  <si>
    <t>113202111</t>
  </si>
  <si>
    <t>Vytrhání obrub krajníků obrubníků stojatých</t>
  </si>
  <si>
    <t>m</t>
  </si>
  <si>
    <t>-277099733</t>
  </si>
  <si>
    <t>42</t>
  </si>
  <si>
    <t>113204111</t>
  </si>
  <si>
    <t>Vytrhání obrub záhonových</t>
  </si>
  <si>
    <t>418285383</t>
  </si>
  <si>
    <t>Komunikace pozemní</t>
  </si>
  <si>
    <t>43</t>
  </si>
  <si>
    <t>564831111</t>
  </si>
  <si>
    <t>Podklad ze štěrkodrtě ŠD tl 100 mm</t>
  </si>
  <si>
    <t>2041561549</t>
  </si>
  <si>
    <t>konstrukce chodníku a nástupiště</t>
  </si>
  <si>
    <t>150+37+1+18</t>
  </si>
  <si>
    <t>44</t>
  </si>
  <si>
    <t>564952111</t>
  </si>
  <si>
    <t>Podklad z mechanicky zpevněného kameniva MZK tl 150 mm</t>
  </si>
  <si>
    <t>1201858550</t>
  </si>
  <si>
    <t>45</t>
  </si>
  <si>
    <t>596211112</t>
  </si>
  <si>
    <t>Kladení zámkové dlažby komunikací pro pěší tl 60 mm skupiny A pl do 300 m2 do lože</t>
  </si>
  <si>
    <t>1117439268</t>
  </si>
  <si>
    <t>46</t>
  </si>
  <si>
    <t>59245018</t>
  </si>
  <si>
    <t>dlažba tvar obdélník betonová 200x100x60mm přírodní</t>
  </si>
  <si>
    <t>343264773</t>
  </si>
  <si>
    <t>150*1,02</t>
  </si>
  <si>
    <t>ztratné 2%</t>
  </si>
  <si>
    <t>47</t>
  </si>
  <si>
    <t>59245008</t>
  </si>
  <si>
    <t>dlažba tvar obdélník betonová 200x100x60mm barevná</t>
  </si>
  <si>
    <t>-1590641305</t>
  </si>
  <si>
    <t>37*1,02</t>
  </si>
  <si>
    <t>48</t>
  </si>
  <si>
    <t>59245019</t>
  </si>
  <si>
    <t>dlažba tvar obdélník betonová pro nevidomé 200x100x60mm přírodní</t>
  </si>
  <si>
    <t>1437057589</t>
  </si>
  <si>
    <t>1*1,02</t>
  </si>
  <si>
    <t>49</t>
  </si>
  <si>
    <t>59245006</t>
  </si>
  <si>
    <t>dlažba tvar obdélník betonová pro nevidomé 200x100x60mm barevná</t>
  </si>
  <si>
    <t>-1828844880</t>
  </si>
  <si>
    <t>18*1,02</t>
  </si>
  <si>
    <t>50</t>
  </si>
  <si>
    <t>564851111</t>
  </si>
  <si>
    <t>Podklad ze štěrkodrtě ŠD tl 150 mm</t>
  </si>
  <si>
    <t>-1585269999</t>
  </si>
  <si>
    <t>konstrukce autobusového zálivu</t>
  </si>
  <si>
    <t>131</t>
  </si>
  <si>
    <t>51</t>
  </si>
  <si>
    <t>567142115</t>
  </si>
  <si>
    <t>Podklad ze směsi stmelené cementem SC C 8/10 (KSC I) tl 250 mm</t>
  </si>
  <si>
    <t>-751895314</t>
  </si>
  <si>
    <t>52</t>
  </si>
  <si>
    <t>581141112</t>
  </si>
  <si>
    <t>Kryt cementobetonový vozovek skupiny CB I tl 230 mm</t>
  </si>
  <si>
    <t>205800805</t>
  </si>
  <si>
    <t>53</t>
  </si>
  <si>
    <t>569903311</t>
  </si>
  <si>
    <t>Zřízení zemních krajnic se zhutněním</t>
  </si>
  <si>
    <t>-52762444</t>
  </si>
  <si>
    <t>54</t>
  </si>
  <si>
    <t>599141111</t>
  </si>
  <si>
    <t>Vyplnění spár mezi stávající živicí a novým obrubníkem živičnou zálivkou</t>
  </si>
  <si>
    <t>587186663</t>
  </si>
  <si>
    <t>Trubní vedení</t>
  </si>
  <si>
    <t>55</t>
  </si>
  <si>
    <t>899231111</t>
  </si>
  <si>
    <t>Výšková úprava uličního vstupu nebo vpusti do 200 mm zvýšením mříže</t>
  </si>
  <si>
    <t>-974573044</t>
  </si>
  <si>
    <t>56</t>
  </si>
  <si>
    <t>899431111</t>
  </si>
  <si>
    <t>Výšková úprava uličního vstupu nebo vpusti do 200 mm zvýšením krycího hrnce, šoupěte nebo hydrantu</t>
  </si>
  <si>
    <t>-2055705917</t>
  </si>
  <si>
    <t>57</t>
  </si>
  <si>
    <t>899721111</t>
  </si>
  <si>
    <t>Signalizační vodič DN do 150 mm na potrubí</t>
  </si>
  <si>
    <t>-1521670283</t>
  </si>
  <si>
    <t>plyn</t>
  </si>
  <si>
    <t>65</t>
  </si>
  <si>
    <t>58</t>
  </si>
  <si>
    <t>899722113</t>
  </si>
  <si>
    <t>Krytí potrubí z plastů výstražnou fólií z PVC 34cm</t>
  </si>
  <si>
    <t>342735822</t>
  </si>
  <si>
    <t>91</t>
  </si>
  <si>
    <t>Doplňující konstrukce a práce pozemních komunikací, letišť a ploch</t>
  </si>
  <si>
    <t>59</t>
  </si>
  <si>
    <t>914000001</t>
  </si>
  <si>
    <t>Demontáž a zpětná montáž svislé dopravní značky</t>
  </si>
  <si>
    <t>1166176799</t>
  </si>
  <si>
    <t>60</t>
  </si>
  <si>
    <t>914000002</t>
  </si>
  <si>
    <t>Demontáž a zpětná montáž poštovní schránky</t>
  </si>
  <si>
    <t>-1567953231</t>
  </si>
  <si>
    <t>61</t>
  </si>
  <si>
    <t>915211116</t>
  </si>
  <si>
    <t>Vodorovné dopravní značení dělící čáry souvislé š 125 mm retroreflexní žlutý plast</t>
  </si>
  <si>
    <t>1991835098</t>
  </si>
  <si>
    <t>označení zastávky</t>
  </si>
  <si>
    <t>80</t>
  </si>
  <si>
    <t>62</t>
  </si>
  <si>
    <t>915231112</t>
  </si>
  <si>
    <t>Vodorovné dopravní značení přechody pro chodce, šipky, symboly retroreflexní bílý plast</t>
  </si>
  <si>
    <t>-1203304205</t>
  </si>
  <si>
    <t>přechod pro chodce</t>
  </si>
  <si>
    <t>3,0*0,50*6</t>
  </si>
  <si>
    <t>63</t>
  </si>
  <si>
    <t>915611111</t>
  </si>
  <si>
    <t>Předznačení vodorovného liniového značení</t>
  </si>
  <si>
    <t>-86485439</t>
  </si>
  <si>
    <t>64</t>
  </si>
  <si>
    <t>915621111</t>
  </si>
  <si>
    <t>Předznačení vodorovného plošného značení</t>
  </si>
  <si>
    <t>-449860139</t>
  </si>
  <si>
    <t>916431112</t>
  </si>
  <si>
    <t>Osazení bezbariérového betonového obrubníku do betonového lože tl 150 mm s boční opěrou</t>
  </si>
  <si>
    <t>-859533384</t>
  </si>
  <si>
    <t>obrubník k zastávce</t>
  </si>
  <si>
    <t>66</t>
  </si>
  <si>
    <t>5921704R1</t>
  </si>
  <si>
    <t>Sestava obrubníků k zastávce</t>
  </si>
  <si>
    <t>1266679336</t>
  </si>
  <si>
    <t>67</t>
  </si>
  <si>
    <t>916131213</t>
  </si>
  <si>
    <t>Osazení silničního obrubníku betonového stojatého s boční opěrou do lože z betonu prostého</t>
  </si>
  <si>
    <t>356434134</t>
  </si>
  <si>
    <t>68</t>
  </si>
  <si>
    <t>59217034</t>
  </si>
  <si>
    <t>obrubník betonový silniční 1000x150x300mm</t>
  </si>
  <si>
    <t>-1372845863</t>
  </si>
  <si>
    <t>65*1,01+0,35</t>
  </si>
  <si>
    <t>ztratné 1%</t>
  </si>
  <si>
    <t>69</t>
  </si>
  <si>
    <t>916231213</t>
  </si>
  <si>
    <t>Osazení chodníkového obrubníku betonového stojatého s boční opěrou do lože z betonu prostého</t>
  </si>
  <si>
    <t>672660094</t>
  </si>
  <si>
    <t>70</t>
  </si>
  <si>
    <t>59217016</t>
  </si>
  <si>
    <t>obrubník betonový chodníkový 1000x80x250mm</t>
  </si>
  <si>
    <t>531621558</t>
  </si>
  <si>
    <t>70*1,01+0,3</t>
  </si>
  <si>
    <t>71</t>
  </si>
  <si>
    <t>919716111</t>
  </si>
  <si>
    <t>Výztuž cementobetonového krytu ze svařovaných sítí hmotnosti do 7,5 kg/m2</t>
  </si>
  <si>
    <t>1300826619</t>
  </si>
  <si>
    <t>2x síť KARI 100x100x8mm</t>
  </si>
  <si>
    <t>do krytu autobusového zálivu</t>
  </si>
  <si>
    <t>8,0*131*2*1,2/1000</t>
  </si>
  <si>
    <t>72</t>
  </si>
  <si>
    <t>919735112</t>
  </si>
  <si>
    <t>Řezání stávajícího živičného krytu hl do 100 mm</t>
  </si>
  <si>
    <t>1316257497</t>
  </si>
  <si>
    <t>73</t>
  </si>
  <si>
    <t>919732221</t>
  </si>
  <si>
    <t>Styčná spára napojení nového živičného povrchu na stávající za tepla š 15 mm hl 25 mm bez prořezání</t>
  </si>
  <si>
    <t>643623267</t>
  </si>
  <si>
    <t>997</t>
  </si>
  <si>
    <t>Přesun sutě</t>
  </si>
  <si>
    <t>74</t>
  </si>
  <si>
    <t>997221551</t>
  </si>
  <si>
    <t>Vodorovná doprava suti ze sypkých materiálů do 1 km</t>
  </si>
  <si>
    <t>-1988309471</t>
  </si>
  <si>
    <t>210</t>
  </si>
  <si>
    <t>75</t>
  </si>
  <si>
    <t>997221559</t>
  </si>
  <si>
    <t>Příplatek za každý další 1 km u vodorovné dopravy suti ze sypkých materiálů</t>
  </si>
  <si>
    <t>-336078733</t>
  </si>
  <si>
    <t>celkem 10km</t>
  </si>
  <si>
    <t>210*9</t>
  </si>
  <si>
    <t>76</t>
  </si>
  <si>
    <t>997221861</t>
  </si>
  <si>
    <t>Poplatek za uložení stavebního odpadu na recyklační skládce (skládkovné) z prostého betonu pod kódem 17 01 01</t>
  </si>
  <si>
    <t>1083852858</t>
  </si>
  <si>
    <t>77</t>
  </si>
  <si>
    <t>997221873</t>
  </si>
  <si>
    <t>Poplatek za uložení stavebního odpadu na recyklační skládce (skládkovné) zeminy a kamení zatříděného do Katalogu odpadů pod kódem 17 05 04</t>
  </si>
  <si>
    <t>1562918905</t>
  </si>
  <si>
    <t>78</t>
  </si>
  <si>
    <t>997221875</t>
  </si>
  <si>
    <t>Poplatek za uložení stavebního odpadu na recyklační skládce (skládkovné) asfaltového bez obsahu dehtu zatříděného do Katalogu odpadů pod kódem 17 03 02</t>
  </si>
  <si>
    <t>212393283</t>
  </si>
  <si>
    <t>998</t>
  </si>
  <si>
    <t>Přesun hmot</t>
  </si>
  <si>
    <t>79</t>
  </si>
  <si>
    <t>998223011</t>
  </si>
  <si>
    <t>Přesun hmot pro pozemní komunikace s krytem dlážděným</t>
  </si>
  <si>
    <t>1496655879</t>
  </si>
  <si>
    <t>Práce a dodávky M</t>
  </si>
  <si>
    <t>OSV</t>
  </si>
  <si>
    <t>Veřejné osvětlení</t>
  </si>
  <si>
    <t>7480000R1</t>
  </si>
  <si>
    <t>Přeložka sloupu veřejného osvětlení</t>
  </si>
  <si>
    <t>1108602947</t>
  </si>
  <si>
    <t>VRN</t>
  </si>
  <si>
    <t>Vedlejší rozpočtové náklady</t>
  </si>
  <si>
    <t>81</t>
  </si>
  <si>
    <t>0100000R1</t>
  </si>
  <si>
    <t>Výškové a polohové vytýčení všech inženýrských sítí na staveništi a jejich ověření u správců</t>
  </si>
  <si>
    <t>kč</t>
  </si>
  <si>
    <t>1024</t>
  </si>
  <si>
    <t>-331886243</t>
  </si>
  <si>
    <t>82</t>
  </si>
  <si>
    <t>0100000R2</t>
  </si>
  <si>
    <t>Vytýčení základních směrových a výškových bodů stavby</t>
  </si>
  <si>
    <t>1934843858</t>
  </si>
  <si>
    <t>83</t>
  </si>
  <si>
    <t>0100000R3</t>
  </si>
  <si>
    <t>Zaměření skutečného provedení stavby</t>
  </si>
  <si>
    <t>1723637324</t>
  </si>
  <si>
    <t>84</t>
  </si>
  <si>
    <t>0300000R1</t>
  </si>
  <si>
    <t>Zařízení staveniště - vybavení (buňky, TOI), zabezpečení, zrušení staveniště, připojení na inženýrské sítě</t>
  </si>
  <si>
    <t>1626050027</t>
  </si>
  <si>
    <t>85</t>
  </si>
  <si>
    <t>0300000R2</t>
  </si>
  <si>
    <t>Dopravní opatření po dobu výstavby vč.projednání</t>
  </si>
  <si>
    <t>434498009</t>
  </si>
  <si>
    <t>86</t>
  </si>
  <si>
    <t>0400000R2</t>
  </si>
  <si>
    <t>Zkoušky hutnění konstrukce vozovky</t>
  </si>
  <si>
    <t>-1737412765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</si>
</sst>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4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4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6</v>
      </c>
    </row>
    <row r="5" spans="1:74" s="1" customFormat="1" ht="12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232" t="s">
        <v>13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1"/>
      <c r="AQ5" s="21"/>
      <c r="AR5" s="19"/>
      <c r="BE5" s="229" t="s">
        <v>14</v>
      </c>
      <c r="BS5" s="16" t="s">
        <v>6</v>
      </c>
    </row>
    <row r="6" spans="1:74" s="1" customFormat="1" ht="36.950000000000003" customHeight="1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234" t="s">
        <v>16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1"/>
      <c r="AQ6" s="21"/>
      <c r="AR6" s="19"/>
      <c r="BE6" s="230"/>
      <c r="BS6" s="16" t="s">
        <v>6</v>
      </c>
    </row>
    <row r="7" spans="1:74" s="1" customFormat="1" ht="12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18</v>
      </c>
      <c r="AL7" s="21"/>
      <c r="AM7" s="21"/>
      <c r="AN7" s="26" t="s">
        <v>1</v>
      </c>
      <c r="AO7" s="21"/>
      <c r="AP7" s="21"/>
      <c r="AQ7" s="21"/>
      <c r="AR7" s="19"/>
      <c r="BE7" s="230"/>
      <c r="BS7" s="16" t="s">
        <v>6</v>
      </c>
    </row>
    <row r="8" spans="1:74" s="1" customFormat="1" ht="12" customHeight="1">
      <c r="B8" s="20"/>
      <c r="C8" s="21"/>
      <c r="D8" s="28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21</v>
      </c>
      <c r="AL8" s="21"/>
      <c r="AM8" s="21"/>
      <c r="AN8" s="29" t="s">
        <v>22</v>
      </c>
      <c r="AO8" s="21"/>
      <c r="AP8" s="21"/>
      <c r="AQ8" s="21"/>
      <c r="AR8" s="19"/>
      <c r="BE8" s="230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0"/>
      <c r="BS9" s="16" t="s">
        <v>6</v>
      </c>
    </row>
    <row r="10" spans="1:74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30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30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0"/>
      <c r="BS12" s="16" t="s">
        <v>6</v>
      </c>
    </row>
    <row r="13" spans="1:74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28</v>
      </c>
      <c r="AO13" s="21"/>
      <c r="AP13" s="21"/>
      <c r="AQ13" s="21"/>
      <c r="AR13" s="19"/>
      <c r="BE13" s="230"/>
      <c r="BS13" s="16" t="s">
        <v>6</v>
      </c>
    </row>
    <row r="14" spans="1:74" ht="12.75">
      <c r="B14" s="20"/>
      <c r="C14" s="21"/>
      <c r="D14" s="21"/>
      <c r="E14" s="235" t="s">
        <v>28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30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0"/>
      <c r="BS15" s="16" t="s">
        <v>4</v>
      </c>
    </row>
    <row r="16" spans="1:74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30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30"/>
      <c r="BS17" s="16" t="s">
        <v>31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0"/>
      <c r="BS18" s="16" t="s">
        <v>6</v>
      </c>
    </row>
    <row r="19" spans="1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30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30"/>
      <c r="BS20" s="16" t="s">
        <v>31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0"/>
    </row>
    <row r="22" spans="1:71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0"/>
    </row>
    <row r="23" spans="1:71" s="1" customFormat="1" ht="16.5" customHeight="1">
      <c r="B23" s="20"/>
      <c r="C23" s="21"/>
      <c r="D23" s="21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1"/>
      <c r="AP23" s="21"/>
      <c r="AQ23" s="21"/>
      <c r="AR23" s="19"/>
      <c r="BE23" s="230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0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0"/>
    </row>
    <row r="26" spans="1:71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38">
        <f>ROUND(AG94,2)</f>
        <v>0</v>
      </c>
      <c r="AL26" s="239"/>
      <c r="AM26" s="239"/>
      <c r="AN26" s="239"/>
      <c r="AO26" s="239"/>
      <c r="AP26" s="35"/>
      <c r="AQ26" s="35"/>
      <c r="AR26" s="38"/>
      <c r="BE26" s="230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0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0" t="s">
        <v>36</v>
      </c>
      <c r="M28" s="240"/>
      <c r="N28" s="240"/>
      <c r="O28" s="240"/>
      <c r="P28" s="240"/>
      <c r="Q28" s="35"/>
      <c r="R28" s="35"/>
      <c r="S28" s="35"/>
      <c r="T28" s="35"/>
      <c r="U28" s="35"/>
      <c r="V28" s="35"/>
      <c r="W28" s="240" t="s">
        <v>37</v>
      </c>
      <c r="X28" s="240"/>
      <c r="Y28" s="240"/>
      <c r="Z28" s="240"/>
      <c r="AA28" s="240"/>
      <c r="AB28" s="240"/>
      <c r="AC28" s="240"/>
      <c r="AD28" s="240"/>
      <c r="AE28" s="240"/>
      <c r="AF28" s="35"/>
      <c r="AG28" s="35"/>
      <c r="AH28" s="35"/>
      <c r="AI28" s="35"/>
      <c r="AJ28" s="35"/>
      <c r="AK28" s="240" t="s">
        <v>38</v>
      </c>
      <c r="AL28" s="240"/>
      <c r="AM28" s="240"/>
      <c r="AN28" s="240"/>
      <c r="AO28" s="240"/>
      <c r="AP28" s="35"/>
      <c r="AQ28" s="35"/>
      <c r="AR28" s="38"/>
      <c r="BE28" s="230"/>
    </row>
    <row r="29" spans="1:71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43">
        <v>0.21</v>
      </c>
      <c r="M29" s="242"/>
      <c r="N29" s="242"/>
      <c r="O29" s="242"/>
      <c r="P29" s="242"/>
      <c r="Q29" s="40"/>
      <c r="R29" s="40"/>
      <c r="S29" s="40"/>
      <c r="T29" s="40"/>
      <c r="U29" s="40"/>
      <c r="V29" s="40"/>
      <c r="W29" s="241">
        <f>ROUND(AZ94, 2)</f>
        <v>0</v>
      </c>
      <c r="X29" s="242"/>
      <c r="Y29" s="242"/>
      <c r="Z29" s="242"/>
      <c r="AA29" s="242"/>
      <c r="AB29" s="242"/>
      <c r="AC29" s="242"/>
      <c r="AD29" s="242"/>
      <c r="AE29" s="242"/>
      <c r="AF29" s="40"/>
      <c r="AG29" s="40"/>
      <c r="AH29" s="40"/>
      <c r="AI29" s="40"/>
      <c r="AJ29" s="40"/>
      <c r="AK29" s="241">
        <f>ROUND(AV94, 2)</f>
        <v>0</v>
      </c>
      <c r="AL29" s="242"/>
      <c r="AM29" s="242"/>
      <c r="AN29" s="242"/>
      <c r="AO29" s="242"/>
      <c r="AP29" s="40"/>
      <c r="AQ29" s="40"/>
      <c r="AR29" s="41"/>
      <c r="BE29" s="231"/>
    </row>
    <row r="30" spans="1:71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43">
        <v>0.15</v>
      </c>
      <c r="M30" s="242"/>
      <c r="N30" s="242"/>
      <c r="O30" s="242"/>
      <c r="P30" s="242"/>
      <c r="Q30" s="40"/>
      <c r="R30" s="40"/>
      <c r="S30" s="40"/>
      <c r="T30" s="40"/>
      <c r="U30" s="40"/>
      <c r="V30" s="40"/>
      <c r="W30" s="241">
        <f>ROUND(BA94, 2)</f>
        <v>0</v>
      </c>
      <c r="X30" s="242"/>
      <c r="Y30" s="242"/>
      <c r="Z30" s="242"/>
      <c r="AA30" s="242"/>
      <c r="AB30" s="242"/>
      <c r="AC30" s="242"/>
      <c r="AD30" s="242"/>
      <c r="AE30" s="242"/>
      <c r="AF30" s="40"/>
      <c r="AG30" s="40"/>
      <c r="AH30" s="40"/>
      <c r="AI30" s="40"/>
      <c r="AJ30" s="40"/>
      <c r="AK30" s="241">
        <f>ROUND(AW94, 2)</f>
        <v>0</v>
      </c>
      <c r="AL30" s="242"/>
      <c r="AM30" s="242"/>
      <c r="AN30" s="242"/>
      <c r="AO30" s="242"/>
      <c r="AP30" s="40"/>
      <c r="AQ30" s="40"/>
      <c r="AR30" s="41"/>
      <c r="BE30" s="231"/>
    </row>
    <row r="31" spans="1:71" s="3" customFormat="1" ht="14.45" hidden="1" customHeight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43">
        <v>0.21</v>
      </c>
      <c r="M31" s="242"/>
      <c r="N31" s="242"/>
      <c r="O31" s="242"/>
      <c r="P31" s="242"/>
      <c r="Q31" s="40"/>
      <c r="R31" s="40"/>
      <c r="S31" s="40"/>
      <c r="T31" s="40"/>
      <c r="U31" s="40"/>
      <c r="V31" s="40"/>
      <c r="W31" s="241">
        <f>ROUND(BB94, 2)</f>
        <v>0</v>
      </c>
      <c r="X31" s="242"/>
      <c r="Y31" s="242"/>
      <c r="Z31" s="242"/>
      <c r="AA31" s="242"/>
      <c r="AB31" s="242"/>
      <c r="AC31" s="242"/>
      <c r="AD31" s="242"/>
      <c r="AE31" s="242"/>
      <c r="AF31" s="40"/>
      <c r="AG31" s="40"/>
      <c r="AH31" s="40"/>
      <c r="AI31" s="40"/>
      <c r="AJ31" s="40"/>
      <c r="AK31" s="241">
        <v>0</v>
      </c>
      <c r="AL31" s="242"/>
      <c r="AM31" s="242"/>
      <c r="AN31" s="242"/>
      <c r="AO31" s="242"/>
      <c r="AP31" s="40"/>
      <c r="AQ31" s="40"/>
      <c r="AR31" s="41"/>
      <c r="BE31" s="231"/>
    </row>
    <row r="32" spans="1:71" s="3" customFormat="1" ht="14.45" hidden="1" customHeight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43">
        <v>0.15</v>
      </c>
      <c r="M32" s="242"/>
      <c r="N32" s="242"/>
      <c r="O32" s="242"/>
      <c r="P32" s="242"/>
      <c r="Q32" s="40"/>
      <c r="R32" s="40"/>
      <c r="S32" s="40"/>
      <c r="T32" s="40"/>
      <c r="U32" s="40"/>
      <c r="V32" s="40"/>
      <c r="W32" s="241">
        <f>ROUND(BC94, 2)</f>
        <v>0</v>
      </c>
      <c r="X32" s="242"/>
      <c r="Y32" s="242"/>
      <c r="Z32" s="242"/>
      <c r="AA32" s="242"/>
      <c r="AB32" s="242"/>
      <c r="AC32" s="242"/>
      <c r="AD32" s="242"/>
      <c r="AE32" s="242"/>
      <c r="AF32" s="40"/>
      <c r="AG32" s="40"/>
      <c r="AH32" s="40"/>
      <c r="AI32" s="40"/>
      <c r="AJ32" s="40"/>
      <c r="AK32" s="241">
        <v>0</v>
      </c>
      <c r="AL32" s="242"/>
      <c r="AM32" s="242"/>
      <c r="AN32" s="242"/>
      <c r="AO32" s="242"/>
      <c r="AP32" s="40"/>
      <c r="AQ32" s="40"/>
      <c r="AR32" s="41"/>
      <c r="BE32" s="231"/>
    </row>
    <row r="33" spans="1:57" s="3" customFormat="1" ht="14.45" hidden="1" customHeight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43">
        <v>0</v>
      </c>
      <c r="M33" s="242"/>
      <c r="N33" s="242"/>
      <c r="O33" s="242"/>
      <c r="P33" s="242"/>
      <c r="Q33" s="40"/>
      <c r="R33" s="40"/>
      <c r="S33" s="40"/>
      <c r="T33" s="40"/>
      <c r="U33" s="40"/>
      <c r="V33" s="40"/>
      <c r="W33" s="241">
        <f>ROUND(BD94, 2)</f>
        <v>0</v>
      </c>
      <c r="X33" s="242"/>
      <c r="Y33" s="242"/>
      <c r="Z33" s="242"/>
      <c r="AA33" s="242"/>
      <c r="AB33" s="242"/>
      <c r="AC33" s="242"/>
      <c r="AD33" s="242"/>
      <c r="AE33" s="242"/>
      <c r="AF33" s="40"/>
      <c r="AG33" s="40"/>
      <c r="AH33" s="40"/>
      <c r="AI33" s="40"/>
      <c r="AJ33" s="40"/>
      <c r="AK33" s="241">
        <v>0</v>
      </c>
      <c r="AL33" s="242"/>
      <c r="AM33" s="242"/>
      <c r="AN33" s="242"/>
      <c r="AO33" s="242"/>
      <c r="AP33" s="40"/>
      <c r="AQ33" s="40"/>
      <c r="AR33" s="41"/>
      <c r="BE33" s="23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30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44" t="s">
        <v>47</v>
      </c>
      <c r="Y35" s="245"/>
      <c r="Z35" s="245"/>
      <c r="AA35" s="245"/>
      <c r="AB35" s="245"/>
      <c r="AC35" s="44"/>
      <c r="AD35" s="44"/>
      <c r="AE35" s="44"/>
      <c r="AF35" s="44"/>
      <c r="AG35" s="44"/>
      <c r="AH35" s="44"/>
      <c r="AI35" s="44"/>
      <c r="AJ35" s="44"/>
      <c r="AK35" s="246">
        <f>SUM(AK26:AK33)</f>
        <v>0</v>
      </c>
      <c r="AL35" s="245"/>
      <c r="AM35" s="245"/>
      <c r="AN35" s="245"/>
      <c r="AO35" s="247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49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50</v>
      </c>
      <c r="AI60" s="37"/>
      <c r="AJ60" s="37"/>
      <c r="AK60" s="37"/>
      <c r="AL60" s="37"/>
      <c r="AM60" s="51" t="s">
        <v>51</v>
      </c>
      <c r="AN60" s="37"/>
      <c r="AO60" s="37"/>
      <c r="AP60" s="35"/>
      <c r="AQ60" s="35"/>
      <c r="AR60" s="38"/>
      <c r="BE60" s="33"/>
    </row>
    <row r="61" spans="1:57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53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50</v>
      </c>
      <c r="AI75" s="37"/>
      <c r="AJ75" s="37"/>
      <c r="AK75" s="37"/>
      <c r="AL75" s="37"/>
      <c r="AM75" s="51" t="s">
        <v>51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1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1" s="2" customFormat="1" ht="24.95" customHeight="1">
      <c r="A82" s="33"/>
      <c r="B82" s="34"/>
      <c r="C82" s="22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1" s="4" customFormat="1" ht="12" customHeight="1">
      <c r="B84" s="57"/>
      <c r="C84" s="28" t="s">
        <v>12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SONA6600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1" s="5" customFormat="1" ht="36.950000000000003" customHeight="1">
      <c r="B85" s="60"/>
      <c r="C85" s="61" t="s">
        <v>15</v>
      </c>
      <c r="D85" s="62"/>
      <c r="E85" s="62"/>
      <c r="F85" s="62"/>
      <c r="G85" s="62"/>
      <c r="H85" s="62"/>
      <c r="I85" s="62"/>
      <c r="J85" s="62"/>
      <c r="K85" s="62"/>
      <c r="L85" s="248" t="str">
        <f>K6</f>
        <v>Karlovy Vary, Drahovice, Lidická ulice - zastávka MHD (Národní)</v>
      </c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62"/>
      <c r="AQ85" s="62"/>
      <c r="AR85" s="63"/>
    </row>
    <row r="86" spans="1:9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1" s="2" customFormat="1" ht="12" customHeight="1">
      <c r="A87" s="33"/>
      <c r="B87" s="34"/>
      <c r="C87" s="28" t="s">
        <v>19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21</v>
      </c>
      <c r="AJ87" s="35"/>
      <c r="AK87" s="35"/>
      <c r="AL87" s="35"/>
      <c r="AM87" s="250" t="str">
        <f>IF(AN8= "","",AN8)</f>
        <v>9. 11. 2020</v>
      </c>
      <c r="AN87" s="250"/>
      <c r="AO87" s="35"/>
      <c r="AP87" s="35"/>
      <c r="AQ87" s="35"/>
      <c r="AR87" s="38"/>
      <c r="BE87" s="33"/>
    </row>
    <row r="88" spans="1:9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1" s="2" customFormat="1" ht="25.7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MM Karlovy Vary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51" t="str">
        <f>IF(E17="","",E17)</f>
        <v>Ing.M.Kohoutm A.Kuželová, IMK Ostrov</v>
      </c>
      <c r="AN89" s="252"/>
      <c r="AO89" s="252"/>
      <c r="AP89" s="252"/>
      <c r="AQ89" s="35"/>
      <c r="AR89" s="38"/>
      <c r="AS89" s="253" t="s">
        <v>55</v>
      </c>
      <c r="AT89" s="254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1" s="2" customFormat="1" ht="25.7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51" t="str">
        <f>IF(E20="","",E20)</f>
        <v>Neubauerová Soňa, SK-Projekt Ostrov</v>
      </c>
      <c r="AN90" s="252"/>
      <c r="AO90" s="252"/>
      <c r="AP90" s="252"/>
      <c r="AQ90" s="35"/>
      <c r="AR90" s="38"/>
      <c r="AS90" s="255"/>
      <c r="AT90" s="256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1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57"/>
      <c r="AT91" s="258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1" s="2" customFormat="1" ht="29.25" customHeight="1">
      <c r="A92" s="33"/>
      <c r="B92" s="34"/>
      <c r="C92" s="259" t="s">
        <v>56</v>
      </c>
      <c r="D92" s="260"/>
      <c r="E92" s="260"/>
      <c r="F92" s="260"/>
      <c r="G92" s="260"/>
      <c r="H92" s="72"/>
      <c r="I92" s="261" t="s">
        <v>57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2" t="s">
        <v>58</v>
      </c>
      <c r="AH92" s="260"/>
      <c r="AI92" s="260"/>
      <c r="AJ92" s="260"/>
      <c r="AK92" s="260"/>
      <c r="AL92" s="260"/>
      <c r="AM92" s="260"/>
      <c r="AN92" s="261" t="s">
        <v>59</v>
      </c>
      <c r="AO92" s="260"/>
      <c r="AP92" s="263"/>
      <c r="AQ92" s="73" t="s">
        <v>60</v>
      </c>
      <c r="AR92" s="38"/>
      <c r="AS92" s="74" t="s">
        <v>61</v>
      </c>
      <c r="AT92" s="75" t="s">
        <v>62</v>
      </c>
      <c r="AU92" s="75" t="s">
        <v>63</v>
      </c>
      <c r="AV92" s="75" t="s">
        <v>64</v>
      </c>
      <c r="AW92" s="75" t="s">
        <v>65</v>
      </c>
      <c r="AX92" s="75" t="s">
        <v>66</v>
      </c>
      <c r="AY92" s="75" t="s">
        <v>67</v>
      </c>
      <c r="AZ92" s="75" t="s">
        <v>68</v>
      </c>
      <c r="BA92" s="75" t="s">
        <v>69</v>
      </c>
      <c r="BB92" s="75" t="s">
        <v>70</v>
      </c>
      <c r="BC92" s="75" t="s">
        <v>71</v>
      </c>
      <c r="BD92" s="76" t="s">
        <v>72</v>
      </c>
      <c r="BE92" s="33"/>
    </row>
    <row r="93" spans="1:91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1" s="6" customFormat="1" ht="32.450000000000003" customHeight="1">
      <c r="B94" s="80"/>
      <c r="C94" s="81" t="s">
        <v>73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7">
        <f>ROUND(AG95,2)</f>
        <v>0</v>
      </c>
      <c r="AH94" s="267"/>
      <c r="AI94" s="267"/>
      <c r="AJ94" s="267"/>
      <c r="AK94" s="267"/>
      <c r="AL94" s="267"/>
      <c r="AM94" s="267"/>
      <c r="AN94" s="268">
        <f>SUM(AG94,AT94)</f>
        <v>0</v>
      </c>
      <c r="AO94" s="268"/>
      <c r="AP94" s="268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74</v>
      </c>
      <c r="BT94" s="90" t="s">
        <v>75</v>
      </c>
      <c r="BU94" s="91" t="s">
        <v>76</v>
      </c>
      <c r="BV94" s="90" t="s">
        <v>77</v>
      </c>
      <c r="BW94" s="90" t="s">
        <v>5</v>
      </c>
      <c r="BX94" s="90" t="s">
        <v>78</v>
      </c>
      <c r="CL94" s="90" t="s">
        <v>1</v>
      </c>
    </row>
    <row r="95" spans="1:91" s="7" customFormat="1" ht="16.5" customHeight="1">
      <c r="A95" s="92" t="s">
        <v>79</v>
      </c>
      <c r="B95" s="93"/>
      <c r="C95" s="94"/>
      <c r="D95" s="266" t="s">
        <v>80</v>
      </c>
      <c r="E95" s="266"/>
      <c r="F95" s="266"/>
      <c r="G95" s="266"/>
      <c r="H95" s="266"/>
      <c r="I95" s="95"/>
      <c r="J95" s="266" t="s">
        <v>81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4">
        <f>'01 - zastávka MHD (Národní)'!J30</f>
        <v>0</v>
      </c>
      <c r="AH95" s="265"/>
      <c r="AI95" s="265"/>
      <c r="AJ95" s="265"/>
      <c r="AK95" s="265"/>
      <c r="AL95" s="265"/>
      <c r="AM95" s="265"/>
      <c r="AN95" s="264">
        <f>SUM(AG95,AT95)</f>
        <v>0</v>
      </c>
      <c r="AO95" s="265"/>
      <c r="AP95" s="265"/>
      <c r="AQ95" s="96" t="s">
        <v>82</v>
      </c>
      <c r="AR95" s="97"/>
      <c r="AS95" s="98">
        <v>0</v>
      </c>
      <c r="AT95" s="99">
        <f>ROUND(SUM(AV95:AW95),2)</f>
        <v>0</v>
      </c>
      <c r="AU95" s="100">
        <f>'01 - zastávka MHD (Národní)'!P127</f>
        <v>0</v>
      </c>
      <c r="AV95" s="99">
        <f>'01 - zastávka MHD (Národní)'!J33</f>
        <v>0</v>
      </c>
      <c r="AW95" s="99">
        <f>'01 - zastávka MHD (Národní)'!J34</f>
        <v>0</v>
      </c>
      <c r="AX95" s="99">
        <f>'01 - zastávka MHD (Národní)'!J35</f>
        <v>0</v>
      </c>
      <c r="AY95" s="99">
        <f>'01 - zastávka MHD (Národní)'!J36</f>
        <v>0</v>
      </c>
      <c r="AZ95" s="99">
        <f>'01 - zastávka MHD (Národní)'!F33</f>
        <v>0</v>
      </c>
      <c r="BA95" s="99">
        <f>'01 - zastávka MHD (Národní)'!F34</f>
        <v>0</v>
      </c>
      <c r="BB95" s="99">
        <f>'01 - zastávka MHD (Národní)'!F35</f>
        <v>0</v>
      </c>
      <c r="BC95" s="99">
        <f>'01 - zastávka MHD (Národní)'!F36</f>
        <v>0</v>
      </c>
      <c r="BD95" s="101">
        <f>'01 - zastávka MHD (Národní)'!F37</f>
        <v>0</v>
      </c>
      <c r="BT95" s="102" t="s">
        <v>83</v>
      </c>
      <c r="BV95" s="102" t="s">
        <v>77</v>
      </c>
      <c r="BW95" s="102" t="s">
        <v>84</v>
      </c>
      <c r="BX95" s="102" t="s">
        <v>5</v>
      </c>
      <c r="CL95" s="102" t="s">
        <v>1</v>
      </c>
      <c r="CM95" s="102" t="s">
        <v>85</v>
      </c>
    </row>
    <row r="96" spans="1:91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s+IbIyaAMLUUqIzW9c1WudzpQQAWmTGcIeClD4Pq7AVJWBuKulAe2CmG7xRphLbf+mOW9OzWfyqbHvQpmsDpPg==" saltValue="6YKbxYKUVr2HE2Mgx487HbpUYshNdK8HXht12fC6sx1n/PRFcuT3gBed8yVAkO9VjihhrpXWIW5C72dKuui4S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zastávka MHD (Národní)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03"/>
  <sheetViews>
    <sheetView showGridLines="0" tabSelected="1" topLeftCell="A21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6" t="s">
        <v>84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9"/>
      <c r="AT3" s="16" t="s">
        <v>85</v>
      </c>
    </row>
    <row r="4" spans="1:46" s="1" customFormat="1" ht="24.95" customHeight="1">
      <c r="B4" s="19"/>
      <c r="D4" s="105" t="s">
        <v>86</v>
      </c>
      <c r="L4" s="19"/>
      <c r="M4" s="106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07" t="s">
        <v>15</v>
      </c>
      <c r="L6" s="19"/>
    </row>
    <row r="7" spans="1:46" s="1" customFormat="1" ht="16.5" customHeight="1">
      <c r="B7" s="19"/>
      <c r="E7" s="270" t="str">
        <f>'Rekapitulace stavby'!K6</f>
        <v>Karlovy Vary, Drahovice, Lidická ulice - zastávka MHD (Národní)</v>
      </c>
      <c r="F7" s="271"/>
      <c r="G7" s="271"/>
      <c r="H7" s="271"/>
      <c r="L7" s="19"/>
    </row>
    <row r="8" spans="1:46" s="2" customFormat="1" ht="12" customHeight="1">
      <c r="A8" s="33"/>
      <c r="B8" s="38"/>
      <c r="C8" s="33"/>
      <c r="D8" s="107" t="s">
        <v>87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8"/>
      <c r="C9" s="33"/>
      <c r="D9" s="33"/>
      <c r="E9" s="272" t="s">
        <v>88</v>
      </c>
      <c r="F9" s="273"/>
      <c r="G9" s="273"/>
      <c r="H9" s="27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07" t="s">
        <v>17</v>
      </c>
      <c r="E11" s="33"/>
      <c r="F11" s="108" t="s">
        <v>1</v>
      </c>
      <c r="G11" s="33"/>
      <c r="H11" s="33"/>
      <c r="I11" s="107" t="s">
        <v>18</v>
      </c>
      <c r="J11" s="108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7" t="s">
        <v>19</v>
      </c>
      <c r="E12" s="33"/>
      <c r="F12" s="108" t="s">
        <v>20</v>
      </c>
      <c r="G12" s="33"/>
      <c r="H12" s="33"/>
      <c r="I12" s="107" t="s">
        <v>21</v>
      </c>
      <c r="J12" s="109" t="str">
        <f>'Rekapitulace stavby'!AN8</f>
        <v>9. 11. 2020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07" t="s">
        <v>23</v>
      </c>
      <c r="E14" s="33"/>
      <c r="F14" s="33"/>
      <c r="G14" s="33"/>
      <c r="H14" s="33"/>
      <c r="I14" s="107" t="s">
        <v>24</v>
      </c>
      <c r="J14" s="108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08" t="s">
        <v>25</v>
      </c>
      <c r="F15" s="33"/>
      <c r="G15" s="33"/>
      <c r="H15" s="33"/>
      <c r="I15" s="107" t="s">
        <v>26</v>
      </c>
      <c r="J15" s="108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7" t="s">
        <v>27</v>
      </c>
      <c r="E17" s="33"/>
      <c r="F17" s="33"/>
      <c r="G17" s="33"/>
      <c r="H17" s="33"/>
      <c r="I17" s="107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4" t="str">
        <f>'Rekapitulace stavby'!E14</f>
        <v>Vyplň údaj</v>
      </c>
      <c r="F18" s="275"/>
      <c r="G18" s="275"/>
      <c r="H18" s="275"/>
      <c r="I18" s="107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7" t="s">
        <v>29</v>
      </c>
      <c r="E20" s="33"/>
      <c r="F20" s="33"/>
      <c r="G20" s="33"/>
      <c r="H20" s="33"/>
      <c r="I20" s="107" t="s">
        <v>24</v>
      </c>
      <c r="J20" s="108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8" t="s">
        <v>30</v>
      </c>
      <c r="F21" s="33"/>
      <c r="G21" s="33"/>
      <c r="H21" s="33"/>
      <c r="I21" s="107" t="s">
        <v>26</v>
      </c>
      <c r="J21" s="108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7" t="s">
        <v>32</v>
      </c>
      <c r="E23" s="33"/>
      <c r="F23" s="33"/>
      <c r="G23" s="33"/>
      <c r="H23" s="33"/>
      <c r="I23" s="107" t="s">
        <v>24</v>
      </c>
      <c r="J23" s="108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8" t="s">
        <v>33</v>
      </c>
      <c r="F24" s="33"/>
      <c r="G24" s="33"/>
      <c r="H24" s="33"/>
      <c r="I24" s="107" t="s">
        <v>26</v>
      </c>
      <c r="J24" s="108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7" t="s">
        <v>34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0"/>
      <c r="B27" s="111"/>
      <c r="C27" s="110"/>
      <c r="D27" s="110"/>
      <c r="E27" s="276" t="s">
        <v>1</v>
      </c>
      <c r="F27" s="276"/>
      <c r="G27" s="276"/>
      <c r="H27" s="27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3"/>
      <c r="E29" s="113"/>
      <c r="F29" s="113"/>
      <c r="G29" s="113"/>
      <c r="H29" s="113"/>
      <c r="I29" s="113"/>
      <c r="J29" s="113"/>
      <c r="K29" s="11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4" t="s">
        <v>35</v>
      </c>
      <c r="E30" s="33"/>
      <c r="F30" s="33"/>
      <c r="G30" s="33"/>
      <c r="H30" s="33"/>
      <c r="I30" s="33"/>
      <c r="J30" s="115">
        <f>ROUND(J127, 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3"/>
      <c r="E31" s="113"/>
      <c r="F31" s="113"/>
      <c r="G31" s="113"/>
      <c r="H31" s="113"/>
      <c r="I31" s="113"/>
      <c r="J31" s="113"/>
      <c r="K31" s="11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6" t="s">
        <v>37</v>
      </c>
      <c r="G32" s="33"/>
      <c r="H32" s="33"/>
      <c r="I32" s="116" t="s">
        <v>36</v>
      </c>
      <c r="J32" s="116" t="s">
        <v>38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7" t="s">
        <v>39</v>
      </c>
      <c r="E33" s="107" t="s">
        <v>40</v>
      </c>
      <c r="F33" s="118">
        <f>ROUND((SUM(BE127:BE302)),  2)</f>
        <v>0</v>
      </c>
      <c r="G33" s="33"/>
      <c r="H33" s="33"/>
      <c r="I33" s="119">
        <v>0.21</v>
      </c>
      <c r="J33" s="118">
        <f>ROUND(((SUM(BE127:BE302))*I33),  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7" t="s">
        <v>41</v>
      </c>
      <c r="F34" s="118">
        <f>ROUND((SUM(BF127:BF302)),  2)</f>
        <v>0</v>
      </c>
      <c r="G34" s="33"/>
      <c r="H34" s="33"/>
      <c r="I34" s="119">
        <v>0.15</v>
      </c>
      <c r="J34" s="118">
        <f>ROUND(((SUM(BF127:BF302))*I34),  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7" t="s">
        <v>42</v>
      </c>
      <c r="F35" s="118">
        <f>ROUND((SUM(BG127:BG302)),  2)</f>
        <v>0</v>
      </c>
      <c r="G35" s="33"/>
      <c r="H35" s="33"/>
      <c r="I35" s="119">
        <v>0.21</v>
      </c>
      <c r="J35" s="11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07" t="s">
        <v>43</v>
      </c>
      <c r="F36" s="118">
        <f>ROUND((SUM(BH127:BH302)),  2)</f>
        <v>0</v>
      </c>
      <c r="G36" s="33"/>
      <c r="H36" s="33"/>
      <c r="I36" s="119">
        <v>0.15</v>
      </c>
      <c r="J36" s="11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07" t="s">
        <v>44</v>
      </c>
      <c r="F37" s="118">
        <f>ROUND((SUM(BI127:BI302)),  2)</f>
        <v>0</v>
      </c>
      <c r="G37" s="33"/>
      <c r="H37" s="33"/>
      <c r="I37" s="119">
        <v>0</v>
      </c>
      <c r="J37" s="11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27" t="s">
        <v>48</v>
      </c>
      <c r="E50" s="128"/>
      <c r="F50" s="128"/>
      <c r="G50" s="127" t="s">
        <v>49</v>
      </c>
      <c r="H50" s="128"/>
      <c r="I50" s="128"/>
      <c r="J50" s="128"/>
      <c r="K50" s="128"/>
      <c r="L50" s="50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8"/>
      <c r="C61" s="33"/>
      <c r="D61" s="129" t="s">
        <v>50</v>
      </c>
      <c r="E61" s="130"/>
      <c r="F61" s="131" t="s">
        <v>51</v>
      </c>
      <c r="G61" s="129" t="s">
        <v>50</v>
      </c>
      <c r="H61" s="130"/>
      <c r="I61" s="130"/>
      <c r="J61" s="132" t="s">
        <v>51</v>
      </c>
      <c r="K61" s="13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8"/>
      <c r="C65" s="33"/>
      <c r="D65" s="127" t="s">
        <v>52</v>
      </c>
      <c r="E65" s="133"/>
      <c r="F65" s="133"/>
      <c r="G65" s="127" t="s">
        <v>53</v>
      </c>
      <c r="H65" s="133"/>
      <c r="I65" s="133"/>
      <c r="J65" s="133"/>
      <c r="K65" s="13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8"/>
      <c r="C76" s="33"/>
      <c r="D76" s="129" t="s">
        <v>50</v>
      </c>
      <c r="E76" s="130"/>
      <c r="F76" s="131" t="s">
        <v>51</v>
      </c>
      <c r="G76" s="129" t="s">
        <v>50</v>
      </c>
      <c r="H76" s="130"/>
      <c r="I76" s="130"/>
      <c r="J76" s="132" t="s">
        <v>51</v>
      </c>
      <c r="K76" s="13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89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277" t="str">
        <f>E7</f>
        <v>Karlovy Vary, Drahovice, Lidická ulice - zastávka MHD (Národní)</v>
      </c>
      <c r="F85" s="278"/>
      <c r="G85" s="278"/>
      <c r="H85" s="27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87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248" t="str">
        <f>E9</f>
        <v>01 - zastávka MHD (Národní)</v>
      </c>
      <c r="F87" s="279"/>
      <c r="G87" s="279"/>
      <c r="H87" s="27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5"/>
      <c r="E89" s="35"/>
      <c r="F89" s="26" t="str">
        <f>F12</f>
        <v xml:space="preserve"> </v>
      </c>
      <c r="G89" s="35"/>
      <c r="H89" s="35"/>
      <c r="I89" s="28" t="s">
        <v>21</v>
      </c>
      <c r="J89" s="65" t="str">
        <f>IF(J12="","",J12)</f>
        <v>9. 11. 2020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15" customHeight="1">
      <c r="A91" s="33"/>
      <c r="B91" s="34"/>
      <c r="C91" s="28" t="s">
        <v>23</v>
      </c>
      <c r="D91" s="35"/>
      <c r="E91" s="35"/>
      <c r="F91" s="26" t="str">
        <f>E15</f>
        <v>MM Karlovy Vary</v>
      </c>
      <c r="G91" s="35"/>
      <c r="H91" s="35"/>
      <c r="I91" s="28" t="s">
        <v>29</v>
      </c>
      <c r="J91" s="31" t="str">
        <f>E21</f>
        <v>Ing.M.Kohoutm A.Kuželová, IMK Ostrov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5.7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32</v>
      </c>
      <c r="J92" s="31" t="str">
        <f>E24</f>
        <v>Neubauerová Soňa, SK-Projekt Ostrov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8" t="s">
        <v>90</v>
      </c>
      <c r="D94" s="139"/>
      <c r="E94" s="139"/>
      <c r="F94" s="139"/>
      <c r="G94" s="139"/>
      <c r="H94" s="139"/>
      <c r="I94" s="139"/>
      <c r="J94" s="140" t="s">
        <v>91</v>
      </c>
      <c r="K94" s="13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1" t="s">
        <v>92</v>
      </c>
      <c r="D96" s="35"/>
      <c r="E96" s="35"/>
      <c r="F96" s="35"/>
      <c r="G96" s="35"/>
      <c r="H96" s="35"/>
      <c r="I96" s="35"/>
      <c r="J96" s="83">
        <f>J127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93</v>
      </c>
    </row>
    <row r="97" spans="1:31" s="9" customFormat="1" ht="24.95" customHeight="1">
      <c r="B97" s="142"/>
      <c r="C97" s="143"/>
      <c r="D97" s="144" t="s">
        <v>94</v>
      </c>
      <c r="E97" s="145"/>
      <c r="F97" s="145"/>
      <c r="G97" s="145"/>
      <c r="H97" s="145"/>
      <c r="I97" s="145"/>
      <c r="J97" s="146">
        <f>J128</f>
        <v>0</v>
      </c>
      <c r="K97" s="143"/>
      <c r="L97" s="147"/>
    </row>
    <row r="98" spans="1:31" s="10" customFormat="1" ht="19.899999999999999" customHeight="1">
      <c r="B98" s="148"/>
      <c r="C98" s="149"/>
      <c r="D98" s="150" t="s">
        <v>95</v>
      </c>
      <c r="E98" s="151"/>
      <c r="F98" s="151"/>
      <c r="G98" s="151"/>
      <c r="H98" s="151"/>
      <c r="I98" s="151"/>
      <c r="J98" s="152">
        <f>J129</f>
        <v>0</v>
      </c>
      <c r="K98" s="149"/>
      <c r="L98" s="153"/>
    </row>
    <row r="99" spans="1:31" s="10" customFormat="1" ht="19.899999999999999" customHeight="1">
      <c r="B99" s="148"/>
      <c r="C99" s="149"/>
      <c r="D99" s="150" t="s">
        <v>96</v>
      </c>
      <c r="E99" s="151"/>
      <c r="F99" s="151"/>
      <c r="G99" s="151"/>
      <c r="H99" s="151"/>
      <c r="I99" s="151"/>
      <c r="J99" s="152">
        <f>J205</f>
        <v>0</v>
      </c>
      <c r="K99" s="149"/>
      <c r="L99" s="153"/>
    </row>
    <row r="100" spans="1:31" s="10" customFormat="1" ht="19.899999999999999" customHeight="1">
      <c r="B100" s="148"/>
      <c r="C100" s="149"/>
      <c r="D100" s="150" t="s">
        <v>97</v>
      </c>
      <c r="E100" s="151"/>
      <c r="F100" s="151"/>
      <c r="G100" s="151"/>
      <c r="H100" s="151"/>
      <c r="I100" s="151"/>
      <c r="J100" s="152">
        <f>J215</f>
        <v>0</v>
      </c>
      <c r="K100" s="149"/>
      <c r="L100" s="153"/>
    </row>
    <row r="101" spans="1:31" s="10" customFormat="1" ht="19.899999999999999" customHeight="1">
      <c r="B101" s="148"/>
      <c r="C101" s="149"/>
      <c r="D101" s="150" t="s">
        <v>98</v>
      </c>
      <c r="E101" s="151"/>
      <c r="F101" s="151"/>
      <c r="G101" s="151"/>
      <c r="H101" s="151"/>
      <c r="I101" s="151"/>
      <c r="J101" s="152">
        <f>J245</f>
        <v>0</v>
      </c>
      <c r="K101" s="149"/>
      <c r="L101" s="153"/>
    </row>
    <row r="102" spans="1:31" s="10" customFormat="1" ht="19.899999999999999" customHeight="1">
      <c r="B102" s="148"/>
      <c r="C102" s="149"/>
      <c r="D102" s="150" t="s">
        <v>99</v>
      </c>
      <c r="E102" s="151"/>
      <c r="F102" s="151"/>
      <c r="G102" s="151"/>
      <c r="H102" s="151"/>
      <c r="I102" s="151"/>
      <c r="J102" s="152">
        <f>J254</f>
        <v>0</v>
      </c>
      <c r="K102" s="149"/>
      <c r="L102" s="153"/>
    </row>
    <row r="103" spans="1:31" s="10" customFormat="1" ht="19.899999999999999" customHeight="1">
      <c r="B103" s="148"/>
      <c r="C103" s="149"/>
      <c r="D103" s="150" t="s">
        <v>100</v>
      </c>
      <c r="E103" s="151"/>
      <c r="F103" s="151"/>
      <c r="G103" s="151"/>
      <c r="H103" s="151"/>
      <c r="I103" s="151"/>
      <c r="J103" s="152">
        <f>J282</f>
        <v>0</v>
      </c>
      <c r="K103" s="149"/>
      <c r="L103" s="153"/>
    </row>
    <row r="104" spans="1:31" s="10" customFormat="1" ht="19.899999999999999" customHeight="1">
      <c r="B104" s="148"/>
      <c r="C104" s="149"/>
      <c r="D104" s="150" t="s">
        <v>101</v>
      </c>
      <c r="E104" s="151"/>
      <c r="F104" s="151"/>
      <c r="G104" s="151"/>
      <c r="H104" s="151"/>
      <c r="I104" s="151"/>
      <c r="J104" s="152">
        <f>J291</f>
        <v>0</v>
      </c>
      <c r="K104" s="149"/>
      <c r="L104" s="153"/>
    </row>
    <row r="105" spans="1:31" s="9" customFormat="1" ht="24.95" customHeight="1">
      <c r="B105" s="142"/>
      <c r="C105" s="143"/>
      <c r="D105" s="144" t="s">
        <v>102</v>
      </c>
      <c r="E105" s="145"/>
      <c r="F105" s="145"/>
      <c r="G105" s="145"/>
      <c r="H105" s="145"/>
      <c r="I105" s="145"/>
      <c r="J105" s="146">
        <f>J293</f>
        <v>0</v>
      </c>
      <c r="K105" s="143"/>
      <c r="L105" s="147"/>
    </row>
    <row r="106" spans="1:31" s="10" customFormat="1" ht="19.899999999999999" customHeight="1">
      <c r="B106" s="148"/>
      <c r="C106" s="149"/>
      <c r="D106" s="150" t="s">
        <v>103</v>
      </c>
      <c r="E106" s="151"/>
      <c r="F106" s="151"/>
      <c r="G106" s="151"/>
      <c r="H106" s="151"/>
      <c r="I106" s="151"/>
      <c r="J106" s="152">
        <f>J294</f>
        <v>0</v>
      </c>
      <c r="K106" s="149"/>
      <c r="L106" s="153"/>
    </row>
    <row r="107" spans="1:31" s="9" customFormat="1" ht="24.95" customHeight="1">
      <c r="B107" s="142"/>
      <c r="C107" s="143"/>
      <c r="D107" s="144" t="s">
        <v>104</v>
      </c>
      <c r="E107" s="145"/>
      <c r="F107" s="145"/>
      <c r="G107" s="145"/>
      <c r="H107" s="145"/>
      <c r="I107" s="145"/>
      <c r="J107" s="146">
        <f>J296</f>
        <v>0</v>
      </c>
      <c r="K107" s="143"/>
      <c r="L107" s="147"/>
    </row>
    <row r="108" spans="1:31" s="2" customFormat="1" ht="21.7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63" s="2" customFormat="1" ht="6.95" customHeight="1">
      <c r="A113" s="33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4.95" customHeight="1">
      <c r="A114" s="33"/>
      <c r="B114" s="34"/>
      <c r="C114" s="22" t="s">
        <v>105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2" customHeight="1">
      <c r="A116" s="33"/>
      <c r="B116" s="34"/>
      <c r="C116" s="28" t="s">
        <v>15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6.5" customHeight="1">
      <c r="A117" s="33"/>
      <c r="B117" s="34"/>
      <c r="C117" s="35"/>
      <c r="D117" s="35"/>
      <c r="E117" s="277" t="str">
        <f>E7</f>
        <v>Karlovy Vary, Drahovice, Lidická ulice - zastávka MHD (Národní)</v>
      </c>
      <c r="F117" s="278"/>
      <c r="G117" s="278"/>
      <c r="H117" s="278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87</v>
      </c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5"/>
      <c r="D119" s="35"/>
      <c r="E119" s="248" t="str">
        <f>E9</f>
        <v>01 - zastávka MHD (Národní)</v>
      </c>
      <c r="F119" s="279"/>
      <c r="G119" s="279"/>
      <c r="H119" s="279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5"/>
      <c r="E121" s="35"/>
      <c r="F121" s="26" t="str">
        <f>F12</f>
        <v xml:space="preserve"> </v>
      </c>
      <c r="G121" s="35"/>
      <c r="H121" s="35"/>
      <c r="I121" s="28" t="s">
        <v>21</v>
      </c>
      <c r="J121" s="65" t="str">
        <f>IF(J12="","",J12)</f>
        <v>9. 11. 2020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15" customHeight="1">
      <c r="A123" s="33"/>
      <c r="B123" s="34"/>
      <c r="C123" s="28" t="s">
        <v>23</v>
      </c>
      <c r="D123" s="35"/>
      <c r="E123" s="35"/>
      <c r="F123" s="26" t="str">
        <f>E15</f>
        <v>MM Karlovy Vary</v>
      </c>
      <c r="G123" s="35"/>
      <c r="H123" s="35"/>
      <c r="I123" s="28" t="s">
        <v>29</v>
      </c>
      <c r="J123" s="31" t="str">
        <f>E21</f>
        <v>Ing.M.Kohoutm A.Kuželová, IMK Ostrov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25.7" customHeight="1">
      <c r="A124" s="33"/>
      <c r="B124" s="34"/>
      <c r="C124" s="28" t="s">
        <v>27</v>
      </c>
      <c r="D124" s="35"/>
      <c r="E124" s="35"/>
      <c r="F124" s="26" t="str">
        <f>IF(E18="","",E18)</f>
        <v>Vyplň údaj</v>
      </c>
      <c r="G124" s="35"/>
      <c r="H124" s="35"/>
      <c r="I124" s="28" t="s">
        <v>32</v>
      </c>
      <c r="J124" s="31" t="str">
        <f>E24</f>
        <v>Neubauerová Soňa, SK-Projekt Ostrov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54"/>
      <c r="B126" s="155"/>
      <c r="C126" s="156" t="s">
        <v>106</v>
      </c>
      <c r="D126" s="157" t="s">
        <v>60</v>
      </c>
      <c r="E126" s="157" t="s">
        <v>56</v>
      </c>
      <c r="F126" s="157" t="s">
        <v>57</v>
      </c>
      <c r="G126" s="157" t="s">
        <v>107</v>
      </c>
      <c r="H126" s="157" t="s">
        <v>108</v>
      </c>
      <c r="I126" s="157" t="s">
        <v>109</v>
      </c>
      <c r="J126" s="157" t="s">
        <v>91</v>
      </c>
      <c r="K126" s="158" t="s">
        <v>110</v>
      </c>
      <c r="L126" s="159"/>
      <c r="M126" s="74" t="s">
        <v>1</v>
      </c>
      <c r="N126" s="75" t="s">
        <v>39</v>
      </c>
      <c r="O126" s="75" t="s">
        <v>111</v>
      </c>
      <c r="P126" s="75" t="s">
        <v>112</v>
      </c>
      <c r="Q126" s="75" t="s">
        <v>113</v>
      </c>
      <c r="R126" s="75" t="s">
        <v>114</v>
      </c>
      <c r="S126" s="75" t="s">
        <v>115</v>
      </c>
      <c r="T126" s="76" t="s">
        <v>116</v>
      </c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</row>
    <row r="127" spans="1:63" s="2" customFormat="1" ht="22.9" customHeight="1">
      <c r="A127" s="33"/>
      <c r="B127" s="34"/>
      <c r="C127" s="81" t="s">
        <v>117</v>
      </c>
      <c r="D127" s="35"/>
      <c r="E127" s="35"/>
      <c r="F127" s="35"/>
      <c r="G127" s="35"/>
      <c r="H127" s="35"/>
      <c r="I127" s="35"/>
      <c r="J127" s="160">
        <f>BK127</f>
        <v>0</v>
      </c>
      <c r="K127" s="35"/>
      <c r="L127" s="38"/>
      <c r="M127" s="77"/>
      <c r="N127" s="161"/>
      <c r="O127" s="78"/>
      <c r="P127" s="162">
        <f>P128+P293+P296</f>
        <v>0</v>
      </c>
      <c r="Q127" s="78"/>
      <c r="R127" s="162">
        <f>R128+R293+R296</f>
        <v>89.071911599999993</v>
      </c>
      <c r="S127" s="78"/>
      <c r="T127" s="163">
        <f>T128+T293+T296</f>
        <v>209.58500000000001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74</v>
      </c>
      <c r="AU127" s="16" t="s">
        <v>93</v>
      </c>
      <c r="BK127" s="164">
        <f>BK128+BK293+BK296</f>
        <v>0</v>
      </c>
    </row>
    <row r="128" spans="1:63" s="12" customFormat="1" ht="25.9" customHeight="1">
      <c r="B128" s="165"/>
      <c r="C128" s="166"/>
      <c r="D128" s="167" t="s">
        <v>74</v>
      </c>
      <c r="E128" s="168" t="s">
        <v>118</v>
      </c>
      <c r="F128" s="168" t="s">
        <v>119</v>
      </c>
      <c r="G128" s="166"/>
      <c r="H128" s="166"/>
      <c r="I128" s="169"/>
      <c r="J128" s="170">
        <f>BK128</f>
        <v>0</v>
      </c>
      <c r="K128" s="166"/>
      <c r="L128" s="171"/>
      <c r="M128" s="172"/>
      <c r="N128" s="173"/>
      <c r="O128" s="173"/>
      <c r="P128" s="174">
        <f>P129+P205+P215+P245+P254+P282+P291</f>
        <v>0</v>
      </c>
      <c r="Q128" s="173"/>
      <c r="R128" s="174">
        <f>R129+R205+R215+R245+R254+R282+R291</f>
        <v>89.071911599999993</v>
      </c>
      <c r="S128" s="173"/>
      <c r="T128" s="175">
        <f>T129+T205+T215+T245+T254+T282+T291</f>
        <v>209.58500000000001</v>
      </c>
      <c r="AR128" s="176" t="s">
        <v>83</v>
      </c>
      <c r="AT128" s="177" t="s">
        <v>74</v>
      </c>
      <c r="AU128" s="177" t="s">
        <v>75</v>
      </c>
      <c r="AY128" s="176" t="s">
        <v>120</v>
      </c>
      <c r="BK128" s="178">
        <f>BK129+BK205+BK215+BK245+BK254+BK282+BK291</f>
        <v>0</v>
      </c>
    </row>
    <row r="129" spans="1:65" s="12" customFormat="1" ht="22.9" customHeight="1">
      <c r="B129" s="165"/>
      <c r="C129" s="166"/>
      <c r="D129" s="167" t="s">
        <v>74</v>
      </c>
      <c r="E129" s="179" t="s">
        <v>83</v>
      </c>
      <c r="F129" s="179" t="s">
        <v>121</v>
      </c>
      <c r="G129" s="166"/>
      <c r="H129" s="166"/>
      <c r="I129" s="169"/>
      <c r="J129" s="180">
        <f>BK129</f>
        <v>0</v>
      </c>
      <c r="K129" s="166"/>
      <c r="L129" s="171"/>
      <c r="M129" s="172"/>
      <c r="N129" s="173"/>
      <c r="O129" s="173"/>
      <c r="P129" s="174">
        <f>SUM(P130:P204)</f>
        <v>0</v>
      </c>
      <c r="Q129" s="173"/>
      <c r="R129" s="174">
        <f>SUM(R130:R204)</f>
        <v>4.64E-3</v>
      </c>
      <c r="S129" s="173"/>
      <c r="T129" s="175">
        <f>SUM(T130:T204)</f>
        <v>0</v>
      </c>
      <c r="AR129" s="176" t="s">
        <v>83</v>
      </c>
      <c r="AT129" s="177" t="s">
        <v>74</v>
      </c>
      <c r="AU129" s="177" t="s">
        <v>83</v>
      </c>
      <c r="AY129" s="176" t="s">
        <v>120</v>
      </c>
      <c r="BK129" s="178">
        <f>SUM(BK130:BK204)</f>
        <v>0</v>
      </c>
    </row>
    <row r="130" spans="1:65" s="2" customFormat="1" ht="37.9" customHeight="1">
      <c r="A130" s="33"/>
      <c r="B130" s="34"/>
      <c r="C130" s="181" t="s">
        <v>83</v>
      </c>
      <c r="D130" s="181" t="s">
        <v>122</v>
      </c>
      <c r="E130" s="182" t="s">
        <v>123</v>
      </c>
      <c r="F130" s="183" t="s">
        <v>124</v>
      </c>
      <c r="G130" s="184" t="s">
        <v>125</v>
      </c>
      <c r="H130" s="185">
        <v>50</v>
      </c>
      <c r="I130" s="186"/>
      <c r="J130" s="185">
        <f t="shared" ref="J130:J143" si="0">ROUND(I130*H130,2)</f>
        <v>0</v>
      </c>
      <c r="K130" s="183" t="s">
        <v>126</v>
      </c>
      <c r="L130" s="38"/>
      <c r="M130" s="187" t="s">
        <v>1</v>
      </c>
      <c r="N130" s="188" t="s">
        <v>40</v>
      </c>
      <c r="O130" s="70"/>
      <c r="P130" s="189">
        <f t="shared" ref="P130:P143" si="1">O130*H130</f>
        <v>0</v>
      </c>
      <c r="Q130" s="189">
        <v>0</v>
      </c>
      <c r="R130" s="189">
        <f t="shared" ref="R130:R143" si="2">Q130*H130</f>
        <v>0</v>
      </c>
      <c r="S130" s="189">
        <v>0</v>
      </c>
      <c r="T130" s="190">
        <f t="shared" ref="T130:T143" si="3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1" t="s">
        <v>127</v>
      </c>
      <c r="AT130" s="191" t="s">
        <v>122</v>
      </c>
      <c r="AU130" s="191" t="s">
        <v>85</v>
      </c>
      <c r="AY130" s="16" t="s">
        <v>120</v>
      </c>
      <c r="BE130" s="192">
        <f t="shared" ref="BE130:BE143" si="4">IF(N130="základní",J130,0)</f>
        <v>0</v>
      </c>
      <c r="BF130" s="192">
        <f t="shared" ref="BF130:BF143" si="5">IF(N130="snížená",J130,0)</f>
        <v>0</v>
      </c>
      <c r="BG130" s="192">
        <f t="shared" ref="BG130:BG143" si="6">IF(N130="zákl. přenesená",J130,0)</f>
        <v>0</v>
      </c>
      <c r="BH130" s="192">
        <f t="shared" ref="BH130:BH143" si="7">IF(N130="sníž. přenesená",J130,0)</f>
        <v>0</v>
      </c>
      <c r="BI130" s="192">
        <f t="shared" ref="BI130:BI143" si="8">IF(N130="nulová",J130,0)</f>
        <v>0</v>
      </c>
      <c r="BJ130" s="16" t="s">
        <v>83</v>
      </c>
      <c r="BK130" s="192">
        <f t="shared" ref="BK130:BK143" si="9">ROUND(I130*H130,2)</f>
        <v>0</v>
      </c>
      <c r="BL130" s="16" t="s">
        <v>127</v>
      </c>
      <c r="BM130" s="191" t="s">
        <v>128</v>
      </c>
    </row>
    <row r="131" spans="1:65" s="2" customFormat="1" ht="24.2" customHeight="1">
      <c r="A131" s="33"/>
      <c r="B131" s="34"/>
      <c r="C131" s="181" t="s">
        <v>85</v>
      </c>
      <c r="D131" s="181" t="s">
        <v>122</v>
      </c>
      <c r="E131" s="182" t="s">
        <v>129</v>
      </c>
      <c r="F131" s="183" t="s">
        <v>130</v>
      </c>
      <c r="G131" s="184" t="s">
        <v>125</v>
      </c>
      <c r="H131" s="185">
        <v>50</v>
      </c>
      <c r="I131" s="186"/>
      <c r="J131" s="185">
        <f t="shared" si="0"/>
        <v>0</v>
      </c>
      <c r="K131" s="183" t="s">
        <v>126</v>
      </c>
      <c r="L131" s="38"/>
      <c r="M131" s="187" t="s">
        <v>1</v>
      </c>
      <c r="N131" s="188" t="s">
        <v>40</v>
      </c>
      <c r="O131" s="70"/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1" t="s">
        <v>127</v>
      </c>
      <c r="AT131" s="191" t="s">
        <v>122</v>
      </c>
      <c r="AU131" s="191" t="s">
        <v>85</v>
      </c>
      <c r="AY131" s="16" t="s">
        <v>120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6" t="s">
        <v>83</v>
      </c>
      <c r="BK131" s="192">
        <f t="shared" si="9"/>
        <v>0</v>
      </c>
      <c r="BL131" s="16" t="s">
        <v>127</v>
      </c>
      <c r="BM131" s="191" t="s">
        <v>131</v>
      </c>
    </row>
    <row r="132" spans="1:65" s="2" customFormat="1" ht="14.45" customHeight="1">
      <c r="A132" s="33"/>
      <c r="B132" s="34"/>
      <c r="C132" s="181" t="s">
        <v>132</v>
      </c>
      <c r="D132" s="181" t="s">
        <v>122</v>
      </c>
      <c r="E132" s="182" t="s">
        <v>133</v>
      </c>
      <c r="F132" s="183" t="s">
        <v>134</v>
      </c>
      <c r="G132" s="184" t="s">
        <v>135</v>
      </c>
      <c r="H132" s="185">
        <v>1</v>
      </c>
      <c r="I132" s="186"/>
      <c r="J132" s="185">
        <f t="shared" si="0"/>
        <v>0</v>
      </c>
      <c r="K132" s="183" t="s">
        <v>1</v>
      </c>
      <c r="L132" s="38"/>
      <c r="M132" s="187" t="s">
        <v>1</v>
      </c>
      <c r="N132" s="188" t="s">
        <v>40</v>
      </c>
      <c r="O132" s="70"/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1" t="s">
        <v>127</v>
      </c>
      <c r="AT132" s="191" t="s">
        <v>122</v>
      </c>
      <c r="AU132" s="191" t="s">
        <v>85</v>
      </c>
      <c r="AY132" s="16" t="s">
        <v>120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6" t="s">
        <v>83</v>
      </c>
      <c r="BK132" s="192">
        <f t="shared" si="9"/>
        <v>0</v>
      </c>
      <c r="BL132" s="16" t="s">
        <v>127</v>
      </c>
      <c r="BM132" s="191" t="s">
        <v>136</v>
      </c>
    </row>
    <row r="133" spans="1:65" s="2" customFormat="1" ht="24.2" customHeight="1">
      <c r="A133" s="33"/>
      <c r="B133" s="34"/>
      <c r="C133" s="181" t="s">
        <v>127</v>
      </c>
      <c r="D133" s="181" t="s">
        <v>122</v>
      </c>
      <c r="E133" s="182" t="s">
        <v>137</v>
      </c>
      <c r="F133" s="183" t="s">
        <v>138</v>
      </c>
      <c r="G133" s="184" t="s">
        <v>139</v>
      </c>
      <c r="H133" s="185">
        <v>4</v>
      </c>
      <c r="I133" s="186"/>
      <c r="J133" s="185">
        <f t="shared" si="0"/>
        <v>0</v>
      </c>
      <c r="K133" s="183" t="s">
        <v>126</v>
      </c>
      <c r="L133" s="38"/>
      <c r="M133" s="187" t="s">
        <v>1</v>
      </c>
      <c r="N133" s="188" t="s">
        <v>40</v>
      </c>
      <c r="O133" s="70"/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1" t="s">
        <v>127</v>
      </c>
      <c r="AT133" s="191" t="s">
        <v>122</v>
      </c>
      <c r="AU133" s="191" t="s">
        <v>85</v>
      </c>
      <c r="AY133" s="16" t="s">
        <v>120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6" t="s">
        <v>83</v>
      </c>
      <c r="BK133" s="192">
        <f t="shared" si="9"/>
        <v>0</v>
      </c>
      <c r="BL133" s="16" t="s">
        <v>127</v>
      </c>
      <c r="BM133" s="191" t="s">
        <v>140</v>
      </c>
    </row>
    <row r="134" spans="1:65" s="2" customFormat="1" ht="24.2" customHeight="1">
      <c r="A134" s="33"/>
      <c r="B134" s="34"/>
      <c r="C134" s="181" t="s">
        <v>141</v>
      </c>
      <c r="D134" s="181" t="s">
        <v>122</v>
      </c>
      <c r="E134" s="182" t="s">
        <v>142</v>
      </c>
      <c r="F134" s="183" t="s">
        <v>143</v>
      </c>
      <c r="G134" s="184" t="s">
        <v>139</v>
      </c>
      <c r="H134" s="185">
        <v>1</v>
      </c>
      <c r="I134" s="186"/>
      <c r="J134" s="185">
        <f t="shared" si="0"/>
        <v>0</v>
      </c>
      <c r="K134" s="183" t="s">
        <v>126</v>
      </c>
      <c r="L134" s="38"/>
      <c r="M134" s="187" t="s">
        <v>1</v>
      </c>
      <c r="N134" s="188" t="s">
        <v>40</v>
      </c>
      <c r="O134" s="70"/>
      <c r="P134" s="189">
        <f t="shared" si="1"/>
        <v>0</v>
      </c>
      <c r="Q134" s="189">
        <v>0</v>
      </c>
      <c r="R134" s="189">
        <f t="shared" si="2"/>
        <v>0</v>
      </c>
      <c r="S134" s="189">
        <v>0</v>
      </c>
      <c r="T134" s="190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1" t="s">
        <v>127</v>
      </c>
      <c r="AT134" s="191" t="s">
        <v>122</v>
      </c>
      <c r="AU134" s="191" t="s">
        <v>85</v>
      </c>
      <c r="AY134" s="16" t="s">
        <v>120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6" t="s">
        <v>83</v>
      </c>
      <c r="BK134" s="192">
        <f t="shared" si="9"/>
        <v>0</v>
      </c>
      <c r="BL134" s="16" t="s">
        <v>127</v>
      </c>
      <c r="BM134" s="191" t="s">
        <v>144</v>
      </c>
    </row>
    <row r="135" spans="1:65" s="2" customFormat="1" ht="14.45" customHeight="1">
      <c r="A135" s="33"/>
      <c r="B135" s="34"/>
      <c r="C135" s="181" t="s">
        <v>145</v>
      </c>
      <c r="D135" s="181" t="s">
        <v>122</v>
      </c>
      <c r="E135" s="182" t="s">
        <v>146</v>
      </c>
      <c r="F135" s="183" t="s">
        <v>147</v>
      </c>
      <c r="G135" s="184" t="s">
        <v>139</v>
      </c>
      <c r="H135" s="185">
        <v>4</v>
      </c>
      <c r="I135" s="186"/>
      <c r="J135" s="185">
        <f t="shared" si="0"/>
        <v>0</v>
      </c>
      <c r="K135" s="183" t="s">
        <v>126</v>
      </c>
      <c r="L135" s="38"/>
      <c r="M135" s="187" t="s">
        <v>1</v>
      </c>
      <c r="N135" s="188" t="s">
        <v>40</v>
      </c>
      <c r="O135" s="70"/>
      <c r="P135" s="189">
        <f t="shared" si="1"/>
        <v>0</v>
      </c>
      <c r="Q135" s="189">
        <v>0</v>
      </c>
      <c r="R135" s="189">
        <f t="shared" si="2"/>
        <v>0</v>
      </c>
      <c r="S135" s="189">
        <v>0</v>
      </c>
      <c r="T135" s="190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1" t="s">
        <v>127</v>
      </c>
      <c r="AT135" s="191" t="s">
        <v>122</v>
      </c>
      <c r="AU135" s="191" t="s">
        <v>85</v>
      </c>
      <c r="AY135" s="16" t="s">
        <v>120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6" t="s">
        <v>83</v>
      </c>
      <c r="BK135" s="192">
        <f t="shared" si="9"/>
        <v>0</v>
      </c>
      <c r="BL135" s="16" t="s">
        <v>127</v>
      </c>
      <c r="BM135" s="191" t="s">
        <v>148</v>
      </c>
    </row>
    <row r="136" spans="1:65" s="2" customFormat="1" ht="14.45" customHeight="1">
      <c r="A136" s="33"/>
      <c r="B136" s="34"/>
      <c r="C136" s="181" t="s">
        <v>149</v>
      </c>
      <c r="D136" s="181" t="s">
        <v>122</v>
      </c>
      <c r="E136" s="182" t="s">
        <v>150</v>
      </c>
      <c r="F136" s="183" t="s">
        <v>151</v>
      </c>
      <c r="G136" s="184" t="s">
        <v>139</v>
      </c>
      <c r="H136" s="185">
        <v>1</v>
      </c>
      <c r="I136" s="186"/>
      <c r="J136" s="185">
        <f t="shared" si="0"/>
        <v>0</v>
      </c>
      <c r="K136" s="183" t="s">
        <v>126</v>
      </c>
      <c r="L136" s="38"/>
      <c r="M136" s="187" t="s">
        <v>1</v>
      </c>
      <c r="N136" s="188" t="s">
        <v>40</v>
      </c>
      <c r="O136" s="70"/>
      <c r="P136" s="189">
        <f t="shared" si="1"/>
        <v>0</v>
      </c>
      <c r="Q136" s="189">
        <v>0</v>
      </c>
      <c r="R136" s="189">
        <f t="shared" si="2"/>
        <v>0</v>
      </c>
      <c r="S136" s="189">
        <v>0</v>
      </c>
      <c r="T136" s="190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1" t="s">
        <v>127</v>
      </c>
      <c r="AT136" s="191" t="s">
        <v>122</v>
      </c>
      <c r="AU136" s="191" t="s">
        <v>85</v>
      </c>
      <c r="AY136" s="16" t="s">
        <v>120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6" t="s">
        <v>83</v>
      </c>
      <c r="BK136" s="192">
        <f t="shared" si="9"/>
        <v>0</v>
      </c>
      <c r="BL136" s="16" t="s">
        <v>127</v>
      </c>
      <c r="BM136" s="191" t="s">
        <v>152</v>
      </c>
    </row>
    <row r="137" spans="1:65" s="2" customFormat="1" ht="24.2" customHeight="1">
      <c r="A137" s="33"/>
      <c r="B137" s="34"/>
      <c r="C137" s="181" t="s">
        <v>153</v>
      </c>
      <c r="D137" s="181" t="s">
        <v>122</v>
      </c>
      <c r="E137" s="182" t="s">
        <v>154</v>
      </c>
      <c r="F137" s="183" t="s">
        <v>155</v>
      </c>
      <c r="G137" s="184" t="s">
        <v>139</v>
      </c>
      <c r="H137" s="185">
        <v>4</v>
      </c>
      <c r="I137" s="186"/>
      <c r="J137" s="185">
        <f t="shared" si="0"/>
        <v>0</v>
      </c>
      <c r="K137" s="183" t="s">
        <v>126</v>
      </c>
      <c r="L137" s="38"/>
      <c r="M137" s="187" t="s">
        <v>1</v>
      </c>
      <c r="N137" s="188" t="s">
        <v>40</v>
      </c>
      <c r="O137" s="70"/>
      <c r="P137" s="189">
        <f t="shared" si="1"/>
        <v>0</v>
      </c>
      <c r="Q137" s="189">
        <v>0</v>
      </c>
      <c r="R137" s="189">
        <f t="shared" si="2"/>
        <v>0</v>
      </c>
      <c r="S137" s="189">
        <v>0</v>
      </c>
      <c r="T137" s="190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1" t="s">
        <v>127</v>
      </c>
      <c r="AT137" s="191" t="s">
        <v>122</v>
      </c>
      <c r="AU137" s="191" t="s">
        <v>85</v>
      </c>
      <c r="AY137" s="16" t="s">
        <v>120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6" t="s">
        <v>83</v>
      </c>
      <c r="BK137" s="192">
        <f t="shared" si="9"/>
        <v>0</v>
      </c>
      <c r="BL137" s="16" t="s">
        <v>127</v>
      </c>
      <c r="BM137" s="191" t="s">
        <v>156</v>
      </c>
    </row>
    <row r="138" spans="1:65" s="2" customFormat="1" ht="24.2" customHeight="1">
      <c r="A138" s="33"/>
      <c r="B138" s="34"/>
      <c r="C138" s="181" t="s">
        <v>157</v>
      </c>
      <c r="D138" s="181" t="s">
        <v>122</v>
      </c>
      <c r="E138" s="182" t="s">
        <v>158</v>
      </c>
      <c r="F138" s="183" t="s">
        <v>159</v>
      </c>
      <c r="G138" s="184" t="s">
        <v>139</v>
      </c>
      <c r="H138" s="185">
        <v>1</v>
      </c>
      <c r="I138" s="186"/>
      <c r="J138" s="185">
        <f t="shared" si="0"/>
        <v>0</v>
      </c>
      <c r="K138" s="183" t="s">
        <v>126</v>
      </c>
      <c r="L138" s="38"/>
      <c r="M138" s="187" t="s">
        <v>1</v>
      </c>
      <c r="N138" s="188" t="s">
        <v>40</v>
      </c>
      <c r="O138" s="70"/>
      <c r="P138" s="189">
        <f t="shared" si="1"/>
        <v>0</v>
      </c>
      <c r="Q138" s="189">
        <v>0</v>
      </c>
      <c r="R138" s="189">
        <f t="shared" si="2"/>
        <v>0</v>
      </c>
      <c r="S138" s="189">
        <v>0</v>
      </c>
      <c r="T138" s="190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1" t="s">
        <v>127</v>
      </c>
      <c r="AT138" s="191" t="s">
        <v>122</v>
      </c>
      <c r="AU138" s="191" t="s">
        <v>85</v>
      </c>
      <c r="AY138" s="16" t="s">
        <v>120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6" t="s">
        <v>83</v>
      </c>
      <c r="BK138" s="192">
        <f t="shared" si="9"/>
        <v>0</v>
      </c>
      <c r="BL138" s="16" t="s">
        <v>127</v>
      </c>
      <c r="BM138" s="191" t="s">
        <v>160</v>
      </c>
    </row>
    <row r="139" spans="1:65" s="2" customFormat="1" ht="24.2" customHeight="1">
      <c r="A139" s="33"/>
      <c r="B139" s="34"/>
      <c r="C139" s="181" t="s">
        <v>161</v>
      </c>
      <c r="D139" s="181" t="s">
        <v>122</v>
      </c>
      <c r="E139" s="182" t="s">
        <v>162</v>
      </c>
      <c r="F139" s="183" t="s">
        <v>163</v>
      </c>
      <c r="G139" s="184" t="s">
        <v>139</v>
      </c>
      <c r="H139" s="185">
        <v>4</v>
      </c>
      <c r="I139" s="186"/>
      <c r="J139" s="185">
        <f t="shared" si="0"/>
        <v>0</v>
      </c>
      <c r="K139" s="183" t="s">
        <v>126</v>
      </c>
      <c r="L139" s="38"/>
      <c r="M139" s="187" t="s">
        <v>1</v>
      </c>
      <c r="N139" s="188" t="s">
        <v>40</v>
      </c>
      <c r="O139" s="70"/>
      <c r="P139" s="189">
        <f t="shared" si="1"/>
        <v>0</v>
      </c>
      <c r="Q139" s="189">
        <v>0</v>
      </c>
      <c r="R139" s="189">
        <f t="shared" si="2"/>
        <v>0</v>
      </c>
      <c r="S139" s="189">
        <v>0</v>
      </c>
      <c r="T139" s="190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1" t="s">
        <v>127</v>
      </c>
      <c r="AT139" s="191" t="s">
        <v>122</v>
      </c>
      <c r="AU139" s="191" t="s">
        <v>85</v>
      </c>
      <c r="AY139" s="16" t="s">
        <v>120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6" t="s">
        <v>83</v>
      </c>
      <c r="BK139" s="192">
        <f t="shared" si="9"/>
        <v>0</v>
      </c>
      <c r="BL139" s="16" t="s">
        <v>127</v>
      </c>
      <c r="BM139" s="191" t="s">
        <v>164</v>
      </c>
    </row>
    <row r="140" spans="1:65" s="2" customFormat="1" ht="24.2" customHeight="1">
      <c r="A140" s="33"/>
      <c r="B140" s="34"/>
      <c r="C140" s="181" t="s">
        <v>165</v>
      </c>
      <c r="D140" s="181" t="s">
        <v>122</v>
      </c>
      <c r="E140" s="182" t="s">
        <v>166</v>
      </c>
      <c r="F140" s="183" t="s">
        <v>167</v>
      </c>
      <c r="G140" s="184" t="s">
        <v>139</v>
      </c>
      <c r="H140" s="185">
        <v>1</v>
      </c>
      <c r="I140" s="186"/>
      <c r="J140" s="185">
        <f t="shared" si="0"/>
        <v>0</v>
      </c>
      <c r="K140" s="183" t="s">
        <v>126</v>
      </c>
      <c r="L140" s="38"/>
      <c r="M140" s="187" t="s">
        <v>1</v>
      </c>
      <c r="N140" s="188" t="s">
        <v>40</v>
      </c>
      <c r="O140" s="70"/>
      <c r="P140" s="189">
        <f t="shared" si="1"/>
        <v>0</v>
      </c>
      <c r="Q140" s="189">
        <v>0</v>
      </c>
      <c r="R140" s="189">
        <f t="shared" si="2"/>
        <v>0</v>
      </c>
      <c r="S140" s="189">
        <v>0</v>
      </c>
      <c r="T140" s="190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1" t="s">
        <v>127</v>
      </c>
      <c r="AT140" s="191" t="s">
        <v>122</v>
      </c>
      <c r="AU140" s="191" t="s">
        <v>85</v>
      </c>
      <c r="AY140" s="16" t="s">
        <v>120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6" t="s">
        <v>83</v>
      </c>
      <c r="BK140" s="192">
        <f t="shared" si="9"/>
        <v>0</v>
      </c>
      <c r="BL140" s="16" t="s">
        <v>127</v>
      </c>
      <c r="BM140" s="191" t="s">
        <v>168</v>
      </c>
    </row>
    <row r="141" spans="1:65" s="2" customFormat="1" ht="14.45" customHeight="1">
      <c r="A141" s="33"/>
      <c r="B141" s="34"/>
      <c r="C141" s="181" t="s">
        <v>169</v>
      </c>
      <c r="D141" s="181" t="s">
        <v>122</v>
      </c>
      <c r="E141" s="182" t="s">
        <v>170</v>
      </c>
      <c r="F141" s="183" t="s">
        <v>171</v>
      </c>
      <c r="G141" s="184" t="s">
        <v>139</v>
      </c>
      <c r="H141" s="185">
        <v>4</v>
      </c>
      <c r="I141" s="186"/>
      <c r="J141" s="185">
        <f t="shared" si="0"/>
        <v>0</v>
      </c>
      <c r="K141" s="183" t="s">
        <v>126</v>
      </c>
      <c r="L141" s="38"/>
      <c r="M141" s="187" t="s">
        <v>1</v>
      </c>
      <c r="N141" s="188" t="s">
        <v>40</v>
      </c>
      <c r="O141" s="70"/>
      <c r="P141" s="189">
        <f t="shared" si="1"/>
        <v>0</v>
      </c>
      <c r="Q141" s="189">
        <v>0</v>
      </c>
      <c r="R141" s="189">
        <f t="shared" si="2"/>
        <v>0</v>
      </c>
      <c r="S141" s="189">
        <v>0</v>
      </c>
      <c r="T141" s="190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1" t="s">
        <v>127</v>
      </c>
      <c r="AT141" s="191" t="s">
        <v>122</v>
      </c>
      <c r="AU141" s="191" t="s">
        <v>85</v>
      </c>
      <c r="AY141" s="16" t="s">
        <v>120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6" t="s">
        <v>83</v>
      </c>
      <c r="BK141" s="192">
        <f t="shared" si="9"/>
        <v>0</v>
      </c>
      <c r="BL141" s="16" t="s">
        <v>127</v>
      </c>
      <c r="BM141" s="191" t="s">
        <v>172</v>
      </c>
    </row>
    <row r="142" spans="1:65" s="2" customFormat="1" ht="14.45" customHeight="1">
      <c r="A142" s="33"/>
      <c r="B142" s="34"/>
      <c r="C142" s="181" t="s">
        <v>173</v>
      </c>
      <c r="D142" s="181" t="s">
        <v>122</v>
      </c>
      <c r="E142" s="182" t="s">
        <v>174</v>
      </c>
      <c r="F142" s="183" t="s">
        <v>175</v>
      </c>
      <c r="G142" s="184" t="s">
        <v>139</v>
      </c>
      <c r="H142" s="185">
        <v>1</v>
      </c>
      <c r="I142" s="186"/>
      <c r="J142" s="185">
        <f t="shared" si="0"/>
        <v>0</v>
      </c>
      <c r="K142" s="183" t="s">
        <v>126</v>
      </c>
      <c r="L142" s="38"/>
      <c r="M142" s="187" t="s">
        <v>1</v>
      </c>
      <c r="N142" s="188" t="s">
        <v>40</v>
      </c>
      <c r="O142" s="70"/>
      <c r="P142" s="189">
        <f t="shared" si="1"/>
        <v>0</v>
      </c>
      <c r="Q142" s="189">
        <v>0</v>
      </c>
      <c r="R142" s="189">
        <f t="shared" si="2"/>
        <v>0</v>
      </c>
      <c r="S142" s="189">
        <v>0</v>
      </c>
      <c r="T142" s="190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1" t="s">
        <v>127</v>
      </c>
      <c r="AT142" s="191" t="s">
        <v>122</v>
      </c>
      <c r="AU142" s="191" t="s">
        <v>85</v>
      </c>
      <c r="AY142" s="16" t="s">
        <v>120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6" t="s">
        <v>83</v>
      </c>
      <c r="BK142" s="192">
        <f t="shared" si="9"/>
        <v>0</v>
      </c>
      <c r="BL142" s="16" t="s">
        <v>127</v>
      </c>
      <c r="BM142" s="191" t="s">
        <v>176</v>
      </c>
    </row>
    <row r="143" spans="1:65" s="2" customFormat="1" ht="24.2" customHeight="1">
      <c r="A143" s="33"/>
      <c r="B143" s="34"/>
      <c r="C143" s="181" t="s">
        <v>177</v>
      </c>
      <c r="D143" s="181" t="s">
        <v>122</v>
      </c>
      <c r="E143" s="182" t="s">
        <v>178</v>
      </c>
      <c r="F143" s="183" t="s">
        <v>179</v>
      </c>
      <c r="G143" s="184" t="s">
        <v>139</v>
      </c>
      <c r="H143" s="185">
        <v>16</v>
      </c>
      <c r="I143" s="186"/>
      <c r="J143" s="185">
        <f t="shared" si="0"/>
        <v>0</v>
      </c>
      <c r="K143" s="183" t="s">
        <v>126</v>
      </c>
      <c r="L143" s="38"/>
      <c r="M143" s="187" t="s">
        <v>1</v>
      </c>
      <c r="N143" s="188" t="s">
        <v>40</v>
      </c>
      <c r="O143" s="70"/>
      <c r="P143" s="189">
        <f t="shared" si="1"/>
        <v>0</v>
      </c>
      <c r="Q143" s="189">
        <v>0</v>
      </c>
      <c r="R143" s="189">
        <f t="shared" si="2"/>
        <v>0</v>
      </c>
      <c r="S143" s="189">
        <v>0</v>
      </c>
      <c r="T143" s="190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1" t="s">
        <v>127</v>
      </c>
      <c r="AT143" s="191" t="s">
        <v>122</v>
      </c>
      <c r="AU143" s="191" t="s">
        <v>85</v>
      </c>
      <c r="AY143" s="16" t="s">
        <v>120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6" t="s">
        <v>83</v>
      </c>
      <c r="BK143" s="192">
        <f t="shared" si="9"/>
        <v>0</v>
      </c>
      <c r="BL143" s="16" t="s">
        <v>127</v>
      </c>
      <c r="BM143" s="191" t="s">
        <v>180</v>
      </c>
    </row>
    <row r="144" spans="1:65" s="13" customFormat="1" ht="11.25">
      <c r="B144" s="193"/>
      <c r="C144" s="194"/>
      <c r="D144" s="195" t="s">
        <v>181</v>
      </c>
      <c r="E144" s="196" t="s">
        <v>1</v>
      </c>
      <c r="F144" s="197" t="s">
        <v>182</v>
      </c>
      <c r="G144" s="194"/>
      <c r="H144" s="196" t="s">
        <v>1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181</v>
      </c>
      <c r="AU144" s="203" t="s">
        <v>85</v>
      </c>
      <c r="AV144" s="13" t="s">
        <v>83</v>
      </c>
      <c r="AW144" s="13" t="s">
        <v>31</v>
      </c>
      <c r="AX144" s="13" t="s">
        <v>75</v>
      </c>
      <c r="AY144" s="203" t="s">
        <v>120</v>
      </c>
    </row>
    <row r="145" spans="1:65" s="14" customFormat="1" ht="11.25">
      <c r="B145" s="204"/>
      <c r="C145" s="205"/>
      <c r="D145" s="195" t="s">
        <v>181</v>
      </c>
      <c r="E145" s="206" t="s">
        <v>1</v>
      </c>
      <c r="F145" s="207" t="s">
        <v>183</v>
      </c>
      <c r="G145" s="205"/>
      <c r="H145" s="208">
        <v>16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181</v>
      </c>
      <c r="AU145" s="214" t="s">
        <v>85</v>
      </c>
      <c r="AV145" s="14" t="s">
        <v>85</v>
      </c>
      <c r="AW145" s="14" t="s">
        <v>31</v>
      </c>
      <c r="AX145" s="14" t="s">
        <v>83</v>
      </c>
      <c r="AY145" s="214" t="s">
        <v>120</v>
      </c>
    </row>
    <row r="146" spans="1:65" s="2" customFormat="1" ht="24.2" customHeight="1">
      <c r="A146" s="33"/>
      <c r="B146" s="34"/>
      <c r="C146" s="181" t="s">
        <v>8</v>
      </c>
      <c r="D146" s="181" t="s">
        <v>122</v>
      </c>
      <c r="E146" s="182" t="s">
        <v>184</v>
      </c>
      <c r="F146" s="183" t="s">
        <v>185</v>
      </c>
      <c r="G146" s="184" t="s">
        <v>139</v>
      </c>
      <c r="H146" s="185">
        <v>4</v>
      </c>
      <c r="I146" s="186"/>
      <c r="J146" s="185">
        <f>ROUND(I146*H146,2)</f>
        <v>0</v>
      </c>
      <c r="K146" s="183" t="s">
        <v>126</v>
      </c>
      <c r="L146" s="38"/>
      <c r="M146" s="187" t="s">
        <v>1</v>
      </c>
      <c r="N146" s="188" t="s">
        <v>40</v>
      </c>
      <c r="O146" s="70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1" t="s">
        <v>127</v>
      </c>
      <c r="AT146" s="191" t="s">
        <v>122</v>
      </c>
      <c r="AU146" s="191" t="s">
        <v>85</v>
      </c>
      <c r="AY146" s="16" t="s">
        <v>120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6" t="s">
        <v>83</v>
      </c>
      <c r="BK146" s="192">
        <f>ROUND(I146*H146,2)</f>
        <v>0</v>
      </c>
      <c r="BL146" s="16" t="s">
        <v>127</v>
      </c>
      <c r="BM146" s="191" t="s">
        <v>186</v>
      </c>
    </row>
    <row r="147" spans="1:65" s="13" customFormat="1" ht="11.25">
      <c r="B147" s="193"/>
      <c r="C147" s="194"/>
      <c r="D147" s="195" t="s">
        <v>181</v>
      </c>
      <c r="E147" s="196" t="s">
        <v>1</v>
      </c>
      <c r="F147" s="197" t="s">
        <v>182</v>
      </c>
      <c r="G147" s="194"/>
      <c r="H147" s="196" t="s">
        <v>1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181</v>
      </c>
      <c r="AU147" s="203" t="s">
        <v>85</v>
      </c>
      <c r="AV147" s="13" t="s">
        <v>83</v>
      </c>
      <c r="AW147" s="13" t="s">
        <v>31</v>
      </c>
      <c r="AX147" s="13" t="s">
        <v>75</v>
      </c>
      <c r="AY147" s="203" t="s">
        <v>120</v>
      </c>
    </row>
    <row r="148" spans="1:65" s="14" customFormat="1" ht="11.25">
      <c r="B148" s="204"/>
      <c r="C148" s="205"/>
      <c r="D148" s="195" t="s">
        <v>181</v>
      </c>
      <c r="E148" s="206" t="s">
        <v>1</v>
      </c>
      <c r="F148" s="207" t="s">
        <v>187</v>
      </c>
      <c r="G148" s="205"/>
      <c r="H148" s="208">
        <v>4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181</v>
      </c>
      <c r="AU148" s="214" t="s">
        <v>85</v>
      </c>
      <c r="AV148" s="14" t="s">
        <v>85</v>
      </c>
      <c r="AW148" s="14" t="s">
        <v>31</v>
      </c>
      <c r="AX148" s="14" t="s">
        <v>83</v>
      </c>
      <c r="AY148" s="214" t="s">
        <v>120</v>
      </c>
    </row>
    <row r="149" spans="1:65" s="2" customFormat="1" ht="24.2" customHeight="1">
      <c r="A149" s="33"/>
      <c r="B149" s="34"/>
      <c r="C149" s="181" t="s">
        <v>188</v>
      </c>
      <c r="D149" s="181" t="s">
        <v>122</v>
      </c>
      <c r="E149" s="182" t="s">
        <v>189</v>
      </c>
      <c r="F149" s="183" t="s">
        <v>190</v>
      </c>
      <c r="G149" s="184" t="s">
        <v>139</v>
      </c>
      <c r="H149" s="185">
        <v>16</v>
      </c>
      <c r="I149" s="186"/>
      <c r="J149" s="185">
        <f>ROUND(I149*H149,2)</f>
        <v>0</v>
      </c>
      <c r="K149" s="183" t="s">
        <v>126</v>
      </c>
      <c r="L149" s="38"/>
      <c r="M149" s="187" t="s">
        <v>1</v>
      </c>
      <c r="N149" s="188" t="s">
        <v>40</v>
      </c>
      <c r="O149" s="70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1" t="s">
        <v>127</v>
      </c>
      <c r="AT149" s="191" t="s">
        <v>122</v>
      </c>
      <c r="AU149" s="191" t="s">
        <v>85</v>
      </c>
      <c r="AY149" s="16" t="s">
        <v>120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83</v>
      </c>
      <c r="BK149" s="192">
        <f>ROUND(I149*H149,2)</f>
        <v>0</v>
      </c>
      <c r="BL149" s="16" t="s">
        <v>127</v>
      </c>
      <c r="BM149" s="191" t="s">
        <v>191</v>
      </c>
    </row>
    <row r="150" spans="1:65" s="13" customFormat="1" ht="11.25">
      <c r="B150" s="193"/>
      <c r="C150" s="194"/>
      <c r="D150" s="195" t="s">
        <v>181</v>
      </c>
      <c r="E150" s="196" t="s">
        <v>1</v>
      </c>
      <c r="F150" s="197" t="s">
        <v>182</v>
      </c>
      <c r="G150" s="194"/>
      <c r="H150" s="196" t="s">
        <v>1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181</v>
      </c>
      <c r="AU150" s="203" t="s">
        <v>85</v>
      </c>
      <c r="AV150" s="13" t="s">
        <v>83</v>
      </c>
      <c r="AW150" s="13" t="s">
        <v>31</v>
      </c>
      <c r="AX150" s="13" t="s">
        <v>75</v>
      </c>
      <c r="AY150" s="203" t="s">
        <v>120</v>
      </c>
    </row>
    <row r="151" spans="1:65" s="14" customFormat="1" ht="11.25">
      <c r="B151" s="204"/>
      <c r="C151" s="205"/>
      <c r="D151" s="195" t="s">
        <v>181</v>
      </c>
      <c r="E151" s="206" t="s">
        <v>1</v>
      </c>
      <c r="F151" s="207" t="s">
        <v>183</v>
      </c>
      <c r="G151" s="205"/>
      <c r="H151" s="208">
        <v>16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181</v>
      </c>
      <c r="AU151" s="214" t="s">
        <v>85</v>
      </c>
      <c r="AV151" s="14" t="s">
        <v>85</v>
      </c>
      <c r="AW151" s="14" t="s">
        <v>31</v>
      </c>
      <c r="AX151" s="14" t="s">
        <v>83</v>
      </c>
      <c r="AY151" s="214" t="s">
        <v>120</v>
      </c>
    </row>
    <row r="152" spans="1:65" s="2" customFormat="1" ht="24.2" customHeight="1">
      <c r="A152" s="33"/>
      <c r="B152" s="34"/>
      <c r="C152" s="181" t="s">
        <v>192</v>
      </c>
      <c r="D152" s="181" t="s">
        <v>122</v>
      </c>
      <c r="E152" s="182" t="s">
        <v>193</v>
      </c>
      <c r="F152" s="183" t="s">
        <v>194</v>
      </c>
      <c r="G152" s="184" t="s">
        <v>139</v>
      </c>
      <c r="H152" s="185">
        <v>4</v>
      </c>
      <c r="I152" s="186"/>
      <c r="J152" s="185">
        <f>ROUND(I152*H152,2)</f>
        <v>0</v>
      </c>
      <c r="K152" s="183" t="s">
        <v>126</v>
      </c>
      <c r="L152" s="38"/>
      <c r="M152" s="187" t="s">
        <v>1</v>
      </c>
      <c r="N152" s="188" t="s">
        <v>40</v>
      </c>
      <c r="O152" s="70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1" t="s">
        <v>127</v>
      </c>
      <c r="AT152" s="191" t="s">
        <v>122</v>
      </c>
      <c r="AU152" s="191" t="s">
        <v>85</v>
      </c>
      <c r="AY152" s="16" t="s">
        <v>120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6" t="s">
        <v>83</v>
      </c>
      <c r="BK152" s="192">
        <f>ROUND(I152*H152,2)</f>
        <v>0</v>
      </c>
      <c r="BL152" s="16" t="s">
        <v>127</v>
      </c>
      <c r="BM152" s="191" t="s">
        <v>195</v>
      </c>
    </row>
    <row r="153" spans="1:65" s="13" customFormat="1" ht="11.25">
      <c r="B153" s="193"/>
      <c r="C153" s="194"/>
      <c r="D153" s="195" t="s">
        <v>181</v>
      </c>
      <c r="E153" s="196" t="s">
        <v>1</v>
      </c>
      <c r="F153" s="197" t="s">
        <v>182</v>
      </c>
      <c r="G153" s="194"/>
      <c r="H153" s="196" t="s">
        <v>1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181</v>
      </c>
      <c r="AU153" s="203" t="s">
        <v>85</v>
      </c>
      <c r="AV153" s="13" t="s">
        <v>83</v>
      </c>
      <c r="AW153" s="13" t="s">
        <v>31</v>
      </c>
      <c r="AX153" s="13" t="s">
        <v>75</v>
      </c>
      <c r="AY153" s="203" t="s">
        <v>120</v>
      </c>
    </row>
    <row r="154" spans="1:65" s="14" customFormat="1" ht="11.25">
      <c r="B154" s="204"/>
      <c r="C154" s="205"/>
      <c r="D154" s="195" t="s">
        <v>181</v>
      </c>
      <c r="E154" s="206" t="s">
        <v>1</v>
      </c>
      <c r="F154" s="207" t="s">
        <v>187</v>
      </c>
      <c r="G154" s="205"/>
      <c r="H154" s="208">
        <v>4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181</v>
      </c>
      <c r="AU154" s="214" t="s">
        <v>85</v>
      </c>
      <c r="AV154" s="14" t="s">
        <v>85</v>
      </c>
      <c r="AW154" s="14" t="s">
        <v>31</v>
      </c>
      <c r="AX154" s="14" t="s">
        <v>83</v>
      </c>
      <c r="AY154" s="214" t="s">
        <v>120</v>
      </c>
    </row>
    <row r="155" spans="1:65" s="2" customFormat="1" ht="24.2" customHeight="1">
      <c r="A155" s="33"/>
      <c r="B155" s="34"/>
      <c r="C155" s="181" t="s">
        <v>196</v>
      </c>
      <c r="D155" s="181" t="s">
        <v>122</v>
      </c>
      <c r="E155" s="182" t="s">
        <v>197</v>
      </c>
      <c r="F155" s="183" t="s">
        <v>198</v>
      </c>
      <c r="G155" s="184" t="s">
        <v>139</v>
      </c>
      <c r="H155" s="185">
        <v>16</v>
      </c>
      <c r="I155" s="186"/>
      <c r="J155" s="185">
        <f>ROUND(I155*H155,2)</f>
        <v>0</v>
      </c>
      <c r="K155" s="183" t="s">
        <v>126</v>
      </c>
      <c r="L155" s="38"/>
      <c r="M155" s="187" t="s">
        <v>1</v>
      </c>
      <c r="N155" s="188" t="s">
        <v>40</v>
      </c>
      <c r="O155" s="70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1" t="s">
        <v>127</v>
      </c>
      <c r="AT155" s="191" t="s">
        <v>122</v>
      </c>
      <c r="AU155" s="191" t="s">
        <v>85</v>
      </c>
      <c r="AY155" s="16" t="s">
        <v>120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6" t="s">
        <v>83</v>
      </c>
      <c r="BK155" s="192">
        <f>ROUND(I155*H155,2)</f>
        <v>0</v>
      </c>
      <c r="BL155" s="16" t="s">
        <v>127</v>
      </c>
      <c r="BM155" s="191" t="s">
        <v>199</v>
      </c>
    </row>
    <row r="156" spans="1:65" s="13" customFormat="1" ht="11.25">
      <c r="B156" s="193"/>
      <c r="C156" s="194"/>
      <c r="D156" s="195" t="s">
        <v>181</v>
      </c>
      <c r="E156" s="196" t="s">
        <v>1</v>
      </c>
      <c r="F156" s="197" t="s">
        <v>182</v>
      </c>
      <c r="G156" s="194"/>
      <c r="H156" s="196" t="s">
        <v>1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181</v>
      </c>
      <c r="AU156" s="203" t="s">
        <v>85</v>
      </c>
      <c r="AV156" s="13" t="s">
        <v>83</v>
      </c>
      <c r="AW156" s="13" t="s">
        <v>31</v>
      </c>
      <c r="AX156" s="13" t="s">
        <v>75</v>
      </c>
      <c r="AY156" s="203" t="s">
        <v>120</v>
      </c>
    </row>
    <row r="157" spans="1:65" s="14" customFormat="1" ht="11.25">
      <c r="B157" s="204"/>
      <c r="C157" s="205"/>
      <c r="D157" s="195" t="s">
        <v>181</v>
      </c>
      <c r="E157" s="206" t="s">
        <v>1</v>
      </c>
      <c r="F157" s="207" t="s">
        <v>183</v>
      </c>
      <c r="G157" s="205"/>
      <c r="H157" s="208">
        <v>16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181</v>
      </c>
      <c r="AU157" s="214" t="s">
        <v>85</v>
      </c>
      <c r="AV157" s="14" t="s">
        <v>85</v>
      </c>
      <c r="AW157" s="14" t="s">
        <v>31</v>
      </c>
      <c r="AX157" s="14" t="s">
        <v>83</v>
      </c>
      <c r="AY157" s="214" t="s">
        <v>120</v>
      </c>
    </row>
    <row r="158" spans="1:65" s="2" customFormat="1" ht="24.2" customHeight="1">
      <c r="A158" s="33"/>
      <c r="B158" s="34"/>
      <c r="C158" s="181" t="s">
        <v>200</v>
      </c>
      <c r="D158" s="181" t="s">
        <v>122</v>
      </c>
      <c r="E158" s="182" t="s">
        <v>201</v>
      </c>
      <c r="F158" s="183" t="s">
        <v>202</v>
      </c>
      <c r="G158" s="184" t="s">
        <v>139</v>
      </c>
      <c r="H158" s="185">
        <v>4</v>
      </c>
      <c r="I158" s="186"/>
      <c r="J158" s="185">
        <f>ROUND(I158*H158,2)</f>
        <v>0</v>
      </c>
      <c r="K158" s="183" t="s">
        <v>126</v>
      </c>
      <c r="L158" s="38"/>
      <c r="M158" s="187" t="s">
        <v>1</v>
      </c>
      <c r="N158" s="188" t="s">
        <v>40</v>
      </c>
      <c r="O158" s="70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1" t="s">
        <v>127</v>
      </c>
      <c r="AT158" s="191" t="s">
        <v>122</v>
      </c>
      <c r="AU158" s="191" t="s">
        <v>85</v>
      </c>
      <c r="AY158" s="16" t="s">
        <v>120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6" t="s">
        <v>83</v>
      </c>
      <c r="BK158" s="192">
        <f>ROUND(I158*H158,2)</f>
        <v>0</v>
      </c>
      <c r="BL158" s="16" t="s">
        <v>127</v>
      </c>
      <c r="BM158" s="191" t="s">
        <v>203</v>
      </c>
    </row>
    <row r="159" spans="1:65" s="13" customFormat="1" ht="11.25">
      <c r="B159" s="193"/>
      <c r="C159" s="194"/>
      <c r="D159" s="195" t="s">
        <v>181</v>
      </c>
      <c r="E159" s="196" t="s">
        <v>1</v>
      </c>
      <c r="F159" s="197" t="s">
        <v>182</v>
      </c>
      <c r="G159" s="194"/>
      <c r="H159" s="196" t="s">
        <v>1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181</v>
      </c>
      <c r="AU159" s="203" t="s">
        <v>85</v>
      </c>
      <c r="AV159" s="13" t="s">
        <v>83</v>
      </c>
      <c r="AW159" s="13" t="s">
        <v>31</v>
      </c>
      <c r="AX159" s="13" t="s">
        <v>75</v>
      </c>
      <c r="AY159" s="203" t="s">
        <v>120</v>
      </c>
    </row>
    <row r="160" spans="1:65" s="14" customFormat="1" ht="11.25">
      <c r="B160" s="204"/>
      <c r="C160" s="205"/>
      <c r="D160" s="195" t="s">
        <v>181</v>
      </c>
      <c r="E160" s="206" t="s">
        <v>1</v>
      </c>
      <c r="F160" s="207" t="s">
        <v>187</v>
      </c>
      <c r="G160" s="205"/>
      <c r="H160" s="208">
        <v>4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181</v>
      </c>
      <c r="AU160" s="214" t="s">
        <v>85</v>
      </c>
      <c r="AV160" s="14" t="s">
        <v>85</v>
      </c>
      <c r="AW160" s="14" t="s">
        <v>31</v>
      </c>
      <c r="AX160" s="14" t="s">
        <v>83</v>
      </c>
      <c r="AY160" s="214" t="s">
        <v>120</v>
      </c>
    </row>
    <row r="161" spans="1:65" s="2" customFormat="1" ht="14.45" customHeight="1">
      <c r="A161" s="33"/>
      <c r="B161" s="34"/>
      <c r="C161" s="181" t="s">
        <v>204</v>
      </c>
      <c r="D161" s="181" t="s">
        <v>122</v>
      </c>
      <c r="E161" s="182" t="s">
        <v>205</v>
      </c>
      <c r="F161" s="183" t="s">
        <v>206</v>
      </c>
      <c r="G161" s="184" t="s">
        <v>135</v>
      </c>
      <c r="H161" s="185">
        <v>1</v>
      </c>
      <c r="I161" s="186"/>
      <c r="J161" s="185">
        <f>ROUND(I161*H161,2)</f>
        <v>0</v>
      </c>
      <c r="K161" s="183" t="s">
        <v>1</v>
      </c>
      <c r="L161" s="38"/>
      <c r="M161" s="187" t="s">
        <v>1</v>
      </c>
      <c r="N161" s="188" t="s">
        <v>40</v>
      </c>
      <c r="O161" s="70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1" t="s">
        <v>127</v>
      </c>
      <c r="AT161" s="191" t="s">
        <v>122</v>
      </c>
      <c r="AU161" s="191" t="s">
        <v>85</v>
      </c>
      <c r="AY161" s="16" t="s">
        <v>120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6" t="s">
        <v>83</v>
      </c>
      <c r="BK161" s="192">
        <f>ROUND(I161*H161,2)</f>
        <v>0</v>
      </c>
      <c r="BL161" s="16" t="s">
        <v>127</v>
      </c>
      <c r="BM161" s="191" t="s">
        <v>207</v>
      </c>
    </row>
    <row r="162" spans="1:65" s="2" customFormat="1" ht="24.2" customHeight="1">
      <c r="A162" s="33"/>
      <c r="B162" s="34"/>
      <c r="C162" s="181" t="s">
        <v>7</v>
      </c>
      <c r="D162" s="181" t="s">
        <v>122</v>
      </c>
      <c r="E162" s="182" t="s">
        <v>208</v>
      </c>
      <c r="F162" s="183" t="s">
        <v>209</v>
      </c>
      <c r="G162" s="184" t="s">
        <v>125</v>
      </c>
      <c r="H162" s="185">
        <v>90</v>
      </c>
      <c r="I162" s="186"/>
      <c r="J162" s="185">
        <f>ROUND(I162*H162,2)</f>
        <v>0</v>
      </c>
      <c r="K162" s="183" t="s">
        <v>126</v>
      </c>
      <c r="L162" s="38"/>
      <c r="M162" s="187" t="s">
        <v>1</v>
      </c>
      <c r="N162" s="188" t="s">
        <v>40</v>
      </c>
      <c r="O162" s="70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1" t="s">
        <v>127</v>
      </c>
      <c r="AT162" s="191" t="s">
        <v>122</v>
      </c>
      <c r="AU162" s="191" t="s">
        <v>85</v>
      </c>
      <c r="AY162" s="16" t="s">
        <v>120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6" t="s">
        <v>83</v>
      </c>
      <c r="BK162" s="192">
        <f>ROUND(I162*H162,2)</f>
        <v>0</v>
      </c>
      <c r="BL162" s="16" t="s">
        <v>127</v>
      </c>
      <c r="BM162" s="191" t="s">
        <v>210</v>
      </c>
    </row>
    <row r="163" spans="1:65" s="13" customFormat="1" ht="11.25">
      <c r="B163" s="193"/>
      <c r="C163" s="194"/>
      <c r="D163" s="195" t="s">
        <v>181</v>
      </c>
      <c r="E163" s="196" t="s">
        <v>1</v>
      </c>
      <c r="F163" s="197" t="s">
        <v>211</v>
      </c>
      <c r="G163" s="194"/>
      <c r="H163" s="196" t="s">
        <v>1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181</v>
      </c>
      <c r="AU163" s="203" t="s">
        <v>85</v>
      </c>
      <c r="AV163" s="13" t="s">
        <v>83</v>
      </c>
      <c r="AW163" s="13" t="s">
        <v>31</v>
      </c>
      <c r="AX163" s="13" t="s">
        <v>75</v>
      </c>
      <c r="AY163" s="203" t="s">
        <v>120</v>
      </c>
    </row>
    <row r="164" spans="1:65" s="13" customFormat="1" ht="11.25">
      <c r="B164" s="193"/>
      <c r="C164" s="194"/>
      <c r="D164" s="195" t="s">
        <v>181</v>
      </c>
      <c r="E164" s="196" t="s">
        <v>1</v>
      </c>
      <c r="F164" s="197" t="s">
        <v>212</v>
      </c>
      <c r="G164" s="194"/>
      <c r="H164" s="196" t="s">
        <v>1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181</v>
      </c>
      <c r="AU164" s="203" t="s">
        <v>85</v>
      </c>
      <c r="AV164" s="13" t="s">
        <v>83</v>
      </c>
      <c r="AW164" s="13" t="s">
        <v>31</v>
      </c>
      <c r="AX164" s="13" t="s">
        <v>75</v>
      </c>
      <c r="AY164" s="203" t="s">
        <v>120</v>
      </c>
    </row>
    <row r="165" spans="1:65" s="14" customFormat="1" ht="11.25">
      <c r="B165" s="204"/>
      <c r="C165" s="205"/>
      <c r="D165" s="195" t="s">
        <v>181</v>
      </c>
      <c r="E165" s="206" t="s">
        <v>1</v>
      </c>
      <c r="F165" s="207" t="s">
        <v>213</v>
      </c>
      <c r="G165" s="205"/>
      <c r="H165" s="208">
        <v>90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181</v>
      </c>
      <c r="AU165" s="214" t="s">
        <v>85</v>
      </c>
      <c r="AV165" s="14" t="s">
        <v>85</v>
      </c>
      <c r="AW165" s="14" t="s">
        <v>31</v>
      </c>
      <c r="AX165" s="14" t="s">
        <v>83</v>
      </c>
      <c r="AY165" s="214" t="s">
        <v>120</v>
      </c>
    </row>
    <row r="166" spans="1:65" s="2" customFormat="1" ht="24.2" customHeight="1">
      <c r="A166" s="33"/>
      <c r="B166" s="34"/>
      <c r="C166" s="181" t="s">
        <v>214</v>
      </c>
      <c r="D166" s="181" t="s">
        <v>122</v>
      </c>
      <c r="E166" s="182" t="s">
        <v>215</v>
      </c>
      <c r="F166" s="183" t="s">
        <v>216</v>
      </c>
      <c r="G166" s="184" t="s">
        <v>217</v>
      </c>
      <c r="H166" s="185">
        <v>70.47</v>
      </c>
      <c r="I166" s="186"/>
      <c r="J166" s="185">
        <f>ROUND(I166*H166,2)</f>
        <v>0</v>
      </c>
      <c r="K166" s="183" t="s">
        <v>126</v>
      </c>
      <c r="L166" s="38"/>
      <c r="M166" s="187" t="s">
        <v>1</v>
      </c>
      <c r="N166" s="188" t="s">
        <v>40</v>
      </c>
      <c r="O166" s="70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1" t="s">
        <v>127</v>
      </c>
      <c r="AT166" s="191" t="s">
        <v>122</v>
      </c>
      <c r="AU166" s="191" t="s">
        <v>85</v>
      </c>
      <c r="AY166" s="16" t="s">
        <v>120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6" t="s">
        <v>83</v>
      </c>
      <c r="BK166" s="192">
        <f>ROUND(I166*H166,2)</f>
        <v>0</v>
      </c>
      <c r="BL166" s="16" t="s">
        <v>127</v>
      </c>
      <c r="BM166" s="191" t="s">
        <v>218</v>
      </c>
    </row>
    <row r="167" spans="1:65" s="13" customFormat="1" ht="11.25">
      <c r="B167" s="193"/>
      <c r="C167" s="194"/>
      <c r="D167" s="195" t="s">
        <v>181</v>
      </c>
      <c r="E167" s="196" t="s">
        <v>1</v>
      </c>
      <c r="F167" s="197" t="s">
        <v>219</v>
      </c>
      <c r="G167" s="194"/>
      <c r="H167" s="196" t="s">
        <v>1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181</v>
      </c>
      <c r="AU167" s="203" t="s">
        <v>85</v>
      </c>
      <c r="AV167" s="13" t="s">
        <v>83</v>
      </c>
      <c r="AW167" s="13" t="s">
        <v>31</v>
      </c>
      <c r="AX167" s="13" t="s">
        <v>75</v>
      </c>
      <c r="AY167" s="203" t="s">
        <v>120</v>
      </c>
    </row>
    <row r="168" spans="1:65" s="13" customFormat="1" ht="11.25">
      <c r="B168" s="193"/>
      <c r="C168" s="194"/>
      <c r="D168" s="195" t="s">
        <v>181</v>
      </c>
      <c r="E168" s="196" t="s">
        <v>1</v>
      </c>
      <c r="F168" s="197" t="s">
        <v>220</v>
      </c>
      <c r="G168" s="194"/>
      <c r="H168" s="196" t="s">
        <v>1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181</v>
      </c>
      <c r="AU168" s="203" t="s">
        <v>85</v>
      </c>
      <c r="AV168" s="13" t="s">
        <v>83</v>
      </c>
      <c r="AW168" s="13" t="s">
        <v>31</v>
      </c>
      <c r="AX168" s="13" t="s">
        <v>75</v>
      </c>
      <c r="AY168" s="203" t="s">
        <v>120</v>
      </c>
    </row>
    <row r="169" spans="1:65" s="14" customFormat="1" ht="11.25">
      <c r="B169" s="204"/>
      <c r="C169" s="205"/>
      <c r="D169" s="195" t="s">
        <v>181</v>
      </c>
      <c r="E169" s="206" t="s">
        <v>1</v>
      </c>
      <c r="F169" s="207" t="s">
        <v>221</v>
      </c>
      <c r="G169" s="205"/>
      <c r="H169" s="208">
        <v>70.47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181</v>
      </c>
      <c r="AU169" s="214" t="s">
        <v>85</v>
      </c>
      <c r="AV169" s="14" t="s">
        <v>85</v>
      </c>
      <c r="AW169" s="14" t="s">
        <v>31</v>
      </c>
      <c r="AX169" s="14" t="s">
        <v>83</v>
      </c>
      <c r="AY169" s="214" t="s">
        <v>120</v>
      </c>
    </row>
    <row r="170" spans="1:65" s="2" customFormat="1" ht="24.2" customHeight="1">
      <c r="A170" s="33"/>
      <c r="B170" s="34"/>
      <c r="C170" s="181" t="s">
        <v>222</v>
      </c>
      <c r="D170" s="181" t="s">
        <v>122</v>
      </c>
      <c r="E170" s="182" t="s">
        <v>223</v>
      </c>
      <c r="F170" s="183" t="s">
        <v>224</v>
      </c>
      <c r="G170" s="184" t="s">
        <v>135</v>
      </c>
      <c r="H170" s="185">
        <v>1</v>
      </c>
      <c r="I170" s="186"/>
      <c r="J170" s="185">
        <f>ROUND(I170*H170,2)</f>
        <v>0</v>
      </c>
      <c r="K170" s="183" t="s">
        <v>1</v>
      </c>
      <c r="L170" s="38"/>
      <c r="M170" s="187" t="s">
        <v>1</v>
      </c>
      <c r="N170" s="188" t="s">
        <v>40</v>
      </c>
      <c r="O170" s="70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1" t="s">
        <v>127</v>
      </c>
      <c r="AT170" s="191" t="s">
        <v>122</v>
      </c>
      <c r="AU170" s="191" t="s">
        <v>85</v>
      </c>
      <c r="AY170" s="16" t="s">
        <v>120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83</v>
      </c>
      <c r="BK170" s="192">
        <f>ROUND(I170*H170,2)</f>
        <v>0</v>
      </c>
      <c r="BL170" s="16" t="s">
        <v>127</v>
      </c>
      <c r="BM170" s="191" t="s">
        <v>225</v>
      </c>
    </row>
    <row r="171" spans="1:65" s="2" customFormat="1" ht="24.2" customHeight="1">
      <c r="A171" s="33"/>
      <c r="B171" s="34"/>
      <c r="C171" s="181" t="s">
        <v>226</v>
      </c>
      <c r="D171" s="181" t="s">
        <v>122</v>
      </c>
      <c r="E171" s="182" t="s">
        <v>227</v>
      </c>
      <c r="F171" s="183" t="s">
        <v>228</v>
      </c>
      <c r="G171" s="184" t="s">
        <v>217</v>
      </c>
      <c r="H171" s="185">
        <v>33</v>
      </c>
      <c r="I171" s="186"/>
      <c r="J171" s="185">
        <f>ROUND(I171*H171,2)</f>
        <v>0</v>
      </c>
      <c r="K171" s="183" t="s">
        <v>126</v>
      </c>
      <c r="L171" s="38"/>
      <c r="M171" s="187" t="s">
        <v>1</v>
      </c>
      <c r="N171" s="188" t="s">
        <v>40</v>
      </c>
      <c r="O171" s="70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1" t="s">
        <v>127</v>
      </c>
      <c r="AT171" s="191" t="s">
        <v>122</v>
      </c>
      <c r="AU171" s="191" t="s">
        <v>85</v>
      </c>
      <c r="AY171" s="16" t="s">
        <v>120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6" t="s">
        <v>83</v>
      </c>
      <c r="BK171" s="192">
        <f>ROUND(I171*H171,2)</f>
        <v>0</v>
      </c>
      <c r="BL171" s="16" t="s">
        <v>127</v>
      </c>
      <c r="BM171" s="191" t="s">
        <v>229</v>
      </c>
    </row>
    <row r="172" spans="1:65" s="13" customFormat="1" ht="11.25">
      <c r="B172" s="193"/>
      <c r="C172" s="194"/>
      <c r="D172" s="195" t="s">
        <v>181</v>
      </c>
      <c r="E172" s="196" t="s">
        <v>1</v>
      </c>
      <c r="F172" s="197" t="s">
        <v>230</v>
      </c>
      <c r="G172" s="194"/>
      <c r="H172" s="196" t="s">
        <v>1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181</v>
      </c>
      <c r="AU172" s="203" t="s">
        <v>85</v>
      </c>
      <c r="AV172" s="13" t="s">
        <v>83</v>
      </c>
      <c r="AW172" s="13" t="s">
        <v>31</v>
      </c>
      <c r="AX172" s="13" t="s">
        <v>75</v>
      </c>
      <c r="AY172" s="203" t="s">
        <v>120</v>
      </c>
    </row>
    <row r="173" spans="1:65" s="13" customFormat="1" ht="11.25">
      <c r="B173" s="193"/>
      <c r="C173" s="194"/>
      <c r="D173" s="195" t="s">
        <v>181</v>
      </c>
      <c r="E173" s="196" t="s">
        <v>1</v>
      </c>
      <c r="F173" s="197" t="s">
        <v>231</v>
      </c>
      <c r="G173" s="194"/>
      <c r="H173" s="196" t="s">
        <v>1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181</v>
      </c>
      <c r="AU173" s="203" t="s">
        <v>85</v>
      </c>
      <c r="AV173" s="13" t="s">
        <v>83</v>
      </c>
      <c r="AW173" s="13" t="s">
        <v>31</v>
      </c>
      <c r="AX173" s="13" t="s">
        <v>75</v>
      </c>
      <c r="AY173" s="203" t="s">
        <v>120</v>
      </c>
    </row>
    <row r="174" spans="1:65" s="14" customFormat="1" ht="11.25">
      <c r="B174" s="204"/>
      <c r="C174" s="205"/>
      <c r="D174" s="195" t="s">
        <v>181</v>
      </c>
      <c r="E174" s="206" t="s">
        <v>1</v>
      </c>
      <c r="F174" s="207" t="s">
        <v>232</v>
      </c>
      <c r="G174" s="205"/>
      <c r="H174" s="208">
        <v>33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181</v>
      </c>
      <c r="AU174" s="214" t="s">
        <v>85</v>
      </c>
      <c r="AV174" s="14" t="s">
        <v>85</v>
      </c>
      <c r="AW174" s="14" t="s">
        <v>31</v>
      </c>
      <c r="AX174" s="14" t="s">
        <v>83</v>
      </c>
      <c r="AY174" s="214" t="s">
        <v>120</v>
      </c>
    </row>
    <row r="175" spans="1:65" s="2" customFormat="1" ht="24.2" customHeight="1">
      <c r="A175" s="33"/>
      <c r="B175" s="34"/>
      <c r="C175" s="181" t="s">
        <v>233</v>
      </c>
      <c r="D175" s="181" t="s">
        <v>122</v>
      </c>
      <c r="E175" s="182" t="s">
        <v>234</v>
      </c>
      <c r="F175" s="183" t="s">
        <v>235</v>
      </c>
      <c r="G175" s="184" t="s">
        <v>217</v>
      </c>
      <c r="H175" s="185">
        <v>10.199999999999999</v>
      </c>
      <c r="I175" s="186"/>
      <c r="J175" s="185">
        <f>ROUND(I175*H175,2)</f>
        <v>0</v>
      </c>
      <c r="K175" s="183" t="s">
        <v>126</v>
      </c>
      <c r="L175" s="38"/>
      <c r="M175" s="187" t="s">
        <v>1</v>
      </c>
      <c r="N175" s="188" t="s">
        <v>40</v>
      </c>
      <c r="O175" s="70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1" t="s">
        <v>127</v>
      </c>
      <c r="AT175" s="191" t="s">
        <v>122</v>
      </c>
      <c r="AU175" s="191" t="s">
        <v>85</v>
      </c>
      <c r="AY175" s="16" t="s">
        <v>120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6" t="s">
        <v>83</v>
      </c>
      <c r="BK175" s="192">
        <f>ROUND(I175*H175,2)</f>
        <v>0</v>
      </c>
      <c r="BL175" s="16" t="s">
        <v>127</v>
      </c>
      <c r="BM175" s="191" t="s">
        <v>236</v>
      </c>
    </row>
    <row r="176" spans="1:65" s="13" customFormat="1" ht="11.25">
      <c r="B176" s="193"/>
      <c r="C176" s="194"/>
      <c r="D176" s="195" t="s">
        <v>181</v>
      </c>
      <c r="E176" s="196" t="s">
        <v>1</v>
      </c>
      <c r="F176" s="197" t="s">
        <v>237</v>
      </c>
      <c r="G176" s="194"/>
      <c r="H176" s="196" t="s">
        <v>1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181</v>
      </c>
      <c r="AU176" s="203" t="s">
        <v>85</v>
      </c>
      <c r="AV176" s="13" t="s">
        <v>83</v>
      </c>
      <c r="AW176" s="13" t="s">
        <v>31</v>
      </c>
      <c r="AX176" s="13" t="s">
        <v>75</v>
      </c>
      <c r="AY176" s="203" t="s">
        <v>120</v>
      </c>
    </row>
    <row r="177" spans="1:65" s="14" customFormat="1" ht="11.25">
      <c r="B177" s="204"/>
      <c r="C177" s="205"/>
      <c r="D177" s="195" t="s">
        <v>181</v>
      </c>
      <c r="E177" s="206" t="s">
        <v>1</v>
      </c>
      <c r="F177" s="207" t="s">
        <v>238</v>
      </c>
      <c r="G177" s="205"/>
      <c r="H177" s="208">
        <v>10.199999999999999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181</v>
      </c>
      <c r="AU177" s="214" t="s">
        <v>85</v>
      </c>
      <c r="AV177" s="14" t="s">
        <v>85</v>
      </c>
      <c r="AW177" s="14" t="s">
        <v>31</v>
      </c>
      <c r="AX177" s="14" t="s">
        <v>83</v>
      </c>
      <c r="AY177" s="214" t="s">
        <v>120</v>
      </c>
    </row>
    <row r="178" spans="1:65" s="2" customFormat="1" ht="24.2" customHeight="1">
      <c r="A178" s="33"/>
      <c r="B178" s="34"/>
      <c r="C178" s="181" t="s">
        <v>239</v>
      </c>
      <c r="D178" s="181" t="s">
        <v>122</v>
      </c>
      <c r="E178" s="182" t="s">
        <v>240</v>
      </c>
      <c r="F178" s="183" t="s">
        <v>241</v>
      </c>
      <c r="G178" s="184" t="s">
        <v>217</v>
      </c>
      <c r="H178" s="185">
        <v>90.27</v>
      </c>
      <c r="I178" s="186"/>
      <c r="J178" s="185">
        <f>ROUND(I178*H178,2)</f>
        <v>0</v>
      </c>
      <c r="K178" s="183" t="s">
        <v>126</v>
      </c>
      <c r="L178" s="38"/>
      <c r="M178" s="187" t="s">
        <v>1</v>
      </c>
      <c r="N178" s="188" t="s">
        <v>40</v>
      </c>
      <c r="O178" s="70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1" t="s">
        <v>127</v>
      </c>
      <c r="AT178" s="191" t="s">
        <v>122</v>
      </c>
      <c r="AU178" s="191" t="s">
        <v>85</v>
      </c>
      <c r="AY178" s="16" t="s">
        <v>120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6" t="s">
        <v>83</v>
      </c>
      <c r="BK178" s="192">
        <f>ROUND(I178*H178,2)</f>
        <v>0</v>
      </c>
      <c r="BL178" s="16" t="s">
        <v>127</v>
      </c>
      <c r="BM178" s="191" t="s">
        <v>242</v>
      </c>
    </row>
    <row r="179" spans="1:65" s="13" customFormat="1" ht="11.25">
      <c r="B179" s="193"/>
      <c r="C179" s="194"/>
      <c r="D179" s="195" t="s">
        <v>181</v>
      </c>
      <c r="E179" s="196" t="s">
        <v>1</v>
      </c>
      <c r="F179" s="197" t="s">
        <v>243</v>
      </c>
      <c r="G179" s="194"/>
      <c r="H179" s="196" t="s">
        <v>1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181</v>
      </c>
      <c r="AU179" s="203" t="s">
        <v>85</v>
      </c>
      <c r="AV179" s="13" t="s">
        <v>83</v>
      </c>
      <c r="AW179" s="13" t="s">
        <v>31</v>
      </c>
      <c r="AX179" s="13" t="s">
        <v>75</v>
      </c>
      <c r="AY179" s="203" t="s">
        <v>120</v>
      </c>
    </row>
    <row r="180" spans="1:65" s="14" customFormat="1" ht="11.25">
      <c r="B180" s="204"/>
      <c r="C180" s="205"/>
      <c r="D180" s="195" t="s">
        <v>181</v>
      </c>
      <c r="E180" s="206" t="s">
        <v>1</v>
      </c>
      <c r="F180" s="207" t="s">
        <v>244</v>
      </c>
      <c r="G180" s="205"/>
      <c r="H180" s="208">
        <v>90.27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181</v>
      </c>
      <c r="AU180" s="214" t="s">
        <v>85</v>
      </c>
      <c r="AV180" s="14" t="s">
        <v>85</v>
      </c>
      <c r="AW180" s="14" t="s">
        <v>31</v>
      </c>
      <c r="AX180" s="14" t="s">
        <v>83</v>
      </c>
      <c r="AY180" s="214" t="s">
        <v>120</v>
      </c>
    </row>
    <row r="181" spans="1:65" s="2" customFormat="1" ht="14.45" customHeight="1">
      <c r="A181" s="33"/>
      <c r="B181" s="34"/>
      <c r="C181" s="181" t="s">
        <v>245</v>
      </c>
      <c r="D181" s="181" t="s">
        <v>122</v>
      </c>
      <c r="E181" s="182" t="s">
        <v>246</v>
      </c>
      <c r="F181" s="183" t="s">
        <v>247</v>
      </c>
      <c r="G181" s="184" t="s">
        <v>217</v>
      </c>
      <c r="H181" s="185">
        <v>90.27</v>
      </c>
      <c r="I181" s="186"/>
      <c r="J181" s="185">
        <f>ROUND(I181*H181,2)</f>
        <v>0</v>
      </c>
      <c r="K181" s="183" t="s">
        <v>126</v>
      </c>
      <c r="L181" s="38"/>
      <c r="M181" s="187" t="s">
        <v>1</v>
      </c>
      <c r="N181" s="188" t="s">
        <v>40</v>
      </c>
      <c r="O181" s="70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1" t="s">
        <v>127</v>
      </c>
      <c r="AT181" s="191" t="s">
        <v>122</v>
      </c>
      <c r="AU181" s="191" t="s">
        <v>85</v>
      </c>
      <c r="AY181" s="16" t="s">
        <v>120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6" t="s">
        <v>83</v>
      </c>
      <c r="BK181" s="192">
        <f>ROUND(I181*H181,2)</f>
        <v>0</v>
      </c>
      <c r="BL181" s="16" t="s">
        <v>127</v>
      </c>
      <c r="BM181" s="191" t="s">
        <v>248</v>
      </c>
    </row>
    <row r="182" spans="1:65" s="2" customFormat="1" ht="24.2" customHeight="1">
      <c r="A182" s="33"/>
      <c r="B182" s="34"/>
      <c r="C182" s="181" t="s">
        <v>249</v>
      </c>
      <c r="D182" s="181" t="s">
        <v>122</v>
      </c>
      <c r="E182" s="182" t="s">
        <v>250</v>
      </c>
      <c r="F182" s="183" t="s">
        <v>251</v>
      </c>
      <c r="G182" s="184" t="s">
        <v>252</v>
      </c>
      <c r="H182" s="185">
        <v>153.46</v>
      </c>
      <c r="I182" s="186"/>
      <c r="J182" s="185">
        <f>ROUND(I182*H182,2)</f>
        <v>0</v>
      </c>
      <c r="K182" s="183" t="s">
        <v>126</v>
      </c>
      <c r="L182" s="38"/>
      <c r="M182" s="187" t="s">
        <v>1</v>
      </c>
      <c r="N182" s="188" t="s">
        <v>40</v>
      </c>
      <c r="O182" s="70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1" t="s">
        <v>127</v>
      </c>
      <c r="AT182" s="191" t="s">
        <v>122</v>
      </c>
      <c r="AU182" s="191" t="s">
        <v>85</v>
      </c>
      <c r="AY182" s="16" t="s">
        <v>120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6" t="s">
        <v>83</v>
      </c>
      <c r="BK182" s="192">
        <f>ROUND(I182*H182,2)</f>
        <v>0</v>
      </c>
      <c r="BL182" s="16" t="s">
        <v>127</v>
      </c>
      <c r="BM182" s="191" t="s">
        <v>253</v>
      </c>
    </row>
    <row r="183" spans="1:65" s="14" customFormat="1" ht="11.25">
      <c r="B183" s="204"/>
      <c r="C183" s="205"/>
      <c r="D183" s="195" t="s">
        <v>181</v>
      </c>
      <c r="E183" s="206" t="s">
        <v>1</v>
      </c>
      <c r="F183" s="207" t="s">
        <v>254</v>
      </c>
      <c r="G183" s="205"/>
      <c r="H183" s="208">
        <v>153.46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181</v>
      </c>
      <c r="AU183" s="214" t="s">
        <v>85</v>
      </c>
      <c r="AV183" s="14" t="s">
        <v>85</v>
      </c>
      <c r="AW183" s="14" t="s">
        <v>31</v>
      </c>
      <c r="AX183" s="14" t="s">
        <v>83</v>
      </c>
      <c r="AY183" s="214" t="s">
        <v>120</v>
      </c>
    </row>
    <row r="184" spans="1:65" s="2" customFormat="1" ht="24.2" customHeight="1">
      <c r="A184" s="33"/>
      <c r="B184" s="34"/>
      <c r="C184" s="181" t="s">
        <v>255</v>
      </c>
      <c r="D184" s="181" t="s">
        <v>122</v>
      </c>
      <c r="E184" s="182" t="s">
        <v>256</v>
      </c>
      <c r="F184" s="183" t="s">
        <v>257</v>
      </c>
      <c r="G184" s="184" t="s">
        <v>217</v>
      </c>
      <c r="H184" s="185">
        <v>33</v>
      </c>
      <c r="I184" s="186"/>
      <c r="J184" s="185">
        <f>ROUND(I184*H184,2)</f>
        <v>0</v>
      </c>
      <c r="K184" s="183" t="s">
        <v>126</v>
      </c>
      <c r="L184" s="38"/>
      <c r="M184" s="187" t="s">
        <v>1</v>
      </c>
      <c r="N184" s="188" t="s">
        <v>40</v>
      </c>
      <c r="O184" s="70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1" t="s">
        <v>127</v>
      </c>
      <c r="AT184" s="191" t="s">
        <v>122</v>
      </c>
      <c r="AU184" s="191" t="s">
        <v>85</v>
      </c>
      <c r="AY184" s="16" t="s">
        <v>120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6" t="s">
        <v>83</v>
      </c>
      <c r="BK184" s="192">
        <f>ROUND(I184*H184,2)</f>
        <v>0</v>
      </c>
      <c r="BL184" s="16" t="s">
        <v>127</v>
      </c>
      <c r="BM184" s="191" t="s">
        <v>258</v>
      </c>
    </row>
    <row r="185" spans="1:65" s="13" customFormat="1" ht="11.25">
      <c r="B185" s="193"/>
      <c r="C185" s="194"/>
      <c r="D185" s="195" t="s">
        <v>181</v>
      </c>
      <c r="E185" s="196" t="s">
        <v>1</v>
      </c>
      <c r="F185" s="197" t="s">
        <v>259</v>
      </c>
      <c r="G185" s="194"/>
      <c r="H185" s="196" t="s">
        <v>1</v>
      </c>
      <c r="I185" s="198"/>
      <c r="J185" s="194"/>
      <c r="K185" s="194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181</v>
      </c>
      <c r="AU185" s="203" t="s">
        <v>85</v>
      </c>
      <c r="AV185" s="13" t="s">
        <v>83</v>
      </c>
      <c r="AW185" s="13" t="s">
        <v>31</v>
      </c>
      <c r="AX185" s="13" t="s">
        <v>75</v>
      </c>
      <c r="AY185" s="203" t="s">
        <v>120</v>
      </c>
    </row>
    <row r="186" spans="1:65" s="14" customFormat="1" ht="11.25">
      <c r="B186" s="204"/>
      <c r="C186" s="205"/>
      <c r="D186" s="195" t="s">
        <v>181</v>
      </c>
      <c r="E186" s="206" t="s">
        <v>1</v>
      </c>
      <c r="F186" s="207" t="s">
        <v>232</v>
      </c>
      <c r="G186" s="205"/>
      <c r="H186" s="208">
        <v>33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181</v>
      </c>
      <c r="AU186" s="214" t="s">
        <v>85</v>
      </c>
      <c r="AV186" s="14" t="s">
        <v>85</v>
      </c>
      <c r="AW186" s="14" t="s">
        <v>31</v>
      </c>
      <c r="AX186" s="14" t="s">
        <v>83</v>
      </c>
      <c r="AY186" s="214" t="s">
        <v>120</v>
      </c>
    </row>
    <row r="187" spans="1:65" s="2" customFormat="1" ht="14.45" customHeight="1">
      <c r="A187" s="33"/>
      <c r="B187" s="34"/>
      <c r="C187" s="215" t="s">
        <v>260</v>
      </c>
      <c r="D187" s="215" t="s">
        <v>261</v>
      </c>
      <c r="E187" s="216" t="s">
        <v>262</v>
      </c>
      <c r="F187" s="217" t="s">
        <v>263</v>
      </c>
      <c r="G187" s="218" t="s">
        <v>252</v>
      </c>
      <c r="H187" s="219">
        <v>67.319999999999993</v>
      </c>
      <c r="I187" s="220"/>
      <c r="J187" s="219">
        <f>ROUND(I187*H187,2)</f>
        <v>0</v>
      </c>
      <c r="K187" s="217" t="s">
        <v>126</v>
      </c>
      <c r="L187" s="221"/>
      <c r="M187" s="222" t="s">
        <v>1</v>
      </c>
      <c r="N187" s="223" t="s">
        <v>40</v>
      </c>
      <c r="O187" s="70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1" t="s">
        <v>153</v>
      </c>
      <c r="AT187" s="191" t="s">
        <v>261</v>
      </c>
      <c r="AU187" s="191" t="s">
        <v>85</v>
      </c>
      <c r="AY187" s="16" t="s">
        <v>120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6" t="s">
        <v>83</v>
      </c>
      <c r="BK187" s="192">
        <f>ROUND(I187*H187,2)</f>
        <v>0</v>
      </c>
      <c r="BL187" s="16" t="s">
        <v>127</v>
      </c>
      <c r="BM187" s="191" t="s">
        <v>264</v>
      </c>
    </row>
    <row r="188" spans="1:65" s="13" customFormat="1" ht="11.25">
      <c r="B188" s="193"/>
      <c r="C188" s="194"/>
      <c r="D188" s="195" t="s">
        <v>181</v>
      </c>
      <c r="E188" s="196" t="s">
        <v>1</v>
      </c>
      <c r="F188" s="197" t="s">
        <v>265</v>
      </c>
      <c r="G188" s="194"/>
      <c r="H188" s="196" t="s">
        <v>1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181</v>
      </c>
      <c r="AU188" s="203" t="s">
        <v>85</v>
      </c>
      <c r="AV188" s="13" t="s">
        <v>83</v>
      </c>
      <c r="AW188" s="13" t="s">
        <v>31</v>
      </c>
      <c r="AX188" s="13" t="s">
        <v>75</v>
      </c>
      <c r="AY188" s="203" t="s">
        <v>120</v>
      </c>
    </row>
    <row r="189" spans="1:65" s="14" customFormat="1" ht="11.25">
      <c r="B189" s="204"/>
      <c r="C189" s="205"/>
      <c r="D189" s="195" t="s">
        <v>181</v>
      </c>
      <c r="E189" s="206" t="s">
        <v>1</v>
      </c>
      <c r="F189" s="207" t="s">
        <v>266</v>
      </c>
      <c r="G189" s="205"/>
      <c r="H189" s="208">
        <v>67.319999999999993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181</v>
      </c>
      <c r="AU189" s="214" t="s">
        <v>85</v>
      </c>
      <c r="AV189" s="14" t="s">
        <v>85</v>
      </c>
      <c r="AW189" s="14" t="s">
        <v>31</v>
      </c>
      <c r="AX189" s="14" t="s">
        <v>83</v>
      </c>
      <c r="AY189" s="214" t="s">
        <v>120</v>
      </c>
    </row>
    <row r="190" spans="1:65" s="13" customFormat="1" ht="11.25">
      <c r="B190" s="193"/>
      <c r="C190" s="194"/>
      <c r="D190" s="195" t="s">
        <v>181</v>
      </c>
      <c r="E190" s="196" t="s">
        <v>1</v>
      </c>
      <c r="F190" s="197" t="s">
        <v>267</v>
      </c>
      <c r="G190" s="194"/>
      <c r="H190" s="196" t="s">
        <v>1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181</v>
      </c>
      <c r="AU190" s="203" t="s">
        <v>85</v>
      </c>
      <c r="AV190" s="13" t="s">
        <v>83</v>
      </c>
      <c r="AW190" s="13" t="s">
        <v>31</v>
      </c>
      <c r="AX190" s="13" t="s">
        <v>75</v>
      </c>
      <c r="AY190" s="203" t="s">
        <v>120</v>
      </c>
    </row>
    <row r="191" spans="1:65" s="2" customFormat="1" ht="24.2" customHeight="1">
      <c r="A191" s="33"/>
      <c r="B191" s="34"/>
      <c r="C191" s="181" t="s">
        <v>268</v>
      </c>
      <c r="D191" s="181" t="s">
        <v>122</v>
      </c>
      <c r="E191" s="182" t="s">
        <v>269</v>
      </c>
      <c r="F191" s="183" t="s">
        <v>270</v>
      </c>
      <c r="G191" s="184" t="s">
        <v>125</v>
      </c>
      <c r="H191" s="185">
        <v>337</v>
      </c>
      <c r="I191" s="186"/>
      <c r="J191" s="185">
        <f>ROUND(I191*H191,2)</f>
        <v>0</v>
      </c>
      <c r="K191" s="183" t="s">
        <v>126</v>
      </c>
      <c r="L191" s="38"/>
      <c r="M191" s="187" t="s">
        <v>1</v>
      </c>
      <c r="N191" s="188" t="s">
        <v>40</v>
      </c>
      <c r="O191" s="70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1" t="s">
        <v>127</v>
      </c>
      <c r="AT191" s="191" t="s">
        <v>122</v>
      </c>
      <c r="AU191" s="191" t="s">
        <v>85</v>
      </c>
      <c r="AY191" s="16" t="s">
        <v>120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6" t="s">
        <v>83</v>
      </c>
      <c r="BK191" s="192">
        <f>ROUND(I191*H191,2)</f>
        <v>0</v>
      </c>
      <c r="BL191" s="16" t="s">
        <v>127</v>
      </c>
      <c r="BM191" s="191" t="s">
        <v>271</v>
      </c>
    </row>
    <row r="192" spans="1:65" s="13" customFormat="1" ht="11.25">
      <c r="B192" s="193"/>
      <c r="C192" s="194"/>
      <c r="D192" s="195" t="s">
        <v>181</v>
      </c>
      <c r="E192" s="196" t="s">
        <v>1</v>
      </c>
      <c r="F192" s="197" t="s">
        <v>272</v>
      </c>
      <c r="G192" s="194"/>
      <c r="H192" s="196" t="s">
        <v>1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181</v>
      </c>
      <c r="AU192" s="203" t="s">
        <v>85</v>
      </c>
      <c r="AV192" s="13" t="s">
        <v>83</v>
      </c>
      <c r="AW192" s="13" t="s">
        <v>31</v>
      </c>
      <c r="AX192" s="13" t="s">
        <v>75</v>
      </c>
      <c r="AY192" s="203" t="s">
        <v>120</v>
      </c>
    </row>
    <row r="193" spans="1:65" s="14" customFormat="1" ht="11.25">
      <c r="B193" s="204"/>
      <c r="C193" s="205"/>
      <c r="D193" s="195" t="s">
        <v>181</v>
      </c>
      <c r="E193" s="206" t="s">
        <v>1</v>
      </c>
      <c r="F193" s="207" t="s">
        <v>273</v>
      </c>
      <c r="G193" s="205"/>
      <c r="H193" s="208">
        <v>337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181</v>
      </c>
      <c r="AU193" s="214" t="s">
        <v>85</v>
      </c>
      <c r="AV193" s="14" t="s">
        <v>85</v>
      </c>
      <c r="AW193" s="14" t="s">
        <v>31</v>
      </c>
      <c r="AX193" s="14" t="s">
        <v>83</v>
      </c>
      <c r="AY193" s="214" t="s">
        <v>120</v>
      </c>
    </row>
    <row r="194" spans="1:65" s="2" customFormat="1" ht="24.2" customHeight="1">
      <c r="A194" s="33"/>
      <c r="B194" s="34"/>
      <c r="C194" s="181" t="s">
        <v>274</v>
      </c>
      <c r="D194" s="181" t="s">
        <v>122</v>
      </c>
      <c r="E194" s="182" t="s">
        <v>275</v>
      </c>
      <c r="F194" s="183" t="s">
        <v>276</v>
      </c>
      <c r="G194" s="184" t="s">
        <v>125</v>
      </c>
      <c r="H194" s="185">
        <v>90</v>
      </c>
      <c r="I194" s="186"/>
      <c r="J194" s="185">
        <f>ROUND(I194*H194,2)</f>
        <v>0</v>
      </c>
      <c r="K194" s="183" t="s">
        <v>126</v>
      </c>
      <c r="L194" s="38"/>
      <c r="M194" s="187" t="s">
        <v>1</v>
      </c>
      <c r="N194" s="188" t="s">
        <v>40</v>
      </c>
      <c r="O194" s="70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1" t="s">
        <v>127</v>
      </c>
      <c r="AT194" s="191" t="s">
        <v>122</v>
      </c>
      <c r="AU194" s="191" t="s">
        <v>85</v>
      </c>
      <c r="AY194" s="16" t="s">
        <v>120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6" t="s">
        <v>83</v>
      </c>
      <c r="BK194" s="192">
        <f>ROUND(I194*H194,2)</f>
        <v>0</v>
      </c>
      <c r="BL194" s="16" t="s">
        <v>127</v>
      </c>
      <c r="BM194" s="191" t="s">
        <v>277</v>
      </c>
    </row>
    <row r="195" spans="1:65" s="13" customFormat="1" ht="11.25">
      <c r="B195" s="193"/>
      <c r="C195" s="194"/>
      <c r="D195" s="195" t="s">
        <v>181</v>
      </c>
      <c r="E195" s="196" t="s">
        <v>1</v>
      </c>
      <c r="F195" s="197" t="s">
        <v>278</v>
      </c>
      <c r="G195" s="194"/>
      <c r="H195" s="196" t="s">
        <v>1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181</v>
      </c>
      <c r="AU195" s="203" t="s">
        <v>85</v>
      </c>
      <c r="AV195" s="13" t="s">
        <v>83</v>
      </c>
      <c r="AW195" s="13" t="s">
        <v>31</v>
      </c>
      <c r="AX195" s="13" t="s">
        <v>75</v>
      </c>
      <c r="AY195" s="203" t="s">
        <v>120</v>
      </c>
    </row>
    <row r="196" spans="1:65" s="14" customFormat="1" ht="11.25">
      <c r="B196" s="204"/>
      <c r="C196" s="205"/>
      <c r="D196" s="195" t="s">
        <v>181</v>
      </c>
      <c r="E196" s="206" t="s">
        <v>1</v>
      </c>
      <c r="F196" s="207" t="s">
        <v>213</v>
      </c>
      <c r="G196" s="205"/>
      <c r="H196" s="208">
        <v>90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181</v>
      </c>
      <c r="AU196" s="214" t="s">
        <v>85</v>
      </c>
      <c r="AV196" s="14" t="s">
        <v>85</v>
      </c>
      <c r="AW196" s="14" t="s">
        <v>31</v>
      </c>
      <c r="AX196" s="14" t="s">
        <v>83</v>
      </c>
      <c r="AY196" s="214" t="s">
        <v>120</v>
      </c>
    </row>
    <row r="197" spans="1:65" s="2" customFormat="1" ht="24.2" customHeight="1">
      <c r="A197" s="33"/>
      <c r="B197" s="34"/>
      <c r="C197" s="181" t="s">
        <v>232</v>
      </c>
      <c r="D197" s="181" t="s">
        <v>122</v>
      </c>
      <c r="E197" s="182" t="s">
        <v>279</v>
      </c>
      <c r="F197" s="183" t="s">
        <v>280</v>
      </c>
      <c r="G197" s="184" t="s">
        <v>125</v>
      </c>
      <c r="H197" s="185">
        <v>90</v>
      </c>
      <c r="I197" s="186"/>
      <c r="J197" s="185">
        <f>ROUND(I197*H197,2)</f>
        <v>0</v>
      </c>
      <c r="K197" s="183" t="s">
        <v>126</v>
      </c>
      <c r="L197" s="38"/>
      <c r="M197" s="187" t="s">
        <v>1</v>
      </c>
      <c r="N197" s="188" t="s">
        <v>40</v>
      </c>
      <c r="O197" s="70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1" t="s">
        <v>127</v>
      </c>
      <c r="AT197" s="191" t="s">
        <v>122</v>
      </c>
      <c r="AU197" s="191" t="s">
        <v>85</v>
      </c>
      <c r="AY197" s="16" t="s">
        <v>120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6" t="s">
        <v>83</v>
      </c>
      <c r="BK197" s="192">
        <f>ROUND(I197*H197,2)</f>
        <v>0</v>
      </c>
      <c r="BL197" s="16" t="s">
        <v>127</v>
      </c>
      <c r="BM197" s="191" t="s">
        <v>281</v>
      </c>
    </row>
    <row r="198" spans="1:65" s="13" customFormat="1" ht="11.25">
      <c r="B198" s="193"/>
      <c r="C198" s="194"/>
      <c r="D198" s="195" t="s">
        <v>181</v>
      </c>
      <c r="E198" s="196" t="s">
        <v>1</v>
      </c>
      <c r="F198" s="197" t="s">
        <v>282</v>
      </c>
      <c r="G198" s="194"/>
      <c r="H198" s="196" t="s">
        <v>1</v>
      </c>
      <c r="I198" s="198"/>
      <c r="J198" s="194"/>
      <c r="K198" s="194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181</v>
      </c>
      <c r="AU198" s="203" t="s">
        <v>85</v>
      </c>
      <c r="AV198" s="13" t="s">
        <v>83</v>
      </c>
      <c r="AW198" s="13" t="s">
        <v>31</v>
      </c>
      <c r="AX198" s="13" t="s">
        <v>75</v>
      </c>
      <c r="AY198" s="203" t="s">
        <v>120</v>
      </c>
    </row>
    <row r="199" spans="1:65" s="13" customFormat="1" ht="11.25">
      <c r="B199" s="193"/>
      <c r="C199" s="194"/>
      <c r="D199" s="195" t="s">
        <v>181</v>
      </c>
      <c r="E199" s="196" t="s">
        <v>1</v>
      </c>
      <c r="F199" s="197" t="s">
        <v>283</v>
      </c>
      <c r="G199" s="194"/>
      <c r="H199" s="196" t="s">
        <v>1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181</v>
      </c>
      <c r="AU199" s="203" t="s">
        <v>85</v>
      </c>
      <c r="AV199" s="13" t="s">
        <v>83</v>
      </c>
      <c r="AW199" s="13" t="s">
        <v>31</v>
      </c>
      <c r="AX199" s="13" t="s">
        <v>75</v>
      </c>
      <c r="AY199" s="203" t="s">
        <v>120</v>
      </c>
    </row>
    <row r="200" spans="1:65" s="14" customFormat="1" ht="11.25">
      <c r="B200" s="204"/>
      <c r="C200" s="205"/>
      <c r="D200" s="195" t="s">
        <v>181</v>
      </c>
      <c r="E200" s="206" t="s">
        <v>1</v>
      </c>
      <c r="F200" s="207" t="s">
        <v>213</v>
      </c>
      <c r="G200" s="205"/>
      <c r="H200" s="208">
        <v>90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181</v>
      </c>
      <c r="AU200" s="214" t="s">
        <v>85</v>
      </c>
      <c r="AV200" s="14" t="s">
        <v>85</v>
      </c>
      <c r="AW200" s="14" t="s">
        <v>31</v>
      </c>
      <c r="AX200" s="14" t="s">
        <v>83</v>
      </c>
      <c r="AY200" s="214" t="s">
        <v>120</v>
      </c>
    </row>
    <row r="201" spans="1:65" s="2" customFormat="1" ht="24.2" customHeight="1">
      <c r="A201" s="33"/>
      <c r="B201" s="34"/>
      <c r="C201" s="181" t="s">
        <v>284</v>
      </c>
      <c r="D201" s="181" t="s">
        <v>122</v>
      </c>
      <c r="E201" s="182" t="s">
        <v>285</v>
      </c>
      <c r="F201" s="183" t="s">
        <v>286</v>
      </c>
      <c r="G201" s="184" t="s">
        <v>125</v>
      </c>
      <c r="H201" s="185">
        <v>90</v>
      </c>
      <c r="I201" s="186"/>
      <c r="J201" s="185">
        <f>ROUND(I201*H201,2)</f>
        <v>0</v>
      </c>
      <c r="K201" s="183" t="s">
        <v>126</v>
      </c>
      <c r="L201" s="38"/>
      <c r="M201" s="187" t="s">
        <v>1</v>
      </c>
      <c r="N201" s="188" t="s">
        <v>40</v>
      </c>
      <c r="O201" s="70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1" t="s">
        <v>127</v>
      </c>
      <c r="AT201" s="191" t="s">
        <v>122</v>
      </c>
      <c r="AU201" s="191" t="s">
        <v>85</v>
      </c>
      <c r="AY201" s="16" t="s">
        <v>120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83</v>
      </c>
      <c r="BK201" s="192">
        <f>ROUND(I201*H201,2)</f>
        <v>0</v>
      </c>
      <c r="BL201" s="16" t="s">
        <v>127</v>
      </c>
      <c r="BM201" s="191" t="s">
        <v>287</v>
      </c>
    </row>
    <row r="202" spans="1:65" s="2" customFormat="1" ht="14.45" customHeight="1">
      <c r="A202" s="33"/>
      <c r="B202" s="34"/>
      <c r="C202" s="215" t="s">
        <v>288</v>
      </c>
      <c r="D202" s="215" t="s">
        <v>261</v>
      </c>
      <c r="E202" s="216" t="s">
        <v>289</v>
      </c>
      <c r="F202" s="217" t="s">
        <v>290</v>
      </c>
      <c r="G202" s="218" t="s">
        <v>291</v>
      </c>
      <c r="H202" s="219">
        <v>4.6399999999999997</v>
      </c>
      <c r="I202" s="220"/>
      <c r="J202" s="219">
        <f>ROUND(I202*H202,2)</f>
        <v>0</v>
      </c>
      <c r="K202" s="217" t="s">
        <v>126</v>
      </c>
      <c r="L202" s="221"/>
      <c r="M202" s="222" t="s">
        <v>1</v>
      </c>
      <c r="N202" s="223" t="s">
        <v>40</v>
      </c>
      <c r="O202" s="70"/>
      <c r="P202" s="189">
        <f>O202*H202</f>
        <v>0</v>
      </c>
      <c r="Q202" s="189">
        <v>1E-3</v>
      </c>
      <c r="R202" s="189">
        <f>Q202*H202</f>
        <v>4.64E-3</v>
      </c>
      <c r="S202" s="189">
        <v>0</v>
      </c>
      <c r="T202" s="190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1" t="s">
        <v>153</v>
      </c>
      <c r="AT202" s="191" t="s">
        <v>261</v>
      </c>
      <c r="AU202" s="191" t="s">
        <v>85</v>
      </c>
      <c r="AY202" s="16" t="s">
        <v>120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6" t="s">
        <v>83</v>
      </c>
      <c r="BK202" s="192">
        <f>ROUND(I202*H202,2)</f>
        <v>0</v>
      </c>
      <c r="BL202" s="16" t="s">
        <v>127</v>
      </c>
      <c r="BM202" s="191" t="s">
        <v>292</v>
      </c>
    </row>
    <row r="203" spans="1:65" s="14" customFormat="1" ht="11.25">
      <c r="B203" s="204"/>
      <c r="C203" s="205"/>
      <c r="D203" s="195" t="s">
        <v>181</v>
      </c>
      <c r="E203" s="206" t="s">
        <v>1</v>
      </c>
      <c r="F203" s="207" t="s">
        <v>293</v>
      </c>
      <c r="G203" s="205"/>
      <c r="H203" s="208">
        <v>4.6399999999999997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181</v>
      </c>
      <c r="AU203" s="214" t="s">
        <v>85</v>
      </c>
      <c r="AV203" s="14" t="s">
        <v>85</v>
      </c>
      <c r="AW203" s="14" t="s">
        <v>31</v>
      </c>
      <c r="AX203" s="14" t="s">
        <v>83</v>
      </c>
      <c r="AY203" s="214" t="s">
        <v>120</v>
      </c>
    </row>
    <row r="204" spans="1:65" s="2" customFormat="1" ht="24.2" customHeight="1">
      <c r="A204" s="33"/>
      <c r="B204" s="34"/>
      <c r="C204" s="181" t="s">
        <v>294</v>
      </c>
      <c r="D204" s="181" t="s">
        <v>122</v>
      </c>
      <c r="E204" s="182" t="s">
        <v>295</v>
      </c>
      <c r="F204" s="183" t="s">
        <v>296</v>
      </c>
      <c r="G204" s="184" t="s">
        <v>139</v>
      </c>
      <c r="H204" s="185">
        <v>3</v>
      </c>
      <c r="I204" s="186"/>
      <c r="J204" s="185">
        <f>ROUND(I204*H204,2)</f>
        <v>0</v>
      </c>
      <c r="K204" s="183" t="s">
        <v>1</v>
      </c>
      <c r="L204" s="38"/>
      <c r="M204" s="187" t="s">
        <v>1</v>
      </c>
      <c r="N204" s="188" t="s">
        <v>40</v>
      </c>
      <c r="O204" s="70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1" t="s">
        <v>127</v>
      </c>
      <c r="AT204" s="191" t="s">
        <v>122</v>
      </c>
      <c r="AU204" s="191" t="s">
        <v>85</v>
      </c>
      <c r="AY204" s="16" t="s">
        <v>120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83</v>
      </c>
      <c r="BK204" s="192">
        <f>ROUND(I204*H204,2)</f>
        <v>0</v>
      </c>
      <c r="BL204" s="16" t="s">
        <v>127</v>
      </c>
      <c r="BM204" s="191" t="s">
        <v>297</v>
      </c>
    </row>
    <row r="205" spans="1:65" s="12" customFormat="1" ht="22.9" customHeight="1">
      <c r="B205" s="165"/>
      <c r="C205" s="166"/>
      <c r="D205" s="167" t="s">
        <v>74</v>
      </c>
      <c r="E205" s="179" t="s">
        <v>165</v>
      </c>
      <c r="F205" s="179" t="s">
        <v>298</v>
      </c>
      <c r="G205" s="166"/>
      <c r="H205" s="166"/>
      <c r="I205" s="169"/>
      <c r="J205" s="180">
        <f>BK205</f>
        <v>0</v>
      </c>
      <c r="K205" s="166"/>
      <c r="L205" s="171"/>
      <c r="M205" s="172"/>
      <c r="N205" s="173"/>
      <c r="O205" s="173"/>
      <c r="P205" s="174">
        <f>SUM(P206:P214)</f>
        <v>0</v>
      </c>
      <c r="Q205" s="173"/>
      <c r="R205" s="174">
        <f>SUM(R206:R214)</f>
        <v>3.6000000000000003E-3</v>
      </c>
      <c r="S205" s="173"/>
      <c r="T205" s="175">
        <f>SUM(T206:T214)</f>
        <v>209.58500000000001</v>
      </c>
      <c r="AR205" s="176" t="s">
        <v>83</v>
      </c>
      <c r="AT205" s="177" t="s">
        <v>74</v>
      </c>
      <c r="AU205" s="177" t="s">
        <v>83</v>
      </c>
      <c r="AY205" s="176" t="s">
        <v>120</v>
      </c>
      <c r="BK205" s="178">
        <f>SUM(BK206:BK214)</f>
        <v>0</v>
      </c>
    </row>
    <row r="206" spans="1:65" s="2" customFormat="1" ht="24.2" customHeight="1">
      <c r="A206" s="33"/>
      <c r="B206" s="34"/>
      <c r="C206" s="181" t="s">
        <v>299</v>
      </c>
      <c r="D206" s="181" t="s">
        <v>122</v>
      </c>
      <c r="E206" s="182" t="s">
        <v>300</v>
      </c>
      <c r="F206" s="183" t="s">
        <v>301</v>
      </c>
      <c r="G206" s="184" t="s">
        <v>125</v>
      </c>
      <c r="H206" s="185">
        <v>109</v>
      </c>
      <c r="I206" s="186"/>
      <c r="J206" s="185">
        <f>ROUND(I206*H206,2)</f>
        <v>0</v>
      </c>
      <c r="K206" s="183" t="s">
        <v>126</v>
      </c>
      <c r="L206" s="38"/>
      <c r="M206" s="187" t="s">
        <v>1</v>
      </c>
      <c r="N206" s="188" t="s">
        <v>40</v>
      </c>
      <c r="O206" s="70"/>
      <c r="P206" s="189">
        <f>O206*H206</f>
        <v>0</v>
      </c>
      <c r="Q206" s="189">
        <v>0</v>
      </c>
      <c r="R206" s="189">
        <f>Q206*H206</f>
        <v>0</v>
      </c>
      <c r="S206" s="189">
        <v>0.26</v>
      </c>
      <c r="T206" s="190">
        <f>S206*H206</f>
        <v>28.34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1" t="s">
        <v>127</v>
      </c>
      <c r="AT206" s="191" t="s">
        <v>122</v>
      </c>
      <c r="AU206" s="191" t="s">
        <v>85</v>
      </c>
      <c r="AY206" s="16" t="s">
        <v>120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83</v>
      </c>
      <c r="BK206" s="192">
        <f>ROUND(I206*H206,2)</f>
        <v>0</v>
      </c>
      <c r="BL206" s="16" t="s">
        <v>127</v>
      </c>
      <c r="BM206" s="191" t="s">
        <v>302</v>
      </c>
    </row>
    <row r="207" spans="1:65" s="2" customFormat="1" ht="24.2" customHeight="1">
      <c r="A207" s="33"/>
      <c r="B207" s="34"/>
      <c r="C207" s="181" t="s">
        <v>303</v>
      </c>
      <c r="D207" s="181" t="s">
        <v>122</v>
      </c>
      <c r="E207" s="182" t="s">
        <v>304</v>
      </c>
      <c r="F207" s="183" t="s">
        <v>305</v>
      </c>
      <c r="G207" s="184" t="s">
        <v>125</v>
      </c>
      <c r="H207" s="185">
        <v>171</v>
      </c>
      <c r="I207" s="186"/>
      <c r="J207" s="185">
        <f>ROUND(I207*H207,2)</f>
        <v>0</v>
      </c>
      <c r="K207" s="183" t="s">
        <v>126</v>
      </c>
      <c r="L207" s="38"/>
      <c r="M207" s="187" t="s">
        <v>1</v>
      </c>
      <c r="N207" s="188" t="s">
        <v>40</v>
      </c>
      <c r="O207" s="70"/>
      <c r="P207" s="189">
        <f>O207*H207</f>
        <v>0</v>
      </c>
      <c r="Q207" s="189">
        <v>0</v>
      </c>
      <c r="R207" s="189">
        <f>Q207*H207</f>
        <v>0</v>
      </c>
      <c r="S207" s="189">
        <v>0.22</v>
      </c>
      <c r="T207" s="190">
        <f>S207*H207</f>
        <v>37.619999999999997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1" t="s">
        <v>127</v>
      </c>
      <c r="AT207" s="191" t="s">
        <v>122</v>
      </c>
      <c r="AU207" s="191" t="s">
        <v>85</v>
      </c>
      <c r="AY207" s="16" t="s">
        <v>120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6" t="s">
        <v>83</v>
      </c>
      <c r="BK207" s="192">
        <f>ROUND(I207*H207,2)</f>
        <v>0</v>
      </c>
      <c r="BL207" s="16" t="s">
        <v>127</v>
      </c>
      <c r="BM207" s="191" t="s">
        <v>306</v>
      </c>
    </row>
    <row r="208" spans="1:65" s="2" customFormat="1" ht="24.2" customHeight="1">
      <c r="A208" s="33"/>
      <c r="B208" s="34"/>
      <c r="C208" s="181" t="s">
        <v>307</v>
      </c>
      <c r="D208" s="181" t="s">
        <v>122</v>
      </c>
      <c r="E208" s="182" t="s">
        <v>308</v>
      </c>
      <c r="F208" s="183" t="s">
        <v>309</v>
      </c>
      <c r="G208" s="184" t="s">
        <v>125</v>
      </c>
      <c r="H208" s="185">
        <v>280</v>
      </c>
      <c r="I208" s="186"/>
      <c r="J208" s="185">
        <f>ROUND(I208*H208,2)</f>
        <v>0</v>
      </c>
      <c r="K208" s="183" t="s">
        <v>126</v>
      </c>
      <c r="L208" s="38"/>
      <c r="M208" s="187" t="s">
        <v>1</v>
      </c>
      <c r="N208" s="188" t="s">
        <v>40</v>
      </c>
      <c r="O208" s="70"/>
      <c r="P208" s="189">
        <f>O208*H208</f>
        <v>0</v>
      </c>
      <c r="Q208" s="189">
        <v>0</v>
      </c>
      <c r="R208" s="189">
        <f>Q208*H208</f>
        <v>0</v>
      </c>
      <c r="S208" s="189">
        <v>0.44</v>
      </c>
      <c r="T208" s="190">
        <f>S208*H208</f>
        <v>123.2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1" t="s">
        <v>127</v>
      </c>
      <c r="AT208" s="191" t="s">
        <v>122</v>
      </c>
      <c r="AU208" s="191" t="s">
        <v>85</v>
      </c>
      <c r="AY208" s="16" t="s">
        <v>120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6" t="s">
        <v>83</v>
      </c>
      <c r="BK208" s="192">
        <f>ROUND(I208*H208,2)</f>
        <v>0</v>
      </c>
      <c r="BL208" s="16" t="s">
        <v>127</v>
      </c>
      <c r="BM208" s="191" t="s">
        <v>310</v>
      </c>
    </row>
    <row r="209" spans="1:65" s="2" customFormat="1" ht="24.2" customHeight="1">
      <c r="A209" s="33"/>
      <c r="B209" s="34"/>
      <c r="C209" s="181" t="s">
        <v>311</v>
      </c>
      <c r="D209" s="181" t="s">
        <v>122</v>
      </c>
      <c r="E209" s="182" t="s">
        <v>312</v>
      </c>
      <c r="F209" s="183" t="s">
        <v>313</v>
      </c>
      <c r="G209" s="184" t="s">
        <v>125</v>
      </c>
      <c r="H209" s="185">
        <v>18</v>
      </c>
      <c r="I209" s="186"/>
      <c r="J209" s="185">
        <f>ROUND(I209*H209,2)</f>
        <v>0</v>
      </c>
      <c r="K209" s="183" t="s">
        <v>126</v>
      </c>
      <c r="L209" s="38"/>
      <c r="M209" s="187" t="s">
        <v>1</v>
      </c>
      <c r="N209" s="188" t="s">
        <v>40</v>
      </c>
      <c r="O209" s="70"/>
      <c r="P209" s="189">
        <f>O209*H209</f>
        <v>0</v>
      </c>
      <c r="Q209" s="189">
        <v>2.0000000000000001E-4</v>
      </c>
      <c r="R209" s="189">
        <f>Q209*H209</f>
        <v>3.6000000000000003E-3</v>
      </c>
      <c r="S209" s="189">
        <v>0</v>
      </c>
      <c r="T209" s="190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1" t="s">
        <v>127</v>
      </c>
      <c r="AT209" s="191" t="s">
        <v>122</v>
      </c>
      <c r="AU209" s="191" t="s">
        <v>85</v>
      </c>
      <c r="AY209" s="16" t="s">
        <v>120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6" t="s">
        <v>83</v>
      </c>
      <c r="BK209" s="192">
        <f>ROUND(I209*H209,2)</f>
        <v>0</v>
      </c>
      <c r="BL209" s="16" t="s">
        <v>127</v>
      </c>
      <c r="BM209" s="191" t="s">
        <v>314</v>
      </c>
    </row>
    <row r="210" spans="1:65" s="13" customFormat="1" ht="11.25">
      <c r="B210" s="193"/>
      <c r="C210" s="194"/>
      <c r="D210" s="195" t="s">
        <v>181</v>
      </c>
      <c r="E210" s="196" t="s">
        <v>1</v>
      </c>
      <c r="F210" s="197" t="s">
        <v>315</v>
      </c>
      <c r="G210" s="194"/>
      <c r="H210" s="196" t="s">
        <v>1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181</v>
      </c>
      <c r="AU210" s="203" t="s">
        <v>85</v>
      </c>
      <c r="AV210" s="13" t="s">
        <v>83</v>
      </c>
      <c r="AW210" s="13" t="s">
        <v>31</v>
      </c>
      <c r="AX210" s="13" t="s">
        <v>75</v>
      </c>
      <c r="AY210" s="203" t="s">
        <v>120</v>
      </c>
    </row>
    <row r="211" spans="1:65" s="13" customFormat="1" ht="11.25">
      <c r="B211" s="193"/>
      <c r="C211" s="194"/>
      <c r="D211" s="195" t="s">
        <v>181</v>
      </c>
      <c r="E211" s="196" t="s">
        <v>1</v>
      </c>
      <c r="F211" s="197" t="s">
        <v>316</v>
      </c>
      <c r="G211" s="194"/>
      <c r="H211" s="196" t="s">
        <v>1</v>
      </c>
      <c r="I211" s="198"/>
      <c r="J211" s="194"/>
      <c r="K211" s="194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181</v>
      </c>
      <c r="AU211" s="203" t="s">
        <v>85</v>
      </c>
      <c r="AV211" s="13" t="s">
        <v>83</v>
      </c>
      <c r="AW211" s="13" t="s">
        <v>31</v>
      </c>
      <c r="AX211" s="13" t="s">
        <v>75</v>
      </c>
      <c r="AY211" s="203" t="s">
        <v>120</v>
      </c>
    </row>
    <row r="212" spans="1:65" s="14" customFormat="1" ht="11.25">
      <c r="B212" s="204"/>
      <c r="C212" s="205"/>
      <c r="D212" s="195" t="s">
        <v>181</v>
      </c>
      <c r="E212" s="206" t="s">
        <v>1</v>
      </c>
      <c r="F212" s="207" t="s">
        <v>317</v>
      </c>
      <c r="G212" s="205"/>
      <c r="H212" s="208">
        <v>18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181</v>
      </c>
      <c r="AU212" s="214" t="s">
        <v>85</v>
      </c>
      <c r="AV212" s="14" t="s">
        <v>85</v>
      </c>
      <c r="AW212" s="14" t="s">
        <v>31</v>
      </c>
      <c r="AX212" s="14" t="s">
        <v>83</v>
      </c>
      <c r="AY212" s="214" t="s">
        <v>120</v>
      </c>
    </row>
    <row r="213" spans="1:65" s="2" customFormat="1" ht="14.45" customHeight="1">
      <c r="A213" s="33"/>
      <c r="B213" s="34"/>
      <c r="C213" s="181" t="s">
        <v>318</v>
      </c>
      <c r="D213" s="181" t="s">
        <v>122</v>
      </c>
      <c r="E213" s="182" t="s">
        <v>319</v>
      </c>
      <c r="F213" s="183" t="s">
        <v>320</v>
      </c>
      <c r="G213" s="184" t="s">
        <v>321</v>
      </c>
      <c r="H213" s="185">
        <v>85</v>
      </c>
      <c r="I213" s="186"/>
      <c r="J213" s="185">
        <f>ROUND(I213*H213,2)</f>
        <v>0</v>
      </c>
      <c r="K213" s="183" t="s">
        <v>126</v>
      </c>
      <c r="L213" s="38"/>
      <c r="M213" s="187" t="s">
        <v>1</v>
      </c>
      <c r="N213" s="188" t="s">
        <v>40</v>
      </c>
      <c r="O213" s="70"/>
      <c r="P213" s="189">
        <f>O213*H213</f>
        <v>0</v>
      </c>
      <c r="Q213" s="189">
        <v>0</v>
      </c>
      <c r="R213" s="189">
        <f>Q213*H213</f>
        <v>0</v>
      </c>
      <c r="S213" s="189">
        <v>0.20499999999999999</v>
      </c>
      <c r="T213" s="190">
        <f>S213*H213</f>
        <v>17.425000000000001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1" t="s">
        <v>127</v>
      </c>
      <c r="AT213" s="191" t="s">
        <v>122</v>
      </c>
      <c r="AU213" s="191" t="s">
        <v>85</v>
      </c>
      <c r="AY213" s="16" t="s">
        <v>120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6" t="s">
        <v>83</v>
      </c>
      <c r="BK213" s="192">
        <f>ROUND(I213*H213,2)</f>
        <v>0</v>
      </c>
      <c r="BL213" s="16" t="s">
        <v>127</v>
      </c>
      <c r="BM213" s="191" t="s">
        <v>322</v>
      </c>
    </row>
    <row r="214" spans="1:65" s="2" customFormat="1" ht="14.45" customHeight="1">
      <c r="A214" s="33"/>
      <c r="B214" s="34"/>
      <c r="C214" s="181" t="s">
        <v>323</v>
      </c>
      <c r="D214" s="181" t="s">
        <v>122</v>
      </c>
      <c r="E214" s="182" t="s">
        <v>324</v>
      </c>
      <c r="F214" s="183" t="s">
        <v>325</v>
      </c>
      <c r="G214" s="184" t="s">
        <v>321</v>
      </c>
      <c r="H214" s="185">
        <v>75</v>
      </c>
      <c r="I214" s="186"/>
      <c r="J214" s="185">
        <f>ROUND(I214*H214,2)</f>
        <v>0</v>
      </c>
      <c r="K214" s="183" t="s">
        <v>126</v>
      </c>
      <c r="L214" s="38"/>
      <c r="M214" s="187" t="s">
        <v>1</v>
      </c>
      <c r="N214" s="188" t="s">
        <v>40</v>
      </c>
      <c r="O214" s="70"/>
      <c r="P214" s="189">
        <f>O214*H214</f>
        <v>0</v>
      </c>
      <c r="Q214" s="189">
        <v>0</v>
      </c>
      <c r="R214" s="189">
        <f>Q214*H214</f>
        <v>0</v>
      </c>
      <c r="S214" s="189">
        <v>0.04</v>
      </c>
      <c r="T214" s="190">
        <f>S214*H214</f>
        <v>3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1" t="s">
        <v>127</v>
      </c>
      <c r="AT214" s="191" t="s">
        <v>122</v>
      </c>
      <c r="AU214" s="191" t="s">
        <v>85</v>
      </c>
      <c r="AY214" s="16" t="s">
        <v>120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6" t="s">
        <v>83</v>
      </c>
      <c r="BK214" s="192">
        <f>ROUND(I214*H214,2)</f>
        <v>0</v>
      </c>
      <c r="BL214" s="16" t="s">
        <v>127</v>
      </c>
      <c r="BM214" s="191" t="s">
        <v>326</v>
      </c>
    </row>
    <row r="215" spans="1:65" s="12" customFormat="1" ht="22.9" customHeight="1">
      <c r="B215" s="165"/>
      <c r="C215" s="166"/>
      <c r="D215" s="167" t="s">
        <v>74</v>
      </c>
      <c r="E215" s="179" t="s">
        <v>141</v>
      </c>
      <c r="F215" s="179" t="s">
        <v>327</v>
      </c>
      <c r="G215" s="166"/>
      <c r="H215" s="166"/>
      <c r="I215" s="169"/>
      <c r="J215" s="180">
        <f>BK215</f>
        <v>0</v>
      </c>
      <c r="K215" s="166"/>
      <c r="L215" s="171"/>
      <c r="M215" s="172"/>
      <c r="N215" s="173"/>
      <c r="O215" s="173"/>
      <c r="P215" s="174">
        <f>SUM(P216:P244)</f>
        <v>0</v>
      </c>
      <c r="Q215" s="173"/>
      <c r="R215" s="174">
        <f>SUM(R216:R244)</f>
        <v>45.115220000000001</v>
      </c>
      <c r="S215" s="173"/>
      <c r="T215" s="175">
        <f>SUM(T216:T244)</f>
        <v>0</v>
      </c>
      <c r="AR215" s="176" t="s">
        <v>83</v>
      </c>
      <c r="AT215" s="177" t="s">
        <v>74</v>
      </c>
      <c r="AU215" s="177" t="s">
        <v>83</v>
      </c>
      <c r="AY215" s="176" t="s">
        <v>120</v>
      </c>
      <c r="BK215" s="178">
        <f>SUM(BK216:BK244)</f>
        <v>0</v>
      </c>
    </row>
    <row r="216" spans="1:65" s="2" customFormat="1" ht="14.45" customHeight="1">
      <c r="A216" s="33"/>
      <c r="B216" s="34"/>
      <c r="C216" s="181" t="s">
        <v>328</v>
      </c>
      <c r="D216" s="181" t="s">
        <v>122</v>
      </c>
      <c r="E216" s="182" t="s">
        <v>329</v>
      </c>
      <c r="F216" s="183" t="s">
        <v>330</v>
      </c>
      <c r="G216" s="184" t="s">
        <v>125</v>
      </c>
      <c r="H216" s="185">
        <v>206</v>
      </c>
      <c r="I216" s="186"/>
      <c r="J216" s="185">
        <f>ROUND(I216*H216,2)</f>
        <v>0</v>
      </c>
      <c r="K216" s="183" t="s">
        <v>126</v>
      </c>
      <c r="L216" s="38"/>
      <c r="M216" s="187" t="s">
        <v>1</v>
      </c>
      <c r="N216" s="188" t="s">
        <v>40</v>
      </c>
      <c r="O216" s="70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1" t="s">
        <v>127</v>
      </c>
      <c r="AT216" s="191" t="s">
        <v>122</v>
      </c>
      <c r="AU216" s="191" t="s">
        <v>85</v>
      </c>
      <c r="AY216" s="16" t="s">
        <v>120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6" t="s">
        <v>83</v>
      </c>
      <c r="BK216" s="192">
        <f>ROUND(I216*H216,2)</f>
        <v>0</v>
      </c>
      <c r="BL216" s="16" t="s">
        <v>127</v>
      </c>
      <c r="BM216" s="191" t="s">
        <v>331</v>
      </c>
    </row>
    <row r="217" spans="1:65" s="13" customFormat="1" ht="11.25">
      <c r="B217" s="193"/>
      <c r="C217" s="194"/>
      <c r="D217" s="195" t="s">
        <v>181</v>
      </c>
      <c r="E217" s="196" t="s">
        <v>1</v>
      </c>
      <c r="F217" s="197" t="s">
        <v>332</v>
      </c>
      <c r="G217" s="194"/>
      <c r="H217" s="196" t="s">
        <v>1</v>
      </c>
      <c r="I217" s="198"/>
      <c r="J217" s="194"/>
      <c r="K217" s="194"/>
      <c r="L217" s="199"/>
      <c r="M217" s="200"/>
      <c r="N217" s="201"/>
      <c r="O217" s="201"/>
      <c r="P217" s="201"/>
      <c r="Q217" s="201"/>
      <c r="R217" s="201"/>
      <c r="S217" s="201"/>
      <c r="T217" s="202"/>
      <c r="AT217" s="203" t="s">
        <v>181</v>
      </c>
      <c r="AU217" s="203" t="s">
        <v>85</v>
      </c>
      <c r="AV217" s="13" t="s">
        <v>83</v>
      </c>
      <c r="AW217" s="13" t="s">
        <v>31</v>
      </c>
      <c r="AX217" s="13" t="s">
        <v>75</v>
      </c>
      <c r="AY217" s="203" t="s">
        <v>120</v>
      </c>
    </row>
    <row r="218" spans="1:65" s="14" customFormat="1" ht="11.25">
      <c r="B218" s="204"/>
      <c r="C218" s="205"/>
      <c r="D218" s="195" t="s">
        <v>181</v>
      </c>
      <c r="E218" s="206" t="s">
        <v>1</v>
      </c>
      <c r="F218" s="207" t="s">
        <v>333</v>
      </c>
      <c r="G218" s="205"/>
      <c r="H218" s="208">
        <v>206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181</v>
      </c>
      <c r="AU218" s="214" t="s">
        <v>85</v>
      </c>
      <c r="AV218" s="14" t="s">
        <v>85</v>
      </c>
      <c r="AW218" s="14" t="s">
        <v>31</v>
      </c>
      <c r="AX218" s="14" t="s">
        <v>83</v>
      </c>
      <c r="AY218" s="214" t="s">
        <v>120</v>
      </c>
    </row>
    <row r="219" spans="1:65" s="2" customFormat="1" ht="24.2" customHeight="1">
      <c r="A219" s="33"/>
      <c r="B219" s="34"/>
      <c r="C219" s="181" t="s">
        <v>334</v>
      </c>
      <c r="D219" s="181" t="s">
        <v>122</v>
      </c>
      <c r="E219" s="182" t="s">
        <v>335</v>
      </c>
      <c r="F219" s="183" t="s">
        <v>336</v>
      </c>
      <c r="G219" s="184" t="s">
        <v>125</v>
      </c>
      <c r="H219" s="185">
        <v>206</v>
      </c>
      <c r="I219" s="186"/>
      <c r="J219" s="185">
        <f>ROUND(I219*H219,2)</f>
        <v>0</v>
      </c>
      <c r="K219" s="183" t="s">
        <v>126</v>
      </c>
      <c r="L219" s="38"/>
      <c r="M219" s="187" t="s">
        <v>1</v>
      </c>
      <c r="N219" s="188" t="s">
        <v>40</v>
      </c>
      <c r="O219" s="70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1" t="s">
        <v>127</v>
      </c>
      <c r="AT219" s="191" t="s">
        <v>122</v>
      </c>
      <c r="AU219" s="191" t="s">
        <v>85</v>
      </c>
      <c r="AY219" s="16" t="s">
        <v>120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6" t="s">
        <v>83</v>
      </c>
      <c r="BK219" s="192">
        <f>ROUND(I219*H219,2)</f>
        <v>0</v>
      </c>
      <c r="BL219" s="16" t="s">
        <v>127</v>
      </c>
      <c r="BM219" s="191" t="s">
        <v>337</v>
      </c>
    </row>
    <row r="220" spans="1:65" s="13" customFormat="1" ht="11.25">
      <c r="B220" s="193"/>
      <c r="C220" s="194"/>
      <c r="D220" s="195" t="s">
        <v>181</v>
      </c>
      <c r="E220" s="196" t="s">
        <v>1</v>
      </c>
      <c r="F220" s="197" t="s">
        <v>332</v>
      </c>
      <c r="G220" s="194"/>
      <c r="H220" s="196" t="s">
        <v>1</v>
      </c>
      <c r="I220" s="198"/>
      <c r="J220" s="194"/>
      <c r="K220" s="194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181</v>
      </c>
      <c r="AU220" s="203" t="s">
        <v>85</v>
      </c>
      <c r="AV220" s="13" t="s">
        <v>83</v>
      </c>
      <c r="AW220" s="13" t="s">
        <v>31</v>
      </c>
      <c r="AX220" s="13" t="s">
        <v>75</v>
      </c>
      <c r="AY220" s="203" t="s">
        <v>120</v>
      </c>
    </row>
    <row r="221" spans="1:65" s="14" customFormat="1" ht="11.25">
      <c r="B221" s="204"/>
      <c r="C221" s="205"/>
      <c r="D221" s="195" t="s">
        <v>181</v>
      </c>
      <c r="E221" s="206" t="s">
        <v>1</v>
      </c>
      <c r="F221" s="207" t="s">
        <v>333</v>
      </c>
      <c r="G221" s="205"/>
      <c r="H221" s="208">
        <v>206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181</v>
      </c>
      <c r="AU221" s="214" t="s">
        <v>85</v>
      </c>
      <c r="AV221" s="14" t="s">
        <v>85</v>
      </c>
      <c r="AW221" s="14" t="s">
        <v>31</v>
      </c>
      <c r="AX221" s="14" t="s">
        <v>83</v>
      </c>
      <c r="AY221" s="214" t="s">
        <v>120</v>
      </c>
    </row>
    <row r="222" spans="1:65" s="2" customFormat="1" ht="24.2" customHeight="1">
      <c r="A222" s="33"/>
      <c r="B222" s="34"/>
      <c r="C222" s="181" t="s">
        <v>338</v>
      </c>
      <c r="D222" s="181" t="s">
        <v>122</v>
      </c>
      <c r="E222" s="182" t="s">
        <v>339</v>
      </c>
      <c r="F222" s="183" t="s">
        <v>340</v>
      </c>
      <c r="G222" s="184" t="s">
        <v>125</v>
      </c>
      <c r="H222" s="185">
        <v>206</v>
      </c>
      <c r="I222" s="186"/>
      <c r="J222" s="185">
        <f>ROUND(I222*H222,2)</f>
        <v>0</v>
      </c>
      <c r="K222" s="183" t="s">
        <v>126</v>
      </c>
      <c r="L222" s="38"/>
      <c r="M222" s="187" t="s">
        <v>1</v>
      </c>
      <c r="N222" s="188" t="s">
        <v>40</v>
      </c>
      <c r="O222" s="70"/>
      <c r="P222" s="189">
        <f>O222*H222</f>
        <v>0</v>
      </c>
      <c r="Q222" s="189">
        <v>8.4250000000000005E-2</v>
      </c>
      <c r="R222" s="189">
        <f>Q222*H222</f>
        <v>17.355500000000003</v>
      </c>
      <c r="S222" s="189">
        <v>0</v>
      </c>
      <c r="T222" s="190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1" t="s">
        <v>127</v>
      </c>
      <c r="AT222" s="191" t="s">
        <v>122</v>
      </c>
      <c r="AU222" s="191" t="s">
        <v>85</v>
      </c>
      <c r="AY222" s="16" t="s">
        <v>120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6" t="s">
        <v>83</v>
      </c>
      <c r="BK222" s="192">
        <f>ROUND(I222*H222,2)</f>
        <v>0</v>
      </c>
      <c r="BL222" s="16" t="s">
        <v>127</v>
      </c>
      <c r="BM222" s="191" t="s">
        <v>341</v>
      </c>
    </row>
    <row r="223" spans="1:65" s="13" customFormat="1" ht="11.25">
      <c r="B223" s="193"/>
      <c r="C223" s="194"/>
      <c r="D223" s="195" t="s">
        <v>181</v>
      </c>
      <c r="E223" s="196" t="s">
        <v>1</v>
      </c>
      <c r="F223" s="197" t="s">
        <v>332</v>
      </c>
      <c r="G223" s="194"/>
      <c r="H223" s="196" t="s">
        <v>1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181</v>
      </c>
      <c r="AU223" s="203" t="s">
        <v>85</v>
      </c>
      <c r="AV223" s="13" t="s">
        <v>83</v>
      </c>
      <c r="AW223" s="13" t="s">
        <v>31</v>
      </c>
      <c r="AX223" s="13" t="s">
        <v>75</v>
      </c>
      <c r="AY223" s="203" t="s">
        <v>120</v>
      </c>
    </row>
    <row r="224" spans="1:65" s="14" customFormat="1" ht="11.25">
      <c r="B224" s="204"/>
      <c r="C224" s="205"/>
      <c r="D224" s="195" t="s">
        <v>181</v>
      </c>
      <c r="E224" s="206" t="s">
        <v>1</v>
      </c>
      <c r="F224" s="207" t="s">
        <v>333</v>
      </c>
      <c r="G224" s="205"/>
      <c r="H224" s="208">
        <v>206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181</v>
      </c>
      <c r="AU224" s="214" t="s">
        <v>85</v>
      </c>
      <c r="AV224" s="14" t="s">
        <v>85</v>
      </c>
      <c r="AW224" s="14" t="s">
        <v>31</v>
      </c>
      <c r="AX224" s="14" t="s">
        <v>83</v>
      </c>
      <c r="AY224" s="214" t="s">
        <v>120</v>
      </c>
    </row>
    <row r="225" spans="1:65" s="2" customFormat="1" ht="23.25" customHeight="1">
      <c r="A225" s="33"/>
      <c r="B225" s="34"/>
      <c r="C225" s="215" t="s">
        <v>342</v>
      </c>
      <c r="D225" s="215" t="s">
        <v>261</v>
      </c>
      <c r="E225" s="216" t="s">
        <v>343</v>
      </c>
      <c r="F225" s="217" t="s">
        <v>344</v>
      </c>
      <c r="G225" s="218" t="s">
        <v>125</v>
      </c>
      <c r="H225" s="219">
        <v>153</v>
      </c>
      <c r="I225" s="220"/>
      <c r="J225" s="219">
        <f>ROUND(I225*H225,2)</f>
        <v>0</v>
      </c>
      <c r="K225" s="217" t="s">
        <v>126</v>
      </c>
      <c r="L225" s="221"/>
      <c r="M225" s="222" t="s">
        <v>1</v>
      </c>
      <c r="N225" s="223" t="s">
        <v>40</v>
      </c>
      <c r="O225" s="70"/>
      <c r="P225" s="189">
        <f>O225*H225</f>
        <v>0</v>
      </c>
      <c r="Q225" s="189">
        <v>0.13100000000000001</v>
      </c>
      <c r="R225" s="189">
        <f>Q225*H225</f>
        <v>20.042999999999999</v>
      </c>
      <c r="S225" s="189">
        <v>0</v>
      </c>
      <c r="T225" s="190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1" t="s">
        <v>153</v>
      </c>
      <c r="AT225" s="191" t="s">
        <v>261</v>
      </c>
      <c r="AU225" s="191" t="s">
        <v>85</v>
      </c>
      <c r="AY225" s="16" t="s">
        <v>120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6" t="s">
        <v>83</v>
      </c>
      <c r="BK225" s="192">
        <f>ROUND(I225*H225,2)</f>
        <v>0</v>
      </c>
      <c r="BL225" s="16" t="s">
        <v>127</v>
      </c>
      <c r="BM225" s="191" t="s">
        <v>345</v>
      </c>
    </row>
    <row r="226" spans="1:65" s="14" customFormat="1" ht="11.25">
      <c r="B226" s="204"/>
      <c r="C226" s="205"/>
      <c r="D226" s="195" t="s">
        <v>181</v>
      </c>
      <c r="E226" s="206" t="s">
        <v>1</v>
      </c>
      <c r="F226" s="207" t="s">
        <v>346</v>
      </c>
      <c r="G226" s="205"/>
      <c r="H226" s="208">
        <v>153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181</v>
      </c>
      <c r="AU226" s="214" t="s">
        <v>85</v>
      </c>
      <c r="AV226" s="14" t="s">
        <v>85</v>
      </c>
      <c r="AW226" s="14" t="s">
        <v>31</v>
      </c>
      <c r="AX226" s="14" t="s">
        <v>83</v>
      </c>
      <c r="AY226" s="214" t="s">
        <v>120</v>
      </c>
    </row>
    <row r="227" spans="1:65" s="13" customFormat="1" ht="11.25">
      <c r="B227" s="193"/>
      <c r="C227" s="194"/>
      <c r="D227" s="195" t="s">
        <v>181</v>
      </c>
      <c r="E227" s="196" t="s">
        <v>1</v>
      </c>
      <c r="F227" s="197" t="s">
        <v>347</v>
      </c>
      <c r="G227" s="194"/>
      <c r="H227" s="196" t="s">
        <v>1</v>
      </c>
      <c r="I227" s="198"/>
      <c r="J227" s="194"/>
      <c r="K227" s="194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181</v>
      </c>
      <c r="AU227" s="203" t="s">
        <v>85</v>
      </c>
      <c r="AV227" s="13" t="s">
        <v>83</v>
      </c>
      <c r="AW227" s="13" t="s">
        <v>31</v>
      </c>
      <c r="AX227" s="13" t="s">
        <v>75</v>
      </c>
      <c r="AY227" s="203" t="s">
        <v>120</v>
      </c>
    </row>
    <row r="228" spans="1:65" s="2" customFormat="1" ht="22.5" customHeight="1">
      <c r="A228" s="33"/>
      <c r="B228" s="34"/>
      <c r="C228" s="215" t="s">
        <v>348</v>
      </c>
      <c r="D228" s="215" t="s">
        <v>261</v>
      </c>
      <c r="E228" s="216" t="s">
        <v>349</v>
      </c>
      <c r="F228" s="217" t="s">
        <v>350</v>
      </c>
      <c r="G228" s="218" t="s">
        <v>125</v>
      </c>
      <c r="H228" s="219">
        <v>37.74</v>
      </c>
      <c r="I228" s="220"/>
      <c r="J228" s="219">
        <f>ROUND(I228*H228,2)</f>
        <v>0</v>
      </c>
      <c r="K228" s="217" t="s">
        <v>126</v>
      </c>
      <c r="L228" s="221"/>
      <c r="M228" s="222" t="s">
        <v>1</v>
      </c>
      <c r="N228" s="223" t="s">
        <v>40</v>
      </c>
      <c r="O228" s="70"/>
      <c r="P228" s="189">
        <f>O228*H228</f>
        <v>0</v>
      </c>
      <c r="Q228" s="189">
        <v>0.13100000000000001</v>
      </c>
      <c r="R228" s="189">
        <f>Q228*H228</f>
        <v>4.9439400000000004</v>
      </c>
      <c r="S228" s="189">
        <v>0</v>
      </c>
      <c r="T228" s="190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1" t="s">
        <v>153</v>
      </c>
      <c r="AT228" s="191" t="s">
        <v>261</v>
      </c>
      <c r="AU228" s="191" t="s">
        <v>85</v>
      </c>
      <c r="AY228" s="16" t="s">
        <v>120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6" t="s">
        <v>83</v>
      </c>
      <c r="BK228" s="192">
        <f>ROUND(I228*H228,2)</f>
        <v>0</v>
      </c>
      <c r="BL228" s="16" t="s">
        <v>127</v>
      </c>
      <c r="BM228" s="191" t="s">
        <v>351</v>
      </c>
    </row>
    <row r="229" spans="1:65" s="14" customFormat="1" ht="11.25">
      <c r="B229" s="204"/>
      <c r="C229" s="205"/>
      <c r="D229" s="195" t="s">
        <v>181</v>
      </c>
      <c r="E229" s="206" t="s">
        <v>1</v>
      </c>
      <c r="F229" s="207" t="s">
        <v>352</v>
      </c>
      <c r="G229" s="205"/>
      <c r="H229" s="208">
        <v>37.74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181</v>
      </c>
      <c r="AU229" s="214" t="s">
        <v>85</v>
      </c>
      <c r="AV229" s="14" t="s">
        <v>85</v>
      </c>
      <c r="AW229" s="14" t="s">
        <v>31</v>
      </c>
      <c r="AX229" s="14" t="s">
        <v>83</v>
      </c>
      <c r="AY229" s="214" t="s">
        <v>120</v>
      </c>
    </row>
    <row r="230" spans="1:65" s="2" customFormat="1" ht="24.2" customHeight="1">
      <c r="A230" s="33"/>
      <c r="B230" s="34"/>
      <c r="C230" s="215" t="s">
        <v>353</v>
      </c>
      <c r="D230" s="215" t="s">
        <v>261</v>
      </c>
      <c r="E230" s="216" t="s">
        <v>354</v>
      </c>
      <c r="F230" s="217" t="s">
        <v>355</v>
      </c>
      <c r="G230" s="218" t="s">
        <v>125</v>
      </c>
      <c r="H230" s="219">
        <v>1.02</v>
      </c>
      <c r="I230" s="220"/>
      <c r="J230" s="219">
        <f>ROUND(I230*H230,2)</f>
        <v>0</v>
      </c>
      <c r="K230" s="217" t="s">
        <v>126</v>
      </c>
      <c r="L230" s="221"/>
      <c r="M230" s="222" t="s">
        <v>1</v>
      </c>
      <c r="N230" s="223" t="s">
        <v>40</v>
      </c>
      <c r="O230" s="70"/>
      <c r="P230" s="189">
        <f>O230*H230</f>
        <v>0</v>
      </c>
      <c r="Q230" s="189">
        <v>0.13100000000000001</v>
      </c>
      <c r="R230" s="189">
        <f>Q230*H230</f>
        <v>0.13362000000000002</v>
      </c>
      <c r="S230" s="189">
        <v>0</v>
      </c>
      <c r="T230" s="190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1" t="s">
        <v>153</v>
      </c>
      <c r="AT230" s="191" t="s">
        <v>261</v>
      </c>
      <c r="AU230" s="191" t="s">
        <v>85</v>
      </c>
      <c r="AY230" s="16" t="s">
        <v>120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6" t="s">
        <v>83</v>
      </c>
      <c r="BK230" s="192">
        <f>ROUND(I230*H230,2)</f>
        <v>0</v>
      </c>
      <c r="BL230" s="16" t="s">
        <v>127</v>
      </c>
      <c r="BM230" s="191" t="s">
        <v>356</v>
      </c>
    </row>
    <row r="231" spans="1:65" s="14" customFormat="1" ht="11.25">
      <c r="B231" s="204"/>
      <c r="C231" s="205"/>
      <c r="D231" s="195" t="s">
        <v>181</v>
      </c>
      <c r="E231" s="206" t="s">
        <v>1</v>
      </c>
      <c r="F231" s="207" t="s">
        <v>357</v>
      </c>
      <c r="G231" s="205"/>
      <c r="H231" s="208">
        <v>1.02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181</v>
      </c>
      <c r="AU231" s="214" t="s">
        <v>85</v>
      </c>
      <c r="AV231" s="14" t="s">
        <v>85</v>
      </c>
      <c r="AW231" s="14" t="s">
        <v>31</v>
      </c>
      <c r="AX231" s="14" t="s">
        <v>83</v>
      </c>
      <c r="AY231" s="214" t="s">
        <v>120</v>
      </c>
    </row>
    <row r="232" spans="1:65" s="2" customFormat="1" ht="24.2" customHeight="1">
      <c r="A232" s="33"/>
      <c r="B232" s="34"/>
      <c r="C232" s="215" t="s">
        <v>358</v>
      </c>
      <c r="D232" s="215" t="s">
        <v>261</v>
      </c>
      <c r="E232" s="216" t="s">
        <v>359</v>
      </c>
      <c r="F232" s="217" t="s">
        <v>360</v>
      </c>
      <c r="G232" s="218" t="s">
        <v>125</v>
      </c>
      <c r="H232" s="219">
        <v>18.36</v>
      </c>
      <c r="I232" s="220"/>
      <c r="J232" s="219">
        <f>ROUND(I232*H232,2)</f>
        <v>0</v>
      </c>
      <c r="K232" s="217" t="s">
        <v>126</v>
      </c>
      <c r="L232" s="221"/>
      <c r="M232" s="222" t="s">
        <v>1</v>
      </c>
      <c r="N232" s="223" t="s">
        <v>40</v>
      </c>
      <c r="O232" s="70"/>
      <c r="P232" s="189">
        <f>O232*H232</f>
        <v>0</v>
      </c>
      <c r="Q232" s="189">
        <v>0.13100000000000001</v>
      </c>
      <c r="R232" s="189">
        <f>Q232*H232</f>
        <v>2.40516</v>
      </c>
      <c r="S232" s="189">
        <v>0</v>
      </c>
      <c r="T232" s="190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1" t="s">
        <v>153</v>
      </c>
      <c r="AT232" s="191" t="s">
        <v>261</v>
      </c>
      <c r="AU232" s="191" t="s">
        <v>85</v>
      </c>
      <c r="AY232" s="16" t="s">
        <v>120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6" t="s">
        <v>83</v>
      </c>
      <c r="BK232" s="192">
        <f>ROUND(I232*H232,2)</f>
        <v>0</v>
      </c>
      <c r="BL232" s="16" t="s">
        <v>127</v>
      </c>
      <c r="BM232" s="191" t="s">
        <v>361</v>
      </c>
    </row>
    <row r="233" spans="1:65" s="14" customFormat="1" ht="11.25">
      <c r="B233" s="204"/>
      <c r="C233" s="205"/>
      <c r="D233" s="195" t="s">
        <v>181</v>
      </c>
      <c r="E233" s="206" t="s">
        <v>1</v>
      </c>
      <c r="F233" s="207" t="s">
        <v>362</v>
      </c>
      <c r="G233" s="205"/>
      <c r="H233" s="208">
        <v>18.36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181</v>
      </c>
      <c r="AU233" s="214" t="s">
        <v>85</v>
      </c>
      <c r="AV233" s="14" t="s">
        <v>85</v>
      </c>
      <c r="AW233" s="14" t="s">
        <v>31</v>
      </c>
      <c r="AX233" s="14" t="s">
        <v>83</v>
      </c>
      <c r="AY233" s="214" t="s">
        <v>120</v>
      </c>
    </row>
    <row r="234" spans="1:65" s="2" customFormat="1" ht="14.45" customHeight="1">
      <c r="A234" s="33"/>
      <c r="B234" s="34"/>
      <c r="C234" s="181" t="s">
        <v>363</v>
      </c>
      <c r="D234" s="181" t="s">
        <v>122</v>
      </c>
      <c r="E234" s="182" t="s">
        <v>364</v>
      </c>
      <c r="F234" s="183" t="s">
        <v>365</v>
      </c>
      <c r="G234" s="184" t="s">
        <v>125</v>
      </c>
      <c r="H234" s="185">
        <v>131</v>
      </c>
      <c r="I234" s="186"/>
      <c r="J234" s="185">
        <f>ROUND(I234*H234,2)</f>
        <v>0</v>
      </c>
      <c r="K234" s="183" t="s">
        <v>126</v>
      </c>
      <c r="L234" s="38"/>
      <c r="M234" s="187" t="s">
        <v>1</v>
      </c>
      <c r="N234" s="188" t="s">
        <v>40</v>
      </c>
      <c r="O234" s="70"/>
      <c r="P234" s="189">
        <f>O234*H234</f>
        <v>0</v>
      </c>
      <c r="Q234" s="189">
        <v>0</v>
      </c>
      <c r="R234" s="189">
        <f>Q234*H234</f>
        <v>0</v>
      </c>
      <c r="S234" s="189">
        <v>0</v>
      </c>
      <c r="T234" s="190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1" t="s">
        <v>127</v>
      </c>
      <c r="AT234" s="191" t="s">
        <v>122</v>
      </c>
      <c r="AU234" s="191" t="s">
        <v>85</v>
      </c>
      <c r="AY234" s="16" t="s">
        <v>120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6" t="s">
        <v>83</v>
      </c>
      <c r="BK234" s="192">
        <f>ROUND(I234*H234,2)</f>
        <v>0</v>
      </c>
      <c r="BL234" s="16" t="s">
        <v>127</v>
      </c>
      <c r="BM234" s="191" t="s">
        <v>366</v>
      </c>
    </row>
    <row r="235" spans="1:65" s="13" customFormat="1" ht="11.25">
      <c r="B235" s="193"/>
      <c r="C235" s="194"/>
      <c r="D235" s="195" t="s">
        <v>181</v>
      </c>
      <c r="E235" s="196" t="s">
        <v>1</v>
      </c>
      <c r="F235" s="197" t="s">
        <v>367</v>
      </c>
      <c r="G235" s="194"/>
      <c r="H235" s="196" t="s">
        <v>1</v>
      </c>
      <c r="I235" s="198"/>
      <c r="J235" s="194"/>
      <c r="K235" s="194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181</v>
      </c>
      <c r="AU235" s="203" t="s">
        <v>85</v>
      </c>
      <c r="AV235" s="13" t="s">
        <v>83</v>
      </c>
      <c r="AW235" s="13" t="s">
        <v>31</v>
      </c>
      <c r="AX235" s="13" t="s">
        <v>75</v>
      </c>
      <c r="AY235" s="203" t="s">
        <v>120</v>
      </c>
    </row>
    <row r="236" spans="1:65" s="14" customFormat="1" ht="11.25">
      <c r="B236" s="204"/>
      <c r="C236" s="205"/>
      <c r="D236" s="195" t="s">
        <v>181</v>
      </c>
      <c r="E236" s="206" t="s">
        <v>1</v>
      </c>
      <c r="F236" s="207" t="s">
        <v>368</v>
      </c>
      <c r="G236" s="205"/>
      <c r="H236" s="208">
        <v>131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181</v>
      </c>
      <c r="AU236" s="214" t="s">
        <v>85</v>
      </c>
      <c r="AV236" s="14" t="s">
        <v>85</v>
      </c>
      <c r="AW236" s="14" t="s">
        <v>31</v>
      </c>
      <c r="AX236" s="14" t="s">
        <v>83</v>
      </c>
      <c r="AY236" s="214" t="s">
        <v>120</v>
      </c>
    </row>
    <row r="237" spans="1:65" s="2" customFormat="1" ht="24.2" customHeight="1">
      <c r="A237" s="33"/>
      <c r="B237" s="34"/>
      <c r="C237" s="181" t="s">
        <v>369</v>
      </c>
      <c r="D237" s="181" t="s">
        <v>122</v>
      </c>
      <c r="E237" s="182" t="s">
        <v>370</v>
      </c>
      <c r="F237" s="183" t="s">
        <v>371</v>
      </c>
      <c r="G237" s="184" t="s">
        <v>125</v>
      </c>
      <c r="H237" s="185">
        <v>131</v>
      </c>
      <c r="I237" s="186"/>
      <c r="J237" s="185">
        <f>ROUND(I237*H237,2)</f>
        <v>0</v>
      </c>
      <c r="K237" s="183" t="s">
        <v>126</v>
      </c>
      <c r="L237" s="38"/>
      <c r="M237" s="187" t="s">
        <v>1</v>
      </c>
      <c r="N237" s="188" t="s">
        <v>40</v>
      </c>
      <c r="O237" s="70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1" t="s">
        <v>127</v>
      </c>
      <c r="AT237" s="191" t="s">
        <v>122</v>
      </c>
      <c r="AU237" s="191" t="s">
        <v>85</v>
      </c>
      <c r="AY237" s="16" t="s">
        <v>120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6" t="s">
        <v>83</v>
      </c>
      <c r="BK237" s="192">
        <f>ROUND(I237*H237,2)</f>
        <v>0</v>
      </c>
      <c r="BL237" s="16" t="s">
        <v>127</v>
      </c>
      <c r="BM237" s="191" t="s">
        <v>372</v>
      </c>
    </row>
    <row r="238" spans="1:65" s="13" customFormat="1" ht="11.25">
      <c r="B238" s="193"/>
      <c r="C238" s="194"/>
      <c r="D238" s="195" t="s">
        <v>181</v>
      </c>
      <c r="E238" s="196" t="s">
        <v>1</v>
      </c>
      <c r="F238" s="197" t="s">
        <v>367</v>
      </c>
      <c r="G238" s="194"/>
      <c r="H238" s="196" t="s">
        <v>1</v>
      </c>
      <c r="I238" s="198"/>
      <c r="J238" s="194"/>
      <c r="K238" s="194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181</v>
      </c>
      <c r="AU238" s="203" t="s">
        <v>85</v>
      </c>
      <c r="AV238" s="13" t="s">
        <v>83</v>
      </c>
      <c r="AW238" s="13" t="s">
        <v>31</v>
      </c>
      <c r="AX238" s="13" t="s">
        <v>75</v>
      </c>
      <c r="AY238" s="203" t="s">
        <v>120</v>
      </c>
    </row>
    <row r="239" spans="1:65" s="14" customFormat="1" ht="11.25">
      <c r="B239" s="204"/>
      <c r="C239" s="205"/>
      <c r="D239" s="195" t="s">
        <v>181</v>
      </c>
      <c r="E239" s="206" t="s">
        <v>1</v>
      </c>
      <c r="F239" s="207" t="s">
        <v>368</v>
      </c>
      <c r="G239" s="205"/>
      <c r="H239" s="208">
        <v>131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181</v>
      </c>
      <c r="AU239" s="214" t="s">
        <v>85</v>
      </c>
      <c r="AV239" s="14" t="s">
        <v>85</v>
      </c>
      <c r="AW239" s="14" t="s">
        <v>31</v>
      </c>
      <c r="AX239" s="14" t="s">
        <v>83</v>
      </c>
      <c r="AY239" s="214" t="s">
        <v>120</v>
      </c>
    </row>
    <row r="240" spans="1:65" s="2" customFormat="1" ht="14.45" customHeight="1">
      <c r="A240" s="33"/>
      <c r="B240" s="34"/>
      <c r="C240" s="181" t="s">
        <v>373</v>
      </c>
      <c r="D240" s="181" t="s">
        <v>122</v>
      </c>
      <c r="E240" s="182" t="s">
        <v>374</v>
      </c>
      <c r="F240" s="183" t="s">
        <v>375</v>
      </c>
      <c r="G240" s="184" t="s">
        <v>125</v>
      </c>
      <c r="H240" s="185">
        <v>131</v>
      </c>
      <c r="I240" s="186"/>
      <c r="J240" s="185">
        <f>ROUND(I240*H240,2)</f>
        <v>0</v>
      </c>
      <c r="K240" s="183" t="s">
        <v>126</v>
      </c>
      <c r="L240" s="38"/>
      <c r="M240" s="187" t="s">
        <v>1</v>
      </c>
      <c r="N240" s="188" t="s">
        <v>40</v>
      </c>
      <c r="O240" s="70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1" t="s">
        <v>127</v>
      </c>
      <c r="AT240" s="191" t="s">
        <v>122</v>
      </c>
      <c r="AU240" s="191" t="s">
        <v>85</v>
      </c>
      <c r="AY240" s="16" t="s">
        <v>120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6" t="s">
        <v>83</v>
      </c>
      <c r="BK240" s="192">
        <f>ROUND(I240*H240,2)</f>
        <v>0</v>
      </c>
      <c r="BL240" s="16" t="s">
        <v>127</v>
      </c>
      <c r="BM240" s="191" t="s">
        <v>376</v>
      </c>
    </row>
    <row r="241" spans="1:65" s="13" customFormat="1" ht="11.25">
      <c r="B241" s="193"/>
      <c r="C241" s="194"/>
      <c r="D241" s="195" t="s">
        <v>181</v>
      </c>
      <c r="E241" s="196" t="s">
        <v>1</v>
      </c>
      <c r="F241" s="197" t="s">
        <v>367</v>
      </c>
      <c r="G241" s="194"/>
      <c r="H241" s="196" t="s">
        <v>1</v>
      </c>
      <c r="I241" s="198"/>
      <c r="J241" s="194"/>
      <c r="K241" s="194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181</v>
      </c>
      <c r="AU241" s="203" t="s">
        <v>85</v>
      </c>
      <c r="AV241" s="13" t="s">
        <v>83</v>
      </c>
      <c r="AW241" s="13" t="s">
        <v>31</v>
      </c>
      <c r="AX241" s="13" t="s">
        <v>75</v>
      </c>
      <c r="AY241" s="203" t="s">
        <v>120</v>
      </c>
    </row>
    <row r="242" spans="1:65" s="14" customFormat="1" ht="11.25">
      <c r="B242" s="204"/>
      <c r="C242" s="205"/>
      <c r="D242" s="195" t="s">
        <v>181</v>
      </c>
      <c r="E242" s="206" t="s">
        <v>1</v>
      </c>
      <c r="F242" s="207" t="s">
        <v>368</v>
      </c>
      <c r="G242" s="205"/>
      <c r="H242" s="208">
        <v>131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181</v>
      </c>
      <c r="AU242" s="214" t="s">
        <v>85</v>
      </c>
      <c r="AV242" s="14" t="s">
        <v>85</v>
      </c>
      <c r="AW242" s="14" t="s">
        <v>31</v>
      </c>
      <c r="AX242" s="14" t="s">
        <v>83</v>
      </c>
      <c r="AY242" s="214" t="s">
        <v>120</v>
      </c>
    </row>
    <row r="243" spans="1:65" s="2" customFormat="1" ht="14.45" customHeight="1">
      <c r="A243" s="33"/>
      <c r="B243" s="34"/>
      <c r="C243" s="181" t="s">
        <v>377</v>
      </c>
      <c r="D243" s="181" t="s">
        <v>122</v>
      </c>
      <c r="E243" s="182" t="s">
        <v>378</v>
      </c>
      <c r="F243" s="183" t="s">
        <v>379</v>
      </c>
      <c r="G243" s="184" t="s">
        <v>217</v>
      </c>
      <c r="H243" s="185">
        <v>3</v>
      </c>
      <c r="I243" s="186"/>
      <c r="J243" s="185">
        <f>ROUND(I243*H243,2)</f>
        <v>0</v>
      </c>
      <c r="K243" s="183" t="s">
        <v>126</v>
      </c>
      <c r="L243" s="38"/>
      <c r="M243" s="187" t="s">
        <v>1</v>
      </c>
      <c r="N243" s="188" t="s">
        <v>40</v>
      </c>
      <c r="O243" s="70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1" t="s">
        <v>127</v>
      </c>
      <c r="AT243" s="191" t="s">
        <v>122</v>
      </c>
      <c r="AU243" s="191" t="s">
        <v>85</v>
      </c>
      <c r="AY243" s="16" t="s">
        <v>120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6" t="s">
        <v>83</v>
      </c>
      <c r="BK243" s="192">
        <f>ROUND(I243*H243,2)</f>
        <v>0</v>
      </c>
      <c r="BL243" s="16" t="s">
        <v>127</v>
      </c>
      <c r="BM243" s="191" t="s">
        <v>380</v>
      </c>
    </row>
    <row r="244" spans="1:65" s="2" customFormat="1" ht="24.2" customHeight="1">
      <c r="A244" s="33"/>
      <c r="B244" s="34"/>
      <c r="C244" s="181" t="s">
        <v>381</v>
      </c>
      <c r="D244" s="181" t="s">
        <v>122</v>
      </c>
      <c r="E244" s="182" t="s">
        <v>382</v>
      </c>
      <c r="F244" s="183" t="s">
        <v>383</v>
      </c>
      <c r="G244" s="184" t="s">
        <v>321</v>
      </c>
      <c r="H244" s="185">
        <v>65</v>
      </c>
      <c r="I244" s="186"/>
      <c r="J244" s="185">
        <f>ROUND(I244*H244,2)</f>
        <v>0</v>
      </c>
      <c r="K244" s="183" t="s">
        <v>126</v>
      </c>
      <c r="L244" s="38"/>
      <c r="M244" s="187" t="s">
        <v>1</v>
      </c>
      <c r="N244" s="188" t="s">
        <v>40</v>
      </c>
      <c r="O244" s="70"/>
      <c r="P244" s="189">
        <f>O244*H244</f>
        <v>0</v>
      </c>
      <c r="Q244" s="189">
        <v>3.5999999999999999E-3</v>
      </c>
      <c r="R244" s="189">
        <f>Q244*H244</f>
        <v>0.23399999999999999</v>
      </c>
      <c r="S244" s="189">
        <v>0</v>
      </c>
      <c r="T244" s="190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1" t="s">
        <v>127</v>
      </c>
      <c r="AT244" s="191" t="s">
        <v>122</v>
      </c>
      <c r="AU244" s="191" t="s">
        <v>85</v>
      </c>
      <c r="AY244" s="16" t="s">
        <v>120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6" t="s">
        <v>83</v>
      </c>
      <c r="BK244" s="192">
        <f>ROUND(I244*H244,2)</f>
        <v>0</v>
      </c>
      <c r="BL244" s="16" t="s">
        <v>127</v>
      </c>
      <c r="BM244" s="191" t="s">
        <v>384</v>
      </c>
    </row>
    <row r="245" spans="1:65" s="12" customFormat="1" ht="22.9" customHeight="1">
      <c r="B245" s="165"/>
      <c r="C245" s="166"/>
      <c r="D245" s="167" t="s">
        <v>74</v>
      </c>
      <c r="E245" s="179" t="s">
        <v>153</v>
      </c>
      <c r="F245" s="179" t="s">
        <v>385</v>
      </c>
      <c r="G245" s="166"/>
      <c r="H245" s="166"/>
      <c r="I245" s="169"/>
      <c r="J245" s="180">
        <f>BK245</f>
        <v>0</v>
      </c>
      <c r="K245" s="166"/>
      <c r="L245" s="171"/>
      <c r="M245" s="172"/>
      <c r="N245" s="173"/>
      <c r="O245" s="173"/>
      <c r="P245" s="174">
        <f>SUM(P246:P253)</f>
        <v>0</v>
      </c>
      <c r="Q245" s="173"/>
      <c r="R245" s="174">
        <f>SUM(R246:R253)</f>
        <v>0.75296000000000007</v>
      </c>
      <c r="S245" s="173"/>
      <c r="T245" s="175">
        <f>SUM(T246:T253)</f>
        <v>0</v>
      </c>
      <c r="AR245" s="176" t="s">
        <v>83</v>
      </c>
      <c r="AT245" s="177" t="s">
        <v>74</v>
      </c>
      <c r="AU245" s="177" t="s">
        <v>83</v>
      </c>
      <c r="AY245" s="176" t="s">
        <v>120</v>
      </c>
      <c r="BK245" s="178">
        <f>SUM(BK246:BK253)</f>
        <v>0</v>
      </c>
    </row>
    <row r="246" spans="1:65" s="2" customFormat="1" ht="24.2" customHeight="1">
      <c r="A246" s="33"/>
      <c r="B246" s="34"/>
      <c r="C246" s="181" t="s">
        <v>386</v>
      </c>
      <c r="D246" s="181" t="s">
        <v>122</v>
      </c>
      <c r="E246" s="182" t="s">
        <v>387</v>
      </c>
      <c r="F246" s="183" t="s">
        <v>388</v>
      </c>
      <c r="G246" s="184" t="s">
        <v>139</v>
      </c>
      <c r="H246" s="185">
        <v>1</v>
      </c>
      <c r="I246" s="186"/>
      <c r="J246" s="185">
        <f>ROUND(I246*H246,2)</f>
        <v>0</v>
      </c>
      <c r="K246" s="183" t="s">
        <v>126</v>
      </c>
      <c r="L246" s="38"/>
      <c r="M246" s="187" t="s">
        <v>1</v>
      </c>
      <c r="N246" s="188" t="s">
        <v>40</v>
      </c>
      <c r="O246" s="70"/>
      <c r="P246" s="189">
        <f>O246*H246</f>
        <v>0</v>
      </c>
      <c r="Q246" s="189">
        <v>0.42368</v>
      </c>
      <c r="R246" s="189">
        <f>Q246*H246</f>
        <v>0.42368</v>
      </c>
      <c r="S246" s="189">
        <v>0</v>
      </c>
      <c r="T246" s="190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1" t="s">
        <v>127</v>
      </c>
      <c r="AT246" s="191" t="s">
        <v>122</v>
      </c>
      <c r="AU246" s="191" t="s">
        <v>85</v>
      </c>
      <c r="AY246" s="16" t="s">
        <v>120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6" t="s">
        <v>83</v>
      </c>
      <c r="BK246" s="192">
        <f>ROUND(I246*H246,2)</f>
        <v>0</v>
      </c>
      <c r="BL246" s="16" t="s">
        <v>127</v>
      </c>
      <c r="BM246" s="191" t="s">
        <v>389</v>
      </c>
    </row>
    <row r="247" spans="1:65" s="2" customFormat="1" ht="24.2" customHeight="1">
      <c r="A247" s="33"/>
      <c r="B247" s="34"/>
      <c r="C247" s="181" t="s">
        <v>390</v>
      </c>
      <c r="D247" s="181" t="s">
        <v>122</v>
      </c>
      <c r="E247" s="182" t="s">
        <v>391</v>
      </c>
      <c r="F247" s="183" t="s">
        <v>392</v>
      </c>
      <c r="G247" s="184" t="s">
        <v>139</v>
      </c>
      <c r="H247" s="185">
        <v>1</v>
      </c>
      <c r="I247" s="186"/>
      <c r="J247" s="185">
        <f>ROUND(I247*H247,2)</f>
        <v>0</v>
      </c>
      <c r="K247" s="183" t="s">
        <v>126</v>
      </c>
      <c r="L247" s="38"/>
      <c r="M247" s="187" t="s">
        <v>1</v>
      </c>
      <c r="N247" s="188" t="s">
        <v>40</v>
      </c>
      <c r="O247" s="70"/>
      <c r="P247" s="189">
        <f>O247*H247</f>
        <v>0</v>
      </c>
      <c r="Q247" s="189">
        <v>0.31108000000000002</v>
      </c>
      <c r="R247" s="189">
        <f>Q247*H247</f>
        <v>0.31108000000000002</v>
      </c>
      <c r="S247" s="189">
        <v>0</v>
      </c>
      <c r="T247" s="190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1" t="s">
        <v>127</v>
      </c>
      <c r="AT247" s="191" t="s">
        <v>122</v>
      </c>
      <c r="AU247" s="191" t="s">
        <v>85</v>
      </c>
      <c r="AY247" s="16" t="s">
        <v>120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6" t="s">
        <v>83</v>
      </c>
      <c r="BK247" s="192">
        <f>ROUND(I247*H247,2)</f>
        <v>0</v>
      </c>
      <c r="BL247" s="16" t="s">
        <v>127</v>
      </c>
      <c r="BM247" s="191" t="s">
        <v>393</v>
      </c>
    </row>
    <row r="248" spans="1:65" s="2" customFormat="1" ht="14.45" customHeight="1">
      <c r="A248" s="33"/>
      <c r="B248" s="34"/>
      <c r="C248" s="181" t="s">
        <v>394</v>
      </c>
      <c r="D248" s="181" t="s">
        <v>122</v>
      </c>
      <c r="E248" s="182" t="s">
        <v>395</v>
      </c>
      <c r="F248" s="183" t="s">
        <v>396</v>
      </c>
      <c r="G248" s="184" t="s">
        <v>321</v>
      </c>
      <c r="H248" s="185">
        <v>65</v>
      </c>
      <c r="I248" s="186"/>
      <c r="J248" s="185">
        <f>ROUND(I248*H248,2)</f>
        <v>0</v>
      </c>
      <c r="K248" s="183" t="s">
        <v>126</v>
      </c>
      <c r="L248" s="38"/>
      <c r="M248" s="187" t="s">
        <v>1</v>
      </c>
      <c r="N248" s="188" t="s">
        <v>40</v>
      </c>
      <c r="O248" s="70"/>
      <c r="P248" s="189">
        <f>O248*H248</f>
        <v>0</v>
      </c>
      <c r="Q248" s="189">
        <v>1.9000000000000001E-4</v>
      </c>
      <c r="R248" s="189">
        <f>Q248*H248</f>
        <v>1.235E-2</v>
      </c>
      <c r="S248" s="189">
        <v>0</v>
      </c>
      <c r="T248" s="190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1" t="s">
        <v>127</v>
      </c>
      <c r="AT248" s="191" t="s">
        <v>122</v>
      </c>
      <c r="AU248" s="191" t="s">
        <v>85</v>
      </c>
      <c r="AY248" s="16" t="s">
        <v>120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6" t="s">
        <v>83</v>
      </c>
      <c r="BK248" s="192">
        <f>ROUND(I248*H248,2)</f>
        <v>0</v>
      </c>
      <c r="BL248" s="16" t="s">
        <v>127</v>
      </c>
      <c r="BM248" s="191" t="s">
        <v>397</v>
      </c>
    </row>
    <row r="249" spans="1:65" s="13" customFormat="1" ht="11.25">
      <c r="B249" s="193"/>
      <c r="C249" s="194"/>
      <c r="D249" s="195" t="s">
        <v>181</v>
      </c>
      <c r="E249" s="196" t="s">
        <v>1</v>
      </c>
      <c r="F249" s="197" t="s">
        <v>398</v>
      </c>
      <c r="G249" s="194"/>
      <c r="H249" s="196" t="s">
        <v>1</v>
      </c>
      <c r="I249" s="198"/>
      <c r="J249" s="194"/>
      <c r="K249" s="194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181</v>
      </c>
      <c r="AU249" s="203" t="s">
        <v>85</v>
      </c>
      <c r="AV249" s="13" t="s">
        <v>83</v>
      </c>
      <c r="AW249" s="13" t="s">
        <v>31</v>
      </c>
      <c r="AX249" s="13" t="s">
        <v>75</v>
      </c>
      <c r="AY249" s="203" t="s">
        <v>120</v>
      </c>
    </row>
    <row r="250" spans="1:65" s="14" customFormat="1" ht="11.25">
      <c r="B250" s="204"/>
      <c r="C250" s="205"/>
      <c r="D250" s="195" t="s">
        <v>181</v>
      </c>
      <c r="E250" s="206" t="s">
        <v>1</v>
      </c>
      <c r="F250" s="207" t="s">
        <v>399</v>
      </c>
      <c r="G250" s="205"/>
      <c r="H250" s="208">
        <v>65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181</v>
      </c>
      <c r="AU250" s="214" t="s">
        <v>85</v>
      </c>
      <c r="AV250" s="14" t="s">
        <v>85</v>
      </c>
      <c r="AW250" s="14" t="s">
        <v>31</v>
      </c>
      <c r="AX250" s="14" t="s">
        <v>83</v>
      </c>
      <c r="AY250" s="214" t="s">
        <v>120</v>
      </c>
    </row>
    <row r="251" spans="1:65" s="2" customFormat="1" ht="14.45" customHeight="1">
      <c r="A251" s="33"/>
      <c r="B251" s="34"/>
      <c r="C251" s="181" t="s">
        <v>400</v>
      </c>
      <c r="D251" s="181" t="s">
        <v>122</v>
      </c>
      <c r="E251" s="182" t="s">
        <v>401</v>
      </c>
      <c r="F251" s="183" t="s">
        <v>402</v>
      </c>
      <c r="G251" s="184" t="s">
        <v>321</v>
      </c>
      <c r="H251" s="185">
        <v>65</v>
      </c>
      <c r="I251" s="186"/>
      <c r="J251" s="185">
        <f>ROUND(I251*H251,2)</f>
        <v>0</v>
      </c>
      <c r="K251" s="183" t="s">
        <v>126</v>
      </c>
      <c r="L251" s="38"/>
      <c r="M251" s="187" t="s">
        <v>1</v>
      </c>
      <c r="N251" s="188" t="s">
        <v>40</v>
      </c>
      <c r="O251" s="70"/>
      <c r="P251" s="189">
        <f>O251*H251</f>
        <v>0</v>
      </c>
      <c r="Q251" s="189">
        <v>9.0000000000000006E-5</v>
      </c>
      <c r="R251" s="189">
        <f>Q251*H251</f>
        <v>5.8500000000000002E-3</v>
      </c>
      <c r="S251" s="189">
        <v>0</v>
      </c>
      <c r="T251" s="19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1" t="s">
        <v>127</v>
      </c>
      <c r="AT251" s="191" t="s">
        <v>122</v>
      </c>
      <c r="AU251" s="191" t="s">
        <v>85</v>
      </c>
      <c r="AY251" s="16" t="s">
        <v>120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6" t="s">
        <v>83</v>
      </c>
      <c r="BK251" s="192">
        <f>ROUND(I251*H251,2)</f>
        <v>0</v>
      </c>
      <c r="BL251" s="16" t="s">
        <v>127</v>
      </c>
      <c r="BM251" s="191" t="s">
        <v>403</v>
      </c>
    </row>
    <row r="252" spans="1:65" s="13" customFormat="1" ht="11.25">
      <c r="B252" s="193"/>
      <c r="C252" s="194"/>
      <c r="D252" s="195" t="s">
        <v>181</v>
      </c>
      <c r="E252" s="196" t="s">
        <v>1</v>
      </c>
      <c r="F252" s="197" t="s">
        <v>398</v>
      </c>
      <c r="G252" s="194"/>
      <c r="H252" s="196" t="s">
        <v>1</v>
      </c>
      <c r="I252" s="198"/>
      <c r="J252" s="194"/>
      <c r="K252" s="194"/>
      <c r="L252" s="199"/>
      <c r="M252" s="200"/>
      <c r="N252" s="201"/>
      <c r="O252" s="201"/>
      <c r="P252" s="201"/>
      <c r="Q252" s="201"/>
      <c r="R252" s="201"/>
      <c r="S252" s="201"/>
      <c r="T252" s="202"/>
      <c r="AT252" s="203" t="s">
        <v>181</v>
      </c>
      <c r="AU252" s="203" t="s">
        <v>85</v>
      </c>
      <c r="AV252" s="13" t="s">
        <v>83</v>
      </c>
      <c r="AW252" s="13" t="s">
        <v>31</v>
      </c>
      <c r="AX252" s="13" t="s">
        <v>75</v>
      </c>
      <c r="AY252" s="203" t="s">
        <v>120</v>
      </c>
    </row>
    <row r="253" spans="1:65" s="14" customFormat="1" ht="11.25">
      <c r="B253" s="204"/>
      <c r="C253" s="205"/>
      <c r="D253" s="195" t="s">
        <v>181</v>
      </c>
      <c r="E253" s="206" t="s">
        <v>1</v>
      </c>
      <c r="F253" s="207" t="s">
        <v>399</v>
      </c>
      <c r="G253" s="205"/>
      <c r="H253" s="208">
        <v>65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181</v>
      </c>
      <c r="AU253" s="214" t="s">
        <v>85</v>
      </c>
      <c r="AV253" s="14" t="s">
        <v>85</v>
      </c>
      <c r="AW253" s="14" t="s">
        <v>31</v>
      </c>
      <c r="AX253" s="14" t="s">
        <v>83</v>
      </c>
      <c r="AY253" s="214" t="s">
        <v>120</v>
      </c>
    </row>
    <row r="254" spans="1:65" s="12" customFormat="1" ht="22.9" customHeight="1">
      <c r="B254" s="165"/>
      <c r="C254" s="166"/>
      <c r="D254" s="167" t="s">
        <v>74</v>
      </c>
      <c r="E254" s="179" t="s">
        <v>404</v>
      </c>
      <c r="F254" s="179" t="s">
        <v>405</v>
      </c>
      <c r="G254" s="166"/>
      <c r="H254" s="166"/>
      <c r="I254" s="169"/>
      <c r="J254" s="180">
        <f>BK254</f>
        <v>0</v>
      </c>
      <c r="K254" s="166"/>
      <c r="L254" s="171"/>
      <c r="M254" s="172"/>
      <c r="N254" s="173"/>
      <c r="O254" s="173"/>
      <c r="P254" s="174">
        <f>SUM(P255:P281)</f>
        <v>0</v>
      </c>
      <c r="Q254" s="173"/>
      <c r="R254" s="174">
        <f>SUM(R255:R281)</f>
        <v>43.195491599999997</v>
      </c>
      <c r="S254" s="173"/>
      <c r="T254" s="175">
        <f>SUM(T255:T281)</f>
        <v>0</v>
      </c>
      <c r="AR254" s="176" t="s">
        <v>83</v>
      </c>
      <c r="AT254" s="177" t="s">
        <v>74</v>
      </c>
      <c r="AU254" s="177" t="s">
        <v>83</v>
      </c>
      <c r="AY254" s="176" t="s">
        <v>120</v>
      </c>
      <c r="BK254" s="178">
        <f>SUM(BK255:BK281)</f>
        <v>0</v>
      </c>
    </row>
    <row r="255" spans="1:65" s="2" customFormat="1" ht="14.45" customHeight="1">
      <c r="A255" s="33"/>
      <c r="B255" s="34"/>
      <c r="C255" s="181" t="s">
        <v>406</v>
      </c>
      <c r="D255" s="181" t="s">
        <v>122</v>
      </c>
      <c r="E255" s="182" t="s">
        <v>407</v>
      </c>
      <c r="F255" s="183" t="s">
        <v>408</v>
      </c>
      <c r="G255" s="184" t="s">
        <v>139</v>
      </c>
      <c r="H255" s="185">
        <v>4</v>
      </c>
      <c r="I255" s="186"/>
      <c r="J255" s="185">
        <f>ROUND(I255*H255,2)</f>
        <v>0</v>
      </c>
      <c r="K255" s="183" t="s">
        <v>1</v>
      </c>
      <c r="L255" s="38"/>
      <c r="M255" s="187" t="s">
        <v>1</v>
      </c>
      <c r="N255" s="188" t="s">
        <v>40</v>
      </c>
      <c r="O255" s="70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1" t="s">
        <v>127</v>
      </c>
      <c r="AT255" s="191" t="s">
        <v>122</v>
      </c>
      <c r="AU255" s="191" t="s">
        <v>85</v>
      </c>
      <c r="AY255" s="16" t="s">
        <v>120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6" t="s">
        <v>83</v>
      </c>
      <c r="BK255" s="192">
        <f>ROUND(I255*H255,2)</f>
        <v>0</v>
      </c>
      <c r="BL255" s="16" t="s">
        <v>127</v>
      </c>
      <c r="BM255" s="191" t="s">
        <v>409</v>
      </c>
    </row>
    <row r="256" spans="1:65" s="2" customFormat="1" ht="14.45" customHeight="1">
      <c r="A256" s="33"/>
      <c r="B256" s="34"/>
      <c r="C256" s="181" t="s">
        <v>410</v>
      </c>
      <c r="D256" s="181" t="s">
        <v>122</v>
      </c>
      <c r="E256" s="182" t="s">
        <v>411</v>
      </c>
      <c r="F256" s="183" t="s">
        <v>412</v>
      </c>
      <c r="G256" s="184" t="s">
        <v>139</v>
      </c>
      <c r="H256" s="185">
        <v>1</v>
      </c>
      <c r="I256" s="186"/>
      <c r="J256" s="185">
        <f>ROUND(I256*H256,2)</f>
        <v>0</v>
      </c>
      <c r="K256" s="183" t="s">
        <v>1</v>
      </c>
      <c r="L256" s="38"/>
      <c r="M256" s="187" t="s">
        <v>1</v>
      </c>
      <c r="N256" s="188" t="s">
        <v>40</v>
      </c>
      <c r="O256" s="70"/>
      <c r="P256" s="189">
        <f>O256*H256</f>
        <v>0</v>
      </c>
      <c r="Q256" s="189">
        <v>0</v>
      </c>
      <c r="R256" s="189">
        <f>Q256*H256</f>
        <v>0</v>
      </c>
      <c r="S256" s="189">
        <v>0</v>
      </c>
      <c r="T256" s="190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1" t="s">
        <v>127</v>
      </c>
      <c r="AT256" s="191" t="s">
        <v>122</v>
      </c>
      <c r="AU256" s="191" t="s">
        <v>85</v>
      </c>
      <c r="AY256" s="16" t="s">
        <v>120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6" t="s">
        <v>83</v>
      </c>
      <c r="BK256" s="192">
        <f>ROUND(I256*H256,2)</f>
        <v>0</v>
      </c>
      <c r="BL256" s="16" t="s">
        <v>127</v>
      </c>
      <c r="BM256" s="191" t="s">
        <v>413</v>
      </c>
    </row>
    <row r="257" spans="1:65" s="2" customFormat="1" ht="24.2" customHeight="1">
      <c r="A257" s="33"/>
      <c r="B257" s="34"/>
      <c r="C257" s="181" t="s">
        <v>414</v>
      </c>
      <c r="D257" s="181" t="s">
        <v>122</v>
      </c>
      <c r="E257" s="182" t="s">
        <v>415</v>
      </c>
      <c r="F257" s="183" t="s">
        <v>416</v>
      </c>
      <c r="G257" s="184" t="s">
        <v>321</v>
      </c>
      <c r="H257" s="185">
        <v>80</v>
      </c>
      <c r="I257" s="186"/>
      <c r="J257" s="185">
        <f>ROUND(I257*H257,2)</f>
        <v>0</v>
      </c>
      <c r="K257" s="183" t="s">
        <v>126</v>
      </c>
      <c r="L257" s="38"/>
      <c r="M257" s="187" t="s">
        <v>1</v>
      </c>
      <c r="N257" s="188" t="s">
        <v>40</v>
      </c>
      <c r="O257" s="70"/>
      <c r="P257" s="189">
        <f>O257*H257</f>
        <v>0</v>
      </c>
      <c r="Q257" s="189">
        <v>3.3E-4</v>
      </c>
      <c r="R257" s="189">
        <f>Q257*H257</f>
        <v>2.64E-2</v>
      </c>
      <c r="S257" s="189">
        <v>0</v>
      </c>
      <c r="T257" s="190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1" t="s">
        <v>127</v>
      </c>
      <c r="AT257" s="191" t="s">
        <v>122</v>
      </c>
      <c r="AU257" s="191" t="s">
        <v>85</v>
      </c>
      <c r="AY257" s="16" t="s">
        <v>120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6" t="s">
        <v>83</v>
      </c>
      <c r="BK257" s="192">
        <f>ROUND(I257*H257,2)</f>
        <v>0</v>
      </c>
      <c r="BL257" s="16" t="s">
        <v>127</v>
      </c>
      <c r="BM257" s="191" t="s">
        <v>417</v>
      </c>
    </row>
    <row r="258" spans="1:65" s="13" customFormat="1" ht="11.25">
      <c r="B258" s="193"/>
      <c r="C258" s="194"/>
      <c r="D258" s="195" t="s">
        <v>181</v>
      </c>
      <c r="E258" s="196" t="s">
        <v>1</v>
      </c>
      <c r="F258" s="197" t="s">
        <v>418</v>
      </c>
      <c r="G258" s="194"/>
      <c r="H258" s="196" t="s">
        <v>1</v>
      </c>
      <c r="I258" s="198"/>
      <c r="J258" s="194"/>
      <c r="K258" s="194"/>
      <c r="L258" s="199"/>
      <c r="M258" s="200"/>
      <c r="N258" s="201"/>
      <c r="O258" s="201"/>
      <c r="P258" s="201"/>
      <c r="Q258" s="201"/>
      <c r="R258" s="201"/>
      <c r="S258" s="201"/>
      <c r="T258" s="202"/>
      <c r="AT258" s="203" t="s">
        <v>181</v>
      </c>
      <c r="AU258" s="203" t="s">
        <v>85</v>
      </c>
      <c r="AV258" s="13" t="s">
        <v>83</v>
      </c>
      <c r="AW258" s="13" t="s">
        <v>31</v>
      </c>
      <c r="AX258" s="13" t="s">
        <v>75</v>
      </c>
      <c r="AY258" s="203" t="s">
        <v>120</v>
      </c>
    </row>
    <row r="259" spans="1:65" s="14" customFormat="1" ht="11.25">
      <c r="B259" s="204"/>
      <c r="C259" s="205"/>
      <c r="D259" s="195" t="s">
        <v>181</v>
      </c>
      <c r="E259" s="206" t="s">
        <v>1</v>
      </c>
      <c r="F259" s="207" t="s">
        <v>419</v>
      </c>
      <c r="G259" s="205"/>
      <c r="H259" s="208">
        <v>80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181</v>
      </c>
      <c r="AU259" s="214" t="s">
        <v>85</v>
      </c>
      <c r="AV259" s="14" t="s">
        <v>85</v>
      </c>
      <c r="AW259" s="14" t="s">
        <v>31</v>
      </c>
      <c r="AX259" s="14" t="s">
        <v>83</v>
      </c>
      <c r="AY259" s="214" t="s">
        <v>120</v>
      </c>
    </row>
    <row r="260" spans="1:65" s="2" customFormat="1" ht="24.2" customHeight="1">
      <c r="A260" s="33"/>
      <c r="B260" s="34"/>
      <c r="C260" s="181" t="s">
        <v>420</v>
      </c>
      <c r="D260" s="181" t="s">
        <v>122</v>
      </c>
      <c r="E260" s="182" t="s">
        <v>421</v>
      </c>
      <c r="F260" s="183" t="s">
        <v>422</v>
      </c>
      <c r="G260" s="184" t="s">
        <v>125</v>
      </c>
      <c r="H260" s="185">
        <v>9</v>
      </c>
      <c r="I260" s="186"/>
      <c r="J260" s="185">
        <f>ROUND(I260*H260,2)</f>
        <v>0</v>
      </c>
      <c r="K260" s="183" t="s">
        <v>126</v>
      </c>
      <c r="L260" s="38"/>
      <c r="M260" s="187" t="s">
        <v>1</v>
      </c>
      <c r="N260" s="188" t="s">
        <v>40</v>
      </c>
      <c r="O260" s="70"/>
      <c r="P260" s="189">
        <f>O260*H260</f>
        <v>0</v>
      </c>
      <c r="Q260" s="189">
        <v>2.5999999999999999E-3</v>
      </c>
      <c r="R260" s="189">
        <f>Q260*H260</f>
        <v>2.3399999999999997E-2</v>
      </c>
      <c r="S260" s="189">
        <v>0</v>
      </c>
      <c r="T260" s="190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1" t="s">
        <v>127</v>
      </c>
      <c r="AT260" s="191" t="s">
        <v>122</v>
      </c>
      <c r="AU260" s="191" t="s">
        <v>85</v>
      </c>
      <c r="AY260" s="16" t="s">
        <v>120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6" t="s">
        <v>83</v>
      </c>
      <c r="BK260" s="192">
        <f>ROUND(I260*H260,2)</f>
        <v>0</v>
      </c>
      <c r="BL260" s="16" t="s">
        <v>127</v>
      </c>
      <c r="BM260" s="191" t="s">
        <v>423</v>
      </c>
    </row>
    <row r="261" spans="1:65" s="13" customFormat="1" ht="11.25">
      <c r="B261" s="193"/>
      <c r="C261" s="194"/>
      <c r="D261" s="195" t="s">
        <v>181</v>
      </c>
      <c r="E261" s="196" t="s">
        <v>1</v>
      </c>
      <c r="F261" s="197" t="s">
        <v>424</v>
      </c>
      <c r="G261" s="194"/>
      <c r="H261" s="196" t="s">
        <v>1</v>
      </c>
      <c r="I261" s="198"/>
      <c r="J261" s="194"/>
      <c r="K261" s="194"/>
      <c r="L261" s="199"/>
      <c r="M261" s="200"/>
      <c r="N261" s="201"/>
      <c r="O261" s="201"/>
      <c r="P261" s="201"/>
      <c r="Q261" s="201"/>
      <c r="R261" s="201"/>
      <c r="S261" s="201"/>
      <c r="T261" s="202"/>
      <c r="AT261" s="203" t="s">
        <v>181</v>
      </c>
      <c r="AU261" s="203" t="s">
        <v>85</v>
      </c>
      <c r="AV261" s="13" t="s">
        <v>83</v>
      </c>
      <c r="AW261" s="13" t="s">
        <v>31</v>
      </c>
      <c r="AX261" s="13" t="s">
        <v>75</v>
      </c>
      <c r="AY261" s="203" t="s">
        <v>120</v>
      </c>
    </row>
    <row r="262" spans="1:65" s="14" customFormat="1" ht="11.25">
      <c r="B262" s="204"/>
      <c r="C262" s="205"/>
      <c r="D262" s="195" t="s">
        <v>181</v>
      </c>
      <c r="E262" s="206" t="s">
        <v>1</v>
      </c>
      <c r="F262" s="207" t="s">
        <v>425</v>
      </c>
      <c r="G262" s="205"/>
      <c r="H262" s="208">
        <v>9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181</v>
      </c>
      <c r="AU262" s="214" t="s">
        <v>85</v>
      </c>
      <c r="AV262" s="14" t="s">
        <v>85</v>
      </c>
      <c r="AW262" s="14" t="s">
        <v>31</v>
      </c>
      <c r="AX262" s="14" t="s">
        <v>83</v>
      </c>
      <c r="AY262" s="214" t="s">
        <v>120</v>
      </c>
    </row>
    <row r="263" spans="1:65" s="2" customFormat="1" ht="14.45" customHeight="1">
      <c r="A263" s="33"/>
      <c r="B263" s="34"/>
      <c r="C263" s="181" t="s">
        <v>426</v>
      </c>
      <c r="D263" s="181" t="s">
        <v>122</v>
      </c>
      <c r="E263" s="182" t="s">
        <v>427</v>
      </c>
      <c r="F263" s="183" t="s">
        <v>428</v>
      </c>
      <c r="G263" s="184" t="s">
        <v>321</v>
      </c>
      <c r="H263" s="185">
        <v>80</v>
      </c>
      <c r="I263" s="186"/>
      <c r="J263" s="185">
        <f>ROUND(I263*H263,2)</f>
        <v>0</v>
      </c>
      <c r="K263" s="183" t="s">
        <v>126</v>
      </c>
      <c r="L263" s="38"/>
      <c r="M263" s="187" t="s">
        <v>1</v>
      </c>
      <c r="N263" s="188" t="s">
        <v>40</v>
      </c>
      <c r="O263" s="70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91" t="s">
        <v>127</v>
      </c>
      <c r="AT263" s="191" t="s">
        <v>122</v>
      </c>
      <c r="AU263" s="191" t="s">
        <v>85</v>
      </c>
      <c r="AY263" s="16" t="s">
        <v>120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6" t="s">
        <v>83</v>
      </c>
      <c r="BK263" s="192">
        <f>ROUND(I263*H263,2)</f>
        <v>0</v>
      </c>
      <c r="BL263" s="16" t="s">
        <v>127</v>
      </c>
      <c r="BM263" s="191" t="s">
        <v>429</v>
      </c>
    </row>
    <row r="264" spans="1:65" s="2" customFormat="1" ht="14.45" customHeight="1">
      <c r="A264" s="33"/>
      <c r="B264" s="34"/>
      <c r="C264" s="181" t="s">
        <v>430</v>
      </c>
      <c r="D264" s="181" t="s">
        <v>122</v>
      </c>
      <c r="E264" s="182" t="s">
        <v>431</v>
      </c>
      <c r="F264" s="183" t="s">
        <v>432</v>
      </c>
      <c r="G264" s="184" t="s">
        <v>125</v>
      </c>
      <c r="H264" s="185">
        <v>9</v>
      </c>
      <c r="I264" s="186"/>
      <c r="J264" s="185">
        <f>ROUND(I264*H264,2)</f>
        <v>0</v>
      </c>
      <c r="K264" s="183" t="s">
        <v>126</v>
      </c>
      <c r="L264" s="38"/>
      <c r="M264" s="187" t="s">
        <v>1</v>
      </c>
      <c r="N264" s="188" t="s">
        <v>40</v>
      </c>
      <c r="O264" s="70"/>
      <c r="P264" s="189">
        <f>O264*H264</f>
        <v>0</v>
      </c>
      <c r="Q264" s="189">
        <v>1.0000000000000001E-5</v>
      </c>
      <c r="R264" s="189">
        <f>Q264*H264</f>
        <v>9.0000000000000006E-5</v>
      </c>
      <c r="S264" s="189">
        <v>0</v>
      </c>
      <c r="T264" s="190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1" t="s">
        <v>127</v>
      </c>
      <c r="AT264" s="191" t="s">
        <v>122</v>
      </c>
      <c r="AU264" s="191" t="s">
        <v>85</v>
      </c>
      <c r="AY264" s="16" t="s">
        <v>120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6" t="s">
        <v>83</v>
      </c>
      <c r="BK264" s="192">
        <f>ROUND(I264*H264,2)</f>
        <v>0</v>
      </c>
      <c r="BL264" s="16" t="s">
        <v>127</v>
      </c>
      <c r="BM264" s="191" t="s">
        <v>433</v>
      </c>
    </row>
    <row r="265" spans="1:65" s="2" customFormat="1" ht="24.2" customHeight="1">
      <c r="A265" s="33"/>
      <c r="B265" s="34"/>
      <c r="C265" s="181" t="s">
        <v>399</v>
      </c>
      <c r="D265" s="181" t="s">
        <v>122</v>
      </c>
      <c r="E265" s="182" t="s">
        <v>434</v>
      </c>
      <c r="F265" s="183" t="s">
        <v>435</v>
      </c>
      <c r="G265" s="184" t="s">
        <v>321</v>
      </c>
      <c r="H265" s="185">
        <v>20</v>
      </c>
      <c r="I265" s="186"/>
      <c r="J265" s="185">
        <f>ROUND(I265*H265,2)</f>
        <v>0</v>
      </c>
      <c r="K265" s="183" t="s">
        <v>126</v>
      </c>
      <c r="L265" s="38"/>
      <c r="M265" s="187" t="s">
        <v>1</v>
      </c>
      <c r="N265" s="188" t="s">
        <v>40</v>
      </c>
      <c r="O265" s="70"/>
      <c r="P265" s="189">
        <f>O265*H265</f>
        <v>0</v>
      </c>
      <c r="Q265" s="189">
        <v>0.34612999999999999</v>
      </c>
      <c r="R265" s="189">
        <f>Q265*H265</f>
        <v>6.9226000000000001</v>
      </c>
      <c r="S265" s="189">
        <v>0</v>
      </c>
      <c r="T265" s="190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1" t="s">
        <v>127</v>
      </c>
      <c r="AT265" s="191" t="s">
        <v>122</v>
      </c>
      <c r="AU265" s="191" t="s">
        <v>85</v>
      </c>
      <c r="AY265" s="16" t="s">
        <v>120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6" t="s">
        <v>83</v>
      </c>
      <c r="BK265" s="192">
        <f>ROUND(I265*H265,2)</f>
        <v>0</v>
      </c>
      <c r="BL265" s="16" t="s">
        <v>127</v>
      </c>
      <c r="BM265" s="191" t="s">
        <v>436</v>
      </c>
    </row>
    <row r="266" spans="1:65" s="13" customFormat="1" ht="11.25">
      <c r="B266" s="193"/>
      <c r="C266" s="194"/>
      <c r="D266" s="195" t="s">
        <v>181</v>
      </c>
      <c r="E266" s="196" t="s">
        <v>1</v>
      </c>
      <c r="F266" s="197" t="s">
        <v>437</v>
      </c>
      <c r="G266" s="194"/>
      <c r="H266" s="196" t="s">
        <v>1</v>
      </c>
      <c r="I266" s="198"/>
      <c r="J266" s="194"/>
      <c r="K266" s="194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181</v>
      </c>
      <c r="AU266" s="203" t="s">
        <v>85</v>
      </c>
      <c r="AV266" s="13" t="s">
        <v>83</v>
      </c>
      <c r="AW266" s="13" t="s">
        <v>31</v>
      </c>
      <c r="AX266" s="13" t="s">
        <v>75</v>
      </c>
      <c r="AY266" s="203" t="s">
        <v>120</v>
      </c>
    </row>
    <row r="267" spans="1:65" s="14" customFormat="1" ht="11.25">
      <c r="B267" s="204"/>
      <c r="C267" s="205"/>
      <c r="D267" s="195" t="s">
        <v>181</v>
      </c>
      <c r="E267" s="206" t="s">
        <v>1</v>
      </c>
      <c r="F267" s="207" t="s">
        <v>204</v>
      </c>
      <c r="G267" s="205"/>
      <c r="H267" s="208">
        <v>20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181</v>
      </c>
      <c r="AU267" s="214" t="s">
        <v>85</v>
      </c>
      <c r="AV267" s="14" t="s">
        <v>85</v>
      </c>
      <c r="AW267" s="14" t="s">
        <v>31</v>
      </c>
      <c r="AX267" s="14" t="s">
        <v>83</v>
      </c>
      <c r="AY267" s="214" t="s">
        <v>120</v>
      </c>
    </row>
    <row r="268" spans="1:65" s="2" customFormat="1" ht="14.45" customHeight="1">
      <c r="A268" s="33"/>
      <c r="B268" s="34"/>
      <c r="C268" s="215" t="s">
        <v>438</v>
      </c>
      <c r="D268" s="215" t="s">
        <v>261</v>
      </c>
      <c r="E268" s="216" t="s">
        <v>439</v>
      </c>
      <c r="F268" s="217" t="s">
        <v>440</v>
      </c>
      <c r="G268" s="218" t="s">
        <v>321</v>
      </c>
      <c r="H268" s="219">
        <v>20</v>
      </c>
      <c r="I268" s="220"/>
      <c r="J268" s="219">
        <f>ROUND(I268*H268,2)</f>
        <v>0</v>
      </c>
      <c r="K268" s="217" t="s">
        <v>1</v>
      </c>
      <c r="L268" s="221"/>
      <c r="M268" s="222" t="s">
        <v>1</v>
      </c>
      <c r="N268" s="223" t="s">
        <v>40</v>
      </c>
      <c r="O268" s="70"/>
      <c r="P268" s="189">
        <f>O268*H268</f>
        <v>0</v>
      </c>
      <c r="Q268" s="189">
        <v>0.22500000000000001</v>
      </c>
      <c r="R268" s="189">
        <f>Q268*H268</f>
        <v>4.5</v>
      </c>
      <c r="S268" s="189">
        <v>0</v>
      </c>
      <c r="T268" s="190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1" t="s">
        <v>153</v>
      </c>
      <c r="AT268" s="191" t="s">
        <v>261</v>
      </c>
      <c r="AU268" s="191" t="s">
        <v>85</v>
      </c>
      <c r="AY268" s="16" t="s">
        <v>120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6" t="s">
        <v>83</v>
      </c>
      <c r="BK268" s="192">
        <f>ROUND(I268*H268,2)</f>
        <v>0</v>
      </c>
      <c r="BL268" s="16" t="s">
        <v>127</v>
      </c>
      <c r="BM268" s="191" t="s">
        <v>441</v>
      </c>
    </row>
    <row r="269" spans="1:65" s="2" customFormat="1" ht="24.2" customHeight="1">
      <c r="A269" s="33"/>
      <c r="B269" s="34"/>
      <c r="C269" s="181" t="s">
        <v>442</v>
      </c>
      <c r="D269" s="181" t="s">
        <v>122</v>
      </c>
      <c r="E269" s="182" t="s">
        <v>443</v>
      </c>
      <c r="F269" s="183" t="s">
        <v>444</v>
      </c>
      <c r="G269" s="184" t="s">
        <v>321</v>
      </c>
      <c r="H269" s="185">
        <v>65</v>
      </c>
      <c r="I269" s="186"/>
      <c r="J269" s="185">
        <f>ROUND(I269*H269,2)</f>
        <v>0</v>
      </c>
      <c r="K269" s="183" t="s">
        <v>126</v>
      </c>
      <c r="L269" s="38"/>
      <c r="M269" s="187" t="s">
        <v>1</v>
      </c>
      <c r="N269" s="188" t="s">
        <v>40</v>
      </c>
      <c r="O269" s="70"/>
      <c r="P269" s="189">
        <f>O269*H269</f>
        <v>0</v>
      </c>
      <c r="Q269" s="189">
        <v>0.15540000000000001</v>
      </c>
      <c r="R269" s="189">
        <f>Q269*H269</f>
        <v>10.101000000000001</v>
      </c>
      <c r="S269" s="189">
        <v>0</v>
      </c>
      <c r="T269" s="190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91" t="s">
        <v>127</v>
      </c>
      <c r="AT269" s="191" t="s">
        <v>122</v>
      </c>
      <c r="AU269" s="191" t="s">
        <v>85</v>
      </c>
      <c r="AY269" s="16" t="s">
        <v>120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6" t="s">
        <v>83</v>
      </c>
      <c r="BK269" s="192">
        <f>ROUND(I269*H269,2)</f>
        <v>0</v>
      </c>
      <c r="BL269" s="16" t="s">
        <v>127</v>
      </c>
      <c r="BM269" s="191" t="s">
        <v>445</v>
      </c>
    </row>
    <row r="270" spans="1:65" s="2" customFormat="1" ht="14.45" customHeight="1">
      <c r="A270" s="33"/>
      <c r="B270" s="34"/>
      <c r="C270" s="215" t="s">
        <v>446</v>
      </c>
      <c r="D270" s="215" t="s">
        <v>261</v>
      </c>
      <c r="E270" s="216" t="s">
        <v>447</v>
      </c>
      <c r="F270" s="217" t="s">
        <v>448</v>
      </c>
      <c r="G270" s="218" t="s">
        <v>321</v>
      </c>
      <c r="H270" s="219">
        <v>66</v>
      </c>
      <c r="I270" s="220"/>
      <c r="J270" s="219">
        <f>ROUND(I270*H270,2)</f>
        <v>0</v>
      </c>
      <c r="K270" s="217" t="s">
        <v>126</v>
      </c>
      <c r="L270" s="221"/>
      <c r="M270" s="222" t="s">
        <v>1</v>
      </c>
      <c r="N270" s="223" t="s">
        <v>40</v>
      </c>
      <c r="O270" s="70"/>
      <c r="P270" s="189">
        <f>O270*H270</f>
        <v>0</v>
      </c>
      <c r="Q270" s="189">
        <v>0.10199999999999999</v>
      </c>
      <c r="R270" s="189">
        <f>Q270*H270</f>
        <v>6.7319999999999993</v>
      </c>
      <c r="S270" s="189">
        <v>0</v>
      </c>
      <c r="T270" s="190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1" t="s">
        <v>153</v>
      </c>
      <c r="AT270" s="191" t="s">
        <v>261</v>
      </c>
      <c r="AU270" s="191" t="s">
        <v>85</v>
      </c>
      <c r="AY270" s="16" t="s">
        <v>120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6" t="s">
        <v>83</v>
      </c>
      <c r="BK270" s="192">
        <f>ROUND(I270*H270,2)</f>
        <v>0</v>
      </c>
      <c r="BL270" s="16" t="s">
        <v>127</v>
      </c>
      <c r="BM270" s="191" t="s">
        <v>449</v>
      </c>
    </row>
    <row r="271" spans="1:65" s="14" customFormat="1" ht="11.25">
      <c r="B271" s="204"/>
      <c r="C271" s="205"/>
      <c r="D271" s="195" t="s">
        <v>181</v>
      </c>
      <c r="E271" s="206" t="s">
        <v>1</v>
      </c>
      <c r="F271" s="207" t="s">
        <v>450</v>
      </c>
      <c r="G271" s="205"/>
      <c r="H271" s="208">
        <v>66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181</v>
      </c>
      <c r="AU271" s="214" t="s">
        <v>85</v>
      </c>
      <c r="AV271" s="14" t="s">
        <v>85</v>
      </c>
      <c r="AW271" s="14" t="s">
        <v>31</v>
      </c>
      <c r="AX271" s="14" t="s">
        <v>83</v>
      </c>
      <c r="AY271" s="214" t="s">
        <v>120</v>
      </c>
    </row>
    <row r="272" spans="1:65" s="13" customFormat="1" ht="11.25">
      <c r="B272" s="193"/>
      <c r="C272" s="194"/>
      <c r="D272" s="195" t="s">
        <v>181</v>
      </c>
      <c r="E272" s="196" t="s">
        <v>1</v>
      </c>
      <c r="F272" s="197" t="s">
        <v>451</v>
      </c>
      <c r="G272" s="194"/>
      <c r="H272" s="196" t="s">
        <v>1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181</v>
      </c>
      <c r="AU272" s="203" t="s">
        <v>85</v>
      </c>
      <c r="AV272" s="13" t="s">
        <v>83</v>
      </c>
      <c r="AW272" s="13" t="s">
        <v>31</v>
      </c>
      <c r="AX272" s="13" t="s">
        <v>75</v>
      </c>
      <c r="AY272" s="203" t="s">
        <v>120</v>
      </c>
    </row>
    <row r="273" spans="1:65" s="2" customFormat="1" ht="24.2" customHeight="1">
      <c r="A273" s="33"/>
      <c r="B273" s="34"/>
      <c r="C273" s="181" t="s">
        <v>452</v>
      </c>
      <c r="D273" s="181" t="s">
        <v>122</v>
      </c>
      <c r="E273" s="182" t="s">
        <v>453</v>
      </c>
      <c r="F273" s="183" t="s">
        <v>454</v>
      </c>
      <c r="G273" s="184" t="s">
        <v>321</v>
      </c>
      <c r="H273" s="185">
        <v>70</v>
      </c>
      <c r="I273" s="186"/>
      <c r="J273" s="185">
        <f>ROUND(I273*H273,2)</f>
        <v>0</v>
      </c>
      <c r="K273" s="183" t="s">
        <v>126</v>
      </c>
      <c r="L273" s="38"/>
      <c r="M273" s="187" t="s">
        <v>1</v>
      </c>
      <c r="N273" s="188" t="s">
        <v>40</v>
      </c>
      <c r="O273" s="70"/>
      <c r="P273" s="189">
        <f>O273*H273</f>
        <v>0</v>
      </c>
      <c r="Q273" s="189">
        <v>0.1295</v>
      </c>
      <c r="R273" s="189">
        <f>Q273*H273</f>
        <v>9.0649999999999995</v>
      </c>
      <c r="S273" s="189">
        <v>0</v>
      </c>
      <c r="T273" s="190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91" t="s">
        <v>127</v>
      </c>
      <c r="AT273" s="191" t="s">
        <v>122</v>
      </c>
      <c r="AU273" s="191" t="s">
        <v>85</v>
      </c>
      <c r="AY273" s="16" t="s">
        <v>120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6" t="s">
        <v>83</v>
      </c>
      <c r="BK273" s="192">
        <f>ROUND(I273*H273,2)</f>
        <v>0</v>
      </c>
      <c r="BL273" s="16" t="s">
        <v>127</v>
      </c>
      <c r="BM273" s="191" t="s">
        <v>455</v>
      </c>
    </row>
    <row r="274" spans="1:65" s="2" customFormat="1" ht="14.45" customHeight="1">
      <c r="A274" s="33"/>
      <c r="B274" s="34"/>
      <c r="C274" s="215" t="s">
        <v>456</v>
      </c>
      <c r="D274" s="215" t="s">
        <v>261</v>
      </c>
      <c r="E274" s="216" t="s">
        <v>457</v>
      </c>
      <c r="F274" s="217" t="s">
        <v>458</v>
      </c>
      <c r="G274" s="218" t="s">
        <v>321</v>
      </c>
      <c r="H274" s="219">
        <v>71</v>
      </c>
      <c r="I274" s="220"/>
      <c r="J274" s="219">
        <f>ROUND(I274*H274,2)</f>
        <v>0</v>
      </c>
      <c r="K274" s="217" t="s">
        <v>126</v>
      </c>
      <c r="L274" s="221"/>
      <c r="M274" s="222" t="s">
        <v>1</v>
      </c>
      <c r="N274" s="223" t="s">
        <v>40</v>
      </c>
      <c r="O274" s="70"/>
      <c r="P274" s="189">
        <f>O274*H274</f>
        <v>0</v>
      </c>
      <c r="Q274" s="189">
        <v>4.4999999999999998E-2</v>
      </c>
      <c r="R274" s="189">
        <f>Q274*H274</f>
        <v>3.1949999999999998</v>
      </c>
      <c r="S274" s="189">
        <v>0</v>
      </c>
      <c r="T274" s="190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1" t="s">
        <v>153</v>
      </c>
      <c r="AT274" s="191" t="s">
        <v>261</v>
      </c>
      <c r="AU274" s="191" t="s">
        <v>85</v>
      </c>
      <c r="AY274" s="16" t="s">
        <v>120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6" t="s">
        <v>83</v>
      </c>
      <c r="BK274" s="192">
        <f>ROUND(I274*H274,2)</f>
        <v>0</v>
      </c>
      <c r="BL274" s="16" t="s">
        <v>127</v>
      </c>
      <c r="BM274" s="191" t="s">
        <v>459</v>
      </c>
    </row>
    <row r="275" spans="1:65" s="14" customFormat="1" ht="11.25">
      <c r="B275" s="204"/>
      <c r="C275" s="205"/>
      <c r="D275" s="195" t="s">
        <v>181</v>
      </c>
      <c r="E275" s="206" t="s">
        <v>1</v>
      </c>
      <c r="F275" s="207" t="s">
        <v>460</v>
      </c>
      <c r="G275" s="205"/>
      <c r="H275" s="208">
        <v>71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181</v>
      </c>
      <c r="AU275" s="214" t="s">
        <v>85</v>
      </c>
      <c r="AV275" s="14" t="s">
        <v>85</v>
      </c>
      <c r="AW275" s="14" t="s">
        <v>31</v>
      </c>
      <c r="AX275" s="14" t="s">
        <v>83</v>
      </c>
      <c r="AY275" s="214" t="s">
        <v>120</v>
      </c>
    </row>
    <row r="276" spans="1:65" s="2" customFormat="1" ht="24.2" customHeight="1">
      <c r="A276" s="33"/>
      <c r="B276" s="34"/>
      <c r="C276" s="181" t="s">
        <v>461</v>
      </c>
      <c r="D276" s="181" t="s">
        <v>122</v>
      </c>
      <c r="E276" s="182" t="s">
        <v>462</v>
      </c>
      <c r="F276" s="183" t="s">
        <v>463</v>
      </c>
      <c r="G276" s="184" t="s">
        <v>252</v>
      </c>
      <c r="H276" s="185">
        <v>2.52</v>
      </c>
      <c r="I276" s="186"/>
      <c r="J276" s="185">
        <f>ROUND(I276*H276,2)</f>
        <v>0</v>
      </c>
      <c r="K276" s="183" t="s">
        <v>126</v>
      </c>
      <c r="L276" s="38"/>
      <c r="M276" s="187" t="s">
        <v>1</v>
      </c>
      <c r="N276" s="188" t="s">
        <v>40</v>
      </c>
      <c r="O276" s="70"/>
      <c r="P276" s="189">
        <f>O276*H276</f>
        <v>0</v>
      </c>
      <c r="Q276" s="189">
        <v>1.01508</v>
      </c>
      <c r="R276" s="189">
        <f>Q276*H276</f>
        <v>2.5580015999999999</v>
      </c>
      <c r="S276" s="189">
        <v>0</v>
      </c>
      <c r="T276" s="19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91" t="s">
        <v>127</v>
      </c>
      <c r="AT276" s="191" t="s">
        <v>122</v>
      </c>
      <c r="AU276" s="191" t="s">
        <v>85</v>
      </c>
      <c r="AY276" s="16" t="s">
        <v>120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6" t="s">
        <v>83</v>
      </c>
      <c r="BK276" s="192">
        <f>ROUND(I276*H276,2)</f>
        <v>0</v>
      </c>
      <c r="BL276" s="16" t="s">
        <v>127</v>
      </c>
      <c r="BM276" s="191" t="s">
        <v>464</v>
      </c>
    </row>
    <row r="277" spans="1:65" s="13" customFormat="1" ht="11.25">
      <c r="B277" s="193"/>
      <c r="C277" s="194"/>
      <c r="D277" s="195" t="s">
        <v>181</v>
      </c>
      <c r="E277" s="196" t="s">
        <v>1</v>
      </c>
      <c r="F277" s="197" t="s">
        <v>465</v>
      </c>
      <c r="G277" s="194"/>
      <c r="H277" s="196" t="s">
        <v>1</v>
      </c>
      <c r="I277" s="198"/>
      <c r="J277" s="194"/>
      <c r="K277" s="194"/>
      <c r="L277" s="199"/>
      <c r="M277" s="200"/>
      <c r="N277" s="201"/>
      <c r="O277" s="201"/>
      <c r="P277" s="201"/>
      <c r="Q277" s="201"/>
      <c r="R277" s="201"/>
      <c r="S277" s="201"/>
      <c r="T277" s="202"/>
      <c r="AT277" s="203" t="s">
        <v>181</v>
      </c>
      <c r="AU277" s="203" t="s">
        <v>85</v>
      </c>
      <c r="AV277" s="13" t="s">
        <v>83</v>
      </c>
      <c r="AW277" s="13" t="s">
        <v>31</v>
      </c>
      <c r="AX277" s="13" t="s">
        <v>75</v>
      </c>
      <c r="AY277" s="203" t="s">
        <v>120</v>
      </c>
    </row>
    <row r="278" spans="1:65" s="13" customFormat="1" ht="11.25">
      <c r="B278" s="193"/>
      <c r="C278" s="194"/>
      <c r="D278" s="195" t="s">
        <v>181</v>
      </c>
      <c r="E278" s="196" t="s">
        <v>1</v>
      </c>
      <c r="F278" s="197" t="s">
        <v>466</v>
      </c>
      <c r="G278" s="194"/>
      <c r="H278" s="196" t="s">
        <v>1</v>
      </c>
      <c r="I278" s="198"/>
      <c r="J278" s="194"/>
      <c r="K278" s="194"/>
      <c r="L278" s="199"/>
      <c r="M278" s="200"/>
      <c r="N278" s="201"/>
      <c r="O278" s="201"/>
      <c r="P278" s="201"/>
      <c r="Q278" s="201"/>
      <c r="R278" s="201"/>
      <c r="S278" s="201"/>
      <c r="T278" s="202"/>
      <c r="AT278" s="203" t="s">
        <v>181</v>
      </c>
      <c r="AU278" s="203" t="s">
        <v>85</v>
      </c>
      <c r="AV278" s="13" t="s">
        <v>83</v>
      </c>
      <c r="AW278" s="13" t="s">
        <v>31</v>
      </c>
      <c r="AX278" s="13" t="s">
        <v>75</v>
      </c>
      <c r="AY278" s="203" t="s">
        <v>120</v>
      </c>
    </row>
    <row r="279" spans="1:65" s="14" customFormat="1" ht="11.25">
      <c r="B279" s="204"/>
      <c r="C279" s="205"/>
      <c r="D279" s="195" t="s">
        <v>181</v>
      </c>
      <c r="E279" s="206" t="s">
        <v>1</v>
      </c>
      <c r="F279" s="207" t="s">
        <v>467</v>
      </c>
      <c r="G279" s="205"/>
      <c r="H279" s="208">
        <v>2.52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181</v>
      </c>
      <c r="AU279" s="214" t="s">
        <v>85</v>
      </c>
      <c r="AV279" s="14" t="s">
        <v>85</v>
      </c>
      <c r="AW279" s="14" t="s">
        <v>31</v>
      </c>
      <c r="AX279" s="14" t="s">
        <v>83</v>
      </c>
      <c r="AY279" s="214" t="s">
        <v>120</v>
      </c>
    </row>
    <row r="280" spans="1:65" s="2" customFormat="1" ht="14.45" customHeight="1">
      <c r="A280" s="33"/>
      <c r="B280" s="34"/>
      <c r="C280" s="181" t="s">
        <v>468</v>
      </c>
      <c r="D280" s="181" t="s">
        <v>122</v>
      </c>
      <c r="E280" s="182" t="s">
        <v>469</v>
      </c>
      <c r="F280" s="183" t="s">
        <v>470</v>
      </c>
      <c r="G280" s="184" t="s">
        <v>321</v>
      </c>
      <c r="H280" s="185">
        <v>120</v>
      </c>
      <c r="I280" s="186"/>
      <c r="J280" s="185">
        <f>ROUND(I280*H280,2)</f>
        <v>0</v>
      </c>
      <c r="K280" s="183" t="s">
        <v>126</v>
      </c>
      <c r="L280" s="38"/>
      <c r="M280" s="187" t="s">
        <v>1</v>
      </c>
      <c r="N280" s="188" t="s">
        <v>40</v>
      </c>
      <c r="O280" s="70"/>
      <c r="P280" s="189">
        <f>O280*H280</f>
        <v>0</v>
      </c>
      <c r="Q280" s="189">
        <v>0</v>
      </c>
      <c r="R280" s="189">
        <f>Q280*H280</f>
        <v>0</v>
      </c>
      <c r="S280" s="189">
        <v>0</v>
      </c>
      <c r="T280" s="190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91" t="s">
        <v>127</v>
      </c>
      <c r="AT280" s="191" t="s">
        <v>122</v>
      </c>
      <c r="AU280" s="191" t="s">
        <v>85</v>
      </c>
      <c r="AY280" s="16" t="s">
        <v>120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6" t="s">
        <v>83</v>
      </c>
      <c r="BK280" s="192">
        <f>ROUND(I280*H280,2)</f>
        <v>0</v>
      </c>
      <c r="BL280" s="16" t="s">
        <v>127</v>
      </c>
      <c r="BM280" s="191" t="s">
        <v>471</v>
      </c>
    </row>
    <row r="281" spans="1:65" s="2" customFormat="1" ht="24.2" customHeight="1">
      <c r="A281" s="33"/>
      <c r="B281" s="34"/>
      <c r="C281" s="181" t="s">
        <v>472</v>
      </c>
      <c r="D281" s="181" t="s">
        <v>122</v>
      </c>
      <c r="E281" s="182" t="s">
        <v>473</v>
      </c>
      <c r="F281" s="183" t="s">
        <v>474</v>
      </c>
      <c r="G281" s="184" t="s">
        <v>321</v>
      </c>
      <c r="H281" s="185">
        <v>120</v>
      </c>
      <c r="I281" s="186"/>
      <c r="J281" s="185">
        <f>ROUND(I281*H281,2)</f>
        <v>0</v>
      </c>
      <c r="K281" s="183" t="s">
        <v>126</v>
      </c>
      <c r="L281" s="38"/>
      <c r="M281" s="187" t="s">
        <v>1</v>
      </c>
      <c r="N281" s="188" t="s">
        <v>40</v>
      </c>
      <c r="O281" s="70"/>
      <c r="P281" s="189">
        <f>O281*H281</f>
        <v>0</v>
      </c>
      <c r="Q281" s="189">
        <v>5.9999999999999995E-4</v>
      </c>
      <c r="R281" s="189">
        <f>Q281*H281</f>
        <v>7.1999999999999995E-2</v>
      </c>
      <c r="S281" s="189">
        <v>0</v>
      </c>
      <c r="T281" s="190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91" t="s">
        <v>127</v>
      </c>
      <c r="AT281" s="191" t="s">
        <v>122</v>
      </c>
      <c r="AU281" s="191" t="s">
        <v>85</v>
      </c>
      <c r="AY281" s="16" t="s">
        <v>120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6" t="s">
        <v>83</v>
      </c>
      <c r="BK281" s="192">
        <f>ROUND(I281*H281,2)</f>
        <v>0</v>
      </c>
      <c r="BL281" s="16" t="s">
        <v>127</v>
      </c>
      <c r="BM281" s="191" t="s">
        <v>475</v>
      </c>
    </row>
    <row r="282" spans="1:65" s="12" customFormat="1" ht="22.9" customHeight="1">
      <c r="B282" s="165"/>
      <c r="C282" s="166"/>
      <c r="D282" s="167" t="s">
        <v>74</v>
      </c>
      <c r="E282" s="179" t="s">
        <v>476</v>
      </c>
      <c r="F282" s="179" t="s">
        <v>477</v>
      </c>
      <c r="G282" s="166"/>
      <c r="H282" s="166"/>
      <c r="I282" s="169"/>
      <c r="J282" s="180">
        <f>BK282</f>
        <v>0</v>
      </c>
      <c r="K282" s="166"/>
      <c r="L282" s="171"/>
      <c r="M282" s="172"/>
      <c r="N282" s="173"/>
      <c r="O282" s="173"/>
      <c r="P282" s="174">
        <f>SUM(P283:P290)</f>
        <v>0</v>
      </c>
      <c r="Q282" s="173"/>
      <c r="R282" s="174">
        <f>SUM(R283:R290)</f>
        <v>0</v>
      </c>
      <c r="S282" s="173"/>
      <c r="T282" s="175">
        <f>SUM(T283:T290)</f>
        <v>0</v>
      </c>
      <c r="AR282" s="176" t="s">
        <v>83</v>
      </c>
      <c r="AT282" s="177" t="s">
        <v>74</v>
      </c>
      <c r="AU282" s="177" t="s">
        <v>83</v>
      </c>
      <c r="AY282" s="176" t="s">
        <v>120</v>
      </c>
      <c r="BK282" s="178">
        <f>SUM(BK283:BK290)</f>
        <v>0</v>
      </c>
    </row>
    <row r="283" spans="1:65" s="2" customFormat="1" ht="14.45" customHeight="1">
      <c r="A283" s="33"/>
      <c r="B283" s="34"/>
      <c r="C283" s="181" t="s">
        <v>478</v>
      </c>
      <c r="D283" s="181" t="s">
        <v>122</v>
      </c>
      <c r="E283" s="182" t="s">
        <v>479</v>
      </c>
      <c r="F283" s="183" t="s">
        <v>480</v>
      </c>
      <c r="G283" s="184" t="s">
        <v>252</v>
      </c>
      <c r="H283" s="185">
        <v>210</v>
      </c>
      <c r="I283" s="186"/>
      <c r="J283" s="185">
        <f>ROUND(I283*H283,2)</f>
        <v>0</v>
      </c>
      <c r="K283" s="183" t="s">
        <v>126</v>
      </c>
      <c r="L283" s="38"/>
      <c r="M283" s="187" t="s">
        <v>1</v>
      </c>
      <c r="N283" s="188" t="s">
        <v>40</v>
      </c>
      <c r="O283" s="70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91" t="s">
        <v>127</v>
      </c>
      <c r="AT283" s="191" t="s">
        <v>122</v>
      </c>
      <c r="AU283" s="191" t="s">
        <v>85</v>
      </c>
      <c r="AY283" s="16" t="s">
        <v>120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6" t="s">
        <v>83</v>
      </c>
      <c r="BK283" s="192">
        <f>ROUND(I283*H283,2)</f>
        <v>0</v>
      </c>
      <c r="BL283" s="16" t="s">
        <v>127</v>
      </c>
      <c r="BM283" s="191" t="s">
        <v>481</v>
      </c>
    </row>
    <row r="284" spans="1:65" s="14" customFormat="1" ht="11.25">
      <c r="B284" s="204"/>
      <c r="C284" s="205"/>
      <c r="D284" s="195" t="s">
        <v>181</v>
      </c>
      <c r="E284" s="206" t="s">
        <v>1</v>
      </c>
      <c r="F284" s="207" t="s">
        <v>482</v>
      </c>
      <c r="G284" s="205"/>
      <c r="H284" s="208">
        <v>210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181</v>
      </c>
      <c r="AU284" s="214" t="s">
        <v>85</v>
      </c>
      <c r="AV284" s="14" t="s">
        <v>85</v>
      </c>
      <c r="AW284" s="14" t="s">
        <v>31</v>
      </c>
      <c r="AX284" s="14" t="s">
        <v>83</v>
      </c>
      <c r="AY284" s="214" t="s">
        <v>120</v>
      </c>
    </row>
    <row r="285" spans="1:65" s="2" customFormat="1" ht="24.2" customHeight="1">
      <c r="A285" s="33"/>
      <c r="B285" s="34"/>
      <c r="C285" s="181" t="s">
        <v>483</v>
      </c>
      <c r="D285" s="181" t="s">
        <v>122</v>
      </c>
      <c r="E285" s="182" t="s">
        <v>484</v>
      </c>
      <c r="F285" s="183" t="s">
        <v>485</v>
      </c>
      <c r="G285" s="184" t="s">
        <v>252</v>
      </c>
      <c r="H285" s="185">
        <v>1890</v>
      </c>
      <c r="I285" s="186"/>
      <c r="J285" s="185">
        <f>ROUND(I285*H285,2)</f>
        <v>0</v>
      </c>
      <c r="K285" s="183" t="s">
        <v>126</v>
      </c>
      <c r="L285" s="38"/>
      <c r="M285" s="187" t="s">
        <v>1</v>
      </c>
      <c r="N285" s="188" t="s">
        <v>40</v>
      </c>
      <c r="O285" s="70"/>
      <c r="P285" s="189">
        <f>O285*H285</f>
        <v>0</v>
      </c>
      <c r="Q285" s="189">
        <v>0</v>
      </c>
      <c r="R285" s="189">
        <f>Q285*H285</f>
        <v>0</v>
      </c>
      <c r="S285" s="189">
        <v>0</v>
      </c>
      <c r="T285" s="190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91" t="s">
        <v>127</v>
      </c>
      <c r="AT285" s="191" t="s">
        <v>122</v>
      </c>
      <c r="AU285" s="191" t="s">
        <v>85</v>
      </c>
      <c r="AY285" s="16" t="s">
        <v>120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6" t="s">
        <v>83</v>
      </c>
      <c r="BK285" s="192">
        <f>ROUND(I285*H285,2)</f>
        <v>0</v>
      </c>
      <c r="BL285" s="16" t="s">
        <v>127</v>
      </c>
      <c r="BM285" s="191" t="s">
        <v>486</v>
      </c>
    </row>
    <row r="286" spans="1:65" s="13" customFormat="1" ht="11.25">
      <c r="B286" s="193"/>
      <c r="C286" s="194"/>
      <c r="D286" s="195" t="s">
        <v>181</v>
      </c>
      <c r="E286" s="196" t="s">
        <v>1</v>
      </c>
      <c r="F286" s="197" t="s">
        <v>487</v>
      </c>
      <c r="G286" s="194"/>
      <c r="H286" s="196" t="s">
        <v>1</v>
      </c>
      <c r="I286" s="198"/>
      <c r="J286" s="194"/>
      <c r="K286" s="194"/>
      <c r="L286" s="199"/>
      <c r="M286" s="200"/>
      <c r="N286" s="201"/>
      <c r="O286" s="201"/>
      <c r="P286" s="201"/>
      <c r="Q286" s="201"/>
      <c r="R286" s="201"/>
      <c r="S286" s="201"/>
      <c r="T286" s="202"/>
      <c r="AT286" s="203" t="s">
        <v>181</v>
      </c>
      <c r="AU286" s="203" t="s">
        <v>85</v>
      </c>
      <c r="AV286" s="13" t="s">
        <v>83</v>
      </c>
      <c r="AW286" s="13" t="s">
        <v>31</v>
      </c>
      <c r="AX286" s="13" t="s">
        <v>75</v>
      </c>
      <c r="AY286" s="203" t="s">
        <v>120</v>
      </c>
    </row>
    <row r="287" spans="1:65" s="14" customFormat="1" ht="11.25">
      <c r="B287" s="204"/>
      <c r="C287" s="205"/>
      <c r="D287" s="195" t="s">
        <v>181</v>
      </c>
      <c r="E287" s="206" t="s">
        <v>1</v>
      </c>
      <c r="F287" s="207" t="s">
        <v>488</v>
      </c>
      <c r="G287" s="205"/>
      <c r="H287" s="208">
        <v>1890</v>
      </c>
      <c r="I287" s="209"/>
      <c r="J287" s="205"/>
      <c r="K287" s="205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181</v>
      </c>
      <c r="AU287" s="214" t="s">
        <v>85</v>
      </c>
      <c r="AV287" s="14" t="s">
        <v>85</v>
      </c>
      <c r="AW287" s="14" t="s">
        <v>31</v>
      </c>
      <c r="AX287" s="14" t="s">
        <v>83</v>
      </c>
      <c r="AY287" s="214" t="s">
        <v>120</v>
      </c>
    </row>
    <row r="288" spans="1:65" s="2" customFormat="1" ht="37.9" customHeight="1">
      <c r="A288" s="33"/>
      <c r="B288" s="34"/>
      <c r="C288" s="181" t="s">
        <v>489</v>
      </c>
      <c r="D288" s="181" t="s">
        <v>122</v>
      </c>
      <c r="E288" s="182" t="s">
        <v>490</v>
      </c>
      <c r="F288" s="183" t="s">
        <v>491</v>
      </c>
      <c r="G288" s="184" t="s">
        <v>252</v>
      </c>
      <c r="H288" s="185">
        <v>49</v>
      </c>
      <c r="I288" s="186"/>
      <c r="J288" s="185">
        <f>ROUND(I288*H288,2)</f>
        <v>0</v>
      </c>
      <c r="K288" s="183" t="s">
        <v>126</v>
      </c>
      <c r="L288" s="38"/>
      <c r="M288" s="187" t="s">
        <v>1</v>
      </c>
      <c r="N288" s="188" t="s">
        <v>40</v>
      </c>
      <c r="O288" s="70"/>
      <c r="P288" s="189">
        <f>O288*H288</f>
        <v>0</v>
      </c>
      <c r="Q288" s="189">
        <v>0</v>
      </c>
      <c r="R288" s="189">
        <f>Q288*H288</f>
        <v>0</v>
      </c>
      <c r="S288" s="189">
        <v>0</v>
      </c>
      <c r="T288" s="190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1" t="s">
        <v>127</v>
      </c>
      <c r="AT288" s="191" t="s">
        <v>122</v>
      </c>
      <c r="AU288" s="191" t="s">
        <v>85</v>
      </c>
      <c r="AY288" s="16" t="s">
        <v>120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6" t="s">
        <v>83</v>
      </c>
      <c r="BK288" s="192">
        <f>ROUND(I288*H288,2)</f>
        <v>0</v>
      </c>
      <c r="BL288" s="16" t="s">
        <v>127</v>
      </c>
      <c r="BM288" s="191" t="s">
        <v>492</v>
      </c>
    </row>
    <row r="289" spans="1:65" s="2" customFormat="1" ht="37.9" customHeight="1">
      <c r="A289" s="33"/>
      <c r="B289" s="34"/>
      <c r="C289" s="181" t="s">
        <v>493</v>
      </c>
      <c r="D289" s="181" t="s">
        <v>122</v>
      </c>
      <c r="E289" s="182" t="s">
        <v>494</v>
      </c>
      <c r="F289" s="183" t="s">
        <v>495</v>
      </c>
      <c r="G289" s="184" t="s">
        <v>252</v>
      </c>
      <c r="H289" s="185">
        <v>123</v>
      </c>
      <c r="I289" s="186"/>
      <c r="J289" s="185">
        <f>ROUND(I289*H289,2)</f>
        <v>0</v>
      </c>
      <c r="K289" s="183" t="s">
        <v>126</v>
      </c>
      <c r="L289" s="38"/>
      <c r="M289" s="187" t="s">
        <v>1</v>
      </c>
      <c r="N289" s="188" t="s">
        <v>40</v>
      </c>
      <c r="O289" s="70"/>
      <c r="P289" s="189">
        <f>O289*H289</f>
        <v>0</v>
      </c>
      <c r="Q289" s="189">
        <v>0</v>
      </c>
      <c r="R289" s="189">
        <f>Q289*H289</f>
        <v>0</v>
      </c>
      <c r="S289" s="189">
        <v>0</v>
      </c>
      <c r="T289" s="190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91" t="s">
        <v>127</v>
      </c>
      <c r="AT289" s="191" t="s">
        <v>122</v>
      </c>
      <c r="AU289" s="191" t="s">
        <v>85</v>
      </c>
      <c r="AY289" s="16" t="s">
        <v>120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6" t="s">
        <v>83</v>
      </c>
      <c r="BK289" s="192">
        <f>ROUND(I289*H289,2)</f>
        <v>0</v>
      </c>
      <c r="BL289" s="16" t="s">
        <v>127</v>
      </c>
      <c r="BM289" s="191" t="s">
        <v>496</v>
      </c>
    </row>
    <row r="290" spans="1:65" s="2" customFormat="1" ht="37.9" customHeight="1">
      <c r="A290" s="33"/>
      <c r="B290" s="34"/>
      <c r="C290" s="181" t="s">
        <v>497</v>
      </c>
      <c r="D290" s="181" t="s">
        <v>122</v>
      </c>
      <c r="E290" s="182" t="s">
        <v>498</v>
      </c>
      <c r="F290" s="183" t="s">
        <v>499</v>
      </c>
      <c r="G290" s="184" t="s">
        <v>252</v>
      </c>
      <c r="H290" s="185">
        <v>38</v>
      </c>
      <c r="I290" s="186"/>
      <c r="J290" s="185">
        <f>ROUND(I290*H290,2)</f>
        <v>0</v>
      </c>
      <c r="K290" s="183" t="s">
        <v>126</v>
      </c>
      <c r="L290" s="38"/>
      <c r="M290" s="187" t="s">
        <v>1</v>
      </c>
      <c r="N290" s="188" t="s">
        <v>40</v>
      </c>
      <c r="O290" s="70"/>
      <c r="P290" s="189">
        <f>O290*H290</f>
        <v>0</v>
      </c>
      <c r="Q290" s="189">
        <v>0</v>
      </c>
      <c r="R290" s="189">
        <f>Q290*H290</f>
        <v>0</v>
      </c>
      <c r="S290" s="189">
        <v>0</v>
      </c>
      <c r="T290" s="190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91" t="s">
        <v>127</v>
      </c>
      <c r="AT290" s="191" t="s">
        <v>122</v>
      </c>
      <c r="AU290" s="191" t="s">
        <v>85</v>
      </c>
      <c r="AY290" s="16" t="s">
        <v>120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6" t="s">
        <v>83</v>
      </c>
      <c r="BK290" s="192">
        <f>ROUND(I290*H290,2)</f>
        <v>0</v>
      </c>
      <c r="BL290" s="16" t="s">
        <v>127</v>
      </c>
      <c r="BM290" s="191" t="s">
        <v>500</v>
      </c>
    </row>
    <row r="291" spans="1:65" s="12" customFormat="1" ht="22.9" customHeight="1">
      <c r="B291" s="165"/>
      <c r="C291" s="166"/>
      <c r="D291" s="167" t="s">
        <v>74</v>
      </c>
      <c r="E291" s="179" t="s">
        <v>501</v>
      </c>
      <c r="F291" s="179" t="s">
        <v>502</v>
      </c>
      <c r="G291" s="166"/>
      <c r="H291" s="166"/>
      <c r="I291" s="169"/>
      <c r="J291" s="180">
        <f>BK291</f>
        <v>0</v>
      </c>
      <c r="K291" s="166"/>
      <c r="L291" s="171"/>
      <c r="M291" s="172"/>
      <c r="N291" s="173"/>
      <c r="O291" s="173"/>
      <c r="P291" s="174">
        <f>P292</f>
        <v>0</v>
      </c>
      <c r="Q291" s="173"/>
      <c r="R291" s="174">
        <f>R292</f>
        <v>0</v>
      </c>
      <c r="S291" s="173"/>
      <c r="T291" s="175">
        <f>T292</f>
        <v>0</v>
      </c>
      <c r="AR291" s="176" t="s">
        <v>83</v>
      </c>
      <c r="AT291" s="177" t="s">
        <v>74</v>
      </c>
      <c r="AU291" s="177" t="s">
        <v>83</v>
      </c>
      <c r="AY291" s="176" t="s">
        <v>120</v>
      </c>
      <c r="BK291" s="178">
        <f>BK292</f>
        <v>0</v>
      </c>
    </row>
    <row r="292" spans="1:65" s="2" customFormat="1" ht="24.2" customHeight="1">
      <c r="A292" s="33"/>
      <c r="B292" s="34"/>
      <c r="C292" s="181" t="s">
        <v>503</v>
      </c>
      <c r="D292" s="181" t="s">
        <v>122</v>
      </c>
      <c r="E292" s="182" t="s">
        <v>504</v>
      </c>
      <c r="F292" s="183" t="s">
        <v>505</v>
      </c>
      <c r="G292" s="184" t="s">
        <v>252</v>
      </c>
      <c r="H292" s="185">
        <v>89.07</v>
      </c>
      <c r="I292" s="186"/>
      <c r="J292" s="185">
        <f>ROUND(I292*H292,2)</f>
        <v>0</v>
      </c>
      <c r="K292" s="183" t="s">
        <v>126</v>
      </c>
      <c r="L292" s="38"/>
      <c r="M292" s="187" t="s">
        <v>1</v>
      </c>
      <c r="N292" s="188" t="s">
        <v>40</v>
      </c>
      <c r="O292" s="70"/>
      <c r="P292" s="189">
        <f>O292*H292</f>
        <v>0</v>
      </c>
      <c r="Q292" s="189">
        <v>0</v>
      </c>
      <c r="R292" s="189">
        <f>Q292*H292</f>
        <v>0</v>
      </c>
      <c r="S292" s="189">
        <v>0</v>
      </c>
      <c r="T292" s="190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91" t="s">
        <v>127</v>
      </c>
      <c r="AT292" s="191" t="s">
        <v>122</v>
      </c>
      <c r="AU292" s="191" t="s">
        <v>85</v>
      </c>
      <c r="AY292" s="16" t="s">
        <v>120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6" t="s">
        <v>83</v>
      </c>
      <c r="BK292" s="192">
        <f>ROUND(I292*H292,2)</f>
        <v>0</v>
      </c>
      <c r="BL292" s="16" t="s">
        <v>127</v>
      </c>
      <c r="BM292" s="191" t="s">
        <v>506</v>
      </c>
    </row>
    <row r="293" spans="1:65" s="12" customFormat="1" ht="25.9" customHeight="1">
      <c r="B293" s="165"/>
      <c r="C293" s="166"/>
      <c r="D293" s="167" t="s">
        <v>74</v>
      </c>
      <c r="E293" s="168" t="s">
        <v>261</v>
      </c>
      <c r="F293" s="168" t="s">
        <v>507</v>
      </c>
      <c r="G293" s="166"/>
      <c r="H293" s="166"/>
      <c r="I293" s="169"/>
      <c r="J293" s="170">
        <f>BK293</f>
        <v>0</v>
      </c>
      <c r="K293" s="166"/>
      <c r="L293" s="171"/>
      <c r="M293" s="172"/>
      <c r="N293" s="173"/>
      <c r="O293" s="173"/>
      <c r="P293" s="174">
        <f>P294</f>
        <v>0</v>
      </c>
      <c r="Q293" s="173"/>
      <c r="R293" s="174">
        <f>R294</f>
        <v>0</v>
      </c>
      <c r="S293" s="173"/>
      <c r="T293" s="175">
        <f>T294</f>
        <v>0</v>
      </c>
      <c r="AR293" s="176" t="s">
        <v>132</v>
      </c>
      <c r="AT293" s="177" t="s">
        <v>74</v>
      </c>
      <c r="AU293" s="177" t="s">
        <v>75</v>
      </c>
      <c r="AY293" s="176" t="s">
        <v>120</v>
      </c>
      <c r="BK293" s="178">
        <f>BK294</f>
        <v>0</v>
      </c>
    </row>
    <row r="294" spans="1:65" s="12" customFormat="1" ht="22.9" customHeight="1">
      <c r="B294" s="165"/>
      <c r="C294" s="166"/>
      <c r="D294" s="167" t="s">
        <v>74</v>
      </c>
      <c r="E294" s="179" t="s">
        <v>508</v>
      </c>
      <c r="F294" s="179" t="s">
        <v>509</v>
      </c>
      <c r="G294" s="166"/>
      <c r="H294" s="166"/>
      <c r="I294" s="169"/>
      <c r="J294" s="180">
        <f>BK294</f>
        <v>0</v>
      </c>
      <c r="K294" s="166"/>
      <c r="L294" s="171"/>
      <c r="M294" s="172"/>
      <c r="N294" s="173"/>
      <c r="O294" s="173"/>
      <c r="P294" s="174">
        <f>P295</f>
        <v>0</v>
      </c>
      <c r="Q294" s="173"/>
      <c r="R294" s="174">
        <f>R295</f>
        <v>0</v>
      </c>
      <c r="S294" s="173"/>
      <c r="T294" s="175">
        <f>T295</f>
        <v>0</v>
      </c>
      <c r="AR294" s="176" t="s">
        <v>132</v>
      </c>
      <c r="AT294" s="177" t="s">
        <v>74</v>
      </c>
      <c r="AU294" s="177" t="s">
        <v>83</v>
      </c>
      <c r="AY294" s="176" t="s">
        <v>120</v>
      </c>
      <c r="BK294" s="178">
        <f>BK295</f>
        <v>0</v>
      </c>
    </row>
    <row r="295" spans="1:65" s="2" customFormat="1" ht="14.45" customHeight="1">
      <c r="A295" s="33"/>
      <c r="B295" s="34"/>
      <c r="C295" s="181" t="s">
        <v>419</v>
      </c>
      <c r="D295" s="181" t="s">
        <v>122</v>
      </c>
      <c r="E295" s="182" t="s">
        <v>510</v>
      </c>
      <c r="F295" s="183" t="s">
        <v>511</v>
      </c>
      <c r="G295" s="184" t="s">
        <v>135</v>
      </c>
      <c r="H295" s="185">
        <v>1</v>
      </c>
      <c r="I295" s="186"/>
      <c r="J295" s="185">
        <f>ROUND(I295*H295,2)</f>
        <v>0</v>
      </c>
      <c r="K295" s="183" t="s">
        <v>1</v>
      </c>
      <c r="L295" s="38"/>
      <c r="M295" s="187" t="s">
        <v>1</v>
      </c>
      <c r="N295" s="188" t="s">
        <v>40</v>
      </c>
      <c r="O295" s="70"/>
      <c r="P295" s="189">
        <f>O295*H295</f>
        <v>0</v>
      </c>
      <c r="Q295" s="189">
        <v>0</v>
      </c>
      <c r="R295" s="189">
        <f>Q295*H295</f>
        <v>0</v>
      </c>
      <c r="S295" s="189">
        <v>0</v>
      </c>
      <c r="T295" s="190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91" t="s">
        <v>430</v>
      </c>
      <c r="AT295" s="191" t="s">
        <v>122</v>
      </c>
      <c r="AU295" s="191" t="s">
        <v>85</v>
      </c>
      <c r="AY295" s="16" t="s">
        <v>120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6" t="s">
        <v>83</v>
      </c>
      <c r="BK295" s="192">
        <f>ROUND(I295*H295,2)</f>
        <v>0</v>
      </c>
      <c r="BL295" s="16" t="s">
        <v>430</v>
      </c>
      <c r="BM295" s="191" t="s">
        <v>512</v>
      </c>
    </row>
    <row r="296" spans="1:65" s="12" customFormat="1" ht="25.9" customHeight="1">
      <c r="B296" s="165"/>
      <c r="C296" s="166"/>
      <c r="D296" s="167" t="s">
        <v>74</v>
      </c>
      <c r="E296" s="168" t="s">
        <v>513</v>
      </c>
      <c r="F296" s="168" t="s">
        <v>514</v>
      </c>
      <c r="G296" s="166"/>
      <c r="H296" s="166"/>
      <c r="I296" s="169"/>
      <c r="J296" s="170">
        <f>BK296</f>
        <v>0</v>
      </c>
      <c r="K296" s="166"/>
      <c r="L296" s="171"/>
      <c r="M296" s="172"/>
      <c r="N296" s="173"/>
      <c r="O296" s="173"/>
      <c r="P296" s="174">
        <f>SUM(P297:P302)</f>
        <v>0</v>
      </c>
      <c r="Q296" s="173"/>
      <c r="R296" s="174">
        <f>SUM(R297:R302)</f>
        <v>0</v>
      </c>
      <c r="S296" s="173"/>
      <c r="T296" s="175">
        <f>SUM(T297:T302)</f>
        <v>0</v>
      </c>
      <c r="AR296" s="176" t="s">
        <v>141</v>
      </c>
      <c r="AT296" s="177" t="s">
        <v>74</v>
      </c>
      <c r="AU296" s="177" t="s">
        <v>75</v>
      </c>
      <c r="AY296" s="176" t="s">
        <v>120</v>
      </c>
      <c r="BK296" s="178">
        <f>SUM(BK297:BK302)</f>
        <v>0</v>
      </c>
    </row>
    <row r="297" spans="1:65" s="2" customFormat="1" ht="24.2" customHeight="1">
      <c r="A297" s="33"/>
      <c r="B297" s="34"/>
      <c r="C297" s="181" t="s">
        <v>515</v>
      </c>
      <c r="D297" s="181" t="s">
        <v>122</v>
      </c>
      <c r="E297" s="182" t="s">
        <v>516</v>
      </c>
      <c r="F297" s="183" t="s">
        <v>517</v>
      </c>
      <c r="G297" s="184" t="s">
        <v>518</v>
      </c>
      <c r="H297" s="185">
        <v>1</v>
      </c>
      <c r="I297" s="186"/>
      <c r="J297" s="185">
        <f t="shared" ref="J297:J302" si="10">ROUND(I297*H297,2)</f>
        <v>0</v>
      </c>
      <c r="K297" s="183" t="s">
        <v>1</v>
      </c>
      <c r="L297" s="38"/>
      <c r="M297" s="187" t="s">
        <v>1</v>
      </c>
      <c r="N297" s="188" t="s">
        <v>40</v>
      </c>
      <c r="O297" s="70"/>
      <c r="P297" s="189">
        <f t="shared" ref="P297:P302" si="11">O297*H297</f>
        <v>0</v>
      </c>
      <c r="Q297" s="189">
        <v>0</v>
      </c>
      <c r="R297" s="189">
        <f t="shared" ref="R297:R302" si="12">Q297*H297</f>
        <v>0</v>
      </c>
      <c r="S297" s="189">
        <v>0</v>
      </c>
      <c r="T297" s="190">
        <f t="shared" ref="T297:T302" si="13"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91" t="s">
        <v>519</v>
      </c>
      <c r="AT297" s="191" t="s">
        <v>122</v>
      </c>
      <c r="AU297" s="191" t="s">
        <v>83</v>
      </c>
      <c r="AY297" s="16" t="s">
        <v>120</v>
      </c>
      <c r="BE297" s="192">
        <f t="shared" ref="BE297:BE302" si="14">IF(N297="základní",J297,0)</f>
        <v>0</v>
      </c>
      <c r="BF297" s="192">
        <f t="shared" ref="BF297:BF302" si="15">IF(N297="snížená",J297,0)</f>
        <v>0</v>
      </c>
      <c r="BG297" s="192">
        <f t="shared" ref="BG297:BG302" si="16">IF(N297="zákl. přenesená",J297,0)</f>
        <v>0</v>
      </c>
      <c r="BH297" s="192">
        <f t="shared" ref="BH297:BH302" si="17">IF(N297="sníž. přenesená",J297,0)</f>
        <v>0</v>
      </c>
      <c r="BI297" s="192">
        <f t="shared" ref="BI297:BI302" si="18">IF(N297="nulová",J297,0)</f>
        <v>0</v>
      </c>
      <c r="BJ297" s="16" t="s">
        <v>83</v>
      </c>
      <c r="BK297" s="192">
        <f t="shared" ref="BK297:BK302" si="19">ROUND(I297*H297,2)</f>
        <v>0</v>
      </c>
      <c r="BL297" s="16" t="s">
        <v>519</v>
      </c>
      <c r="BM297" s="191" t="s">
        <v>520</v>
      </c>
    </row>
    <row r="298" spans="1:65" s="2" customFormat="1" ht="14.45" customHeight="1">
      <c r="A298" s="33"/>
      <c r="B298" s="34"/>
      <c r="C298" s="181" t="s">
        <v>521</v>
      </c>
      <c r="D298" s="181" t="s">
        <v>122</v>
      </c>
      <c r="E298" s="182" t="s">
        <v>522</v>
      </c>
      <c r="F298" s="183" t="s">
        <v>523</v>
      </c>
      <c r="G298" s="184" t="s">
        <v>518</v>
      </c>
      <c r="H298" s="185">
        <v>1</v>
      </c>
      <c r="I298" s="186"/>
      <c r="J298" s="185">
        <f t="shared" si="10"/>
        <v>0</v>
      </c>
      <c r="K298" s="183" t="s">
        <v>1</v>
      </c>
      <c r="L298" s="38"/>
      <c r="M298" s="187" t="s">
        <v>1</v>
      </c>
      <c r="N298" s="188" t="s">
        <v>40</v>
      </c>
      <c r="O298" s="70"/>
      <c r="P298" s="189">
        <f t="shared" si="11"/>
        <v>0</v>
      </c>
      <c r="Q298" s="189">
        <v>0</v>
      </c>
      <c r="R298" s="189">
        <f t="shared" si="12"/>
        <v>0</v>
      </c>
      <c r="S298" s="189">
        <v>0</v>
      </c>
      <c r="T298" s="190">
        <f t="shared" si="1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91" t="s">
        <v>519</v>
      </c>
      <c r="AT298" s="191" t="s">
        <v>122</v>
      </c>
      <c r="AU298" s="191" t="s">
        <v>83</v>
      </c>
      <c r="AY298" s="16" t="s">
        <v>120</v>
      </c>
      <c r="BE298" s="192">
        <f t="shared" si="14"/>
        <v>0</v>
      </c>
      <c r="BF298" s="192">
        <f t="shared" si="15"/>
        <v>0</v>
      </c>
      <c r="BG298" s="192">
        <f t="shared" si="16"/>
        <v>0</v>
      </c>
      <c r="BH298" s="192">
        <f t="shared" si="17"/>
        <v>0</v>
      </c>
      <c r="BI298" s="192">
        <f t="shared" si="18"/>
        <v>0</v>
      </c>
      <c r="BJ298" s="16" t="s">
        <v>83</v>
      </c>
      <c r="BK298" s="192">
        <f t="shared" si="19"/>
        <v>0</v>
      </c>
      <c r="BL298" s="16" t="s">
        <v>519</v>
      </c>
      <c r="BM298" s="191" t="s">
        <v>524</v>
      </c>
    </row>
    <row r="299" spans="1:65" s="2" customFormat="1" ht="14.45" customHeight="1">
      <c r="A299" s="33"/>
      <c r="B299" s="34"/>
      <c r="C299" s="181" t="s">
        <v>525</v>
      </c>
      <c r="D299" s="181" t="s">
        <v>122</v>
      </c>
      <c r="E299" s="182" t="s">
        <v>526</v>
      </c>
      <c r="F299" s="183" t="s">
        <v>527</v>
      </c>
      <c r="G299" s="184" t="s">
        <v>518</v>
      </c>
      <c r="H299" s="185">
        <v>1</v>
      </c>
      <c r="I299" s="186"/>
      <c r="J299" s="185">
        <f t="shared" si="10"/>
        <v>0</v>
      </c>
      <c r="K299" s="183" t="s">
        <v>1</v>
      </c>
      <c r="L299" s="38"/>
      <c r="M299" s="187" t="s">
        <v>1</v>
      </c>
      <c r="N299" s="188" t="s">
        <v>40</v>
      </c>
      <c r="O299" s="70"/>
      <c r="P299" s="189">
        <f t="shared" si="11"/>
        <v>0</v>
      </c>
      <c r="Q299" s="189">
        <v>0</v>
      </c>
      <c r="R299" s="189">
        <f t="shared" si="12"/>
        <v>0</v>
      </c>
      <c r="S299" s="189">
        <v>0</v>
      </c>
      <c r="T299" s="190">
        <f t="shared" si="1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91" t="s">
        <v>519</v>
      </c>
      <c r="AT299" s="191" t="s">
        <v>122</v>
      </c>
      <c r="AU299" s="191" t="s">
        <v>83</v>
      </c>
      <c r="AY299" s="16" t="s">
        <v>120</v>
      </c>
      <c r="BE299" s="192">
        <f t="shared" si="14"/>
        <v>0</v>
      </c>
      <c r="BF299" s="192">
        <f t="shared" si="15"/>
        <v>0</v>
      </c>
      <c r="BG299" s="192">
        <f t="shared" si="16"/>
        <v>0</v>
      </c>
      <c r="BH299" s="192">
        <f t="shared" si="17"/>
        <v>0</v>
      </c>
      <c r="BI299" s="192">
        <f t="shared" si="18"/>
        <v>0</v>
      </c>
      <c r="BJ299" s="16" t="s">
        <v>83</v>
      </c>
      <c r="BK299" s="192">
        <f t="shared" si="19"/>
        <v>0</v>
      </c>
      <c r="BL299" s="16" t="s">
        <v>519</v>
      </c>
      <c r="BM299" s="191" t="s">
        <v>528</v>
      </c>
    </row>
    <row r="300" spans="1:65" s="2" customFormat="1" ht="37.9" customHeight="1">
      <c r="A300" s="33"/>
      <c r="B300" s="34"/>
      <c r="C300" s="181" t="s">
        <v>529</v>
      </c>
      <c r="D300" s="181" t="s">
        <v>122</v>
      </c>
      <c r="E300" s="182" t="s">
        <v>530</v>
      </c>
      <c r="F300" s="183" t="s">
        <v>531</v>
      </c>
      <c r="G300" s="184" t="s">
        <v>518</v>
      </c>
      <c r="H300" s="185">
        <v>1</v>
      </c>
      <c r="I300" s="186"/>
      <c r="J300" s="185">
        <f t="shared" si="10"/>
        <v>0</v>
      </c>
      <c r="K300" s="183" t="s">
        <v>1</v>
      </c>
      <c r="L300" s="38"/>
      <c r="M300" s="187" t="s">
        <v>1</v>
      </c>
      <c r="N300" s="188" t="s">
        <v>40</v>
      </c>
      <c r="O300" s="70"/>
      <c r="P300" s="189">
        <f t="shared" si="11"/>
        <v>0</v>
      </c>
      <c r="Q300" s="189">
        <v>0</v>
      </c>
      <c r="R300" s="189">
        <f t="shared" si="12"/>
        <v>0</v>
      </c>
      <c r="S300" s="189">
        <v>0</v>
      </c>
      <c r="T300" s="190">
        <f t="shared" si="1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91" t="s">
        <v>519</v>
      </c>
      <c r="AT300" s="191" t="s">
        <v>122</v>
      </c>
      <c r="AU300" s="191" t="s">
        <v>83</v>
      </c>
      <c r="AY300" s="16" t="s">
        <v>120</v>
      </c>
      <c r="BE300" s="192">
        <f t="shared" si="14"/>
        <v>0</v>
      </c>
      <c r="BF300" s="192">
        <f t="shared" si="15"/>
        <v>0</v>
      </c>
      <c r="BG300" s="192">
        <f t="shared" si="16"/>
        <v>0</v>
      </c>
      <c r="BH300" s="192">
        <f t="shared" si="17"/>
        <v>0</v>
      </c>
      <c r="BI300" s="192">
        <f t="shared" si="18"/>
        <v>0</v>
      </c>
      <c r="BJ300" s="16" t="s">
        <v>83</v>
      </c>
      <c r="BK300" s="192">
        <f t="shared" si="19"/>
        <v>0</v>
      </c>
      <c r="BL300" s="16" t="s">
        <v>519</v>
      </c>
      <c r="BM300" s="191" t="s">
        <v>532</v>
      </c>
    </row>
    <row r="301" spans="1:65" s="2" customFormat="1" ht="14.45" customHeight="1">
      <c r="A301" s="33"/>
      <c r="B301" s="34"/>
      <c r="C301" s="181" t="s">
        <v>533</v>
      </c>
      <c r="D301" s="181" t="s">
        <v>122</v>
      </c>
      <c r="E301" s="182" t="s">
        <v>534</v>
      </c>
      <c r="F301" s="183" t="s">
        <v>535</v>
      </c>
      <c r="G301" s="184" t="s">
        <v>518</v>
      </c>
      <c r="H301" s="185">
        <v>1</v>
      </c>
      <c r="I301" s="186"/>
      <c r="J301" s="185">
        <f t="shared" si="10"/>
        <v>0</v>
      </c>
      <c r="K301" s="183" t="s">
        <v>1</v>
      </c>
      <c r="L301" s="38"/>
      <c r="M301" s="187" t="s">
        <v>1</v>
      </c>
      <c r="N301" s="188" t="s">
        <v>40</v>
      </c>
      <c r="O301" s="70"/>
      <c r="P301" s="189">
        <f t="shared" si="11"/>
        <v>0</v>
      </c>
      <c r="Q301" s="189">
        <v>0</v>
      </c>
      <c r="R301" s="189">
        <f t="shared" si="12"/>
        <v>0</v>
      </c>
      <c r="S301" s="189">
        <v>0</v>
      </c>
      <c r="T301" s="190">
        <f t="shared" si="1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91" t="s">
        <v>519</v>
      </c>
      <c r="AT301" s="191" t="s">
        <v>122</v>
      </c>
      <c r="AU301" s="191" t="s">
        <v>83</v>
      </c>
      <c r="AY301" s="16" t="s">
        <v>120</v>
      </c>
      <c r="BE301" s="192">
        <f t="shared" si="14"/>
        <v>0</v>
      </c>
      <c r="BF301" s="192">
        <f t="shared" si="15"/>
        <v>0</v>
      </c>
      <c r="BG301" s="192">
        <f t="shared" si="16"/>
        <v>0</v>
      </c>
      <c r="BH301" s="192">
        <f t="shared" si="17"/>
        <v>0</v>
      </c>
      <c r="BI301" s="192">
        <f t="shared" si="18"/>
        <v>0</v>
      </c>
      <c r="BJ301" s="16" t="s">
        <v>83</v>
      </c>
      <c r="BK301" s="192">
        <f t="shared" si="19"/>
        <v>0</v>
      </c>
      <c r="BL301" s="16" t="s">
        <v>519</v>
      </c>
      <c r="BM301" s="191" t="s">
        <v>536</v>
      </c>
    </row>
    <row r="302" spans="1:65" s="2" customFormat="1" ht="14.45" customHeight="1">
      <c r="A302" s="33"/>
      <c r="B302" s="34"/>
      <c r="C302" s="181" t="s">
        <v>537</v>
      </c>
      <c r="D302" s="181" t="s">
        <v>122</v>
      </c>
      <c r="E302" s="182" t="s">
        <v>538</v>
      </c>
      <c r="F302" s="183" t="s">
        <v>539</v>
      </c>
      <c r="G302" s="184" t="s">
        <v>518</v>
      </c>
      <c r="H302" s="185">
        <v>1</v>
      </c>
      <c r="I302" s="186"/>
      <c r="J302" s="185">
        <f t="shared" si="10"/>
        <v>0</v>
      </c>
      <c r="K302" s="183" t="s">
        <v>1</v>
      </c>
      <c r="L302" s="38"/>
      <c r="M302" s="224" t="s">
        <v>1</v>
      </c>
      <c r="N302" s="225" t="s">
        <v>40</v>
      </c>
      <c r="O302" s="226"/>
      <c r="P302" s="227">
        <f t="shared" si="11"/>
        <v>0</v>
      </c>
      <c r="Q302" s="227">
        <v>0</v>
      </c>
      <c r="R302" s="227">
        <f t="shared" si="12"/>
        <v>0</v>
      </c>
      <c r="S302" s="227">
        <v>0</v>
      </c>
      <c r="T302" s="228">
        <f t="shared" si="1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91" t="s">
        <v>519</v>
      </c>
      <c r="AT302" s="191" t="s">
        <v>122</v>
      </c>
      <c r="AU302" s="191" t="s">
        <v>83</v>
      </c>
      <c r="AY302" s="16" t="s">
        <v>120</v>
      </c>
      <c r="BE302" s="192">
        <f t="shared" si="14"/>
        <v>0</v>
      </c>
      <c r="BF302" s="192">
        <f t="shared" si="15"/>
        <v>0</v>
      </c>
      <c r="BG302" s="192">
        <f t="shared" si="16"/>
        <v>0</v>
      </c>
      <c r="BH302" s="192">
        <f t="shared" si="17"/>
        <v>0</v>
      </c>
      <c r="BI302" s="192">
        <f t="shared" si="18"/>
        <v>0</v>
      </c>
      <c r="BJ302" s="16" t="s">
        <v>83</v>
      </c>
      <c r="BK302" s="192">
        <f t="shared" si="19"/>
        <v>0</v>
      </c>
      <c r="BL302" s="16" t="s">
        <v>519</v>
      </c>
      <c r="BM302" s="191" t="s">
        <v>540</v>
      </c>
    </row>
    <row r="303" spans="1:65" s="2" customFormat="1" ht="6.95" customHeight="1">
      <c r="A303" s="33"/>
      <c r="B303" s="53"/>
      <c r="C303" s="54"/>
      <c r="D303" s="54"/>
      <c r="E303" s="54"/>
      <c r="F303" s="54"/>
      <c r="G303" s="54"/>
      <c r="H303" s="54"/>
      <c r="I303" s="54"/>
      <c r="J303" s="54"/>
      <c r="K303" s="54"/>
      <c r="L303" s="38"/>
      <c r="M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</row>
  </sheetData>
  <sheetProtection algorithmName="SHA-512" hashValue="G+op+zvmyrambEET2LlzsPo8ANEecFQlS8+srlYRirF4of2M+iNfc3Xog2bOEclvYirExieMGs7FL6yIJKhhzg==" saltValue="jURYNSs4hq3Y1LE8irtStZdS/iQVx80W+wiPqs7bBWkd/nkNupTS7pkRZDxt5TuxEb2ltBCAbFH59I1xNPAvSA==" spinCount="100000" sheet="1" objects="1" scenarios="1" formatColumns="0" formatRows="0" autoFilter="0"/>
  <autoFilter ref="C126:K302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01 - zastávka MHD (Národní)</vt:lpstr>
      <vt:lpstr>'01 - zastávka MHD (Národní)'!Názvy_tisku</vt:lpstr>
      <vt:lpstr>'Rekapitulace stavby'!Názvy_tisku</vt:lpstr>
      <vt:lpstr>'01 - zastávka MHD (Národní)'!Oblast_tisku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SN-PC\SN</dc:creator>
  <cp:lastModifiedBy>SN</cp:lastModifiedBy>
  <cp:lastPrinted>2020-11-11T08:29:13Z</cp:lastPrinted>
  <dcterms:created xsi:type="dcterms:W3CDTF">2020-11-11T08:28:46Z</dcterms:created>
  <dcterms:modified xsi:type="dcterms:W3CDTF">2020-11-11T08:31:46Z</dcterms:modified>
</cp:coreProperties>
</file>