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A - Stavební část" sheetId="2" r:id="rId2"/>
    <sheet name="B - VRN+VON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Print_Titles" localSheetId="0">'Rekapitulace stavby'!$49:$49</definedName>
    <definedName name="_xlnm._FilterDatabase" localSheetId="1" hidden="1">'A - Stavební část'!$C$87:$K$279</definedName>
    <definedName name="_xlnm.Print_Area" localSheetId="1">'A - Stavební část'!$C$4:$J$36,'A - Stavební část'!$C$42:$J$69,'A - Stavební část'!$C$75:$K$279</definedName>
    <definedName name="_xlnm.Print_Titles" localSheetId="1">'A - Stavební část'!$87:$87</definedName>
    <definedName name="_xlnm._FilterDatabase" localSheetId="2" hidden="1">'B - VRN+VON'!$C$77:$K$94</definedName>
    <definedName name="_xlnm.Print_Area" localSheetId="2">'B - VRN+VON'!$C$4:$J$36,'B - VRN+VON'!$C$42:$J$59,'B - VRN+VON'!$C$65:$K$94</definedName>
    <definedName name="_xlnm.Print_Titles" localSheetId="2">'B - VRN+VON'!$77:$77</definedName>
    <definedName name="_xlnm.Print_Area" localSheetId="3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3"/>
  <c r="AX53"/>
  <c i="3" r="BI93"/>
  <c r="BH93"/>
  <c r="BG93"/>
  <c r="BE93"/>
  <c r="T93"/>
  <c r="R93"/>
  <c r="P93"/>
  <c r="BK93"/>
  <c r="J93"/>
  <c r="BF93"/>
  <c r="BI91"/>
  <c r="BH91"/>
  <c r="BG91"/>
  <c r="BE91"/>
  <c r="T91"/>
  <c r="R91"/>
  <c r="P91"/>
  <c r="BK91"/>
  <c r="J91"/>
  <c r="BF91"/>
  <c r="BI89"/>
  <c r="BH89"/>
  <c r="BG89"/>
  <c r="BE89"/>
  <c r="T89"/>
  <c r="R89"/>
  <c r="P89"/>
  <c r="BK89"/>
  <c r="J89"/>
  <c r="BF89"/>
  <c r="BI87"/>
  <c r="BH87"/>
  <c r="BG87"/>
  <c r="BE87"/>
  <c r="T87"/>
  <c r="R87"/>
  <c r="P87"/>
  <c r="BK87"/>
  <c r="J87"/>
  <c r="BF87"/>
  <c r="BI85"/>
  <c r="BH85"/>
  <c r="BG85"/>
  <c r="BE85"/>
  <c r="T85"/>
  <c r="T84"/>
  <c r="R85"/>
  <c r="R84"/>
  <c r="P85"/>
  <c r="P84"/>
  <c r="BK85"/>
  <c r="BK84"/>
  <c r="J84"/>
  <c r="J85"/>
  <c r="BF85"/>
  <c r="J58"/>
  <c r="BI82"/>
  <c r="BH82"/>
  <c r="BG82"/>
  <c r="BE82"/>
  <c r="T82"/>
  <c r="R82"/>
  <c r="P82"/>
  <c r="BK82"/>
  <c r="J82"/>
  <c r="BF82"/>
  <c r="BI80"/>
  <c r="F34"/>
  <c i="1" r="BD53"/>
  <c i="3" r="BH80"/>
  <c r="F33"/>
  <c i="1" r="BC53"/>
  <c i="3" r="BG80"/>
  <c r="F32"/>
  <c i="1" r="BB53"/>
  <c i="3" r="BE80"/>
  <c r="J30"/>
  <c i="1" r="AV53"/>
  <c i="3" r="F30"/>
  <c i="1" r="AZ53"/>
  <c i="3" r="T80"/>
  <c r="T79"/>
  <c r="T78"/>
  <c r="R80"/>
  <c r="R79"/>
  <c r="R78"/>
  <c r="P80"/>
  <c r="P79"/>
  <c r="P78"/>
  <c i="1" r="AU53"/>
  <c i="3" r="BK80"/>
  <c r="BK79"/>
  <c r="J79"/>
  <c r="BK78"/>
  <c r="J78"/>
  <c r="J56"/>
  <c r="J27"/>
  <c i="1" r="AG53"/>
  <c i="3" r="J80"/>
  <c r="BF80"/>
  <c r="J31"/>
  <c i="1" r="AW53"/>
  <c i="3" r="F31"/>
  <c i="1" r="BA53"/>
  <c i="3" r="J57"/>
  <c r="J74"/>
  <c r="F74"/>
  <c r="F72"/>
  <c r="E70"/>
  <c r="J51"/>
  <c r="F51"/>
  <c r="F49"/>
  <c r="E47"/>
  <c r="J36"/>
  <c r="J18"/>
  <c r="E18"/>
  <c r="F75"/>
  <c r="F52"/>
  <c r="J17"/>
  <c r="J12"/>
  <c r="J72"/>
  <c r="J49"/>
  <c r="E7"/>
  <c r="E68"/>
  <c r="E45"/>
  <c i="1" r="AY52"/>
  <c r="AX52"/>
  <c i="2" r="BI278"/>
  <c r="BH278"/>
  <c r="BG278"/>
  <c r="BE278"/>
  <c r="T278"/>
  <c r="R278"/>
  <c r="P278"/>
  <c r="BK278"/>
  <c r="J278"/>
  <c r="BF278"/>
  <c r="BI272"/>
  <c r="BH272"/>
  <c r="BG272"/>
  <c r="BE272"/>
  <c r="T272"/>
  <c r="R272"/>
  <c r="P272"/>
  <c r="BK272"/>
  <c r="J272"/>
  <c r="BF272"/>
  <c r="BI266"/>
  <c r="BH266"/>
  <c r="BG266"/>
  <c r="BE266"/>
  <c r="T266"/>
  <c r="T265"/>
  <c r="R266"/>
  <c r="R265"/>
  <c r="P266"/>
  <c r="P265"/>
  <c r="BK266"/>
  <c r="BK265"/>
  <c r="J265"/>
  <c r="J266"/>
  <c r="BF266"/>
  <c r="J68"/>
  <c r="BI261"/>
  <c r="BH261"/>
  <c r="BG261"/>
  <c r="BE261"/>
  <c r="T261"/>
  <c r="R261"/>
  <c r="P261"/>
  <c r="BK261"/>
  <c r="J261"/>
  <c r="BF261"/>
  <c r="BI259"/>
  <c r="BH259"/>
  <c r="BG259"/>
  <c r="BE259"/>
  <c r="T259"/>
  <c r="R259"/>
  <c r="P259"/>
  <c r="BK259"/>
  <c r="J259"/>
  <c r="BF259"/>
  <c r="BI257"/>
  <c r="BH257"/>
  <c r="BG257"/>
  <c r="BE257"/>
  <c r="T257"/>
  <c r="R257"/>
  <c r="P257"/>
  <c r="BK257"/>
  <c r="J257"/>
  <c r="BF257"/>
  <c r="BI249"/>
  <c r="BH249"/>
  <c r="BG249"/>
  <c r="BE249"/>
  <c r="T249"/>
  <c r="T248"/>
  <c r="R249"/>
  <c r="R248"/>
  <c r="P249"/>
  <c r="P248"/>
  <c r="BK249"/>
  <c r="BK248"/>
  <c r="J248"/>
  <c r="J249"/>
  <c r="BF249"/>
  <c r="J67"/>
  <c r="BI243"/>
  <c r="BH243"/>
  <c r="BG243"/>
  <c r="BE243"/>
  <c r="T243"/>
  <c r="R243"/>
  <c r="P243"/>
  <c r="BK243"/>
  <c r="J243"/>
  <c r="BF243"/>
  <c r="BI238"/>
  <c r="BH238"/>
  <c r="BG238"/>
  <c r="BE238"/>
  <c r="T238"/>
  <c r="R238"/>
  <c r="P238"/>
  <c r="BK238"/>
  <c r="J238"/>
  <c r="BF238"/>
  <c r="BI233"/>
  <c r="BH233"/>
  <c r="BG233"/>
  <c r="BE233"/>
  <c r="T233"/>
  <c r="R233"/>
  <c r="P233"/>
  <c r="BK233"/>
  <c r="J233"/>
  <c r="BF233"/>
  <c r="BI229"/>
  <c r="BH229"/>
  <c r="BG229"/>
  <c r="BE229"/>
  <c r="T229"/>
  <c r="R229"/>
  <c r="P229"/>
  <c r="BK229"/>
  <c r="J229"/>
  <c r="BF229"/>
  <c r="BI225"/>
  <c r="BH225"/>
  <c r="BG225"/>
  <c r="BE225"/>
  <c r="T225"/>
  <c r="R225"/>
  <c r="P225"/>
  <c r="BK225"/>
  <c r="J225"/>
  <c r="BF225"/>
  <c r="BI221"/>
  <c r="BH221"/>
  <c r="BG221"/>
  <c r="BE221"/>
  <c r="T221"/>
  <c r="R221"/>
  <c r="P221"/>
  <c r="BK221"/>
  <c r="J221"/>
  <c r="BF221"/>
  <c r="BI217"/>
  <c r="BH217"/>
  <c r="BG217"/>
  <c r="BE217"/>
  <c r="T217"/>
  <c r="T216"/>
  <c r="R217"/>
  <c r="R216"/>
  <c r="P217"/>
  <c r="P216"/>
  <c r="BK217"/>
  <c r="BK216"/>
  <c r="J216"/>
  <c r="J217"/>
  <c r="BF217"/>
  <c r="J66"/>
  <c r="BI214"/>
  <c r="BH214"/>
  <c r="BG214"/>
  <c r="BE214"/>
  <c r="T214"/>
  <c r="R214"/>
  <c r="P214"/>
  <c r="BK214"/>
  <c r="J214"/>
  <c r="BF214"/>
  <c r="BI208"/>
  <c r="BH208"/>
  <c r="BG208"/>
  <c r="BE208"/>
  <c r="T208"/>
  <c r="R208"/>
  <c r="P208"/>
  <c r="BK208"/>
  <c r="J208"/>
  <c r="BF208"/>
  <c r="BI202"/>
  <c r="BH202"/>
  <c r="BG202"/>
  <c r="BE202"/>
  <c r="T202"/>
  <c r="R202"/>
  <c r="P202"/>
  <c r="BK202"/>
  <c r="J202"/>
  <c r="BF202"/>
  <c r="BI195"/>
  <c r="BH195"/>
  <c r="BG195"/>
  <c r="BE195"/>
  <c r="T195"/>
  <c r="R195"/>
  <c r="P195"/>
  <c r="BK195"/>
  <c r="J195"/>
  <c r="BF195"/>
  <c r="BI188"/>
  <c r="BH188"/>
  <c r="BG188"/>
  <c r="BE188"/>
  <c r="T188"/>
  <c r="R188"/>
  <c r="P188"/>
  <c r="BK188"/>
  <c r="J188"/>
  <c r="BF188"/>
  <c r="BI186"/>
  <c r="BH186"/>
  <c r="BG186"/>
  <c r="BE186"/>
  <c r="T186"/>
  <c r="R186"/>
  <c r="P186"/>
  <c r="BK186"/>
  <c r="J186"/>
  <c r="BF186"/>
  <c r="BI180"/>
  <c r="BH180"/>
  <c r="BG180"/>
  <c r="BE180"/>
  <c r="T180"/>
  <c r="R180"/>
  <c r="P180"/>
  <c r="BK180"/>
  <c r="J180"/>
  <c r="BF180"/>
  <c r="BI178"/>
  <c r="BH178"/>
  <c r="BG178"/>
  <c r="BE178"/>
  <c r="T178"/>
  <c r="T177"/>
  <c r="R178"/>
  <c r="R177"/>
  <c r="P178"/>
  <c r="P177"/>
  <c r="BK178"/>
  <c r="BK177"/>
  <c r="J177"/>
  <c r="J178"/>
  <c r="BF178"/>
  <c r="J65"/>
  <c r="BI175"/>
  <c r="BH175"/>
  <c r="BG175"/>
  <c r="BE175"/>
  <c r="T175"/>
  <c r="R175"/>
  <c r="P175"/>
  <c r="BK175"/>
  <c r="J175"/>
  <c r="BF175"/>
  <c r="BI170"/>
  <c r="BH170"/>
  <c r="BG170"/>
  <c r="BE170"/>
  <c r="T170"/>
  <c r="T169"/>
  <c r="T168"/>
  <c r="R170"/>
  <c r="R169"/>
  <c r="R168"/>
  <c r="P170"/>
  <c r="P169"/>
  <c r="P168"/>
  <c r="BK170"/>
  <c r="BK169"/>
  <c r="J169"/>
  <c r="BK168"/>
  <c r="J168"/>
  <c r="J170"/>
  <c r="BF170"/>
  <c r="J64"/>
  <c r="J63"/>
  <c r="BI166"/>
  <c r="BH166"/>
  <c r="BG166"/>
  <c r="BE166"/>
  <c r="T166"/>
  <c r="T165"/>
  <c r="R166"/>
  <c r="R165"/>
  <c r="P166"/>
  <c r="P165"/>
  <c r="BK166"/>
  <c r="BK165"/>
  <c r="J165"/>
  <c r="J166"/>
  <c r="BF166"/>
  <c r="J62"/>
  <c r="BI163"/>
  <c r="BH163"/>
  <c r="BG163"/>
  <c r="BE163"/>
  <c r="T163"/>
  <c r="R163"/>
  <c r="P163"/>
  <c r="BK163"/>
  <c r="J163"/>
  <c r="BF163"/>
  <c r="BI159"/>
  <c r="BH159"/>
  <c r="BG159"/>
  <c r="BE159"/>
  <c r="T159"/>
  <c r="R159"/>
  <c r="P159"/>
  <c r="BK159"/>
  <c r="J159"/>
  <c r="BF159"/>
  <c r="BI157"/>
  <c r="BH157"/>
  <c r="BG157"/>
  <c r="BE157"/>
  <c r="T157"/>
  <c r="R157"/>
  <c r="P157"/>
  <c r="BK157"/>
  <c r="J157"/>
  <c r="BF157"/>
  <c r="BI155"/>
  <c r="BH155"/>
  <c r="BG155"/>
  <c r="BE155"/>
  <c r="T155"/>
  <c r="T154"/>
  <c r="R155"/>
  <c r="R154"/>
  <c r="P155"/>
  <c r="P154"/>
  <c r="BK155"/>
  <c r="BK154"/>
  <c r="J154"/>
  <c r="J155"/>
  <c r="BF155"/>
  <c r="J61"/>
  <c r="BI150"/>
  <c r="BH150"/>
  <c r="BG150"/>
  <c r="BE150"/>
  <c r="T150"/>
  <c r="R150"/>
  <c r="P150"/>
  <c r="BK150"/>
  <c r="J150"/>
  <c r="BF150"/>
  <c r="BI147"/>
  <c r="BH147"/>
  <c r="BG147"/>
  <c r="BE147"/>
  <c r="T147"/>
  <c r="R147"/>
  <c r="P147"/>
  <c r="BK147"/>
  <c r="J147"/>
  <c r="BF147"/>
  <c r="BI145"/>
  <c r="BH145"/>
  <c r="BG145"/>
  <c r="BE145"/>
  <c r="T145"/>
  <c r="R145"/>
  <c r="P145"/>
  <c r="BK145"/>
  <c r="J145"/>
  <c r="BF145"/>
  <c r="BI140"/>
  <c r="BH140"/>
  <c r="BG140"/>
  <c r="BE140"/>
  <c r="T140"/>
  <c r="R140"/>
  <c r="P140"/>
  <c r="BK140"/>
  <c r="J140"/>
  <c r="BF140"/>
  <c r="BI135"/>
  <c r="BH135"/>
  <c r="BG135"/>
  <c r="BE135"/>
  <c r="T135"/>
  <c r="T134"/>
  <c r="R135"/>
  <c r="R134"/>
  <c r="P135"/>
  <c r="P134"/>
  <c r="BK135"/>
  <c r="BK134"/>
  <c r="J134"/>
  <c r="J135"/>
  <c r="BF135"/>
  <c r="J60"/>
  <c r="BI129"/>
  <c r="BH129"/>
  <c r="BG129"/>
  <c r="BE129"/>
  <c r="T129"/>
  <c r="R129"/>
  <c r="P129"/>
  <c r="BK129"/>
  <c r="J129"/>
  <c r="BF129"/>
  <c r="BI124"/>
  <c r="BH124"/>
  <c r="BG124"/>
  <c r="BE124"/>
  <c r="T124"/>
  <c r="T123"/>
  <c r="R124"/>
  <c r="R123"/>
  <c r="P124"/>
  <c r="P123"/>
  <c r="BK124"/>
  <c r="BK123"/>
  <c r="J123"/>
  <c r="J124"/>
  <c r="BF124"/>
  <c r="J59"/>
  <c r="BI119"/>
  <c r="BH119"/>
  <c r="BG119"/>
  <c r="BE119"/>
  <c r="T119"/>
  <c r="R119"/>
  <c r="P119"/>
  <c r="BK119"/>
  <c r="J119"/>
  <c r="BF119"/>
  <c r="BI112"/>
  <c r="BH112"/>
  <c r="BG112"/>
  <c r="BE112"/>
  <c r="T112"/>
  <c r="R112"/>
  <c r="P112"/>
  <c r="BK112"/>
  <c r="J112"/>
  <c r="BF112"/>
  <c r="BI106"/>
  <c r="BH106"/>
  <c r="BG106"/>
  <c r="BE106"/>
  <c r="T106"/>
  <c r="R106"/>
  <c r="P106"/>
  <c r="BK106"/>
  <c r="J106"/>
  <c r="BF106"/>
  <c r="BI101"/>
  <c r="BH101"/>
  <c r="BG101"/>
  <c r="BE101"/>
  <c r="T101"/>
  <c r="R101"/>
  <c r="P101"/>
  <c r="BK101"/>
  <c r="J101"/>
  <c r="BF101"/>
  <c r="BI96"/>
  <c r="BH96"/>
  <c r="BG96"/>
  <c r="BE96"/>
  <c r="T96"/>
  <c r="R96"/>
  <c r="P96"/>
  <c r="BK96"/>
  <c r="J96"/>
  <c r="BF96"/>
  <c r="BI91"/>
  <c r="F34"/>
  <c i="1" r="BD52"/>
  <c i="2" r="BH91"/>
  <c r="F33"/>
  <c i="1" r="BC52"/>
  <c i="2" r="BG91"/>
  <c r="F32"/>
  <c i="1" r="BB52"/>
  <c i="2" r="BE91"/>
  <c r="J30"/>
  <c i="1" r="AV52"/>
  <c i="2" r="F30"/>
  <c i="1" r="AZ52"/>
  <c i="2" r="T91"/>
  <c r="T90"/>
  <c r="T89"/>
  <c r="T88"/>
  <c r="R91"/>
  <c r="R90"/>
  <c r="R89"/>
  <c r="R88"/>
  <c r="P91"/>
  <c r="P90"/>
  <c r="P89"/>
  <c r="P88"/>
  <c i="1" r="AU52"/>
  <c i="2" r="BK91"/>
  <c r="BK90"/>
  <c r="J90"/>
  <c r="BK89"/>
  <c r="J89"/>
  <c r="BK88"/>
  <c r="J88"/>
  <c r="J56"/>
  <c r="J27"/>
  <c i="1" r="AG52"/>
  <c i="2" r="J91"/>
  <c r="BF91"/>
  <c r="J31"/>
  <c i="1" r="AW52"/>
  <c i="2" r="F31"/>
  <c i="1" r="BA52"/>
  <c i="2" r="J58"/>
  <c r="J57"/>
  <c r="J84"/>
  <c r="F84"/>
  <c r="F82"/>
  <c r="E80"/>
  <c r="J51"/>
  <c r="F51"/>
  <c r="F49"/>
  <c r="E47"/>
  <c r="J36"/>
  <c r="J18"/>
  <c r="E18"/>
  <c r="F85"/>
  <c r="F52"/>
  <c r="J17"/>
  <c r="J12"/>
  <c r="J82"/>
  <c r="J49"/>
  <c r="E7"/>
  <c r="E78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<sst xmlns="http://schemas.openxmlformats.org/spreadsheetml/2006/main">
  <si>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</si>
  <si>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</si>
  <si>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</si>
  <si>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</si>
  <si>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</si>
  <si>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</si>
  <si>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</si>
  <si>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{a8a2d927-8ecf-492a-b18e-9d80d729cd86}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</si>
  <si>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</si>
  <si>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</si>
  <si>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</si>
  <si>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</si>
  <si>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</si>
  <si>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</si>
  <si>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</si>
  <si>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</si>
  <si>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TV17-048a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</si>
  <si>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</si>
  <si>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</si>
  <si>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Dům s pečovatelskou službou K.Vary, výměna části oken</t>
  </si>
  <si>
    <t>KSO:</t>
  </si>
  <si>
    <t>801 91</t>
  </si>
  <si>
    <t>CC-CZ:</t>
  </si>
  <si>
    <t>zak.č.8861-26</t>
  </si>
  <si>
    <t>Místo:</t>
  </si>
  <si>
    <t>Karlovy Vary</t>
  </si>
  <si>
    <t>Datum:</t>
  </si>
  <si>
    <t>10. 10. 2017</t>
  </si>
  <si>
    <t>Zadavatel:</t>
  </si>
  <si>
    <t>IČ:</t>
  </si>
  <si>
    <t/>
  </si>
  <si>
    <t>Městské zařízení sociál. služeb, přísp.organizace</t>
  </si>
  <si>
    <t>DIČ:</t>
  </si>
  <si>
    <t>Uchazeč:</t>
  </si>
  <si>
    <t>Vyplň údaj</t>
  </si>
  <si>
    <t>Projektant:</t>
  </si>
  <si>
    <t>BPO spol. s r.o.,Lidická 1239,36317 OSTROV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</si>
  <si>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</si>
  <si>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</si>
  <si>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</si>
  <si>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</si>
  <si>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</si>
  <si>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</si>
  <si>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</si>
  <si>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</si>
  <si>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</si>
  <si>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</si>
  <si>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</si>
  <si>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</si>
  <si>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</si>
  <si>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</si>
  <si>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</si>
  <si>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</si>
  <si>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</si>
  <si>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</si>
  <si>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</si>
  <si>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</si>
  <si>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</si>
  <si>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</si>
  <si>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</si>
  <si>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</si>
  <si>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</si>
  <si>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</si>
  <si>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</si>
  <si>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</si>
  <si>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</si>
  <si>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</si>
  <si>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</si>
  <si>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</si>
  <si>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</si>
  <si>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</si>
  <si>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</si>
  <si>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</si>
  <si>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</si>
  <si>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</si>
  <si>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</si>
  <si>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</si>
  <si>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</si>
  <si>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</si>
  <si>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</si>
  <si>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Stavební část</t>
  </si>
  <si>
    <t>STA</t>
  </si>
  <si>
    <t>1</t>
  </si>
  <si>
    <t>{335450ec-7a31-4ce3-af98-9fa026ad2044}</t>
  </si>
  <si>
    <t>B</t>
  </si>
  <si>
    <t>VRN+VON</t>
  </si>
  <si>
    <t>{5d5c42bd-ea8a-4f10-87e4-1c9263216dd3}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</si>
  <si>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</si>
  <si>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</si>
  <si>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</si>
  <si>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</si>
  <si>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</si>
  <si>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</si>
  <si>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</si>
  <si>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A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</si>
  <si>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</si>
  <si>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</si>
  <si>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</si>
  <si>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</si>
  <si>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</si>
  <si>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</si>
  <si>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</t>
  </si>
  <si>
    <t xml:space="preserve">    95 - Různé dokončovací konstrukce a práce pozemních staveb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</si>
  <si>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</si>
  <si>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</si>
  <si>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</si>
  <si>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</si>
  <si>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</si>
  <si>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</si>
  <si>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</si>
  <si>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</si>
  <si>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</si>
  <si>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</si>
  <si>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</si>
  <si>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</si>
  <si>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</si>
  <si>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</si>
  <si>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</si>
  <si>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</si>
  <si>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</si>
  <si>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</si>
  <si>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</si>
  <si>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</si>
  <si>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</si>
  <si>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</si>
  <si>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</si>
  <si>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</si>
  <si>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</si>
  <si>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</si>
  <si>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6</t>
  </si>
  <si>
    <t>Úpravy povrchů</t>
  </si>
  <si>
    <t>K</t>
  </si>
  <si>
    <t>619991001</t>
  </si>
  <si>
    <t>Zakrytí podlah fólií přilepenou lepící páskou</t>
  </si>
  <si>
    <t>m2</t>
  </si>
  <si>
    <t>CS ÚRS 2017 02</t>
  </si>
  <si>
    <t>4</t>
  </si>
  <si>
    <t>2</t>
  </si>
  <si>
    <t>-925081295</t>
  </si>
  <si>
    <t>PP</t>
  </si>
  <si>
    <t>Zakrytí vnitřních ploch před znečištěním včetně pozdějšího odkrytí podlah fólií přilepenou lepící páskou</t>
  </si>
  <si>
    <t>VV</t>
  </si>
  <si>
    <t>podlaha pracovního prostoru</t>
  </si>
  <si>
    <t>cca 7 m2/1 okno s dveřmi</t>
  </si>
  <si>
    <t>7,0*19</t>
  </si>
  <si>
    <t>619991011</t>
  </si>
  <si>
    <t>Obalení konstrukcí a prvků fólií přilepenou lepící páskou</t>
  </si>
  <si>
    <t>-2009746846</t>
  </si>
  <si>
    <t>Zakrytí vnitřních ploch před znečištěním včetně pozdějšího odkrytí konstrukcí a prvků obalením fólií a přelepením páskou</t>
  </si>
  <si>
    <t>zařízení v interiéru</t>
  </si>
  <si>
    <t>cca 10 m2/1 okno s dveřmi</t>
  </si>
  <si>
    <t>10,0*19</t>
  </si>
  <si>
    <t>3</t>
  </si>
  <si>
    <t>629135102</t>
  </si>
  <si>
    <t>Vyrovnávací vrstva pod klempířské prvky z MC š do 300 mm</t>
  </si>
  <si>
    <t>m</t>
  </si>
  <si>
    <t>1347491877</t>
  </si>
  <si>
    <t>Vyrovnávací vrstva z cementové malty pod klempířskými prvky šířky přes 150 do 300 mm</t>
  </si>
  <si>
    <t xml:space="preserve">venkovní parapety - vyrovnávací vrstva musí </t>
  </si>
  <si>
    <t>vytvořit spád od okna k okapu</t>
  </si>
  <si>
    <t>1,6*19</t>
  </si>
  <si>
    <t>60011100R</t>
  </si>
  <si>
    <t>Těsnění spar pružným PU tmelem</t>
  </si>
  <si>
    <t>735952783</t>
  </si>
  <si>
    <t>styk rámu okna a dveří</t>
  </si>
  <si>
    <t>s ostěním, nadpražím a parpety</t>
  </si>
  <si>
    <t>(v interiéru i exteriéru)</t>
  </si>
  <si>
    <t>354,0</t>
  </si>
  <si>
    <t>5</t>
  </si>
  <si>
    <t>612325302</t>
  </si>
  <si>
    <t>Vápenocementová štuková omítka ostění nebo nadpraží - ostění v interiéru</t>
  </si>
  <si>
    <t>-973714304</t>
  </si>
  <si>
    <t>Vápenocementová nebo vápenná omítka ostění nebo nadpraží štuková - ostění v interiéru</t>
  </si>
  <si>
    <t>plocha ostění v interiéru</t>
  </si>
  <si>
    <t>0,2*(1,5+2,43+2,22+0,72)*19+0,394</t>
  </si>
  <si>
    <t>okolní poškozené plochy navazující na ostění</t>
  </si>
  <si>
    <t>1,0*19</t>
  </si>
  <si>
    <t>Součet</t>
  </si>
  <si>
    <t>622325209</t>
  </si>
  <si>
    <t>Oprava vnější vápenocementové štukové omítky složitosti 1 stěn v rozsahu do 100% - ostění exteriér</t>
  </si>
  <si>
    <t>-1348076840</t>
  </si>
  <si>
    <t>Oprava vápenocementové omítky vnějších ploch stupně členitosti 1 štukové stěn, v rozsahu opravované plochy přes 80 do 100% - ostění exteriér</t>
  </si>
  <si>
    <t>plocha ostění v exteriéru</t>
  </si>
  <si>
    <t>20,0</t>
  </si>
  <si>
    <t>95</t>
  </si>
  <si>
    <t>Různé dokončovací konstrukce a práce pozemních staveb</t>
  </si>
  <si>
    <t>7</t>
  </si>
  <si>
    <t>784191001</t>
  </si>
  <si>
    <t>Čištění vnitřních ploch oken nebo balkonových dveří jednoduchých po provedení malířských prací</t>
  </si>
  <si>
    <t>-440878830</t>
  </si>
  <si>
    <t>Čištění vnitřních ploch hrubý úklid po provedení malířských prací omytím oken nebo balkonových dveří jednoduchých</t>
  </si>
  <si>
    <t>nová okna a dveře - vnitřní i vnější plocha</t>
  </si>
  <si>
    <t>cca 9m2/1 okno s dveřmi</t>
  </si>
  <si>
    <t>9,0*19</t>
  </si>
  <si>
    <t>8</t>
  </si>
  <si>
    <t>784191007</t>
  </si>
  <si>
    <t>Čištění vnitřních ploch podlah po provedení malířských prací</t>
  </si>
  <si>
    <t>676263242</t>
  </si>
  <si>
    <t>Čištění vnitřních ploch hrubý úklid po provedení malířských prací omytím podlah</t>
  </si>
  <si>
    <t>interiér v prostoru výměny oken</t>
  </si>
  <si>
    <t>cca 10m2/1 okno s dveřmi</t>
  </si>
  <si>
    <t>96</t>
  </si>
  <si>
    <t>Bourání konstrukcí</t>
  </si>
  <si>
    <t>9</t>
  </si>
  <si>
    <t>968062376</t>
  </si>
  <si>
    <t>Vybourání dřevěných rámů oken zdvojených včetně křídel pl do 4 m2</t>
  </si>
  <si>
    <t>1319667977</t>
  </si>
  <si>
    <t>Vybourání dřevěných rámů oken s křídly, dveřních zárubní, vrat, stěn, ostění nebo obkladů rámů oken s křídly zdvojených, plochy do 4 m2</t>
  </si>
  <si>
    <t>okna s rámem</t>
  </si>
  <si>
    <t>1,5*1,5*19</t>
  </si>
  <si>
    <t>Vybourat bez hrubého poškození ostění a omítek.</t>
  </si>
  <si>
    <t>10</t>
  </si>
  <si>
    <t>968062455</t>
  </si>
  <si>
    <t>Vybourání dřevěných dveřních zárubní pl do 2 m2</t>
  </si>
  <si>
    <t>1852287804</t>
  </si>
  <si>
    <t>Vybourání dřevěných rámů oken s křídly, dveřních zárubní, vrat, stěn, ostění nebo obkladů dveřních zárubní, plochy do 2 m2</t>
  </si>
  <si>
    <t>dveře s rámem</t>
  </si>
  <si>
    <t>2,22*0,93*19</t>
  </si>
  <si>
    <t>11</t>
  </si>
  <si>
    <t>766441821</t>
  </si>
  <si>
    <t>Demontáž parapetních desek dřevěných nebo plastových šířky do 30 cm délky přes 1,0 m</t>
  </si>
  <si>
    <t>kus</t>
  </si>
  <si>
    <t>-1679854611</t>
  </si>
  <si>
    <t>Demontáž parapetních desek dřevěných nebo plastových šířky do 300 mm délky přes 1m</t>
  </si>
  <si>
    <t>12</t>
  </si>
  <si>
    <t>764002851</t>
  </si>
  <si>
    <t>Demontáž oplechování parapetů do suti</t>
  </si>
  <si>
    <t>675402008</t>
  </si>
  <si>
    <t>Demontáž klempířských konstrukcí oplechování parapetů do suti</t>
  </si>
  <si>
    <t>1,55*19+0,05</t>
  </si>
  <si>
    <t>13</t>
  </si>
  <si>
    <t>967041112</t>
  </si>
  <si>
    <t>Přisekání rovných ostění v betonu</t>
  </si>
  <si>
    <t>-868253155</t>
  </si>
  <si>
    <t>Přisekání (špicování) rovných ostění v betonu po hrubém vybourání otvorů bez odstupu</t>
  </si>
  <si>
    <t>po vybouraném rámu</t>
  </si>
  <si>
    <t>0,1*(2,5+2,3)*2*19+0,02</t>
  </si>
  <si>
    <t>997</t>
  </si>
  <si>
    <t>Přesun sutě</t>
  </si>
  <si>
    <t>14</t>
  </si>
  <si>
    <t>997013116</t>
  </si>
  <si>
    <t>Vnitrostaveništní doprava suti a vybouraných hmot pro budovy v do 21 m s použitím mechanizace</t>
  </si>
  <si>
    <t>t</t>
  </si>
  <si>
    <t>-123768773</t>
  </si>
  <si>
    <t>Vnitrostaveništní doprava suti a vybouraných hmot vodorovně do 50 m svisle s použitím mechanizace pro budovy a haly výšky přes 18 do 21 m</t>
  </si>
  <si>
    <t>997013501</t>
  </si>
  <si>
    <t>Odvoz suti a vybouraných hmot na skládku nebo meziskládku do 1 km se složením</t>
  </si>
  <si>
    <t>458290615</t>
  </si>
  <si>
    <t>Odvoz suti a vybouraných hmot na skládku nebo meziskládku se složením, na vzdálenost do 1 km</t>
  </si>
  <si>
    <t>16</t>
  </si>
  <si>
    <t>997013509</t>
  </si>
  <si>
    <t>Příplatek k odvozu suti a vybouraných hmot na skládku ZKD 1 km přes 1 km</t>
  </si>
  <si>
    <t>1129577144</t>
  </si>
  <si>
    <t>Odvoz suti a vybouraných hmot na skládku nebo meziskládku se složením, na vzdálenost Příplatek k ceně za každý další i započatý 1 km přes 1 km</t>
  </si>
  <si>
    <t>celkem 17 km</t>
  </si>
  <si>
    <t>6,267*(17-1)</t>
  </si>
  <si>
    <t>17</t>
  </si>
  <si>
    <t>997013831</t>
  </si>
  <si>
    <t>Poplatek za uložení stavebního směsného odpadu na skládce (skládkovné)</t>
  </si>
  <si>
    <t>2077648857</t>
  </si>
  <si>
    <t>Poplatek za uložení stavebního odpadu na skládce (skládkovné) směsného</t>
  </si>
  <si>
    <t>998</t>
  </si>
  <si>
    <t>Přesun hmot</t>
  </si>
  <si>
    <t>18</t>
  </si>
  <si>
    <t>998011003</t>
  </si>
  <si>
    <t>Přesun hmot pro budovy zděné v do 24 m</t>
  </si>
  <si>
    <t>-928884147</t>
  </si>
  <si>
    <t>Přesun hmot pro budovy občanské výstavby, bydlení, výrobu a služby s nosnou svislou konstrukcí zděnou z cihel, tvárnic nebo kamene vodorovná dopravní vzdálenost do 100 m pro budovy výšky přes 12 do 24 m</t>
  </si>
  <si>
    <t>PSV</t>
  </si>
  <si>
    <t>Práce a dodávky PSV</t>
  </si>
  <si>
    <t>764</t>
  </si>
  <si>
    <t>Konstrukce klempířské</t>
  </si>
  <si>
    <t>19</t>
  </si>
  <si>
    <t>764216403</t>
  </si>
  <si>
    <t>Oplechování parapetů rovných mechanicky kotvené z Pz plechu rš 250 mm</t>
  </si>
  <si>
    <t>1092739842</t>
  </si>
  <si>
    <t>Oplechování parapetů z pozinkovaného plechu rovných mechanicky kotvené, bez rohů rš 250 mm</t>
  </si>
  <si>
    <t>plech tl.6 mm, po stranách se zatažením pod omítku -</t>
  </si>
  <si>
    <t>ukončení pomocí ohnuté drážky ve tveru C</t>
  </si>
  <si>
    <t>1,56*19+0,36</t>
  </si>
  <si>
    <t>20</t>
  </si>
  <si>
    <t>998764103</t>
  </si>
  <si>
    <t>Přesun hmot tonážní pro konstrukce klempířské v objektech v do 24 m</t>
  </si>
  <si>
    <t>76288211</t>
  </si>
  <si>
    <t>Přesun hmot pro konstrukce klempířské stanovený z hmotnosti přesunovaného materiálu vodorovná dopravní vzdálenost do 50 m v objektech výšky přes 12 do 24 m</t>
  </si>
  <si>
    <t>766</t>
  </si>
  <si>
    <t>Konstrukce truhlářské</t>
  </si>
  <si>
    <t>766694112</t>
  </si>
  <si>
    <t>Montáž parapetních desek dřevěných nebo plastových šířky do 30 cm délky do 1,6 m</t>
  </si>
  <si>
    <t>-1176297652</t>
  </si>
  <si>
    <t>Montáž ostatních truhlářských konstrukcí parapetních desek dřevěných nebo plastových šířky do 300 mm, délky přes 1000 do 1600 mm</t>
  </si>
  <si>
    <t>22</t>
  </si>
  <si>
    <t>M</t>
  </si>
  <si>
    <t>611444000</t>
  </si>
  <si>
    <t>parapet plastový vnitřní 16-18 x 2 x 100 cm, bílý</t>
  </si>
  <si>
    <t>1813489851</t>
  </si>
  <si>
    <t>parapet plastový vnitřní - komůrkový 16-18 x 2 x 100 cm, bílý</t>
  </si>
  <si>
    <t>1,55*19+0,55</t>
  </si>
  <si>
    <t>materiál - plast PVC-U s vrchní CPL melaninovou</t>
  </si>
  <si>
    <t>fólií, povrch odolný proti poškrábání, slunečními a tepelnému</t>
  </si>
  <si>
    <t>záření</t>
  </si>
  <si>
    <t>23</t>
  </si>
  <si>
    <t>611444150</t>
  </si>
  <si>
    <t>koncovka k parapetu plastovému vnitřnímu 1 pár</t>
  </si>
  <si>
    <t>403276292</t>
  </si>
  <si>
    <t>24</t>
  </si>
  <si>
    <t>766643431</t>
  </si>
  <si>
    <t xml:space="preserve">Montáž balkónových dveří  1křídlových bez nadsvětlíku včetně rámu do panelu</t>
  </si>
  <si>
    <t>-1628671801</t>
  </si>
  <si>
    <t>Montáž balkónových dveří 1křídlových bez nadsvětlíku včetně rámu do panelu</t>
  </si>
  <si>
    <t>včetně systémového řešení osazovací spáry - vyplněna tep.izolací,</t>
  </si>
  <si>
    <t>z interiéru těsněna parozábranou napojenou</t>
  </si>
  <si>
    <t xml:space="preserve">vzduchotěsně na přílehlé konstrukce, z exteriéru spára </t>
  </si>
  <si>
    <t>překryta protidešťovou zábranou</t>
  </si>
  <si>
    <t>25</t>
  </si>
  <si>
    <t>766622135</t>
  </si>
  <si>
    <t>Montáž plastových oken plochy přes 1 m2 otevíravých výšky do 1,5m s rámem do celostěnových panelů</t>
  </si>
  <si>
    <t>511783080</t>
  </si>
  <si>
    <t>Montáž oken plastových včetně montáže rámu plochy přes 1 m2 otevíravých nebo sklápěcích do celostěnových panelů , výšky do 1,5 m</t>
  </si>
  <si>
    <t>19*1,5*1,5+0,25</t>
  </si>
  <si>
    <t>26</t>
  </si>
  <si>
    <t>61144000R</t>
  </si>
  <si>
    <t>dveře jednoduché plastové balkonové jednodílné 93x222 cm, otevíravé a sklápěcí dovnitř,vč.rámu, meziskelní příčky (hnědá) v mezeře k interiéru, interiér - bílý, exteriér - dekorační fólie jednostranná (dřevodekor dle stávajících výplní), vč.kování</t>
  </si>
  <si>
    <t>1060057497</t>
  </si>
  <si>
    <t>Popis konstrukce, materiálu a požadavků včetně doplňků ve Výpisu (č.4)</t>
  </si>
  <si>
    <t>arch.č.5-984774</t>
  </si>
  <si>
    <t>Součástí dodávky jsou i veškeré pomocné konstrukce.</t>
  </si>
  <si>
    <t>27</t>
  </si>
  <si>
    <t>61143000R</t>
  </si>
  <si>
    <t>okno plastové jednoduché dvoukřídlové vč.rámu se štulpem otvíravé a sklápěcí 150x150 cm, meziskelní příčky (hnědá) v mezeře k interiéru, interiér - bílý, exteriér - dekorační fólie jednostranná (dřevodekor dle stávajících výplní), vč.kování</t>
  </si>
  <si>
    <t>-1738006288</t>
  </si>
  <si>
    <t>okno plastové jednoduché dvoukřídlové se štulpem otvíravé a sklápěcí 150x150 cm, meziskelní příčky (hnědá) v mezeře k interiéru, interiér - bílý, exteriér - dekorační fólie jednostranná (dřevodekor dle stávajících výplní), vč.kování</t>
  </si>
  <si>
    <t>28</t>
  </si>
  <si>
    <t>998766103</t>
  </si>
  <si>
    <t>Přesun hmot tonážní pro konstrukce truhlářské v objektech v do 24 m</t>
  </si>
  <si>
    <t>1540964821</t>
  </si>
  <si>
    <t>Přesun hmot pro konstrukce truhlářské stanovený z hmotnosti přesunovaného materiálu vodorovná dopravní vzdálenost do 50 m v objektech výšky přes 12 do 24 m</t>
  </si>
  <si>
    <t>783</t>
  </si>
  <si>
    <t>Dokončovací práce - nátěry</t>
  </si>
  <si>
    <t>29</t>
  </si>
  <si>
    <t>783422101</t>
  </si>
  <si>
    <t>Tmelení klempířských konstrukcí silikonovým tmelem</t>
  </si>
  <si>
    <t>-68652626</t>
  </si>
  <si>
    <t>Tmelení klempířských konstrukcí šířky spáry do 2 mm, tmelem silikonovým</t>
  </si>
  <si>
    <t>venkovní pozink.parapety</t>
  </si>
  <si>
    <t>0,25*2*19*1,1+0,55</t>
  </si>
  <si>
    <t>30</t>
  </si>
  <si>
    <t>783501501</t>
  </si>
  <si>
    <t>Omytí plechové krytiny před provedením nátěru sklonu do 10°</t>
  </si>
  <si>
    <t>-1505919891</t>
  </si>
  <si>
    <t>Příprava podkladuí plechové krytiny před provedením nátěru sklonu do 10 st. omytím</t>
  </si>
  <si>
    <t>očištění a omytí venkovních pozink. parapetů před nátěrem</t>
  </si>
  <si>
    <t>0,25*1,6*19</t>
  </si>
  <si>
    <t>31</t>
  </si>
  <si>
    <t>783501303</t>
  </si>
  <si>
    <t>Odmaštění plechové krytiny před provedením nátěru sklonu do 10°</t>
  </si>
  <si>
    <t>-2040220984</t>
  </si>
  <si>
    <t>Příprava podkladu plechové krytiny před provedením nátěru sklonu do 10 st. odmaštění</t>
  </si>
  <si>
    <t>venkovní parapety</t>
  </si>
  <si>
    <t>32</t>
  </si>
  <si>
    <t>783501601</t>
  </si>
  <si>
    <t>Osušení plechovéí krytiny před provedením nátěru sklonu do 10°</t>
  </si>
  <si>
    <t>-1974462057</t>
  </si>
  <si>
    <t>Příprava podkladuí plechové krytiny před provedením nátěru sklonu do 10 st. osušením</t>
  </si>
  <si>
    <t>33</t>
  </si>
  <si>
    <t>783434201</t>
  </si>
  <si>
    <t>Základní antikorozní jednonásobný epoxidový nátěr klempířských konstrukcí</t>
  </si>
  <si>
    <t>1156901831</t>
  </si>
  <si>
    <t>Základní antikorozní nátěr klempířských konstrukcí jednonásobný syntetický epoxidový</t>
  </si>
  <si>
    <t>2 x antikorozní barva základní</t>
  </si>
  <si>
    <t>0,25*1,6*19*2</t>
  </si>
  <si>
    <t>34</t>
  </si>
  <si>
    <t>783437101</t>
  </si>
  <si>
    <t>Krycí jednonásobný epoxidový nátěr klempířských konstrukcí</t>
  </si>
  <si>
    <t>884450746</t>
  </si>
  <si>
    <t>Krycí nátěr (email) klempířských konstrukcí jednonásobný syntetický epoxidový</t>
  </si>
  <si>
    <t>2 x email - barva tmavě hnědá - sladit se stávajícími parapety</t>
  </si>
  <si>
    <t>35</t>
  </si>
  <si>
    <t>783827425</t>
  </si>
  <si>
    <t xml:space="preserve">Dvojnásobný  nátěr omítek stupně členitosti 1 a 2</t>
  </si>
  <si>
    <t>310022674</t>
  </si>
  <si>
    <t>Nátěr omítek dvojnásobný hladkých omítek hladkých, zrnitých tenkovrstvých nebo štukových stupně členitosti 1 a 2</t>
  </si>
  <si>
    <t>barva dle původní</t>
  </si>
  <si>
    <t>ostění v exteriéru - pol.622325209</t>
  </si>
  <si>
    <t>784</t>
  </si>
  <si>
    <t>Dokončovací práce - malby a tapety</t>
  </si>
  <si>
    <t>36</t>
  </si>
  <si>
    <t>784221101</t>
  </si>
  <si>
    <t xml:space="preserve">Dvojnásobné bílé malby  ze směsí za sucha dobře otěruvzdorných v místnostech do 3,80 m</t>
  </si>
  <si>
    <t>-1586312110</t>
  </si>
  <si>
    <t>Malby z malířských směsí otěruvzdorných za sucha dvojnásobné, bílé za sucha otěruvzdorné dobře v místnostech výšky do 3,80 m</t>
  </si>
  <si>
    <t>opravená omítka ostění interiéru</t>
  </si>
  <si>
    <t>pol.612325302</t>
  </si>
  <si>
    <t>45,5</t>
  </si>
  <si>
    <t>další přilehlé plochy</t>
  </si>
  <si>
    <t>2,0*19</t>
  </si>
  <si>
    <t>37</t>
  </si>
  <si>
    <t>784221141</t>
  </si>
  <si>
    <t>Příplatek k cenám 2x maleb za sucha otěruvzdorných za barevnou malbu tónovanou tónovacími přípravky</t>
  </si>
  <si>
    <t>303807755</t>
  </si>
  <si>
    <t>Malby z malířských směsí otěruvzdorných za sucha Příplatek k cenám dvojnásobných maleb za provádění barevné malby tónované tónovacími přípravky</t>
  </si>
  <si>
    <t>38</t>
  </si>
  <si>
    <t>784181111</t>
  </si>
  <si>
    <t>Základní jednonásobná penetrace podkladu v místnostech výšky do 3,80m</t>
  </si>
  <si>
    <t>-1616496460</t>
  </si>
  <si>
    <t>Penetrace podkladu jednonásobná základní v místnostech výšky do 3,80 m</t>
  </si>
  <si>
    <t>39</t>
  </si>
  <si>
    <t>784121001</t>
  </si>
  <si>
    <t>Oškrabání malby v mísnostech výšky do 3,80 m</t>
  </si>
  <si>
    <t>-1791301728</t>
  </si>
  <si>
    <t>Oškrabání malby v místnostech výšky do 3,80 m</t>
  </si>
  <si>
    <t>další přilehlé plochy k opravené omítce</t>
  </si>
  <si>
    <t>786</t>
  </si>
  <si>
    <t>Dokončovací práce - čalounické úpravy</t>
  </si>
  <si>
    <t>40</t>
  </si>
  <si>
    <t>786626111</t>
  </si>
  <si>
    <t>Montáž lamelové žaluzie vnitřní</t>
  </si>
  <si>
    <t>1276584226</t>
  </si>
  <si>
    <t xml:space="preserve">Montáž zastiňujících žaluzií lamelových vnitřních </t>
  </si>
  <si>
    <t>okno + dveře</t>
  </si>
  <si>
    <t>1,5*1,5*19+0,93*2,22*19</t>
  </si>
  <si>
    <t>0,023</t>
  </si>
  <si>
    <t>41</t>
  </si>
  <si>
    <t>553462000</t>
  </si>
  <si>
    <t>žaluzie Al horizontální interiérové</t>
  </si>
  <si>
    <t>-1016595146</t>
  </si>
  <si>
    <t xml:space="preserve">žaluzie Al  horizontální interiérové</t>
  </si>
  <si>
    <t>žaluzie pro jednotlivá křídla v barvě dle objednatele,</t>
  </si>
  <si>
    <t xml:space="preserve">domykavé s mechanickým ovládáním, široký krycí profil Al </t>
  </si>
  <si>
    <t>v barvě oken</t>
  </si>
  <si>
    <t>82,0</t>
  </si>
  <si>
    <t>42</t>
  </si>
  <si>
    <t>998786103</t>
  </si>
  <si>
    <t>Přesun hmot tonážní pro čalounické úpravy v objektech v do 24 m</t>
  </si>
  <si>
    <t>-990715209</t>
  </si>
  <si>
    <t>Přesun hmot pro čalounické úpravy stanovený z hmotnosti přesunovaného materiálu vodorovná dopravní vzdálenost do 50 m v objektech výšky (hloubky) přes 12 do 24 m</t>
  </si>
  <si>
    <t>B - VRN+VON</t>
  </si>
  <si>
    <t>VRN - Vedlejší rozpočtové náklady</t>
  </si>
  <si>
    <t>VON - Vedlejší ostatní náklady</t>
  </si>
  <si>
    <t>VRN</t>
  </si>
  <si>
    <t>Vedlejší rozpočtové náklady</t>
  </si>
  <si>
    <t>VRN 01</t>
  </si>
  <si>
    <t>Zařízení staveniště</t>
  </si>
  <si>
    <t>Kč</t>
  </si>
  <si>
    <t>1546798189</t>
  </si>
  <si>
    <t>VRN 02</t>
  </si>
  <si>
    <t>Provoz investora</t>
  </si>
  <si>
    <t>512</t>
  </si>
  <si>
    <t>2002473411</t>
  </si>
  <si>
    <t>VON</t>
  </si>
  <si>
    <t>Vedlejší ostatní náklady</t>
  </si>
  <si>
    <t>101</t>
  </si>
  <si>
    <t>Pojištění stavby</t>
  </si>
  <si>
    <t>-678911197</t>
  </si>
  <si>
    <t>102</t>
  </si>
  <si>
    <t>Pojištění odpovědnosti dodavatele včetně všech subdodavatelů</t>
  </si>
  <si>
    <t>-1862100219</t>
  </si>
  <si>
    <t>103</t>
  </si>
  <si>
    <t>Opatření k zajištění bezpečnosti účastníků realizace akce a veřejnosti (zejména zajištění staveniště, bezpečnostní tabulky popř.osvětlení výkopů nebo lávky přes výkopy...)</t>
  </si>
  <si>
    <t>-642279485</t>
  </si>
  <si>
    <t>104</t>
  </si>
  <si>
    <t xml:space="preserve">Informační tabule s údaji o stavbě </t>
  </si>
  <si>
    <t>128888114</t>
  </si>
  <si>
    <t>105</t>
  </si>
  <si>
    <t xml:space="preserve">Úklid dokončené stavby  a uvedení jejího okolí do původního stavu</t>
  </si>
  <si>
    <t>-2027494574</t>
  </si>
  <si>
    <t>Úklid dokončené stavby a uvedení jejího okolí do původního stavu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</si>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</sst>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5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0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1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6" xfId="0" applyNumberFormat="1" applyFont="1" applyBorder="1" applyAlignment="1" applyProtection="1"/>
    <xf numFmtId="166" fontId="33" fillId="0" borderId="17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4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4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left" vertical="center"/>
      <protection locked="0"/>
    </xf>
    <xf numFmtId="0" fontId="41" fillId="2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ht="36.96" customHeight="1">
      <c r="AR2"/>
      <c r="BS2" s="23" t="s">
        <v>8</v>
      </c>
      <c r="BT2" s="23" t="s">
        <v>9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ht="36.96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ht="36.96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23</v>
      </c>
      <c r="AO7" s="28"/>
      <c r="AP7" s="28"/>
      <c r="AQ7" s="30"/>
      <c r="BE7" s="38"/>
      <c r="BS7" s="23" t="s">
        <v>8</v>
      </c>
    </row>
    <row r="8" ht="14.4" customHeight="1">
      <c r="B8" s="27"/>
      <c r="C8" s="28"/>
      <c r="D8" s="39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26</v>
      </c>
      <c r="AL8" s="28"/>
      <c r="AM8" s="28"/>
      <c r="AN8" s="40" t="s">
        <v>27</v>
      </c>
      <c r="AO8" s="28"/>
      <c r="AP8" s="28"/>
      <c r="AQ8" s="30"/>
      <c r="BE8" s="38"/>
      <c r="BS8" s="23" t="s">
        <v>8</v>
      </c>
    </row>
    <row r="9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ht="14.4" customHeight="1">
      <c r="B10" s="27"/>
      <c r="C10" s="28"/>
      <c r="D10" s="39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29</v>
      </c>
      <c r="AL10" s="28"/>
      <c r="AM10" s="28"/>
      <c r="AN10" s="34" t="s">
        <v>30</v>
      </c>
      <c r="AO10" s="28"/>
      <c r="AP10" s="28"/>
      <c r="AQ10" s="30"/>
      <c r="BE10" s="38"/>
      <c r="BS10" s="23" t="s">
        <v>8</v>
      </c>
    </row>
    <row r="11" ht="18.48" customHeight="1">
      <c r="B11" s="27"/>
      <c r="C11" s="28"/>
      <c r="D11" s="28"/>
      <c r="E11" s="34" t="s">
        <v>31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32</v>
      </c>
      <c r="AL11" s="28"/>
      <c r="AM11" s="28"/>
      <c r="AN11" s="34" t="s">
        <v>30</v>
      </c>
      <c r="AO11" s="28"/>
      <c r="AP11" s="28"/>
      <c r="AQ11" s="30"/>
      <c r="BE11" s="38"/>
      <c r="BS11" s="23" t="s">
        <v>8</v>
      </c>
    </row>
    <row r="12" ht="6.96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ht="14.4" customHeight="1">
      <c r="B13" s="27"/>
      <c r="C13" s="28"/>
      <c r="D13" s="39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29</v>
      </c>
      <c r="AL13" s="28"/>
      <c r="AM13" s="28"/>
      <c r="AN13" s="41" t="s">
        <v>34</v>
      </c>
      <c r="AO13" s="28"/>
      <c r="AP13" s="28"/>
      <c r="AQ13" s="30"/>
      <c r="BE13" s="38"/>
      <c r="BS13" s="23" t="s">
        <v>8</v>
      </c>
    </row>
    <row r="14">
      <c r="B14" s="27"/>
      <c r="C14" s="28"/>
      <c r="D14" s="28"/>
      <c r="E14" s="41" t="s">
        <v>34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32</v>
      </c>
      <c r="AL14" s="28"/>
      <c r="AM14" s="28"/>
      <c r="AN14" s="41" t="s">
        <v>34</v>
      </c>
      <c r="AO14" s="28"/>
      <c r="AP14" s="28"/>
      <c r="AQ14" s="30"/>
      <c r="BE14" s="38"/>
      <c r="BS14" s="23" t="s">
        <v>8</v>
      </c>
    </row>
    <row r="15" ht="6.96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ht="14.4" customHeight="1">
      <c r="B16" s="27"/>
      <c r="C16" s="28"/>
      <c r="D16" s="39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29</v>
      </c>
      <c r="AL16" s="28"/>
      <c r="AM16" s="28"/>
      <c r="AN16" s="34" t="s">
        <v>30</v>
      </c>
      <c r="AO16" s="28"/>
      <c r="AP16" s="28"/>
      <c r="AQ16" s="30"/>
      <c r="BE16" s="38"/>
      <c r="BS16" s="23" t="s">
        <v>6</v>
      </c>
    </row>
    <row r="17" ht="18.48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32</v>
      </c>
      <c r="AL17" s="28"/>
      <c r="AM17" s="28"/>
      <c r="AN17" s="34" t="s">
        <v>30</v>
      </c>
      <c r="AO17" s="28"/>
      <c r="AP17" s="28"/>
      <c r="AQ17" s="30"/>
      <c r="BE17" s="38"/>
      <c r="BS17" s="23" t="s">
        <v>37</v>
      </c>
    </row>
    <row r="18" ht="6.96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ht="14.4" customHeight="1">
      <c r="B19" s="27"/>
      <c r="C19" s="28"/>
      <c r="D19" s="39" t="s">
        <v>38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ht="57" customHeight="1">
      <c r="B20" s="27"/>
      <c r="C20" s="28"/>
      <c r="D20" s="28"/>
      <c r="E20" s="43" t="s">
        <v>39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ht="6.96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ht="6.96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="1" customFormat="1" ht="25.92" customHeight="1">
      <c r="B23" s="45"/>
      <c r="C23" s="46"/>
      <c r="D23" s="47" t="s">
        <v>40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="1" customFormat="1" ht="6.96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="1" customForma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41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42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43</v>
      </c>
      <c r="AL25" s="51"/>
      <c r="AM25" s="51"/>
      <c r="AN25" s="51"/>
      <c r="AO25" s="51"/>
      <c r="AP25" s="46"/>
      <c r="AQ25" s="50"/>
      <c r="BE25" s="38"/>
    </row>
    <row r="26" s="2" customFormat="1" ht="14.4" customHeight="1">
      <c r="B26" s="52"/>
      <c r="C26" s="53"/>
      <c r="D26" s="54" t="s">
        <v>44</v>
      </c>
      <c r="E26" s="53"/>
      <c r="F26" s="54" t="s">
        <v>45</v>
      </c>
      <c r="G26" s="53"/>
      <c r="H26" s="53"/>
      <c r="I26" s="53"/>
      <c r="J26" s="53"/>
      <c r="K26" s="53"/>
      <c r="L26" s="55">
        <v>0.20999999999999999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="2" customFormat="1" ht="14.4" customHeight="1">
      <c r="B27" s="52"/>
      <c r="C27" s="53"/>
      <c r="D27" s="53"/>
      <c r="E27" s="53"/>
      <c r="F27" s="54" t="s">
        <v>46</v>
      </c>
      <c r="G27" s="53"/>
      <c r="H27" s="53"/>
      <c r="I27" s="53"/>
      <c r="J27" s="53"/>
      <c r="K27" s="53"/>
      <c r="L27" s="55">
        <v>0.14999999999999999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hidden="1" s="2" customFormat="1" ht="14.4" customHeight="1">
      <c r="B28" s="52"/>
      <c r="C28" s="53"/>
      <c r="D28" s="53"/>
      <c r="E28" s="53"/>
      <c r="F28" s="54" t="s">
        <v>47</v>
      </c>
      <c r="G28" s="53"/>
      <c r="H28" s="53"/>
      <c r="I28" s="53"/>
      <c r="J28" s="53"/>
      <c r="K28" s="53"/>
      <c r="L28" s="55">
        <v>0.20999999999999999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hidden="1" s="2" customFormat="1" ht="14.4" customHeight="1">
      <c r="B29" s="52"/>
      <c r="C29" s="53"/>
      <c r="D29" s="53"/>
      <c r="E29" s="53"/>
      <c r="F29" s="54" t="s">
        <v>48</v>
      </c>
      <c r="G29" s="53"/>
      <c r="H29" s="53"/>
      <c r="I29" s="53"/>
      <c r="J29" s="53"/>
      <c r="K29" s="53"/>
      <c r="L29" s="55">
        <v>0.14999999999999999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hidden="1" s="2" customFormat="1" ht="14.4" customHeight="1">
      <c r="B30" s="52"/>
      <c r="C30" s="53"/>
      <c r="D30" s="53"/>
      <c r="E30" s="53"/>
      <c r="F30" s="54" t="s">
        <v>49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="1" customFormat="1" ht="6.96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="1" customFormat="1" ht="25.92" customHeight="1">
      <c r="B32" s="45"/>
      <c r="C32" s="58"/>
      <c r="D32" s="59" t="s">
        <v>50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51</v>
      </c>
      <c r="U32" s="60"/>
      <c r="V32" s="60"/>
      <c r="W32" s="60"/>
      <c r="X32" s="62" t="s">
        <v>52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="1" customFormat="1" ht="6.96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="1" customFormat="1" ht="6.96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="1" customFormat="1" ht="6.96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="1" customFormat="1" ht="36.96" customHeight="1">
      <c r="B39" s="45"/>
      <c r="C39" s="72" t="s">
        <v>53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="1" customFormat="1" ht="6.96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TV17-048a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="4" customFormat="1" ht="36.96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Dům s pečovatelskou službou K.Vary, výměna části oken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="1" customFormat="1" ht="6.96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="1" customFormat="1">
      <c r="B44" s="45"/>
      <c r="C44" s="75" t="s">
        <v>24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Karlovy Vary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26</v>
      </c>
      <c r="AJ44" s="73"/>
      <c r="AK44" s="73"/>
      <c r="AL44" s="73"/>
      <c r="AM44" s="84" t="str">
        <f>IF(AN8= "","",AN8)</f>
        <v>10. 10. 2017</v>
      </c>
      <c r="AN44" s="84"/>
      <c r="AO44" s="73"/>
      <c r="AP44" s="73"/>
      <c r="AQ44" s="73"/>
      <c r="AR44" s="71"/>
    </row>
    <row r="45" s="1" customFormat="1" ht="6.96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="1" customFormat="1">
      <c r="B46" s="45"/>
      <c r="C46" s="75" t="s">
        <v>28</v>
      </c>
      <c r="D46" s="73"/>
      <c r="E46" s="73"/>
      <c r="F46" s="73"/>
      <c r="G46" s="73"/>
      <c r="H46" s="73"/>
      <c r="I46" s="73"/>
      <c r="J46" s="73"/>
      <c r="K46" s="73"/>
      <c r="L46" s="76" t="str">
        <f>IF(E11= "","",E11)</f>
        <v>Městské zařízení sociál. služeb, přísp.organizace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35</v>
      </c>
      <c r="AJ46" s="73"/>
      <c r="AK46" s="73"/>
      <c r="AL46" s="73"/>
      <c r="AM46" s="76" t="str">
        <f>IF(E17="","",E17)</f>
        <v>BPO spol. s r.o.,Lidická 1239,36317 OSTROV</v>
      </c>
      <c r="AN46" s="76"/>
      <c r="AO46" s="76"/>
      <c r="AP46" s="76"/>
      <c r="AQ46" s="73"/>
      <c r="AR46" s="71"/>
      <c r="AS46" s="85" t="s">
        <v>54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="1" customFormat="1">
      <c r="B47" s="45"/>
      <c r="C47" s="75" t="s">
        <v>33</v>
      </c>
      <c r="D47" s="73"/>
      <c r="E47" s="73"/>
      <c r="F47" s="73"/>
      <c r="G47" s="73"/>
      <c r="H47" s="73"/>
      <c r="I47" s="73"/>
      <c r="J47" s="73"/>
      <c r="K47" s="73"/>
      <c r="L47" s="76" t="str">
        <f>IF(E14= 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="1" customFormat="1" ht="29.28" customHeight="1">
      <c r="B49" s="45"/>
      <c r="C49" s="95" t="s">
        <v>55</v>
      </c>
      <c r="D49" s="96"/>
      <c r="E49" s="96"/>
      <c r="F49" s="96"/>
      <c r="G49" s="96"/>
      <c r="H49" s="97"/>
      <c r="I49" s="98" t="s">
        <v>56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57</v>
      </c>
      <c r="AH49" s="96"/>
      <c r="AI49" s="96"/>
      <c r="AJ49" s="96"/>
      <c r="AK49" s="96"/>
      <c r="AL49" s="96"/>
      <c r="AM49" s="96"/>
      <c r="AN49" s="98" t="s">
        <v>58</v>
      </c>
      <c r="AO49" s="96"/>
      <c r="AP49" s="96"/>
      <c r="AQ49" s="100" t="s">
        <v>59</v>
      </c>
      <c r="AR49" s="71"/>
      <c r="AS49" s="101" t="s">
        <v>60</v>
      </c>
      <c r="AT49" s="102" t="s">
        <v>61</v>
      </c>
      <c r="AU49" s="102" t="s">
        <v>62</v>
      </c>
      <c r="AV49" s="102" t="s">
        <v>63</v>
      </c>
      <c r="AW49" s="102" t="s">
        <v>64</v>
      </c>
      <c r="AX49" s="102" t="s">
        <v>65</v>
      </c>
      <c r="AY49" s="102" t="s">
        <v>66</v>
      </c>
      <c r="AZ49" s="102" t="s">
        <v>67</v>
      </c>
      <c r="BA49" s="102" t="s">
        <v>68</v>
      </c>
      <c r="BB49" s="102" t="s">
        <v>69</v>
      </c>
      <c r="BC49" s="102" t="s">
        <v>70</v>
      </c>
      <c r="BD49" s="103" t="s">
        <v>71</v>
      </c>
    </row>
    <row r="50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="4" customFormat="1" ht="32.4" customHeight="1">
      <c r="B51" s="78"/>
      <c r="C51" s="107" t="s">
        <v>72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30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73</v>
      </c>
      <c r="BT51" s="116" t="s">
        <v>74</v>
      </c>
      <c r="BU51" s="117" t="s">
        <v>75</v>
      </c>
      <c r="BV51" s="116" t="s">
        <v>76</v>
      </c>
      <c r="BW51" s="116" t="s">
        <v>7</v>
      </c>
      <c r="BX51" s="116" t="s">
        <v>77</v>
      </c>
      <c r="CL51" s="116" t="s">
        <v>21</v>
      </c>
    </row>
    <row r="52" s="5" customFormat="1" ht="16.5" customHeight="1">
      <c r="A52" s="118" t="s">
        <v>78</v>
      </c>
      <c r="B52" s="119"/>
      <c r="C52" s="120"/>
      <c r="D52" s="121" t="s">
        <v>79</v>
      </c>
      <c r="E52" s="121"/>
      <c r="F52" s="121"/>
      <c r="G52" s="121"/>
      <c r="H52" s="121"/>
      <c r="I52" s="122"/>
      <c r="J52" s="121" t="s">
        <v>80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'A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81</v>
      </c>
      <c r="AR52" s="125"/>
      <c r="AS52" s="126">
        <v>0</v>
      </c>
      <c r="AT52" s="127">
        <f>ROUND(SUM(AV52:AW52),2)</f>
        <v>0</v>
      </c>
      <c r="AU52" s="128">
        <f>'A - Stavební část'!P88</f>
        <v>0</v>
      </c>
      <c r="AV52" s="127">
        <f>'A - Stavební část'!J30</f>
        <v>0</v>
      </c>
      <c r="AW52" s="127">
        <f>'A - Stavební část'!J31</f>
        <v>0</v>
      </c>
      <c r="AX52" s="127">
        <f>'A - Stavební část'!J32</f>
        <v>0</v>
      </c>
      <c r="AY52" s="127">
        <f>'A - Stavební část'!J33</f>
        <v>0</v>
      </c>
      <c r="AZ52" s="127">
        <f>'A - Stavební část'!F30</f>
        <v>0</v>
      </c>
      <c r="BA52" s="127">
        <f>'A - Stavební část'!F31</f>
        <v>0</v>
      </c>
      <c r="BB52" s="127">
        <f>'A - Stavební část'!F32</f>
        <v>0</v>
      </c>
      <c r="BC52" s="127">
        <f>'A - Stavební část'!F33</f>
        <v>0</v>
      </c>
      <c r="BD52" s="129">
        <f>'A - Stavební část'!F34</f>
        <v>0</v>
      </c>
      <c r="BT52" s="130" t="s">
        <v>82</v>
      </c>
      <c r="BV52" s="130" t="s">
        <v>76</v>
      </c>
      <c r="BW52" s="130" t="s">
        <v>83</v>
      </c>
      <c r="BX52" s="130" t="s">
        <v>7</v>
      </c>
      <c r="CL52" s="130" t="s">
        <v>21</v>
      </c>
      <c r="CM52" s="130" t="s">
        <v>82</v>
      </c>
    </row>
    <row r="53" s="5" customFormat="1" ht="16.5" customHeight="1">
      <c r="A53" s="118" t="s">
        <v>78</v>
      </c>
      <c r="B53" s="119"/>
      <c r="C53" s="120"/>
      <c r="D53" s="121" t="s">
        <v>84</v>
      </c>
      <c r="E53" s="121"/>
      <c r="F53" s="121"/>
      <c r="G53" s="121"/>
      <c r="H53" s="121"/>
      <c r="I53" s="122"/>
      <c r="J53" s="121" t="s">
        <v>85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'B - VRN+VON'!J27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81</v>
      </c>
      <c r="AR53" s="125"/>
      <c r="AS53" s="131">
        <v>0</v>
      </c>
      <c r="AT53" s="132">
        <f>ROUND(SUM(AV53:AW53),2)</f>
        <v>0</v>
      </c>
      <c r="AU53" s="133">
        <f>'B - VRN+VON'!P78</f>
        <v>0</v>
      </c>
      <c r="AV53" s="132">
        <f>'B - VRN+VON'!J30</f>
        <v>0</v>
      </c>
      <c r="AW53" s="132">
        <f>'B - VRN+VON'!J31</f>
        <v>0</v>
      </c>
      <c r="AX53" s="132">
        <f>'B - VRN+VON'!J32</f>
        <v>0</v>
      </c>
      <c r="AY53" s="132">
        <f>'B - VRN+VON'!J33</f>
        <v>0</v>
      </c>
      <c r="AZ53" s="132">
        <f>'B - VRN+VON'!F30</f>
        <v>0</v>
      </c>
      <c r="BA53" s="132">
        <f>'B - VRN+VON'!F31</f>
        <v>0</v>
      </c>
      <c r="BB53" s="132">
        <f>'B - VRN+VON'!F32</f>
        <v>0</v>
      </c>
      <c r="BC53" s="132">
        <f>'B - VRN+VON'!F33</f>
        <v>0</v>
      </c>
      <c r="BD53" s="134">
        <f>'B - VRN+VON'!F34</f>
        <v>0</v>
      </c>
      <c r="BT53" s="130" t="s">
        <v>82</v>
      </c>
      <c r="BV53" s="130" t="s">
        <v>76</v>
      </c>
      <c r="BW53" s="130" t="s">
        <v>86</v>
      </c>
      <c r="BX53" s="130" t="s">
        <v>7</v>
      </c>
      <c r="CL53" s="130" t="s">
        <v>21</v>
      </c>
      <c r="CM53" s="130" t="s">
        <v>82</v>
      </c>
    </row>
    <row r="5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="1" customFormat="1" ht="6.96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sheet="1" formatColumns="0" formatRows="0" objects="1" scenarios="1" spinCount="100000" saltValue="EFOR/k3PjqPXD+JCVPY5LQQqUFNYrCFJPuaQ8/okD6zkPn9kR5Sg5SoNSHbP7NJBeCGnF3VcwM7ayBhPJFMpfw==" hashValue="sGU4KHG1+8SHy6Vno5/J/IQQhloCuTqdM6xzLfJsqfc+R6Miw6cokAjSSGwNJAcOMDAj0rhfsu8ubo3/KHr4og==" algorithmName="SHA-512" password="CC35"/>
  <mergeCells count="45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A - Stavební část'!C2" display="/"/>
    <hyperlink ref="A53" location="'B - VRN+VON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83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Dům s pečovatelskou službou K.Vary, výměna části oken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94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23</v>
      </c>
      <c r="K11" s="50"/>
    </row>
    <row r="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10. 10. 2017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30</v>
      </c>
      <c r="K14" s="50"/>
    </row>
    <row r="15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45" t="s">
        <v>32</v>
      </c>
      <c r="J15" s="34" t="s">
        <v>30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32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5" t="s">
        <v>29</v>
      </c>
      <c r="J20" s="34" t="s">
        <v>30</v>
      </c>
      <c r="K20" s="50"/>
    </row>
    <row r="21" s="1" customFormat="1" ht="18" customHeight="1">
      <c r="B21" s="45"/>
      <c r="C21" s="46"/>
      <c r="D21" s="46"/>
      <c r="E21" s="34" t="s">
        <v>36</v>
      </c>
      <c r="F21" s="46"/>
      <c r="G21" s="46"/>
      <c r="H21" s="46"/>
      <c r="I21" s="145" t="s">
        <v>32</v>
      </c>
      <c r="J21" s="34" t="s">
        <v>30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30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ROUND(J88,2)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="1" customFormat="1" ht="14.4" customHeight="1">
      <c r="B30" s="45"/>
      <c r="C30" s="46"/>
      <c r="D30" s="54" t="s">
        <v>44</v>
      </c>
      <c r="E30" s="54" t="s">
        <v>45</v>
      </c>
      <c r="F30" s="156">
        <f>ROUND(SUM(BE88:BE279), 2)</f>
        <v>0</v>
      </c>
      <c r="G30" s="46"/>
      <c r="H30" s="46"/>
      <c r="I30" s="157">
        <v>0.20999999999999999</v>
      </c>
      <c r="J30" s="156">
        <f>ROUND(ROUND((SUM(BE88:BE279)), 2)*I30, 2)</f>
        <v>0</v>
      </c>
      <c r="K30" s="50"/>
    </row>
    <row r="31" s="1" customFormat="1" ht="14.4" customHeight="1">
      <c r="B31" s="45"/>
      <c r="C31" s="46"/>
      <c r="D31" s="46"/>
      <c r="E31" s="54" t="s">
        <v>46</v>
      </c>
      <c r="F31" s="156">
        <f>ROUND(SUM(BF88:BF279), 2)</f>
        <v>0</v>
      </c>
      <c r="G31" s="46"/>
      <c r="H31" s="46"/>
      <c r="I31" s="157">
        <v>0.14999999999999999</v>
      </c>
      <c r="J31" s="156">
        <f>ROUND(ROUND((SUM(BF88:BF279)),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47</v>
      </c>
      <c r="F32" s="156">
        <f>ROUND(SUM(BG88:BG279),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48</v>
      </c>
      <c r="F33" s="156">
        <f>ROUND(SUM(BH88:BH279),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49</v>
      </c>
      <c r="F34" s="156">
        <f>ROUND(SUM(BI88:BI279),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Dům s pečovatelskou službou K.Vary, výměna části oken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A - Stavební část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24</v>
      </c>
      <c r="D49" s="46"/>
      <c r="E49" s="46"/>
      <c r="F49" s="34" t="str">
        <f>F12</f>
        <v>Karlovy Vary</v>
      </c>
      <c r="G49" s="46"/>
      <c r="H49" s="46"/>
      <c r="I49" s="145" t="s">
        <v>26</v>
      </c>
      <c r="J49" s="146" t="str">
        <f>IF(J12="","",J12)</f>
        <v>10. 10. 2017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28</v>
      </c>
      <c r="D51" s="46"/>
      <c r="E51" s="46"/>
      <c r="F51" s="34" t="str">
        <f>E15</f>
        <v>Městské zařízení sociál. služeb, přísp.organizace</v>
      </c>
      <c r="G51" s="46"/>
      <c r="H51" s="46"/>
      <c r="I51" s="145" t="s">
        <v>35</v>
      </c>
      <c r="J51" s="43" t="str">
        <f>E21</f>
        <v>BPO spol. s r.o.,Lidická 1239,36317 OSTROV</v>
      </c>
      <c r="K51" s="50"/>
    </row>
    <row r="52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J88</f>
        <v>0</v>
      </c>
      <c r="K56" s="50"/>
      <c r="AU56" s="23" t="s">
        <v>99</v>
      </c>
    </row>
    <row r="57" s="7" customFormat="1" ht="24.96" customHeight="1">
      <c r="B57" s="176"/>
      <c r="C57" s="177"/>
      <c r="D57" s="178" t="s">
        <v>100</v>
      </c>
      <c r="E57" s="179"/>
      <c r="F57" s="179"/>
      <c r="G57" s="179"/>
      <c r="H57" s="179"/>
      <c r="I57" s="180"/>
      <c r="J57" s="181">
        <f>J89</f>
        <v>0</v>
      </c>
      <c r="K57" s="182"/>
    </row>
    <row r="58" s="8" customFormat="1" ht="19.92" customHeight="1">
      <c r="B58" s="183"/>
      <c r="C58" s="184"/>
      <c r="D58" s="185" t="s">
        <v>101</v>
      </c>
      <c r="E58" s="186"/>
      <c r="F58" s="186"/>
      <c r="G58" s="186"/>
      <c r="H58" s="186"/>
      <c r="I58" s="187"/>
      <c r="J58" s="188">
        <f>J90</f>
        <v>0</v>
      </c>
      <c r="K58" s="189"/>
    </row>
    <row r="59" s="8" customFormat="1" ht="19.92" customHeight="1">
      <c r="B59" s="183"/>
      <c r="C59" s="184"/>
      <c r="D59" s="185" t="s">
        <v>102</v>
      </c>
      <c r="E59" s="186"/>
      <c r="F59" s="186"/>
      <c r="G59" s="186"/>
      <c r="H59" s="186"/>
      <c r="I59" s="187"/>
      <c r="J59" s="188">
        <f>J123</f>
        <v>0</v>
      </c>
      <c r="K59" s="189"/>
    </row>
    <row r="60" s="8" customFormat="1" ht="19.92" customHeight="1">
      <c r="B60" s="183"/>
      <c r="C60" s="184"/>
      <c r="D60" s="185" t="s">
        <v>103</v>
      </c>
      <c r="E60" s="186"/>
      <c r="F60" s="186"/>
      <c r="G60" s="186"/>
      <c r="H60" s="186"/>
      <c r="I60" s="187"/>
      <c r="J60" s="188">
        <f>J134</f>
        <v>0</v>
      </c>
      <c r="K60" s="189"/>
    </row>
    <row r="61" s="8" customFormat="1" ht="19.92" customHeight="1">
      <c r="B61" s="183"/>
      <c r="C61" s="184"/>
      <c r="D61" s="185" t="s">
        <v>104</v>
      </c>
      <c r="E61" s="186"/>
      <c r="F61" s="186"/>
      <c r="G61" s="186"/>
      <c r="H61" s="186"/>
      <c r="I61" s="187"/>
      <c r="J61" s="188">
        <f>J154</f>
        <v>0</v>
      </c>
      <c r="K61" s="189"/>
    </row>
    <row r="62" s="8" customFormat="1" ht="19.92" customHeight="1">
      <c r="B62" s="183"/>
      <c r="C62" s="184"/>
      <c r="D62" s="185" t="s">
        <v>105</v>
      </c>
      <c r="E62" s="186"/>
      <c r="F62" s="186"/>
      <c r="G62" s="186"/>
      <c r="H62" s="186"/>
      <c r="I62" s="187"/>
      <c r="J62" s="188">
        <f>J165</f>
        <v>0</v>
      </c>
      <c r="K62" s="189"/>
    </row>
    <row r="63" s="7" customFormat="1" ht="24.96" customHeight="1">
      <c r="B63" s="176"/>
      <c r="C63" s="177"/>
      <c r="D63" s="178" t="s">
        <v>106</v>
      </c>
      <c r="E63" s="179"/>
      <c r="F63" s="179"/>
      <c r="G63" s="179"/>
      <c r="H63" s="179"/>
      <c r="I63" s="180"/>
      <c r="J63" s="181">
        <f>J168</f>
        <v>0</v>
      </c>
      <c r="K63" s="182"/>
    </row>
    <row r="64" s="8" customFormat="1" ht="19.92" customHeight="1">
      <c r="B64" s="183"/>
      <c r="C64" s="184"/>
      <c r="D64" s="185" t="s">
        <v>107</v>
      </c>
      <c r="E64" s="186"/>
      <c r="F64" s="186"/>
      <c r="G64" s="186"/>
      <c r="H64" s="186"/>
      <c r="I64" s="187"/>
      <c r="J64" s="188">
        <f>J169</f>
        <v>0</v>
      </c>
      <c r="K64" s="189"/>
    </row>
    <row r="65" s="8" customFormat="1" ht="19.92" customHeight="1">
      <c r="B65" s="183"/>
      <c r="C65" s="184"/>
      <c r="D65" s="185" t="s">
        <v>108</v>
      </c>
      <c r="E65" s="186"/>
      <c r="F65" s="186"/>
      <c r="G65" s="186"/>
      <c r="H65" s="186"/>
      <c r="I65" s="187"/>
      <c r="J65" s="188">
        <f>J177</f>
        <v>0</v>
      </c>
      <c r="K65" s="189"/>
    </row>
    <row r="66" s="8" customFormat="1" ht="19.92" customHeight="1">
      <c r="B66" s="183"/>
      <c r="C66" s="184"/>
      <c r="D66" s="185" t="s">
        <v>109</v>
      </c>
      <c r="E66" s="186"/>
      <c r="F66" s="186"/>
      <c r="G66" s="186"/>
      <c r="H66" s="186"/>
      <c r="I66" s="187"/>
      <c r="J66" s="188">
        <f>J216</f>
        <v>0</v>
      </c>
      <c r="K66" s="189"/>
    </row>
    <row r="67" s="8" customFormat="1" ht="19.92" customHeight="1">
      <c r="B67" s="183"/>
      <c r="C67" s="184"/>
      <c r="D67" s="185" t="s">
        <v>110</v>
      </c>
      <c r="E67" s="186"/>
      <c r="F67" s="186"/>
      <c r="G67" s="186"/>
      <c r="H67" s="186"/>
      <c r="I67" s="187"/>
      <c r="J67" s="188">
        <f>J248</f>
        <v>0</v>
      </c>
      <c r="K67" s="189"/>
    </row>
    <row r="68" s="8" customFormat="1" ht="19.92" customHeight="1">
      <c r="B68" s="183"/>
      <c r="C68" s="184"/>
      <c r="D68" s="185" t="s">
        <v>111</v>
      </c>
      <c r="E68" s="186"/>
      <c r="F68" s="186"/>
      <c r="G68" s="186"/>
      <c r="H68" s="186"/>
      <c r="I68" s="187"/>
      <c r="J68" s="188">
        <f>J265</f>
        <v>0</v>
      </c>
      <c r="K68" s="189"/>
    </row>
    <row r="69" s="1" customFormat="1" ht="21.84" customHeight="1">
      <c r="B69" s="45"/>
      <c r="C69" s="46"/>
      <c r="D69" s="46"/>
      <c r="E69" s="46"/>
      <c r="F69" s="46"/>
      <c r="G69" s="46"/>
      <c r="H69" s="46"/>
      <c r="I69" s="143"/>
      <c r="J69" s="46"/>
      <c r="K69" s="50"/>
    </row>
    <row r="70" s="1" customFormat="1" ht="6.96" customHeight="1">
      <c r="B70" s="66"/>
      <c r="C70" s="67"/>
      <c r="D70" s="67"/>
      <c r="E70" s="67"/>
      <c r="F70" s="67"/>
      <c r="G70" s="67"/>
      <c r="H70" s="67"/>
      <c r="I70" s="165"/>
      <c r="J70" s="67"/>
      <c r="K70" s="68"/>
    </row>
    <row r="74" s="1" customFormat="1" ht="6.96" customHeight="1">
      <c r="B74" s="69"/>
      <c r="C74" s="70"/>
      <c r="D74" s="70"/>
      <c r="E74" s="70"/>
      <c r="F74" s="70"/>
      <c r="G74" s="70"/>
      <c r="H74" s="70"/>
      <c r="I74" s="168"/>
      <c r="J74" s="70"/>
      <c r="K74" s="70"/>
      <c r="L74" s="71"/>
    </row>
    <row r="75" s="1" customFormat="1" ht="36.96" customHeight="1">
      <c r="B75" s="45"/>
      <c r="C75" s="72" t="s">
        <v>112</v>
      </c>
      <c r="D75" s="73"/>
      <c r="E75" s="73"/>
      <c r="F75" s="73"/>
      <c r="G75" s="73"/>
      <c r="H75" s="73"/>
      <c r="I75" s="190"/>
      <c r="J75" s="73"/>
      <c r="K75" s="73"/>
      <c r="L75" s="71"/>
    </row>
    <row r="76" s="1" customFormat="1" ht="6.96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1" customFormat="1" ht="14.4" customHeight="1">
      <c r="B77" s="45"/>
      <c r="C77" s="75" t="s">
        <v>18</v>
      </c>
      <c r="D77" s="73"/>
      <c r="E77" s="73"/>
      <c r="F77" s="73"/>
      <c r="G77" s="73"/>
      <c r="H77" s="73"/>
      <c r="I77" s="190"/>
      <c r="J77" s="73"/>
      <c r="K77" s="73"/>
      <c r="L77" s="71"/>
    </row>
    <row r="78" s="1" customFormat="1" ht="16.5" customHeight="1">
      <c r="B78" s="45"/>
      <c r="C78" s="73"/>
      <c r="D78" s="73"/>
      <c r="E78" s="191" t="str">
        <f>E7</f>
        <v>Dům s pečovatelskou službou K.Vary, výměna části oken</v>
      </c>
      <c r="F78" s="75"/>
      <c r="G78" s="75"/>
      <c r="H78" s="75"/>
      <c r="I78" s="190"/>
      <c r="J78" s="73"/>
      <c r="K78" s="73"/>
      <c r="L78" s="71"/>
    </row>
    <row r="79" s="1" customFormat="1" ht="14.4" customHeight="1">
      <c r="B79" s="45"/>
      <c r="C79" s="75" t="s">
        <v>93</v>
      </c>
      <c r="D79" s="73"/>
      <c r="E79" s="73"/>
      <c r="F79" s="73"/>
      <c r="G79" s="73"/>
      <c r="H79" s="73"/>
      <c r="I79" s="190"/>
      <c r="J79" s="73"/>
      <c r="K79" s="73"/>
      <c r="L79" s="71"/>
    </row>
    <row r="80" s="1" customFormat="1" ht="17.25" customHeight="1">
      <c r="B80" s="45"/>
      <c r="C80" s="73"/>
      <c r="D80" s="73"/>
      <c r="E80" s="81" t="str">
        <f>E9</f>
        <v>A - Stavební část</v>
      </c>
      <c r="F80" s="73"/>
      <c r="G80" s="73"/>
      <c r="H80" s="73"/>
      <c r="I80" s="190"/>
      <c r="J80" s="73"/>
      <c r="K80" s="73"/>
      <c r="L80" s="71"/>
    </row>
    <row r="81" s="1" customFormat="1" ht="6.96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="1" customFormat="1" ht="18" customHeight="1">
      <c r="B82" s="45"/>
      <c r="C82" s="75" t="s">
        <v>24</v>
      </c>
      <c r="D82" s="73"/>
      <c r="E82" s="73"/>
      <c r="F82" s="192" t="str">
        <f>F12</f>
        <v>Karlovy Vary</v>
      </c>
      <c r="G82" s="73"/>
      <c r="H82" s="73"/>
      <c r="I82" s="193" t="s">
        <v>26</v>
      </c>
      <c r="J82" s="84" t="str">
        <f>IF(J12="","",J12)</f>
        <v>10. 10. 2017</v>
      </c>
      <c r="K82" s="73"/>
      <c r="L82" s="71"/>
    </row>
    <row r="83" s="1" customFormat="1" ht="6.96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="1" customFormat="1">
      <c r="B84" s="45"/>
      <c r="C84" s="75" t="s">
        <v>28</v>
      </c>
      <c r="D84" s="73"/>
      <c r="E84" s="73"/>
      <c r="F84" s="192" t="str">
        <f>E15</f>
        <v>Městské zařízení sociál. služeb, přísp.organizace</v>
      </c>
      <c r="G84" s="73"/>
      <c r="H84" s="73"/>
      <c r="I84" s="193" t="s">
        <v>35</v>
      </c>
      <c r="J84" s="192" t="str">
        <f>E21</f>
        <v>BPO spol. s r.o.,Lidická 1239,36317 OSTROV</v>
      </c>
      <c r="K84" s="73"/>
      <c r="L84" s="71"/>
    </row>
    <row r="85" s="1" customFormat="1" ht="14.4" customHeight="1">
      <c r="B85" s="45"/>
      <c r="C85" s="75" t="s">
        <v>33</v>
      </c>
      <c r="D85" s="73"/>
      <c r="E85" s="73"/>
      <c r="F85" s="192" t="str">
        <f>IF(E18="","",E18)</f>
        <v/>
      </c>
      <c r="G85" s="73"/>
      <c r="H85" s="73"/>
      <c r="I85" s="190"/>
      <c r="J85" s="73"/>
      <c r="K85" s="73"/>
      <c r="L85" s="71"/>
    </row>
    <row r="86" s="1" customFormat="1" ht="10.32" customHeight="1">
      <c r="B86" s="45"/>
      <c r="C86" s="73"/>
      <c r="D86" s="73"/>
      <c r="E86" s="73"/>
      <c r="F86" s="73"/>
      <c r="G86" s="73"/>
      <c r="H86" s="73"/>
      <c r="I86" s="190"/>
      <c r="J86" s="73"/>
      <c r="K86" s="73"/>
      <c r="L86" s="71"/>
    </row>
    <row r="87" s="9" customFormat="1" ht="29.28" customHeight="1">
      <c r="B87" s="194"/>
      <c r="C87" s="195" t="s">
        <v>113</v>
      </c>
      <c r="D87" s="196" t="s">
        <v>59</v>
      </c>
      <c r="E87" s="196" t="s">
        <v>55</v>
      </c>
      <c r="F87" s="196" t="s">
        <v>114</v>
      </c>
      <c r="G87" s="196" t="s">
        <v>115</v>
      </c>
      <c r="H87" s="196" t="s">
        <v>116</v>
      </c>
      <c r="I87" s="197" t="s">
        <v>117</v>
      </c>
      <c r="J87" s="196" t="s">
        <v>97</v>
      </c>
      <c r="K87" s="198" t="s">
        <v>118</v>
      </c>
      <c r="L87" s="199"/>
      <c r="M87" s="101" t="s">
        <v>119</v>
      </c>
      <c r="N87" s="102" t="s">
        <v>44</v>
      </c>
      <c r="O87" s="102" t="s">
        <v>120</v>
      </c>
      <c r="P87" s="102" t="s">
        <v>121</v>
      </c>
      <c r="Q87" s="102" t="s">
        <v>122</v>
      </c>
      <c r="R87" s="102" t="s">
        <v>123</v>
      </c>
      <c r="S87" s="102" t="s">
        <v>124</v>
      </c>
      <c r="T87" s="103" t="s">
        <v>125</v>
      </c>
    </row>
    <row r="88" s="1" customFormat="1" ht="29.28" customHeight="1">
      <c r="B88" s="45"/>
      <c r="C88" s="107" t="s">
        <v>98</v>
      </c>
      <c r="D88" s="73"/>
      <c r="E88" s="73"/>
      <c r="F88" s="73"/>
      <c r="G88" s="73"/>
      <c r="H88" s="73"/>
      <c r="I88" s="190"/>
      <c r="J88" s="200">
        <f>BK88</f>
        <v>0</v>
      </c>
      <c r="K88" s="73"/>
      <c r="L88" s="71"/>
      <c r="M88" s="104"/>
      <c r="N88" s="105"/>
      <c r="O88" s="105"/>
      <c r="P88" s="201">
        <f>P89+P168</f>
        <v>0</v>
      </c>
      <c r="Q88" s="105"/>
      <c r="R88" s="201">
        <f>R89+R168</f>
        <v>4.9333670000000005</v>
      </c>
      <c r="S88" s="105"/>
      <c r="T88" s="202">
        <f>T89+T168</f>
        <v>6.2666810000000002</v>
      </c>
      <c r="AT88" s="23" t="s">
        <v>73</v>
      </c>
      <c r="AU88" s="23" t="s">
        <v>99</v>
      </c>
      <c r="BK88" s="203">
        <f>BK89+BK168</f>
        <v>0</v>
      </c>
    </row>
    <row r="89" s="10" customFormat="1" ht="37.44" customHeight="1">
      <c r="B89" s="204"/>
      <c r="C89" s="205"/>
      <c r="D89" s="206" t="s">
        <v>73</v>
      </c>
      <c r="E89" s="207" t="s">
        <v>126</v>
      </c>
      <c r="F89" s="207" t="s">
        <v>127</v>
      </c>
      <c r="G89" s="205"/>
      <c r="H89" s="205"/>
      <c r="I89" s="208"/>
      <c r="J89" s="209">
        <f>BK89</f>
        <v>0</v>
      </c>
      <c r="K89" s="205"/>
      <c r="L89" s="210"/>
      <c r="M89" s="211"/>
      <c r="N89" s="212"/>
      <c r="O89" s="212"/>
      <c r="P89" s="213">
        <f>P90+P123+P134+P154+P165</f>
        <v>0</v>
      </c>
      <c r="Q89" s="212"/>
      <c r="R89" s="213">
        <f>R90+R123+R134+R154+R165</f>
        <v>3.2060200000000001</v>
      </c>
      <c r="S89" s="212"/>
      <c r="T89" s="214">
        <f>T90+T123+T134+T154+T165</f>
        <v>6.2549010000000003</v>
      </c>
      <c r="AR89" s="215" t="s">
        <v>82</v>
      </c>
      <c r="AT89" s="216" t="s">
        <v>73</v>
      </c>
      <c r="AU89" s="216" t="s">
        <v>74</v>
      </c>
      <c r="AY89" s="215" t="s">
        <v>128</v>
      </c>
      <c r="BK89" s="217">
        <f>BK90+BK123+BK134+BK154+BK165</f>
        <v>0</v>
      </c>
    </row>
    <row r="90" s="10" customFormat="1" ht="19.92" customHeight="1">
      <c r="B90" s="204"/>
      <c r="C90" s="205"/>
      <c r="D90" s="206" t="s">
        <v>73</v>
      </c>
      <c r="E90" s="218" t="s">
        <v>129</v>
      </c>
      <c r="F90" s="218" t="s">
        <v>130</v>
      </c>
      <c r="G90" s="205"/>
      <c r="H90" s="205"/>
      <c r="I90" s="208"/>
      <c r="J90" s="219">
        <f>BK90</f>
        <v>0</v>
      </c>
      <c r="K90" s="205"/>
      <c r="L90" s="210"/>
      <c r="M90" s="211"/>
      <c r="N90" s="212"/>
      <c r="O90" s="212"/>
      <c r="P90" s="213">
        <f>SUM(P91:P122)</f>
        <v>0</v>
      </c>
      <c r="Q90" s="212"/>
      <c r="R90" s="213">
        <f>SUM(R91:R122)</f>
        <v>3.20241</v>
      </c>
      <c r="S90" s="212"/>
      <c r="T90" s="214">
        <f>SUM(T91:T122)</f>
        <v>0</v>
      </c>
      <c r="AR90" s="215" t="s">
        <v>82</v>
      </c>
      <c r="AT90" s="216" t="s">
        <v>73</v>
      </c>
      <c r="AU90" s="216" t="s">
        <v>82</v>
      </c>
      <c r="AY90" s="215" t="s">
        <v>128</v>
      </c>
      <c r="BK90" s="217">
        <f>SUM(BK91:BK122)</f>
        <v>0</v>
      </c>
    </row>
    <row r="91" s="1" customFormat="1" ht="16.5" customHeight="1">
      <c r="B91" s="45"/>
      <c r="C91" s="220" t="s">
        <v>82</v>
      </c>
      <c r="D91" s="220" t="s">
        <v>131</v>
      </c>
      <c r="E91" s="221" t="s">
        <v>132</v>
      </c>
      <c r="F91" s="222" t="s">
        <v>133</v>
      </c>
      <c r="G91" s="223" t="s">
        <v>134</v>
      </c>
      <c r="H91" s="224">
        <v>133</v>
      </c>
      <c r="I91" s="225"/>
      <c r="J91" s="226">
        <f>ROUND(I91*H91,2)</f>
        <v>0</v>
      </c>
      <c r="K91" s="222" t="s">
        <v>135</v>
      </c>
      <c r="L91" s="71"/>
      <c r="M91" s="227" t="s">
        <v>30</v>
      </c>
      <c r="N91" s="228" t="s">
        <v>46</v>
      </c>
      <c r="O91" s="46"/>
      <c r="P91" s="229">
        <f>O91*H91</f>
        <v>0</v>
      </c>
      <c r="Q91" s="229">
        <v>0.00012</v>
      </c>
      <c r="R91" s="229">
        <f>Q91*H91</f>
        <v>0.015960000000000002</v>
      </c>
      <c r="S91" s="229">
        <v>0</v>
      </c>
      <c r="T91" s="230">
        <f>S91*H91</f>
        <v>0</v>
      </c>
      <c r="AR91" s="23" t="s">
        <v>136</v>
      </c>
      <c r="AT91" s="23" t="s">
        <v>131</v>
      </c>
      <c r="AU91" s="23" t="s">
        <v>137</v>
      </c>
      <c r="AY91" s="23" t="s">
        <v>128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137</v>
      </c>
      <c r="BK91" s="231">
        <f>ROUND(I91*H91,2)</f>
        <v>0</v>
      </c>
      <c r="BL91" s="23" t="s">
        <v>136</v>
      </c>
      <c r="BM91" s="23" t="s">
        <v>138</v>
      </c>
    </row>
    <row r="92" s="1" customFormat="1">
      <c r="B92" s="45"/>
      <c r="C92" s="73"/>
      <c r="D92" s="232" t="s">
        <v>139</v>
      </c>
      <c r="E92" s="73"/>
      <c r="F92" s="233" t="s">
        <v>140</v>
      </c>
      <c r="G92" s="73"/>
      <c r="H92" s="73"/>
      <c r="I92" s="190"/>
      <c r="J92" s="73"/>
      <c r="K92" s="73"/>
      <c r="L92" s="71"/>
      <c r="M92" s="234"/>
      <c r="N92" s="46"/>
      <c r="O92" s="46"/>
      <c r="P92" s="46"/>
      <c r="Q92" s="46"/>
      <c r="R92" s="46"/>
      <c r="S92" s="46"/>
      <c r="T92" s="94"/>
      <c r="AT92" s="23" t="s">
        <v>139</v>
      </c>
      <c r="AU92" s="23" t="s">
        <v>137</v>
      </c>
    </row>
    <row r="93" s="11" customFormat="1">
      <c r="B93" s="235"/>
      <c r="C93" s="236"/>
      <c r="D93" s="232" t="s">
        <v>141</v>
      </c>
      <c r="E93" s="237" t="s">
        <v>30</v>
      </c>
      <c r="F93" s="238" t="s">
        <v>142</v>
      </c>
      <c r="G93" s="236"/>
      <c r="H93" s="237" t="s">
        <v>30</v>
      </c>
      <c r="I93" s="239"/>
      <c r="J93" s="236"/>
      <c r="K93" s="236"/>
      <c r="L93" s="240"/>
      <c r="M93" s="241"/>
      <c r="N93" s="242"/>
      <c r="O93" s="242"/>
      <c r="P93" s="242"/>
      <c r="Q93" s="242"/>
      <c r="R93" s="242"/>
      <c r="S93" s="242"/>
      <c r="T93" s="243"/>
      <c r="AT93" s="244" t="s">
        <v>141</v>
      </c>
      <c r="AU93" s="244" t="s">
        <v>137</v>
      </c>
      <c r="AV93" s="11" t="s">
        <v>82</v>
      </c>
      <c r="AW93" s="11" t="s">
        <v>37</v>
      </c>
      <c r="AX93" s="11" t="s">
        <v>74</v>
      </c>
      <c r="AY93" s="244" t="s">
        <v>128</v>
      </c>
    </row>
    <row r="94" s="11" customFormat="1">
      <c r="B94" s="235"/>
      <c r="C94" s="236"/>
      <c r="D94" s="232" t="s">
        <v>141</v>
      </c>
      <c r="E94" s="237" t="s">
        <v>30</v>
      </c>
      <c r="F94" s="238" t="s">
        <v>143</v>
      </c>
      <c r="G94" s="236"/>
      <c r="H94" s="237" t="s">
        <v>30</v>
      </c>
      <c r="I94" s="239"/>
      <c r="J94" s="236"/>
      <c r="K94" s="236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141</v>
      </c>
      <c r="AU94" s="244" t="s">
        <v>137</v>
      </c>
      <c r="AV94" s="11" t="s">
        <v>82</v>
      </c>
      <c r="AW94" s="11" t="s">
        <v>37</v>
      </c>
      <c r="AX94" s="11" t="s">
        <v>74</v>
      </c>
      <c r="AY94" s="244" t="s">
        <v>128</v>
      </c>
    </row>
    <row r="95" s="12" customFormat="1">
      <c r="B95" s="245"/>
      <c r="C95" s="246"/>
      <c r="D95" s="232" t="s">
        <v>141</v>
      </c>
      <c r="E95" s="247" t="s">
        <v>30</v>
      </c>
      <c r="F95" s="248" t="s">
        <v>144</v>
      </c>
      <c r="G95" s="246"/>
      <c r="H95" s="249">
        <v>133</v>
      </c>
      <c r="I95" s="250"/>
      <c r="J95" s="246"/>
      <c r="K95" s="246"/>
      <c r="L95" s="251"/>
      <c r="M95" s="252"/>
      <c r="N95" s="253"/>
      <c r="O95" s="253"/>
      <c r="P95" s="253"/>
      <c r="Q95" s="253"/>
      <c r="R95" s="253"/>
      <c r="S95" s="253"/>
      <c r="T95" s="254"/>
      <c r="AT95" s="255" t="s">
        <v>141</v>
      </c>
      <c r="AU95" s="255" t="s">
        <v>137</v>
      </c>
      <c r="AV95" s="12" t="s">
        <v>137</v>
      </c>
      <c r="AW95" s="12" t="s">
        <v>37</v>
      </c>
      <c r="AX95" s="12" t="s">
        <v>82</v>
      </c>
      <c r="AY95" s="255" t="s">
        <v>128</v>
      </c>
    </row>
    <row r="96" s="1" customFormat="1" ht="16.5" customHeight="1">
      <c r="B96" s="45"/>
      <c r="C96" s="220" t="s">
        <v>137</v>
      </c>
      <c r="D96" s="220" t="s">
        <v>131</v>
      </c>
      <c r="E96" s="221" t="s">
        <v>145</v>
      </c>
      <c r="F96" s="222" t="s">
        <v>146</v>
      </c>
      <c r="G96" s="223" t="s">
        <v>134</v>
      </c>
      <c r="H96" s="224">
        <v>190</v>
      </c>
      <c r="I96" s="225"/>
      <c r="J96" s="226">
        <f>ROUND(I96*H96,2)</f>
        <v>0</v>
      </c>
      <c r="K96" s="222" t="s">
        <v>135</v>
      </c>
      <c r="L96" s="71"/>
      <c r="M96" s="227" t="s">
        <v>30</v>
      </c>
      <c r="N96" s="228" t="s">
        <v>46</v>
      </c>
      <c r="O96" s="46"/>
      <c r="P96" s="229">
        <f>O96*H96</f>
        <v>0</v>
      </c>
      <c r="Q96" s="229">
        <v>0.00024000000000000001</v>
      </c>
      <c r="R96" s="229">
        <f>Q96*H96</f>
        <v>0.045600000000000002</v>
      </c>
      <c r="S96" s="229">
        <v>0</v>
      </c>
      <c r="T96" s="230">
        <f>S96*H96</f>
        <v>0</v>
      </c>
      <c r="AR96" s="23" t="s">
        <v>136</v>
      </c>
      <c r="AT96" s="23" t="s">
        <v>131</v>
      </c>
      <c r="AU96" s="23" t="s">
        <v>137</v>
      </c>
      <c r="AY96" s="23" t="s">
        <v>128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137</v>
      </c>
      <c r="BK96" s="231">
        <f>ROUND(I96*H96,2)</f>
        <v>0</v>
      </c>
      <c r="BL96" s="23" t="s">
        <v>136</v>
      </c>
      <c r="BM96" s="23" t="s">
        <v>147</v>
      </c>
    </row>
    <row r="97" s="1" customFormat="1">
      <c r="B97" s="45"/>
      <c r="C97" s="73"/>
      <c r="D97" s="232" t="s">
        <v>139</v>
      </c>
      <c r="E97" s="73"/>
      <c r="F97" s="233" t="s">
        <v>148</v>
      </c>
      <c r="G97" s="73"/>
      <c r="H97" s="73"/>
      <c r="I97" s="190"/>
      <c r="J97" s="73"/>
      <c r="K97" s="73"/>
      <c r="L97" s="71"/>
      <c r="M97" s="234"/>
      <c r="N97" s="46"/>
      <c r="O97" s="46"/>
      <c r="P97" s="46"/>
      <c r="Q97" s="46"/>
      <c r="R97" s="46"/>
      <c r="S97" s="46"/>
      <c r="T97" s="94"/>
      <c r="AT97" s="23" t="s">
        <v>139</v>
      </c>
      <c r="AU97" s="23" t="s">
        <v>137</v>
      </c>
    </row>
    <row r="98" s="11" customFormat="1">
      <c r="B98" s="235"/>
      <c r="C98" s="236"/>
      <c r="D98" s="232" t="s">
        <v>141</v>
      </c>
      <c r="E98" s="237" t="s">
        <v>30</v>
      </c>
      <c r="F98" s="238" t="s">
        <v>149</v>
      </c>
      <c r="G98" s="236"/>
      <c r="H98" s="237" t="s">
        <v>30</v>
      </c>
      <c r="I98" s="239"/>
      <c r="J98" s="236"/>
      <c r="K98" s="236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141</v>
      </c>
      <c r="AU98" s="244" t="s">
        <v>137</v>
      </c>
      <c r="AV98" s="11" t="s">
        <v>82</v>
      </c>
      <c r="AW98" s="11" t="s">
        <v>37</v>
      </c>
      <c r="AX98" s="11" t="s">
        <v>74</v>
      </c>
      <c r="AY98" s="244" t="s">
        <v>128</v>
      </c>
    </row>
    <row r="99" s="11" customFormat="1">
      <c r="B99" s="235"/>
      <c r="C99" s="236"/>
      <c r="D99" s="232" t="s">
        <v>141</v>
      </c>
      <c r="E99" s="237" t="s">
        <v>30</v>
      </c>
      <c r="F99" s="238" t="s">
        <v>150</v>
      </c>
      <c r="G99" s="236"/>
      <c r="H99" s="237" t="s">
        <v>30</v>
      </c>
      <c r="I99" s="239"/>
      <c r="J99" s="236"/>
      <c r="K99" s="236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141</v>
      </c>
      <c r="AU99" s="244" t="s">
        <v>137</v>
      </c>
      <c r="AV99" s="11" t="s">
        <v>82</v>
      </c>
      <c r="AW99" s="11" t="s">
        <v>37</v>
      </c>
      <c r="AX99" s="11" t="s">
        <v>74</v>
      </c>
      <c r="AY99" s="244" t="s">
        <v>128</v>
      </c>
    </row>
    <row r="100" s="12" customFormat="1">
      <c r="B100" s="245"/>
      <c r="C100" s="246"/>
      <c r="D100" s="232" t="s">
        <v>141</v>
      </c>
      <c r="E100" s="247" t="s">
        <v>30</v>
      </c>
      <c r="F100" s="248" t="s">
        <v>151</v>
      </c>
      <c r="G100" s="246"/>
      <c r="H100" s="249">
        <v>190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AT100" s="255" t="s">
        <v>141</v>
      </c>
      <c r="AU100" s="255" t="s">
        <v>137</v>
      </c>
      <c r="AV100" s="12" t="s">
        <v>137</v>
      </c>
      <c r="AW100" s="12" t="s">
        <v>37</v>
      </c>
      <c r="AX100" s="12" t="s">
        <v>82</v>
      </c>
      <c r="AY100" s="255" t="s">
        <v>128</v>
      </c>
    </row>
    <row r="101" s="1" customFormat="1" ht="16.5" customHeight="1">
      <c r="B101" s="45"/>
      <c r="C101" s="220" t="s">
        <v>152</v>
      </c>
      <c r="D101" s="220" t="s">
        <v>131</v>
      </c>
      <c r="E101" s="221" t="s">
        <v>153</v>
      </c>
      <c r="F101" s="222" t="s">
        <v>154</v>
      </c>
      <c r="G101" s="223" t="s">
        <v>155</v>
      </c>
      <c r="H101" s="224">
        <v>30.399999999999999</v>
      </c>
      <c r="I101" s="225"/>
      <c r="J101" s="226">
        <f>ROUND(I101*H101,2)</f>
        <v>0</v>
      </c>
      <c r="K101" s="222" t="s">
        <v>135</v>
      </c>
      <c r="L101" s="71"/>
      <c r="M101" s="227" t="s">
        <v>30</v>
      </c>
      <c r="N101" s="228" t="s">
        <v>46</v>
      </c>
      <c r="O101" s="46"/>
      <c r="P101" s="229">
        <f>O101*H101</f>
        <v>0</v>
      </c>
      <c r="Q101" s="229">
        <v>0.020650000000000002</v>
      </c>
      <c r="R101" s="229">
        <f>Q101*H101</f>
        <v>0.62775999999999998</v>
      </c>
      <c r="S101" s="229">
        <v>0</v>
      </c>
      <c r="T101" s="230">
        <f>S101*H101</f>
        <v>0</v>
      </c>
      <c r="AR101" s="23" t="s">
        <v>136</v>
      </c>
      <c r="AT101" s="23" t="s">
        <v>131</v>
      </c>
      <c r="AU101" s="23" t="s">
        <v>137</v>
      </c>
      <c r="AY101" s="23" t="s">
        <v>128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137</v>
      </c>
      <c r="BK101" s="231">
        <f>ROUND(I101*H101,2)</f>
        <v>0</v>
      </c>
      <c r="BL101" s="23" t="s">
        <v>136</v>
      </c>
      <c r="BM101" s="23" t="s">
        <v>156</v>
      </c>
    </row>
    <row r="102" s="1" customFormat="1">
      <c r="B102" s="45"/>
      <c r="C102" s="73"/>
      <c r="D102" s="232" t="s">
        <v>139</v>
      </c>
      <c r="E102" s="73"/>
      <c r="F102" s="233" t="s">
        <v>157</v>
      </c>
      <c r="G102" s="73"/>
      <c r="H102" s="73"/>
      <c r="I102" s="190"/>
      <c r="J102" s="73"/>
      <c r="K102" s="73"/>
      <c r="L102" s="71"/>
      <c r="M102" s="234"/>
      <c r="N102" s="46"/>
      <c r="O102" s="46"/>
      <c r="P102" s="46"/>
      <c r="Q102" s="46"/>
      <c r="R102" s="46"/>
      <c r="S102" s="46"/>
      <c r="T102" s="94"/>
      <c r="AT102" s="23" t="s">
        <v>139</v>
      </c>
      <c r="AU102" s="23" t="s">
        <v>137</v>
      </c>
    </row>
    <row r="103" s="11" customFormat="1">
      <c r="B103" s="235"/>
      <c r="C103" s="236"/>
      <c r="D103" s="232" t="s">
        <v>141</v>
      </c>
      <c r="E103" s="237" t="s">
        <v>30</v>
      </c>
      <c r="F103" s="238" t="s">
        <v>158</v>
      </c>
      <c r="G103" s="236"/>
      <c r="H103" s="237" t="s">
        <v>30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141</v>
      </c>
      <c r="AU103" s="244" t="s">
        <v>137</v>
      </c>
      <c r="AV103" s="11" t="s">
        <v>82</v>
      </c>
      <c r="AW103" s="11" t="s">
        <v>37</v>
      </c>
      <c r="AX103" s="11" t="s">
        <v>74</v>
      </c>
      <c r="AY103" s="244" t="s">
        <v>128</v>
      </c>
    </row>
    <row r="104" s="11" customFormat="1">
      <c r="B104" s="235"/>
      <c r="C104" s="236"/>
      <c r="D104" s="232" t="s">
        <v>141</v>
      </c>
      <c r="E104" s="237" t="s">
        <v>30</v>
      </c>
      <c r="F104" s="238" t="s">
        <v>159</v>
      </c>
      <c r="G104" s="236"/>
      <c r="H104" s="237" t="s">
        <v>30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AT104" s="244" t="s">
        <v>141</v>
      </c>
      <c r="AU104" s="244" t="s">
        <v>137</v>
      </c>
      <c r="AV104" s="11" t="s">
        <v>82</v>
      </c>
      <c r="AW104" s="11" t="s">
        <v>37</v>
      </c>
      <c r="AX104" s="11" t="s">
        <v>74</v>
      </c>
      <c r="AY104" s="244" t="s">
        <v>128</v>
      </c>
    </row>
    <row r="105" s="12" customFormat="1">
      <c r="B105" s="245"/>
      <c r="C105" s="246"/>
      <c r="D105" s="232" t="s">
        <v>141</v>
      </c>
      <c r="E105" s="247" t="s">
        <v>30</v>
      </c>
      <c r="F105" s="248" t="s">
        <v>160</v>
      </c>
      <c r="G105" s="246"/>
      <c r="H105" s="249">
        <v>30.399999999999999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AT105" s="255" t="s">
        <v>141</v>
      </c>
      <c r="AU105" s="255" t="s">
        <v>137</v>
      </c>
      <c r="AV105" s="12" t="s">
        <v>137</v>
      </c>
      <c r="AW105" s="12" t="s">
        <v>37</v>
      </c>
      <c r="AX105" s="12" t="s">
        <v>74</v>
      </c>
      <c r="AY105" s="255" t="s">
        <v>128</v>
      </c>
    </row>
    <row r="106" s="1" customFormat="1" ht="16.5" customHeight="1">
      <c r="B106" s="45"/>
      <c r="C106" s="220" t="s">
        <v>136</v>
      </c>
      <c r="D106" s="220" t="s">
        <v>131</v>
      </c>
      <c r="E106" s="221" t="s">
        <v>161</v>
      </c>
      <c r="F106" s="222" t="s">
        <v>162</v>
      </c>
      <c r="G106" s="223" t="s">
        <v>155</v>
      </c>
      <c r="H106" s="224">
        <v>354</v>
      </c>
      <c r="I106" s="225"/>
      <c r="J106" s="226">
        <f>ROUND(I106*H106,2)</f>
        <v>0</v>
      </c>
      <c r="K106" s="222" t="s">
        <v>30</v>
      </c>
      <c r="L106" s="71"/>
      <c r="M106" s="227" t="s">
        <v>30</v>
      </c>
      <c r="N106" s="228" t="s">
        <v>46</v>
      </c>
      <c r="O106" s="46"/>
      <c r="P106" s="229">
        <f>O106*H106</f>
        <v>0</v>
      </c>
      <c r="Q106" s="229">
        <v>0.00040000000000000002</v>
      </c>
      <c r="R106" s="229">
        <f>Q106*H106</f>
        <v>0.1416</v>
      </c>
      <c r="S106" s="229">
        <v>0</v>
      </c>
      <c r="T106" s="230">
        <f>S106*H106</f>
        <v>0</v>
      </c>
      <c r="AR106" s="23" t="s">
        <v>136</v>
      </c>
      <c r="AT106" s="23" t="s">
        <v>131</v>
      </c>
      <c r="AU106" s="23" t="s">
        <v>137</v>
      </c>
      <c r="AY106" s="23" t="s">
        <v>128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137</v>
      </c>
      <c r="BK106" s="231">
        <f>ROUND(I106*H106,2)</f>
        <v>0</v>
      </c>
      <c r="BL106" s="23" t="s">
        <v>136</v>
      </c>
      <c r="BM106" s="23" t="s">
        <v>163</v>
      </c>
    </row>
    <row r="107" s="1" customFormat="1">
      <c r="B107" s="45"/>
      <c r="C107" s="73"/>
      <c r="D107" s="232" t="s">
        <v>139</v>
      </c>
      <c r="E107" s="73"/>
      <c r="F107" s="233" t="s">
        <v>162</v>
      </c>
      <c r="G107" s="73"/>
      <c r="H107" s="73"/>
      <c r="I107" s="190"/>
      <c r="J107" s="73"/>
      <c r="K107" s="73"/>
      <c r="L107" s="71"/>
      <c r="M107" s="234"/>
      <c r="N107" s="46"/>
      <c r="O107" s="46"/>
      <c r="P107" s="46"/>
      <c r="Q107" s="46"/>
      <c r="R107" s="46"/>
      <c r="S107" s="46"/>
      <c r="T107" s="94"/>
      <c r="AT107" s="23" t="s">
        <v>139</v>
      </c>
      <c r="AU107" s="23" t="s">
        <v>137</v>
      </c>
    </row>
    <row r="108" s="11" customFormat="1">
      <c r="B108" s="235"/>
      <c r="C108" s="236"/>
      <c r="D108" s="232" t="s">
        <v>141</v>
      </c>
      <c r="E108" s="237" t="s">
        <v>30</v>
      </c>
      <c r="F108" s="238" t="s">
        <v>164</v>
      </c>
      <c r="G108" s="236"/>
      <c r="H108" s="237" t="s">
        <v>30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AT108" s="244" t="s">
        <v>141</v>
      </c>
      <c r="AU108" s="244" t="s">
        <v>137</v>
      </c>
      <c r="AV108" s="11" t="s">
        <v>82</v>
      </c>
      <c r="AW108" s="11" t="s">
        <v>37</v>
      </c>
      <c r="AX108" s="11" t="s">
        <v>74</v>
      </c>
      <c r="AY108" s="244" t="s">
        <v>128</v>
      </c>
    </row>
    <row r="109" s="11" customFormat="1">
      <c r="B109" s="235"/>
      <c r="C109" s="236"/>
      <c r="D109" s="232" t="s">
        <v>141</v>
      </c>
      <c r="E109" s="237" t="s">
        <v>30</v>
      </c>
      <c r="F109" s="238" t="s">
        <v>165</v>
      </c>
      <c r="G109" s="236"/>
      <c r="H109" s="237" t="s">
        <v>30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AT109" s="244" t="s">
        <v>141</v>
      </c>
      <c r="AU109" s="244" t="s">
        <v>137</v>
      </c>
      <c r="AV109" s="11" t="s">
        <v>82</v>
      </c>
      <c r="AW109" s="11" t="s">
        <v>37</v>
      </c>
      <c r="AX109" s="11" t="s">
        <v>74</v>
      </c>
      <c r="AY109" s="244" t="s">
        <v>128</v>
      </c>
    </row>
    <row r="110" s="11" customFormat="1">
      <c r="B110" s="235"/>
      <c r="C110" s="236"/>
      <c r="D110" s="232" t="s">
        <v>141</v>
      </c>
      <c r="E110" s="237" t="s">
        <v>30</v>
      </c>
      <c r="F110" s="238" t="s">
        <v>166</v>
      </c>
      <c r="G110" s="236"/>
      <c r="H110" s="237" t="s">
        <v>30</v>
      </c>
      <c r="I110" s="239"/>
      <c r="J110" s="236"/>
      <c r="K110" s="236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141</v>
      </c>
      <c r="AU110" s="244" t="s">
        <v>137</v>
      </c>
      <c r="AV110" s="11" t="s">
        <v>82</v>
      </c>
      <c r="AW110" s="11" t="s">
        <v>37</v>
      </c>
      <c r="AX110" s="11" t="s">
        <v>74</v>
      </c>
      <c r="AY110" s="244" t="s">
        <v>128</v>
      </c>
    </row>
    <row r="111" s="12" customFormat="1">
      <c r="B111" s="245"/>
      <c r="C111" s="246"/>
      <c r="D111" s="232" t="s">
        <v>141</v>
      </c>
      <c r="E111" s="247" t="s">
        <v>30</v>
      </c>
      <c r="F111" s="248" t="s">
        <v>167</v>
      </c>
      <c r="G111" s="246"/>
      <c r="H111" s="249">
        <v>354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AT111" s="255" t="s">
        <v>141</v>
      </c>
      <c r="AU111" s="255" t="s">
        <v>137</v>
      </c>
      <c r="AV111" s="12" t="s">
        <v>137</v>
      </c>
      <c r="AW111" s="12" t="s">
        <v>37</v>
      </c>
      <c r="AX111" s="12" t="s">
        <v>82</v>
      </c>
      <c r="AY111" s="255" t="s">
        <v>128</v>
      </c>
    </row>
    <row r="112" s="1" customFormat="1" ht="16.5" customHeight="1">
      <c r="B112" s="45"/>
      <c r="C112" s="220" t="s">
        <v>168</v>
      </c>
      <c r="D112" s="220" t="s">
        <v>131</v>
      </c>
      <c r="E112" s="221" t="s">
        <v>169</v>
      </c>
      <c r="F112" s="222" t="s">
        <v>170</v>
      </c>
      <c r="G112" s="223" t="s">
        <v>134</v>
      </c>
      <c r="H112" s="224">
        <v>45.5</v>
      </c>
      <c r="I112" s="225"/>
      <c r="J112" s="226">
        <f>ROUND(I112*H112,2)</f>
        <v>0</v>
      </c>
      <c r="K112" s="222" t="s">
        <v>135</v>
      </c>
      <c r="L112" s="71"/>
      <c r="M112" s="227" t="s">
        <v>30</v>
      </c>
      <c r="N112" s="228" t="s">
        <v>46</v>
      </c>
      <c r="O112" s="46"/>
      <c r="P112" s="229">
        <f>O112*H112</f>
        <v>0</v>
      </c>
      <c r="Q112" s="229">
        <v>0.033579999999999999</v>
      </c>
      <c r="R112" s="229">
        <f>Q112*H112</f>
        <v>1.52789</v>
      </c>
      <c r="S112" s="229">
        <v>0</v>
      </c>
      <c r="T112" s="230">
        <f>S112*H112</f>
        <v>0</v>
      </c>
      <c r="AR112" s="23" t="s">
        <v>136</v>
      </c>
      <c r="AT112" s="23" t="s">
        <v>131</v>
      </c>
      <c r="AU112" s="23" t="s">
        <v>137</v>
      </c>
      <c r="AY112" s="23" t="s">
        <v>128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137</v>
      </c>
      <c r="BK112" s="231">
        <f>ROUND(I112*H112,2)</f>
        <v>0</v>
      </c>
      <c r="BL112" s="23" t="s">
        <v>136</v>
      </c>
      <c r="BM112" s="23" t="s">
        <v>171</v>
      </c>
    </row>
    <row r="113" s="1" customFormat="1">
      <c r="B113" s="45"/>
      <c r="C113" s="73"/>
      <c r="D113" s="232" t="s">
        <v>139</v>
      </c>
      <c r="E113" s="73"/>
      <c r="F113" s="233" t="s">
        <v>172</v>
      </c>
      <c r="G113" s="73"/>
      <c r="H113" s="73"/>
      <c r="I113" s="190"/>
      <c r="J113" s="73"/>
      <c r="K113" s="73"/>
      <c r="L113" s="71"/>
      <c r="M113" s="234"/>
      <c r="N113" s="46"/>
      <c r="O113" s="46"/>
      <c r="P113" s="46"/>
      <c r="Q113" s="46"/>
      <c r="R113" s="46"/>
      <c r="S113" s="46"/>
      <c r="T113" s="94"/>
      <c r="AT113" s="23" t="s">
        <v>139</v>
      </c>
      <c r="AU113" s="23" t="s">
        <v>137</v>
      </c>
    </row>
    <row r="114" s="11" customFormat="1">
      <c r="B114" s="235"/>
      <c r="C114" s="236"/>
      <c r="D114" s="232" t="s">
        <v>141</v>
      </c>
      <c r="E114" s="237" t="s">
        <v>30</v>
      </c>
      <c r="F114" s="238" t="s">
        <v>173</v>
      </c>
      <c r="G114" s="236"/>
      <c r="H114" s="237" t="s">
        <v>30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141</v>
      </c>
      <c r="AU114" s="244" t="s">
        <v>137</v>
      </c>
      <c r="AV114" s="11" t="s">
        <v>82</v>
      </c>
      <c r="AW114" s="11" t="s">
        <v>37</v>
      </c>
      <c r="AX114" s="11" t="s">
        <v>74</v>
      </c>
      <c r="AY114" s="244" t="s">
        <v>128</v>
      </c>
    </row>
    <row r="115" s="12" customFormat="1">
      <c r="B115" s="245"/>
      <c r="C115" s="246"/>
      <c r="D115" s="232" t="s">
        <v>141</v>
      </c>
      <c r="E115" s="247" t="s">
        <v>30</v>
      </c>
      <c r="F115" s="248" t="s">
        <v>174</v>
      </c>
      <c r="G115" s="246"/>
      <c r="H115" s="249">
        <v>26.5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AT115" s="255" t="s">
        <v>141</v>
      </c>
      <c r="AU115" s="255" t="s">
        <v>137</v>
      </c>
      <c r="AV115" s="12" t="s">
        <v>137</v>
      </c>
      <c r="AW115" s="12" t="s">
        <v>37</v>
      </c>
      <c r="AX115" s="12" t="s">
        <v>74</v>
      </c>
      <c r="AY115" s="255" t="s">
        <v>128</v>
      </c>
    </row>
    <row r="116" s="11" customFormat="1">
      <c r="B116" s="235"/>
      <c r="C116" s="236"/>
      <c r="D116" s="232" t="s">
        <v>141</v>
      </c>
      <c r="E116" s="237" t="s">
        <v>30</v>
      </c>
      <c r="F116" s="238" t="s">
        <v>175</v>
      </c>
      <c r="G116" s="236"/>
      <c r="H116" s="237" t="s">
        <v>30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141</v>
      </c>
      <c r="AU116" s="244" t="s">
        <v>137</v>
      </c>
      <c r="AV116" s="11" t="s">
        <v>82</v>
      </c>
      <c r="AW116" s="11" t="s">
        <v>37</v>
      </c>
      <c r="AX116" s="11" t="s">
        <v>74</v>
      </c>
      <c r="AY116" s="244" t="s">
        <v>128</v>
      </c>
    </row>
    <row r="117" s="12" customFormat="1">
      <c r="B117" s="245"/>
      <c r="C117" s="246"/>
      <c r="D117" s="232" t="s">
        <v>141</v>
      </c>
      <c r="E117" s="247" t="s">
        <v>30</v>
      </c>
      <c r="F117" s="248" t="s">
        <v>176</v>
      </c>
      <c r="G117" s="246"/>
      <c r="H117" s="249">
        <v>19</v>
      </c>
      <c r="I117" s="250"/>
      <c r="J117" s="246"/>
      <c r="K117" s="246"/>
      <c r="L117" s="251"/>
      <c r="M117" s="252"/>
      <c r="N117" s="253"/>
      <c r="O117" s="253"/>
      <c r="P117" s="253"/>
      <c r="Q117" s="253"/>
      <c r="R117" s="253"/>
      <c r="S117" s="253"/>
      <c r="T117" s="254"/>
      <c r="AT117" s="255" t="s">
        <v>141</v>
      </c>
      <c r="AU117" s="255" t="s">
        <v>137</v>
      </c>
      <c r="AV117" s="12" t="s">
        <v>137</v>
      </c>
      <c r="AW117" s="12" t="s">
        <v>37</v>
      </c>
      <c r="AX117" s="12" t="s">
        <v>74</v>
      </c>
      <c r="AY117" s="255" t="s">
        <v>128</v>
      </c>
    </row>
    <row r="118" s="13" customFormat="1">
      <c r="B118" s="256"/>
      <c r="C118" s="257"/>
      <c r="D118" s="232" t="s">
        <v>141</v>
      </c>
      <c r="E118" s="258" t="s">
        <v>30</v>
      </c>
      <c r="F118" s="259" t="s">
        <v>177</v>
      </c>
      <c r="G118" s="257"/>
      <c r="H118" s="260">
        <v>45.5</v>
      </c>
      <c r="I118" s="261"/>
      <c r="J118" s="257"/>
      <c r="K118" s="257"/>
      <c r="L118" s="262"/>
      <c r="M118" s="263"/>
      <c r="N118" s="264"/>
      <c r="O118" s="264"/>
      <c r="P118" s="264"/>
      <c r="Q118" s="264"/>
      <c r="R118" s="264"/>
      <c r="S118" s="264"/>
      <c r="T118" s="265"/>
      <c r="AT118" s="266" t="s">
        <v>141</v>
      </c>
      <c r="AU118" s="266" t="s">
        <v>137</v>
      </c>
      <c r="AV118" s="13" t="s">
        <v>136</v>
      </c>
      <c r="AW118" s="13" t="s">
        <v>37</v>
      </c>
      <c r="AX118" s="13" t="s">
        <v>82</v>
      </c>
      <c r="AY118" s="266" t="s">
        <v>128</v>
      </c>
    </row>
    <row r="119" s="1" customFormat="1" ht="25.5" customHeight="1">
      <c r="B119" s="45"/>
      <c r="C119" s="220" t="s">
        <v>129</v>
      </c>
      <c r="D119" s="220" t="s">
        <v>131</v>
      </c>
      <c r="E119" s="221" t="s">
        <v>178</v>
      </c>
      <c r="F119" s="222" t="s">
        <v>179</v>
      </c>
      <c r="G119" s="223" t="s">
        <v>134</v>
      </c>
      <c r="H119" s="224">
        <v>20</v>
      </c>
      <c r="I119" s="225"/>
      <c r="J119" s="226">
        <f>ROUND(I119*H119,2)</f>
        <v>0</v>
      </c>
      <c r="K119" s="222" t="s">
        <v>135</v>
      </c>
      <c r="L119" s="71"/>
      <c r="M119" s="227" t="s">
        <v>30</v>
      </c>
      <c r="N119" s="228" t="s">
        <v>46</v>
      </c>
      <c r="O119" s="46"/>
      <c r="P119" s="229">
        <f>O119*H119</f>
        <v>0</v>
      </c>
      <c r="Q119" s="229">
        <v>0.042180000000000002</v>
      </c>
      <c r="R119" s="229">
        <f>Q119*H119</f>
        <v>0.84360000000000002</v>
      </c>
      <c r="S119" s="229">
        <v>0</v>
      </c>
      <c r="T119" s="230">
        <f>S119*H119</f>
        <v>0</v>
      </c>
      <c r="AR119" s="23" t="s">
        <v>136</v>
      </c>
      <c r="AT119" s="23" t="s">
        <v>131</v>
      </c>
      <c r="AU119" s="23" t="s">
        <v>137</v>
      </c>
      <c r="AY119" s="23" t="s">
        <v>128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137</v>
      </c>
      <c r="BK119" s="231">
        <f>ROUND(I119*H119,2)</f>
        <v>0</v>
      </c>
      <c r="BL119" s="23" t="s">
        <v>136</v>
      </c>
      <c r="BM119" s="23" t="s">
        <v>180</v>
      </c>
    </row>
    <row r="120" s="1" customFormat="1">
      <c r="B120" s="45"/>
      <c r="C120" s="73"/>
      <c r="D120" s="232" t="s">
        <v>139</v>
      </c>
      <c r="E120" s="73"/>
      <c r="F120" s="233" t="s">
        <v>181</v>
      </c>
      <c r="G120" s="73"/>
      <c r="H120" s="73"/>
      <c r="I120" s="190"/>
      <c r="J120" s="73"/>
      <c r="K120" s="73"/>
      <c r="L120" s="71"/>
      <c r="M120" s="234"/>
      <c r="N120" s="46"/>
      <c r="O120" s="46"/>
      <c r="P120" s="46"/>
      <c r="Q120" s="46"/>
      <c r="R120" s="46"/>
      <c r="S120" s="46"/>
      <c r="T120" s="94"/>
      <c r="AT120" s="23" t="s">
        <v>139</v>
      </c>
      <c r="AU120" s="23" t="s">
        <v>137</v>
      </c>
    </row>
    <row r="121" s="11" customFormat="1">
      <c r="B121" s="235"/>
      <c r="C121" s="236"/>
      <c r="D121" s="232" t="s">
        <v>141</v>
      </c>
      <c r="E121" s="237" t="s">
        <v>30</v>
      </c>
      <c r="F121" s="238" t="s">
        <v>182</v>
      </c>
      <c r="G121" s="236"/>
      <c r="H121" s="237" t="s">
        <v>30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141</v>
      </c>
      <c r="AU121" s="244" t="s">
        <v>137</v>
      </c>
      <c r="AV121" s="11" t="s">
        <v>82</v>
      </c>
      <c r="AW121" s="11" t="s">
        <v>37</v>
      </c>
      <c r="AX121" s="11" t="s">
        <v>74</v>
      </c>
      <c r="AY121" s="244" t="s">
        <v>128</v>
      </c>
    </row>
    <row r="122" s="12" customFormat="1">
      <c r="B122" s="245"/>
      <c r="C122" s="246"/>
      <c r="D122" s="232" t="s">
        <v>141</v>
      </c>
      <c r="E122" s="247" t="s">
        <v>30</v>
      </c>
      <c r="F122" s="248" t="s">
        <v>183</v>
      </c>
      <c r="G122" s="246"/>
      <c r="H122" s="249">
        <v>20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141</v>
      </c>
      <c r="AU122" s="255" t="s">
        <v>137</v>
      </c>
      <c r="AV122" s="12" t="s">
        <v>137</v>
      </c>
      <c r="AW122" s="12" t="s">
        <v>37</v>
      </c>
      <c r="AX122" s="12" t="s">
        <v>82</v>
      </c>
      <c r="AY122" s="255" t="s">
        <v>128</v>
      </c>
    </row>
    <row r="123" s="10" customFormat="1" ht="29.88" customHeight="1">
      <c r="B123" s="204"/>
      <c r="C123" s="205"/>
      <c r="D123" s="206" t="s">
        <v>73</v>
      </c>
      <c r="E123" s="218" t="s">
        <v>184</v>
      </c>
      <c r="F123" s="218" t="s">
        <v>185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SUM(P124:P133)</f>
        <v>0</v>
      </c>
      <c r="Q123" s="212"/>
      <c r="R123" s="213">
        <f>SUM(R124:R133)</f>
        <v>0.0036100000000000004</v>
      </c>
      <c r="S123" s="212"/>
      <c r="T123" s="214">
        <f>SUM(T124:T133)</f>
        <v>0</v>
      </c>
      <c r="AR123" s="215" t="s">
        <v>82</v>
      </c>
      <c r="AT123" s="216" t="s">
        <v>73</v>
      </c>
      <c r="AU123" s="216" t="s">
        <v>82</v>
      </c>
      <c r="AY123" s="215" t="s">
        <v>128</v>
      </c>
      <c r="BK123" s="217">
        <f>SUM(BK124:BK133)</f>
        <v>0</v>
      </c>
    </row>
    <row r="124" s="1" customFormat="1" ht="25.5" customHeight="1">
      <c r="B124" s="45"/>
      <c r="C124" s="220" t="s">
        <v>186</v>
      </c>
      <c r="D124" s="220" t="s">
        <v>131</v>
      </c>
      <c r="E124" s="221" t="s">
        <v>187</v>
      </c>
      <c r="F124" s="222" t="s">
        <v>188</v>
      </c>
      <c r="G124" s="223" t="s">
        <v>134</v>
      </c>
      <c r="H124" s="224">
        <v>171</v>
      </c>
      <c r="I124" s="225"/>
      <c r="J124" s="226">
        <f>ROUND(I124*H124,2)</f>
        <v>0</v>
      </c>
      <c r="K124" s="222" t="s">
        <v>135</v>
      </c>
      <c r="L124" s="71"/>
      <c r="M124" s="227" t="s">
        <v>30</v>
      </c>
      <c r="N124" s="228" t="s">
        <v>46</v>
      </c>
      <c r="O124" s="46"/>
      <c r="P124" s="229">
        <f>O124*H124</f>
        <v>0</v>
      </c>
      <c r="Q124" s="229">
        <v>1.0000000000000001E-05</v>
      </c>
      <c r="R124" s="229">
        <f>Q124*H124</f>
        <v>0.0017100000000000002</v>
      </c>
      <c r="S124" s="229">
        <v>0</v>
      </c>
      <c r="T124" s="230">
        <f>S124*H124</f>
        <v>0</v>
      </c>
      <c r="AR124" s="23" t="s">
        <v>136</v>
      </c>
      <c r="AT124" s="23" t="s">
        <v>131</v>
      </c>
      <c r="AU124" s="23" t="s">
        <v>137</v>
      </c>
      <c r="AY124" s="23" t="s">
        <v>128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23" t="s">
        <v>137</v>
      </c>
      <c r="BK124" s="231">
        <f>ROUND(I124*H124,2)</f>
        <v>0</v>
      </c>
      <c r="BL124" s="23" t="s">
        <v>136</v>
      </c>
      <c r="BM124" s="23" t="s">
        <v>189</v>
      </c>
    </row>
    <row r="125" s="1" customFormat="1">
      <c r="B125" s="45"/>
      <c r="C125" s="73"/>
      <c r="D125" s="232" t="s">
        <v>139</v>
      </c>
      <c r="E125" s="73"/>
      <c r="F125" s="233" t="s">
        <v>190</v>
      </c>
      <c r="G125" s="73"/>
      <c r="H125" s="73"/>
      <c r="I125" s="190"/>
      <c r="J125" s="73"/>
      <c r="K125" s="73"/>
      <c r="L125" s="71"/>
      <c r="M125" s="234"/>
      <c r="N125" s="46"/>
      <c r="O125" s="46"/>
      <c r="P125" s="46"/>
      <c r="Q125" s="46"/>
      <c r="R125" s="46"/>
      <c r="S125" s="46"/>
      <c r="T125" s="94"/>
      <c r="AT125" s="23" t="s">
        <v>139</v>
      </c>
      <c r="AU125" s="23" t="s">
        <v>137</v>
      </c>
    </row>
    <row r="126" s="11" customFormat="1">
      <c r="B126" s="235"/>
      <c r="C126" s="236"/>
      <c r="D126" s="232" t="s">
        <v>141</v>
      </c>
      <c r="E126" s="237" t="s">
        <v>30</v>
      </c>
      <c r="F126" s="238" t="s">
        <v>191</v>
      </c>
      <c r="G126" s="236"/>
      <c r="H126" s="237" t="s">
        <v>30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141</v>
      </c>
      <c r="AU126" s="244" t="s">
        <v>137</v>
      </c>
      <c r="AV126" s="11" t="s">
        <v>82</v>
      </c>
      <c r="AW126" s="11" t="s">
        <v>37</v>
      </c>
      <c r="AX126" s="11" t="s">
        <v>74</v>
      </c>
      <c r="AY126" s="244" t="s">
        <v>128</v>
      </c>
    </row>
    <row r="127" s="11" customFormat="1">
      <c r="B127" s="235"/>
      <c r="C127" s="236"/>
      <c r="D127" s="232" t="s">
        <v>141</v>
      </c>
      <c r="E127" s="237" t="s">
        <v>30</v>
      </c>
      <c r="F127" s="238" t="s">
        <v>192</v>
      </c>
      <c r="G127" s="236"/>
      <c r="H127" s="237" t="s">
        <v>30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AT127" s="244" t="s">
        <v>141</v>
      </c>
      <c r="AU127" s="244" t="s">
        <v>137</v>
      </c>
      <c r="AV127" s="11" t="s">
        <v>82</v>
      </c>
      <c r="AW127" s="11" t="s">
        <v>37</v>
      </c>
      <c r="AX127" s="11" t="s">
        <v>74</v>
      </c>
      <c r="AY127" s="244" t="s">
        <v>128</v>
      </c>
    </row>
    <row r="128" s="12" customFormat="1">
      <c r="B128" s="245"/>
      <c r="C128" s="246"/>
      <c r="D128" s="232" t="s">
        <v>141</v>
      </c>
      <c r="E128" s="247" t="s">
        <v>30</v>
      </c>
      <c r="F128" s="248" t="s">
        <v>193</v>
      </c>
      <c r="G128" s="246"/>
      <c r="H128" s="249">
        <v>171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141</v>
      </c>
      <c r="AU128" s="255" t="s">
        <v>137</v>
      </c>
      <c r="AV128" s="12" t="s">
        <v>137</v>
      </c>
      <c r="AW128" s="12" t="s">
        <v>37</v>
      </c>
      <c r="AX128" s="12" t="s">
        <v>82</v>
      </c>
      <c r="AY128" s="255" t="s">
        <v>128</v>
      </c>
    </row>
    <row r="129" s="1" customFormat="1" ht="16.5" customHeight="1">
      <c r="B129" s="45"/>
      <c r="C129" s="220" t="s">
        <v>194</v>
      </c>
      <c r="D129" s="220" t="s">
        <v>131</v>
      </c>
      <c r="E129" s="221" t="s">
        <v>195</v>
      </c>
      <c r="F129" s="222" t="s">
        <v>196</v>
      </c>
      <c r="G129" s="223" t="s">
        <v>134</v>
      </c>
      <c r="H129" s="224">
        <v>190</v>
      </c>
      <c r="I129" s="225"/>
      <c r="J129" s="226">
        <f>ROUND(I129*H129,2)</f>
        <v>0</v>
      </c>
      <c r="K129" s="222" t="s">
        <v>135</v>
      </c>
      <c r="L129" s="71"/>
      <c r="M129" s="227" t="s">
        <v>30</v>
      </c>
      <c r="N129" s="228" t="s">
        <v>46</v>
      </c>
      <c r="O129" s="46"/>
      <c r="P129" s="229">
        <f>O129*H129</f>
        <v>0</v>
      </c>
      <c r="Q129" s="229">
        <v>1.0000000000000001E-05</v>
      </c>
      <c r="R129" s="229">
        <f>Q129*H129</f>
        <v>0.0019000000000000002</v>
      </c>
      <c r="S129" s="229">
        <v>0</v>
      </c>
      <c r="T129" s="230">
        <f>S129*H129</f>
        <v>0</v>
      </c>
      <c r="AR129" s="23" t="s">
        <v>136</v>
      </c>
      <c r="AT129" s="23" t="s">
        <v>131</v>
      </c>
      <c r="AU129" s="23" t="s">
        <v>137</v>
      </c>
      <c r="AY129" s="23" t="s">
        <v>128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137</v>
      </c>
      <c r="BK129" s="231">
        <f>ROUND(I129*H129,2)</f>
        <v>0</v>
      </c>
      <c r="BL129" s="23" t="s">
        <v>136</v>
      </c>
      <c r="BM129" s="23" t="s">
        <v>197</v>
      </c>
    </row>
    <row r="130" s="1" customFormat="1">
      <c r="B130" s="45"/>
      <c r="C130" s="73"/>
      <c r="D130" s="232" t="s">
        <v>139</v>
      </c>
      <c r="E130" s="73"/>
      <c r="F130" s="233" t="s">
        <v>198</v>
      </c>
      <c r="G130" s="73"/>
      <c r="H130" s="73"/>
      <c r="I130" s="190"/>
      <c r="J130" s="73"/>
      <c r="K130" s="73"/>
      <c r="L130" s="71"/>
      <c r="M130" s="234"/>
      <c r="N130" s="46"/>
      <c r="O130" s="46"/>
      <c r="P130" s="46"/>
      <c r="Q130" s="46"/>
      <c r="R130" s="46"/>
      <c r="S130" s="46"/>
      <c r="T130" s="94"/>
      <c r="AT130" s="23" t="s">
        <v>139</v>
      </c>
      <c r="AU130" s="23" t="s">
        <v>137</v>
      </c>
    </row>
    <row r="131" s="11" customFormat="1">
      <c r="B131" s="235"/>
      <c r="C131" s="236"/>
      <c r="D131" s="232" t="s">
        <v>141</v>
      </c>
      <c r="E131" s="237" t="s">
        <v>30</v>
      </c>
      <c r="F131" s="238" t="s">
        <v>199</v>
      </c>
      <c r="G131" s="236"/>
      <c r="H131" s="237" t="s">
        <v>30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141</v>
      </c>
      <c r="AU131" s="244" t="s">
        <v>137</v>
      </c>
      <c r="AV131" s="11" t="s">
        <v>82</v>
      </c>
      <c r="AW131" s="11" t="s">
        <v>37</v>
      </c>
      <c r="AX131" s="11" t="s">
        <v>74</v>
      </c>
      <c r="AY131" s="244" t="s">
        <v>128</v>
      </c>
    </row>
    <row r="132" s="11" customFormat="1">
      <c r="B132" s="235"/>
      <c r="C132" s="236"/>
      <c r="D132" s="232" t="s">
        <v>141</v>
      </c>
      <c r="E132" s="237" t="s">
        <v>30</v>
      </c>
      <c r="F132" s="238" t="s">
        <v>200</v>
      </c>
      <c r="G132" s="236"/>
      <c r="H132" s="237" t="s">
        <v>30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141</v>
      </c>
      <c r="AU132" s="244" t="s">
        <v>137</v>
      </c>
      <c r="AV132" s="11" t="s">
        <v>82</v>
      </c>
      <c r="AW132" s="11" t="s">
        <v>37</v>
      </c>
      <c r="AX132" s="11" t="s">
        <v>74</v>
      </c>
      <c r="AY132" s="244" t="s">
        <v>128</v>
      </c>
    </row>
    <row r="133" s="12" customFormat="1">
      <c r="B133" s="245"/>
      <c r="C133" s="246"/>
      <c r="D133" s="232" t="s">
        <v>141</v>
      </c>
      <c r="E133" s="247" t="s">
        <v>30</v>
      </c>
      <c r="F133" s="248" t="s">
        <v>151</v>
      </c>
      <c r="G133" s="246"/>
      <c r="H133" s="249">
        <v>190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AT133" s="255" t="s">
        <v>141</v>
      </c>
      <c r="AU133" s="255" t="s">
        <v>137</v>
      </c>
      <c r="AV133" s="12" t="s">
        <v>137</v>
      </c>
      <c r="AW133" s="12" t="s">
        <v>37</v>
      </c>
      <c r="AX133" s="12" t="s">
        <v>82</v>
      </c>
      <c r="AY133" s="255" t="s">
        <v>128</v>
      </c>
    </row>
    <row r="134" s="10" customFormat="1" ht="29.88" customHeight="1">
      <c r="B134" s="204"/>
      <c r="C134" s="205"/>
      <c r="D134" s="206" t="s">
        <v>73</v>
      </c>
      <c r="E134" s="218" t="s">
        <v>201</v>
      </c>
      <c r="F134" s="218" t="s">
        <v>202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SUM(P135:P153)</f>
        <v>0</v>
      </c>
      <c r="Q134" s="212"/>
      <c r="R134" s="213">
        <f>SUM(R135:R153)</f>
        <v>0</v>
      </c>
      <c r="S134" s="212"/>
      <c r="T134" s="214">
        <f>SUM(T135:T153)</f>
        <v>6.2549010000000003</v>
      </c>
      <c r="AR134" s="215" t="s">
        <v>82</v>
      </c>
      <c r="AT134" s="216" t="s">
        <v>73</v>
      </c>
      <c r="AU134" s="216" t="s">
        <v>82</v>
      </c>
      <c r="AY134" s="215" t="s">
        <v>128</v>
      </c>
      <c r="BK134" s="217">
        <f>SUM(BK135:BK153)</f>
        <v>0</v>
      </c>
    </row>
    <row r="135" s="1" customFormat="1" ht="16.5" customHeight="1">
      <c r="B135" s="45"/>
      <c r="C135" s="220" t="s">
        <v>203</v>
      </c>
      <c r="D135" s="220" t="s">
        <v>131</v>
      </c>
      <c r="E135" s="221" t="s">
        <v>204</v>
      </c>
      <c r="F135" s="222" t="s">
        <v>205</v>
      </c>
      <c r="G135" s="223" t="s">
        <v>134</v>
      </c>
      <c r="H135" s="224">
        <v>42.75</v>
      </c>
      <c r="I135" s="225"/>
      <c r="J135" s="226">
        <f>ROUND(I135*H135,2)</f>
        <v>0</v>
      </c>
      <c r="K135" s="222" t="s">
        <v>135</v>
      </c>
      <c r="L135" s="71"/>
      <c r="M135" s="227" t="s">
        <v>30</v>
      </c>
      <c r="N135" s="228" t="s">
        <v>46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0.034000000000000002</v>
      </c>
      <c r="T135" s="230">
        <f>S135*H135</f>
        <v>1.4535</v>
      </c>
      <c r="AR135" s="23" t="s">
        <v>136</v>
      </c>
      <c r="AT135" s="23" t="s">
        <v>131</v>
      </c>
      <c r="AU135" s="23" t="s">
        <v>137</v>
      </c>
      <c r="AY135" s="23" t="s">
        <v>128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137</v>
      </c>
      <c r="BK135" s="231">
        <f>ROUND(I135*H135,2)</f>
        <v>0</v>
      </c>
      <c r="BL135" s="23" t="s">
        <v>136</v>
      </c>
      <c r="BM135" s="23" t="s">
        <v>206</v>
      </c>
    </row>
    <row r="136" s="1" customFormat="1">
      <c r="B136" s="45"/>
      <c r="C136" s="73"/>
      <c r="D136" s="232" t="s">
        <v>139</v>
      </c>
      <c r="E136" s="73"/>
      <c r="F136" s="233" t="s">
        <v>207</v>
      </c>
      <c r="G136" s="73"/>
      <c r="H136" s="73"/>
      <c r="I136" s="190"/>
      <c r="J136" s="73"/>
      <c r="K136" s="73"/>
      <c r="L136" s="71"/>
      <c r="M136" s="234"/>
      <c r="N136" s="46"/>
      <c r="O136" s="46"/>
      <c r="P136" s="46"/>
      <c r="Q136" s="46"/>
      <c r="R136" s="46"/>
      <c r="S136" s="46"/>
      <c r="T136" s="94"/>
      <c r="AT136" s="23" t="s">
        <v>139</v>
      </c>
      <c r="AU136" s="23" t="s">
        <v>137</v>
      </c>
    </row>
    <row r="137" s="11" customFormat="1">
      <c r="B137" s="235"/>
      <c r="C137" s="236"/>
      <c r="D137" s="232" t="s">
        <v>141</v>
      </c>
      <c r="E137" s="237" t="s">
        <v>30</v>
      </c>
      <c r="F137" s="238" t="s">
        <v>208</v>
      </c>
      <c r="G137" s="236"/>
      <c r="H137" s="237" t="s">
        <v>30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AT137" s="244" t="s">
        <v>141</v>
      </c>
      <c r="AU137" s="244" t="s">
        <v>137</v>
      </c>
      <c r="AV137" s="11" t="s">
        <v>82</v>
      </c>
      <c r="AW137" s="11" t="s">
        <v>37</v>
      </c>
      <c r="AX137" s="11" t="s">
        <v>74</v>
      </c>
      <c r="AY137" s="244" t="s">
        <v>128</v>
      </c>
    </row>
    <row r="138" s="12" customFormat="1">
      <c r="B138" s="245"/>
      <c r="C138" s="246"/>
      <c r="D138" s="232" t="s">
        <v>141</v>
      </c>
      <c r="E138" s="247" t="s">
        <v>30</v>
      </c>
      <c r="F138" s="248" t="s">
        <v>209</v>
      </c>
      <c r="G138" s="246"/>
      <c r="H138" s="249">
        <v>42.75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AT138" s="255" t="s">
        <v>141</v>
      </c>
      <c r="AU138" s="255" t="s">
        <v>137</v>
      </c>
      <c r="AV138" s="12" t="s">
        <v>137</v>
      </c>
      <c r="AW138" s="12" t="s">
        <v>37</v>
      </c>
      <c r="AX138" s="12" t="s">
        <v>82</v>
      </c>
      <c r="AY138" s="255" t="s">
        <v>128</v>
      </c>
    </row>
    <row r="139" s="11" customFormat="1">
      <c r="B139" s="235"/>
      <c r="C139" s="236"/>
      <c r="D139" s="232" t="s">
        <v>141</v>
      </c>
      <c r="E139" s="237" t="s">
        <v>30</v>
      </c>
      <c r="F139" s="238" t="s">
        <v>210</v>
      </c>
      <c r="G139" s="236"/>
      <c r="H139" s="237" t="s">
        <v>30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141</v>
      </c>
      <c r="AU139" s="244" t="s">
        <v>137</v>
      </c>
      <c r="AV139" s="11" t="s">
        <v>82</v>
      </c>
      <c r="AW139" s="11" t="s">
        <v>37</v>
      </c>
      <c r="AX139" s="11" t="s">
        <v>74</v>
      </c>
      <c r="AY139" s="244" t="s">
        <v>128</v>
      </c>
    </row>
    <row r="140" s="1" customFormat="1" ht="16.5" customHeight="1">
      <c r="B140" s="45"/>
      <c r="C140" s="220" t="s">
        <v>211</v>
      </c>
      <c r="D140" s="220" t="s">
        <v>131</v>
      </c>
      <c r="E140" s="221" t="s">
        <v>212</v>
      </c>
      <c r="F140" s="222" t="s">
        <v>213</v>
      </c>
      <c r="G140" s="223" t="s">
        <v>134</v>
      </c>
      <c r="H140" s="224">
        <v>39.226999999999997</v>
      </c>
      <c r="I140" s="225"/>
      <c r="J140" s="226">
        <f>ROUND(I140*H140,2)</f>
        <v>0</v>
      </c>
      <c r="K140" s="222" t="s">
        <v>135</v>
      </c>
      <c r="L140" s="71"/>
      <c r="M140" s="227" t="s">
        <v>30</v>
      </c>
      <c r="N140" s="228" t="s">
        <v>46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0.087999999999999995</v>
      </c>
      <c r="T140" s="230">
        <f>S140*H140</f>
        <v>3.4519759999999997</v>
      </c>
      <c r="AR140" s="23" t="s">
        <v>136</v>
      </c>
      <c r="AT140" s="23" t="s">
        <v>131</v>
      </c>
      <c r="AU140" s="23" t="s">
        <v>137</v>
      </c>
      <c r="AY140" s="23" t="s">
        <v>128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137</v>
      </c>
      <c r="BK140" s="231">
        <f>ROUND(I140*H140,2)</f>
        <v>0</v>
      </c>
      <c r="BL140" s="23" t="s">
        <v>136</v>
      </c>
      <c r="BM140" s="23" t="s">
        <v>214</v>
      </c>
    </row>
    <row r="141" s="1" customFormat="1">
      <c r="B141" s="45"/>
      <c r="C141" s="73"/>
      <c r="D141" s="232" t="s">
        <v>139</v>
      </c>
      <c r="E141" s="73"/>
      <c r="F141" s="233" t="s">
        <v>215</v>
      </c>
      <c r="G141" s="73"/>
      <c r="H141" s="73"/>
      <c r="I141" s="190"/>
      <c r="J141" s="73"/>
      <c r="K141" s="73"/>
      <c r="L141" s="71"/>
      <c r="M141" s="234"/>
      <c r="N141" s="46"/>
      <c r="O141" s="46"/>
      <c r="P141" s="46"/>
      <c r="Q141" s="46"/>
      <c r="R141" s="46"/>
      <c r="S141" s="46"/>
      <c r="T141" s="94"/>
      <c r="AT141" s="23" t="s">
        <v>139</v>
      </c>
      <c r="AU141" s="23" t="s">
        <v>137</v>
      </c>
    </row>
    <row r="142" s="11" customFormat="1">
      <c r="B142" s="235"/>
      <c r="C142" s="236"/>
      <c r="D142" s="232" t="s">
        <v>141</v>
      </c>
      <c r="E142" s="237" t="s">
        <v>30</v>
      </c>
      <c r="F142" s="238" t="s">
        <v>216</v>
      </c>
      <c r="G142" s="236"/>
      <c r="H142" s="237" t="s">
        <v>30</v>
      </c>
      <c r="I142" s="239"/>
      <c r="J142" s="236"/>
      <c r="K142" s="236"/>
      <c r="L142" s="240"/>
      <c r="M142" s="241"/>
      <c r="N142" s="242"/>
      <c r="O142" s="242"/>
      <c r="P142" s="242"/>
      <c r="Q142" s="242"/>
      <c r="R142" s="242"/>
      <c r="S142" s="242"/>
      <c r="T142" s="243"/>
      <c r="AT142" s="244" t="s">
        <v>141</v>
      </c>
      <c r="AU142" s="244" t="s">
        <v>137</v>
      </c>
      <c r="AV142" s="11" t="s">
        <v>82</v>
      </c>
      <c r="AW142" s="11" t="s">
        <v>37</v>
      </c>
      <c r="AX142" s="11" t="s">
        <v>74</v>
      </c>
      <c r="AY142" s="244" t="s">
        <v>128</v>
      </c>
    </row>
    <row r="143" s="12" customFormat="1">
      <c r="B143" s="245"/>
      <c r="C143" s="246"/>
      <c r="D143" s="232" t="s">
        <v>141</v>
      </c>
      <c r="E143" s="247" t="s">
        <v>30</v>
      </c>
      <c r="F143" s="248" t="s">
        <v>217</v>
      </c>
      <c r="G143" s="246"/>
      <c r="H143" s="249">
        <v>39.226999999999997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AT143" s="255" t="s">
        <v>141</v>
      </c>
      <c r="AU143" s="255" t="s">
        <v>137</v>
      </c>
      <c r="AV143" s="12" t="s">
        <v>137</v>
      </c>
      <c r="AW143" s="12" t="s">
        <v>37</v>
      </c>
      <c r="AX143" s="12" t="s">
        <v>82</v>
      </c>
      <c r="AY143" s="255" t="s">
        <v>128</v>
      </c>
    </row>
    <row r="144" s="11" customFormat="1">
      <c r="B144" s="235"/>
      <c r="C144" s="236"/>
      <c r="D144" s="232" t="s">
        <v>141</v>
      </c>
      <c r="E144" s="237" t="s">
        <v>30</v>
      </c>
      <c r="F144" s="238" t="s">
        <v>210</v>
      </c>
      <c r="G144" s="236"/>
      <c r="H144" s="237" t="s">
        <v>30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141</v>
      </c>
      <c r="AU144" s="244" t="s">
        <v>137</v>
      </c>
      <c r="AV144" s="11" t="s">
        <v>82</v>
      </c>
      <c r="AW144" s="11" t="s">
        <v>37</v>
      </c>
      <c r="AX144" s="11" t="s">
        <v>74</v>
      </c>
      <c r="AY144" s="244" t="s">
        <v>128</v>
      </c>
    </row>
    <row r="145" s="1" customFormat="1" ht="25.5" customHeight="1">
      <c r="B145" s="45"/>
      <c r="C145" s="220" t="s">
        <v>218</v>
      </c>
      <c r="D145" s="220" t="s">
        <v>131</v>
      </c>
      <c r="E145" s="221" t="s">
        <v>219</v>
      </c>
      <c r="F145" s="222" t="s">
        <v>220</v>
      </c>
      <c r="G145" s="223" t="s">
        <v>221</v>
      </c>
      <c r="H145" s="224">
        <v>19</v>
      </c>
      <c r="I145" s="225"/>
      <c r="J145" s="226">
        <f>ROUND(I145*H145,2)</f>
        <v>0</v>
      </c>
      <c r="K145" s="222" t="s">
        <v>135</v>
      </c>
      <c r="L145" s="71"/>
      <c r="M145" s="227" t="s">
        <v>30</v>
      </c>
      <c r="N145" s="228" t="s">
        <v>46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0.0050000000000000001</v>
      </c>
      <c r="T145" s="230">
        <f>S145*H145</f>
        <v>0.095000000000000001</v>
      </c>
      <c r="AR145" s="23" t="s">
        <v>136</v>
      </c>
      <c r="AT145" s="23" t="s">
        <v>131</v>
      </c>
      <c r="AU145" s="23" t="s">
        <v>137</v>
      </c>
      <c r="AY145" s="23" t="s">
        <v>128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137</v>
      </c>
      <c r="BK145" s="231">
        <f>ROUND(I145*H145,2)</f>
        <v>0</v>
      </c>
      <c r="BL145" s="23" t="s">
        <v>136</v>
      </c>
      <c r="BM145" s="23" t="s">
        <v>222</v>
      </c>
    </row>
    <row r="146" s="1" customFormat="1">
      <c r="B146" s="45"/>
      <c r="C146" s="73"/>
      <c r="D146" s="232" t="s">
        <v>139</v>
      </c>
      <c r="E146" s="73"/>
      <c r="F146" s="233" t="s">
        <v>223</v>
      </c>
      <c r="G146" s="73"/>
      <c r="H146" s="73"/>
      <c r="I146" s="190"/>
      <c r="J146" s="73"/>
      <c r="K146" s="73"/>
      <c r="L146" s="71"/>
      <c r="M146" s="234"/>
      <c r="N146" s="46"/>
      <c r="O146" s="46"/>
      <c r="P146" s="46"/>
      <c r="Q146" s="46"/>
      <c r="R146" s="46"/>
      <c r="S146" s="46"/>
      <c r="T146" s="94"/>
      <c r="AT146" s="23" t="s">
        <v>139</v>
      </c>
      <c r="AU146" s="23" t="s">
        <v>137</v>
      </c>
    </row>
    <row r="147" s="1" customFormat="1" ht="16.5" customHeight="1">
      <c r="B147" s="45"/>
      <c r="C147" s="220" t="s">
        <v>224</v>
      </c>
      <c r="D147" s="220" t="s">
        <v>131</v>
      </c>
      <c r="E147" s="221" t="s">
        <v>225</v>
      </c>
      <c r="F147" s="222" t="s">
        <v>226</v>
      </c>
      <c r="G147" s="223" t="s">
        <v>155</v>
      </c>
      <c r="H147" s="224">
        <v>29.5</v>
      </c>
      <c r="I147" s="225"/>
      <c r="J147" s="226">
        <f>ROUND(I147*H147,2)</f>
        <v>0</v>
      </c>
      <c r="K147" s="222" t="s">
        <v>135</v>
      </c>
      <c r="L147" s="71"/>
      <c r="M147" s="227" t="s">
        <v>30</v>
      </c>
      <c r="N147" s="228" t="s">
        <v>46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0.00167</v>
      </c>
      <c r="T147" s="230">
        <f>S147*H147</f>
        <v>0.049265000000000003</v>
      </c>
      <c r="AR147" s="23" t="s">
        <v>136</v>
      </c>
      <c r="AT147" s="23" t="s">
        <v>131</v>
      </c>
      <c r="AU147" s="23" t="s">
        <v>137</v>
      </c>
      <c r="AY147" s="23" t="s">
        <v>128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137</v>
      </c>
      <c r="BK147" s="231">
        <f>ROUND(I147*H147,2)</f>
        <v>0</v>
      </c>
      <c r="BL147" s="23" t="s">
        <v>136</v>
      </c>
      <c r="BM147" s="23" t="s">
        <v>227</v>
      </c>
    </row>
    <row r="148" s="1" customFormat="1">
      <c r="B148" s="45"/>
      <c r="C148" s="73"/>
      <c r="D148" s="232" t="s">
        <v>139</v>
      </c>
      <c r="E148" s="73"/>
      <c r="F148" s="233" t="s">
        <v>228</v>
      </c>
      <c r="G148" s="73"/>
      <c r="H148" s="73"/>
      <c r="I148" s="190"/>
      <c r="J148" s="73"/>
      <c r="K148" s="73"/>
      <c r="L148" s="71"/>
      <c r="M148" s="234"/>
      <c r="N148" s="46"/>
      <c r="O148" s="46"/>
      <c r="P148" s="46"/>
      <c r="Q148" s="46"/>
      <c r="R148" s="46"/>
      <c r="S148" s="46"/>
      <c r="T148" s="94"/>
      <c r="AT148" s="23" t="s">
        <v>139</v>
      </c>
      <c r="AU148" s="23" t="s">
        <v>137</v>
      </c>
    </row>
    <row r="149" s="12" customFormat="1">
      <c r="B149" s="245"/>
      <c r="C149" s="246"/>
      <c r="D149" s="232" t="s">
        <v>141</v>
      </c>
      <c r="E149" s="247" t="s">
        <v>30</v>
      </c>
      <c r="F149" s="248" t="s">
        <v>229</v>
      </c>
      <c r="G149" s="246"/>
      <c r="H149" s="249">
        <v>29.5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AT149" s="255" t="s">
        <v>141</v>
      </c>
      <c r="AU149" s="255" t="s">
        <v>137</v>
      </c>
      <c r="AV149" s="12" t="s">
        <v>137</v>
      </c>
      <c r="AW149" s="12" t="s">
        <v>37</v>
      </c>
      <c r="AX149" s="12" t="s">
        <v>82</v>
      </c>
      <c r="AY149" s="255" t="s">
        <v>128</v>
      </c>
    </row>
    <row r="150" s="1" customFormat="1" ht="16.5" customHeight="1">
      <c r="B150" s="45"/>
      <c r="C150" s="220" t="s">
        <v>230</v>
      </c>
      <c r="D150" s="220" t="s">
        <v>131</v>
      </c>
      <c r="E150" s="221" t="s">
        <v>231</v>
      </c>
      <c r="F150" s="222" t="s">
        <v>232</v>
      </c>
      <c r="G150" s="223" t="s">
        <v>134</v>
      </c>
      <c r="H150" s="224">
        <v>18.260000000000002</v>
      </c>
      <c r="I150" s="225"/>
      <c r="J150" s="226">
        <f>ROUND(I150*H150,2)</f>
        <v>0</v>
      </c>
      <c r="K150" s="222" t="s">
        <v>135</v>
      </c>
      <c r="L150" s="71"/>
      <c r="M150" s="227" t="s">
        <v>30</v>
      </c>
      <c r="N150" s="228" t="s">
        <v>46</v>
      </c>
      <c r="O150" s="46"/>
      <c r="P150" s="229">
        <f>O150*H150</f>
        <v>0</v>
      </c>
      <c r="Q150" s="229">
        <v>0</v>
      </c>
      <c r="R150" s="229">
        <f>Q150*H150</f>
        <v>0</v>
      </c>
      <c r="S150" s="229">
        <v>0.066000000000000003</v>
      </c>
      <c r="T150" s="230">
        <f>S150*H150</f>
        <v>1.2051600000000002</v>
      </c>
      <c r="AR150" s="23" t="s">
        <v>136</v>
      </c>
      <c r="AT150" s="23" t="s">
        <v>131</v>
      </c>
      <c r="AU150" s="23" t="s">
        <v>137</v>
      </c>
      <c r="AY150" s="23" t="s">
        <v>128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137</v>
      </c>
      <c r="BK150" s="231">
        <f>ROUND(I150*H150,2)</f>
        <v>0</v>
      </c>
      <c r="BL150" s="23" t="s">
        <v>136</v>
      </c>
      <c r="BM150" s="23" t="s">
        <v>233</v>
      </c>
    </row>
    <row r="151" s="1" customFormat="1">
      <c r="B151" s="45"/>
      <c r="C151" s="73"/>
      <c r="D151" s="232" t="s">
        <v>139</v>
      </c>
      <c r="E151" s="73"/>
      <c r="F151" s="233" t="s">
        <v>234</v>
      </c>
      <c r="G151" s="73"/>
      <c r="H151" s="73"/>
      <c r="I151" s="190"/>
      <c r="J151" s="73"/>
      <c r="K151" s="73"/>
      <c r="L151" s="71"/>
      <c r="M151" s="234"/>
      <c r="N151" s="46"/>
      <c r="O151" s="46"/>
      <c r="P151" s="46"/>
      <c r="Q151" s="46"/>
      <c r="R151" s="46"/>
      <c r="S151" s="46"/>
      <c r="T151" s="94"/>
      <c r="AT151" s="23" t="s">
        <v>139</v>
      </c>
      <c r="AU151" s="23" t="s">
        <v>137</v>
      </c>
    </row>
    <row r="152" s="11" customFormat="1">
      <c r="B152" s="235"/>
      <c r="C152" s="236"/>
      <c r="D152" s="232" t="s">
        <v>141</v>
      </c>
      <c r="E152" s="237" t="s">
        <v>30</v>
      </c>
      <c r="F152" s="238" t="s">
        <v>235</v>
      </c>
      <c r="G152" s="236"/>
      <c r="H152" s="237" t="s">
        <v>30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141</v>
      </c>
      <c r="AU152" s="244" t="s">
        <v>137</v>
      </c>
      <c r="AV152" s="11" t="s">
        <v>82</v>
      </c>
      <c r="AW152" s="11" t="s">
        <v>37</v>
      </c>
      <c r="AX152" s="11" t="s">
        <v>74</v>
      </c>
      <c r="AY152" s="244" t="s">
        <v>128</v>
      </c>
    </row>
    <row r="153" s="12" customFormat="1">
      <c r="B153" s="245"/>
      <c r="C153" s="246"/>
      <c r="D153" s="232" t="s">
        <v>141</v>
      </c>
      <c r="E153" s="247" t="s">
        <v>30</v>
      </c>
      <c r="F153" s="248" t="s">
        <v>236</v>
      </c>
      <c r="G153" s="246"/>
      <c r="H153" s="249">
        <v>18.260000000000002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141</v>
      </c>
      <c r="AU153" s="255" t="s">
        <v>137</v>
      </c>
      <c r="AV153" s="12" t="s">
        <v>137</v>
      </c>
      <c r="AW153" s="12" t="s">
        <v>37</v>
      </c>
      <c r="AX153" s="12" t="s">
        <v>82</v>
      </c>
      <c r="AY153" s="255" t="s">
        <v>128</v>
      </c>
    </row>
    <row r="154" s="10" customFormat="1" ht="29.88" customHeight="1">
      <c r="B154" s="204"/>
      <c r="C154" s="205"/>
      <c r="D154" s="206" t="s">
        <v>73</v>
      </c>
      <c r="E154" s="218" t="s">
        <v>237</v>
      </c>
      <c r="F154" s="218" t="s">
        <v>238</v>
      </c>
      <c r="G154" s="205"/>
      <c r="H154" s="205"/>
      <c r="I154" s="208"/>
      <c r="J154" s="219">
        <f>BK154</f>
        <v>0</v>
      </c>
      <c r="K154" s="205"/>
      <c r="L154" s="210"/>
      <c r="M154" s="211"/>
      <c r="N154" s="212"/>
      <c r="O154" s="212"/>
      <c r="P154" s="213">
        <f>SUM(P155:P164)</f>
        <v>0</v>
      </c>
      <c r="Q154" s="212"/>
      <c r="R154" s="213">
        <f>SUM(R155:R164)</f>
        <v>0</v>
      </c>
      <c r="S154" s="212"/>
      <c r="T154" s="214">
        <f>SUM(T155:T164)</f>
        <v>0</v>
      </c>
      <c r="AR154" s="215" t="s">
        <v>82</v>
      </c>
      <c r="AT154" s="216" t="s">
        <v>73</v>
      </c>
      <c r="AU154" s="216" t="s">
        <v>82</v>
      </c>
      <c r="AY154" s="215" t="s">
        <v>128</v>
      </c>
      <c r="BK154" s="217">
        <f>SUM(BK155:BK164)</f>
        <v>0</v>
      </c>
    </row>
    <row r="155" s="1" customFormat="1" ht="25.5" customHeight="1">
      <c r="B155" s="45"/>
      <c r="C155" s="220" t="s">
        <v>239</v>
      </c>
      <c r="D155" s="220" t="s">
        <v>131</v>
      </c>
      <c r="E155" s="221" t="s">
        <v>240</v>
      </c>
      <c r="F155" s="222" t="s">
        <v>241</v>
      </c>
      <c r="G155" s="223" t="s">
        <v>242</v>
      </c>
      <c r="H155" s="224">
        <v>6.2670000000000003</v>
      </c>
      <c r="I155" s="225"/>
      <c r="J155" s="226">
        <f>ROUND(I155*H155,2)</f>
        <v>0</v>
      </c>
      <c r="K155" s="222" t="s">
        <v>135</v>
      </c>
      <c r="L155" s="71"/>
      <c r="M155" s="227" t="s">
        <v>30</v>
      </c>
      <c r="N155" s="228" t="s">
        <v>46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136</v>
      </c>
      <c r="AT155" s="23" t="s">
        <v>131</v>
      </c>
      <c r="AU155" s="23" t="s">
        <v>137</v>
      </c>
      <c r="AY155" s="23" t="s">
        <v>128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137</v>
      </c>
      <c r="BK155" s="231">
        <f>ROUND(I155*H155,2)</f>
        <v>0</v>
      </c>
      <c r="BL155" s="23" t="s">
        <v>136</v>
      </c>
      <c r="BM155" s="23" t="s">
        <v>243</v>
      </c>
    </row>
    <row r="156" s="1" customFormat="1">
      <c r="B156" s="45"/>
      <c r="C156" s="73"/>
      <c r="D156" s="232" t="s">
        <v>139</v>
      </c>
      <c r="E156" s="73"/>
      <c r="F156" s="233" t="s">
        <v>244</v>
      </c>
      <c r="G156" s="73"/>
      <c r="H156" s="73"/>
      <c r="I156" s="190"/>
      <c r="J156" s="73"/>
      <c r="K156" s="73"/>
      <c r="L156" s="71"/>
      <c r="M156" s="234"/>
      <c r="N156" s="46"/>
      <c r="O156" s="46"/>
      <c r="P156" s="46"/>
      <c r="Q156" s="46"/>
      <c r="R156" s="46"/>
      <c r="S156" s="46"/>
      <c r="T156" s="94"/>
      <c r="AT156" s="23" t="s">
        <v>139</v>
      </c>
      <c r="AU156" s="23" t="s">
        <v>137</v>
      </c>
    </row>
    <row r="157" s="1" customFormat="1" ht="25.5" customHeight="1">
      <c r="B157" s="45"/>
      <c r="C157" s="220" t="s">
        <v>10</v>
      </c>
      <c r="D157" s="220" t="s">
        <v>131</v>
      </c>
      <c r="E157" s="221" t="s">
        <v>245</v>
      </c>
      <c r="F157" s="222" t="s">
        <v>246</v>
      </c>
      <c r="G157" s="223" t="s">
        <v>242</v>
      </c>
      <c r="H157" s="224">
        <v>6.2670000000000003</v>
      </c>
      <c r="I157" s="225"/>
      <c r="J157" s="226">
        <f>ROUND(I157*H157,2)</f>
        <v>0</v>
      </c>
      <c r="K157" s="222" t="s">
        <v>135</v>
      </c>
      <c r="L157" s="71"/>
      <c r="M157" s="227" t="s">
        <v>30</v>
      </c>
      <c r="N157" s="228" t="s">
        <v>46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136</v>
      </c>
      <c r="AT157" s="23" t="s">
        <v>131</v>
      </c>
      <c r="AU157" s="23" t="s">
        <v>137</v>
      </c>
      <c r="AY157" s="23" t="s">
        <v>128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137</v>
      </c>
      <c r="BK157" s="231">
        <f>ROUND(I157*H157,2)</f>
        <v>0</v>
      </c>
      <c r="BL157" s="23" t="s">
        <v>136</v>
      </c>
      <c r="BM157" s="23" t="s">
        <v>247</v>
      </c>
    </row>
    <row r="158" s="1" customFormat="1">
      <c r="B158" s="45"/>
      <c r="C158" s="73"/>
      <c r="D158" s="232" t="s">
        <v>139</v>
      </c>
      <c r="E158" s="73"/>
      <c r="F158" s="233" t="s">
        <v>248</v>
      </c>
      <c r="G158" s="73"/>
      <c r="H158" s="73"/>
      <c r="I158" s="190"/>
      <c r="J158" s="73"/>
      <c r="K158" s="73"/>
      <c r="L158" s="71"/>
      <c r="M158" s="234"/>
      <c r="N158" s="46"/>
      <c r="O158" s="46"/>
      <c r="P158" s="46"/>
      <c r="Q158" s="46"/>
      <c r="R158" s="46"/>
      <c r="S158" s="46"/>
      <c r="T158" s="94"/>
      <c r="AT158" s="23" t="s">
        <v>139</v>
      </c>
      <c r="AU158" s="23" t="s">
        <v>137</v>
      </c>
    </row>
    <row r="159" s="1" customFormat="1" ht="25.5" customHeight="1">
      <c r="B159" s="45"/>
      <c r="C159" s="220" t="s">
        <v>249</v>
      </c>
      <c r="D159" s="220" t="s">
        <v>131</v>
      </c>
      <c r="E159" s="221" t="s">
        <v>250</v>
      </c>
      <c r="F159" s="222" t="s">
        <v>251</v>
      </c>
      <c r="G159" s="223" t="s">
        <v>242</v>
      </c>
      <c r="H159" s="224">
        <v>100.27200000000001</v>
      </c>
      <c r="I159" s="225"/>
      <c r="J159" s="226">
        <f>ROUND(I159*H159,2)</f>
        <v>0</v>
      </c>
      <c r="K159" s="222" t="s">
        <v>135</v>
      </c>
      <c r="L159" s="71"/>
      <c r="M159" s="227" t="s">
        <v>30</v>
      </c>
      <c r="N159" s="228" t="s">
        <v>46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136</v>
      </c>
      <c r="AT159" s="23" t="s">
        <v>131</v>
      </c>
      <c r="AU159" s="23" t="s">
        <v>137</v>
      </c>
      <c r="AY159" s="23" t="s">
        <v>128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137</v>
      </c>
      <c r="BK159" s="231">
        <f>ROUND(I159*H159,2)</f>
        <v>0</v>
      </c>
      <c r="BL159" s="23" t="s">
        <v>136</v>
      </c>
      <c r="BM159" s="23" t="s">
        <v>252</v>
      </c>
    </row>
    <row r="160" s="1" customFormat="1">
      <c r="B160" s="45"/>
      <c r="C160" s="73"/>
      <c r="D160" s="232" t="s">
        <v>139</v>
      </c>
      <c r="E160" s="73"/>
      <c r="F160" s="233" t="s">
        <v>253</v>
      </c>
      <c r="G160" s="73"/>
      <c r="H160" s="73"/>
      <c r="I160" s="190"/>
      <c r="J160" s="73"/>
      <c r="K160" s="73"/>
      <c r="L160" s="71"/>
      <c r="M160" s="234"/>
      <c r="N160" s="46"/>
      <c r="O160" s="46"/>
      <c r="P160" s="46"/>
      <c r="Q160" s="46"/>
      <c r="R160" s="46"/>
      <c r="S160" s="46"/>
      <c r="T160" s="94"/>
      <c r="AT160" s="23" t="s">
        <v>139</v>
      </c>
      <c r="AU160" s="23" t="s">
        <v>137</v>
      </c>
    </row>
    <row r="161" s="11" customFormat="1">
      <c r="B161" s="235"/>
      <c r="C161" s="236"/>
      <c r="D161" s="232" t="s">
        <v>141</v>
      </c>
      <c r="E161" s="237" t="s">
        <v>30</v>
      </c>
      <c r="F161" s="238" t="s">
        <v>254</v>
      </c>
      <c r="G161" s="236"/>
      <c r="H161" s="237" t="s">
        <v>30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AT161" s="244" t="s">
        <v>141</v>
      </c>
      <c r="AU161" s="244" t="s">
        <v>137</v>
      </c>
      <c r="AV161" s="11" t="s">
        <v>82</v>
      </c>
      <c r="AW161" s="11" t="s">
        <v>37</v>
      </c>
      <c r="AX161" s="11" t="s">
        <v>74</v>
      </c>
      <c r="AY161" s="244" t="s">
        <v>128</v>
      </c>
    </row>
    <row r="162" s="12" customFormat="1">
      <c r="B162" s="245"/>
      <c r="C162" s="246"/>
      <c r="D162" s="232" t="s">
        <v>141</v>
      </c>
      <c r="E162" s="247" t="s">
        <v>30</v>
      </c>
      <c r="F162" s="248" t="s">
        <v>255</v>
      </c>
      <c r="G162" s="246"/>
      <c r="H162" s="249">
        <v>100.27200000000001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AT162" s="255" t="s">
        <v>141</v>
      </c>
      <c r="AU162" s="255" t="s">
        <v>137</v>
      </c>
      <c r="AV162" s="12" t="s">
        <v>137</v>
      </c>
      <c r="AW162" s="12" t="s">
        <v>37</v>
      </c>
      <c r="AX162" s="12" t="s">
        <v>74</v>
      </c>
      <c r="AY162" s="255" t="s">
        <v>128</v>
      </c>
    </row>
    <row r="163" s="1" customFormat="1" ht="16.5" customHeight="1">
      <c r="B163" s="45"/>
      <c r="C163" s="220" t="s">
        <v>256</v>
      </c>
      <c r="D163" s="220" t="s">
        <v>131</v>
      </c>
      <c r="E163" s="221" t="s">
        <v>257</v>
      </c>
      <c r="F163" s="222" t="s">
        <v>258</v>
      </c>
      <c r="G163" s="223" t="s">
        <v>242</v>
      </c>
      <c r="H163" s="224">
        <v>6.2670000000000003</v>
      </c>
      <c r="I163" s="225"/>
      <c r="J163" s="226">
        <f>ROUND(I163*H163,2)</f>
        <v>0</v>
      </c>
      <c r="K163" s="222" t="s">
        <v>30</v>
      </c>
      <c r="L163" s="71"/>
      <c r="M163" s="227" t="s">
        <v>30</v>
      </c>
      <c r="N163" s="228" t="s">
        <v>46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136</v>
      </c>
      <c r="AT163" s="23" t="s">
        <v>131</v>
      </c>
      <c r="AU163" s="23" t="s">
        <v>137</v>
      </c>
      <c r="AY163" s="23" t="s">
        <v>128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137</v>
      </c>
      <c r="BK163" s="231">
        <f>ROUND(I163*H163,2)</f>
        <v>0</v>
      </c>
      <c r="BL163" s="23" t="s">
        <v>136</v>
      </c>
      <c r="BM163" s="23" t="s">
        <v>259</v>
      </c>
    </row>
    <row r="164" s="1" customFormat="1">
      <c r="B164" s="45"/>
      <c r="C164" s="73"/>
      <c r="D164" s="232" t="s">
        <v>139</v>
      </c>
      <c r="E164" s="73"/>
      <c r="F164" s="233" t="s">
        <v>260</v>
      </c>
      <c r="G164" s="73"/>
      <c r="H164" s="73"/>
      <c r="I164" s="190"/>
      <c r="J164" s="73"/>
      <c r="K164" s="73"/>
      <c r="L164" s="71"/>
      <c r="M164" s="234"/>
      <c r="N164" s="46"/>
      <c r="O164" s="46"/>
      <c r="P164" s="46"/>
      <c r="Q164" s="46"/>
      <c r="R164" s="46"/>
      <c r="S164" s="46"/>
      <c r="T164" s="94"/>
      <c r="AT164" s="23" t="s">
        <v>139</v>
      </c>
      <c r="AU164" s="23" t="s">
        <v>137</v>
      </c>
    </row>
    <row r="165" s="10" customFormat="1" ht="29.88" customHeight="1">
      <c r="B165" s="204"/>
      <c r="C165" s="205"/>
      <c r="D165" s="206" t="s">
        <v>73</v>
      </c>
      <c r="E165" s="218" t="s">
        <v>261</v>
      </c>
      <c r="F165" s="218" t="s">
        <v>262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SUM(P166:P167)</f>
        <v>0</v>
      </c>
      <c r="Q165" s="212"/>
      <c r="R165" s="213">
        <f>SUM(R166:R167)</f>
        <v>0</v>
      </c>
      <c r="S165" s="212"/>
      <c r="T165" s="214">
        <f>SUM(T166:T167)</f>
        <v>0</v>
      </c>
      <c r="AR165" s="215" t="s">
        <v>82</v>
      </c>
      <c r="AT165" s="216" t="s">
        <v>73</v>
      </c>
      <c r="AU165" s="216" t="s">
        <v>82</v>
      </c>
      <c r="AY165" s="215" t="s">
        <v>128</v>
      </c>
      <c r="BK165" s="217">
        <f>SUM(BK166:BK167)</f>
        <v>0</v>
      </c>
    </row>
    <row r="166" s="1" customFormat="1" ht="16.5" customHeight="1">
      <c r="B166" s="45"/>
      <c r="C166" s="220" t="s">
        <v>263</v>
      </c>
      <c r="D166" s="220" t="s">
        <v>131</v>
      </c>
      <c r="E166" s="221" t="s">
        <v>264</v>
      </c>
      <c r="F166" s="222" t="s">
        <v>265</v>
      </c>
      <c r="G166" s="223" t="s">
        <v>242</v>
      </c>
      <c r="H166" s="224">
        <v>4.7080000000000002</v>
      </c>
      <c r="I166" s="225"/>
      <c r="J166" s="226">
        <f>ROUND(I166*H166,2)</f>
        <v>0</v>
      </c>
      <c r="K166" s="222" t="s">
        <v>135</v>
      </c>
      <c r="L166" s="71"/>
      <c r="M166" s="227" t="s">
        <v>30</v>
      </c>
      <c r="N166" s="228" t="s">
        <v>46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136</v>
      </c>
      <c r="AT166" s="23" t="s">
        <v>131</v>
      </c>
      <c r="AU166" s="23" t="s">
        <v>137</v>
      </c>
      <c r="AY166" s="23" t="s">
        <v>128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137</v>
      </c>
      <c r="BK166" s="231">
        <f>ROUND(I166*H166,2)</f>
        <v>0</v>
      </c>
      <c r="BL166" s="23" t="s">
        <v>136</v>
      </c>
      <c r="BM166" s="23" t="s">
        <v>266</v>
      </c>
    </row>
    <row r="167" s="1" customFormat="1">
      <c r="B167" s="45"/>
      <c r="C167" s="73"/>
      <c r="D167" s="232" t="s">
        <v>139</v>
      </c>
      <c r="E167" s="73"/>
      <c r="F167" s="233" t="s">
        <v>267</v>
      </c>
      <c r="G167" s="73"/>
      <c r="H167" s="73"/>
      <c r="I167" s="190"/>
      <c r="J167" s="73"/>
      <c r="K167" s="73"/>
      <c r="L167" s="71"/>
      <c r="M167" s="234"/>
      <c r="N167" s="46"/>
      <c r="O167" s="46"/>
      <c r="P167" s="46"/>
      <c r="Q167" s="46"/>
      <c r="R167" s="46"/>
      <c r="S167" s="46"/>
      <c r="T167" s="94"/>
      <c r="AT167" s="23" t="s">
        <v>139</v>
      </c>
      <c r="AU167" s="23" t="s">
        <v>137</v>
      </c>
    </row>
    <row r="168" s="10" customFormat="1" ht="37.44" customHeight="1">
      <c r="B168" s="204"/>
      <c r="C168" s="205"/>
      <c r="D168" s="206" t="s">
        <v>73</v>
      </c>
      <c r="E168" s="207" t="s">
        <v>268</v>
      </c>
      <c r="F168" s="207" t="s">
        <v>269</v>
      </c>
      <c r="G168" s="205"/>
      <c r="H168" s="205"/>
      <c r="I168" s="208"/>
      <c r="J168" s="209">
        <f>BK168</f>
        <v>0</v>
      </c>
      <c r="K168" s="205"/>
      <c r="L168" s="210"/>
      <c r="M168" s="211"/>
      <c r="N168" s="212"/>
      <c r="O168" s="212"/>
      <c r="P168" s="213">
        <f>P169+P177+P216+P248+P265</f>
        <v>0</v>
      </c>
      <c r="Q168" s="212"/>
      <c r="R168" s="213">
        <f>R169+R177+R216+R248+R265</f>
        <v>1.727347</v>
      </c>
      <c r="S168" s="212"/>
      <c r="T168" s="214">
        <f>T169+T177+T216+T248+T265</f>
        <v>0.011780000000000001</v>
      </c>
      <c r="AR168" s="215" t="s">
        <v>137</v>
      </c>
      <c r="AT168" s="216" t="s">
        <v>73</v>
      </c>
      <c r="AU168" s="216" t="s">
        <v>74</v>
      </c>
      <c r="AY168" s="215" t="s">
        <v>128</v>
      </c>
      <c r="BK168" s="217">
        <f>BK169+BK177+BK216+BK248+BK265</f>
        <v>0</v>
      </c>
    </row>
    <row r="169" s="10" customFormat="1" ht="19.92" customHeight="1">
      <c r="B169" s="204"/>
      <c r="C169" s="205"/>
      <c r="D169" s="206" t="s">
        <v>73</v>
      </c>
      <c r="E169" s="218" t="s">
        <v>270</v>
      </c>
      <c r="F169" s="218" t="s">
        <v>271</v>
      </c>
      <c r="G169" s="205"/>
      <c r="H169" s="205"/>
      <c r="I169" s="208"/>
      <c r="J169" s="219">
        <f>BK169</f>
        <v>0</v>
      </c>
      <c r="K169" s="205"/>
      <c r="L169" s="210"/>
      <c r="M169" s="211"/>
      <c r="N169" s="212"/>
      <c r="O169" s="212"/>
      <c r="P169" s="213">
        <f>SUM(P170:P176)</f>
        <v>0</v>
      </c>
      <c r="Q169" s="212"/>
      <c r="R169" s="213">
        <f>SUM(R170:R176)</f>
        <v>0.038100000000000002</v>
      </c>
      <c r="S169" s="212"/>
      <c r="T169" s="214">
        <f>SUM(T170:T176)</f>
        <v>0</v>
      </c>
      <c r="AR169" s="215" t="s">
        <v>137</v>
      </c>
      <c r="AT169" s="216" t="s">
        <v>73</v>
      </c>
      <c r="AU169" s="216" t="s">
        <v>82</v>
      </c>
      <c r="AY169" s="215" t="s">
        <v>128</v>
      </c>
      <c r="BK169" s="217">
        <f>SUM(BK170:BK176)</f>
        <v>0</v>
      </c>
    </row>
    <row r="170" s="1" customFormat="1" ht="16.5" customHeight="1">
      <c r="B170" s="45"/>
      <c r="C170" s="220" t="s">
        <v>272</v>
      </c>
      <c r="D170" s="220" t="s">
        <v>131</v>
      </c>
      <c r="E170" s="221" t="s">
        <v>273</v>
      </c>
      <c r="F170" s="222" t="s">
        <v>274</v>
      </c>
      <c r="G170" s="223" t="s">
        <v>155</v>
      </c>
      <c r="H170" s="224">
        <v>30</v>
      </c>
      <c r="I170" s="225"/>
      <c r="J170" s="226">
        <f>ROUND(I170*H170,2)</f>
        <v>0</v>
      </c>
      <c r="K170" s="222" t="s">
        <v>135</v>
      </c>
      <c r="L170" s="71"/>
      <c r="M170" s="227" t="s">
        <v>30</v>
      </c>
      <c r="N170" s="228" t="s">
        <v>46</v>
      </c>
      <c r="O170" s="46"/>
      <c r="P170" s="229">
        <f>O170*H170</f>
        <v>0</v>
      </c>
      <c r="Q170" s="229">
        <v>0.0012700000000000001</v>
      </c>
      <c r="R170" s="229">
        <f>Q170*H170</f>
        <v>0.038100000000000002</v>
      </c>
      <c r="S170" s="229">
        <v>0</v>
      </c>
      <c r="T170" s="230">
        <f>S170*H170</f>
        <v>0</v>
      </c>
      <c r="AR170" s="23" t="s">
        <v>249</v>
      </c>
      <c r="AT170" s="23" t="s">
        <v>131</v>
      </c>
      <c r="AU170" s="23" t="s">
        <v>137</v>
      </c>
      <c r="AY170" s="23" t="s">
        <v>128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137</v>
      </c>
      <c r="BK170" s="231">
        <f>ROUND(I170*H170,2)</f>
        <v>0</v>
      </c>
      <c r="BL170" s="23" t="s">
        <v>249</v>
      </c>
      <c r="BM170" s="23" t="s">
        <v>275</v>
      </c>
    </row>
    <row r="171" s="1" customFormat="1">
      <c r="B171" s="45"/>
      <c r="C171" s="73"/>
      <c r="D171" s="232" t="s">
        <v>139</v>
      </c>
      <c r="E171" s="73"/>
      <c r="F171" s="233" t="s">
        <v>276</v>
      </c>
      <c r="G171" s="73"/>
      <c r="H171" s="73"/>
      <c r="I171" s="190"/>
      <c r="J171" s="73"/>
      <c r="K171" s="73"/>
      <c r="L171" s="71"/>
      <c r="M171" s="234"/>
      <c r="N171" s="46"/>
      <c r="O171" s="46"/>
      <c r="P171" s="46"/>
      <c r="Q171" s="46"/>
      <c r="R171" s="46"/>
      <c r="S171" s="46"/>
      <c r="T171" s="94"/>
      <c r="AT171" s="23" t="s">
        <v>139</v>
      </c>
      <c r="AU171" s="23" t="s">
        <v>137</v>
      </c>
    </row>
    <row r="172" s="11" customFormat="1">
      <c r="B172" s="235"/>
      <c r="C172" s="236"/>
      <c r="D172" s="232" t="s">
        <v>141</v>
      </c>
      <c r="E172" s="237" t="s">
        <v>30</v>
      </c>
      <c r="F172" s="238" t="s">
        <v>277</v>
      </c>
      <c r="G172" s="236"/>
      <c r="H172" s="237" t="s">
        <v>30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AT172" s="244" t="s">
        <v>141</v>
      </c>
      <c r="AU172" s="244" t="s">
        <v>137</v>
      </c>
      <c r="AV172" s="11" t="s">
        <v>82</v>
      </c>
      <c r="AW172" s="11" t="s">
        <v>37</v>
      </c>
      <c r="AX172" s="11" t="s">
        <v>74</v>
      </c>
      <c r="AY172" s="244" t="s">
        <v>128</v>
      </c>
    </row>
    <row r="173" s="11" customFormat="1">
      <c r="B173" s="235"/>
      <c r="C173" s="236"/>
      <c r="D173" s="232" t="s">
        <v>141</v>
      </c>
      <c r="E173" s="237" t="s">
        <v>30</v>
      </c>
      <c r="F173" s="238" t="s">
        <v>278</v>
      </c>
      <c r="G173" s="236"/>
      <c r="H173" s="237" t="s">
        <v>30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141</v>
      </c>
      <c r="AU173" s="244" t="s">
        <v>137</v>
      </c>
      <c r="AV173" s="11" t="s">
        <v>82</v>
      </c>
      <c r="AW173" s="11" t="s">
        <v>37</v>
      </c>
      <c r="AX173" s="11" t="s">
        <v>74</v>
      </c>
      <c r="AY173" s="244" t="s">
        <v>128</v>
      </c>
    </row>
    <row r="174" s="12" customFormat="1">
      <c r="B174" s="245"/>
      <c r="C174" s="246"/>
      <c r="D174" s="232" t="s">
        <v>141</v>
      </c>
      <c r="E174" s="247" t="s">
        <v>30</v>
      </c>
      <c r="F174" s="248" t="s">
        <v>279</v>
      </c>
      <c r="G174" s="246"/>
      <c r="H174" s="249">
        <v>30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AT174" s="255" t="s">
        <v>141</v>
      </c>
      <c r="AU174" s="255" t="s">
        <v>137</v>
      </c>
      <c r="AV174" s="12" t="s">
        <v>137</v>
      </c>
      <c r="AW174" s="12" t="s">
        <v>37</v>
      </c>
      <c r="AX174" s="12" t="s">
        <v>82</v>
      </c>
      <c r="AY174" s="255" t="s">
        <v>128</v>
      </c>
    </row>
    <row r="175" s="1" customFormat="1" ht="16.5" customHeight="1">
      <c r="B175" s="45"/>
      <c r="C175" s="220" t="s">
        <v>280</v>
      </c>
      <c r="D175" s="220" t="s">
        <v>131</v>
      </c>
      <c r="E175" s="221" t="s">
        <v>281</v>
      </c>
      <c r="F175" s="222" t="s">
        <v>282</v>
      </c>
      <c r="G175" s="223" t="s">
        <v>242</v>
      </c>
      <c r="H175" s="224">
        <v>0.037999999999999999</v>
      </c>
      <c r="I175" s="225"/>
      <c r="J175" s="226">
        <f>ROUND(I175*H175,2)</f>
        <v>0</v>
      </c>
      <c r="K175" s="222" t="s">
        <v>135</v>
      </c>
      <c r="L175" s="71"/>
      <c r="M175" s="227" t="s">
        <v>30</v>
      </c>
      <c r="N175" s="228" t="s">
        <v>46</v>
      </c>
      <c r="O175" s="46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AR175" s="23" t="s">
        <v>249</v>
      </c>
      <c r="AT175" s="23" t="s">
        <v>131</v>
      </c>
      <c r="AU175" s="23" t="s">
        <v>137</v>
      </c>
      <c r="AY175" s="23" t="s">
        <v>128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137</v>
      </c>
      <c r="BK175" s="231">
        <f>ROUND(I175*H175,2)</f>
        <v>0</v>
      </c>
      <c r="BL175" s="23" t="s">
        <v>249</v>
      </c>
      <c r="BM175" s="23" t="s">
        <v>283</v>
      </c>
    </row>
    <row r="176" s="1" customFormat="1">
      <c r="B176" s="45"/>
      <c r="C176" s="73"/>
      <c r="D176" s="232" t="s">
        <v>139</v>
      </c>
      <c r="E176" s="73"/>
      <c r="F176" s="233" t="s">
        <v>284</v>
      </c>
      <c r="G176" s="73"/>
      <c r="H176" s="73"/>
      <c r="I176" s="190"/>
      <c r="J176" s="73"/>
      <c r="K176" s="73"/>
      <c r="L176" s="71"/>
      <c r="M176" s="234"/>
      <c r="N176" s="46"/>
      <c r="O176" s="46"/>
      <c r="P176" s="46"/>
      <c r="Q176" s="46"/>
      <c r="R176" s="46"/>
      <c r="S176" s="46"/>
      <c r="T176" s="94"/>
      <c r="AT176" s="23" t="s">
        <v>139</v>
      </c>
      <c r="AU176" s="23" t="s">
        <v>137</v>
      </c>
    </row>
    <row r="177" s="10" customFormat="1" ht="29.88" customHeight="1">
      <c r="B177" s="204"/>
      <c r="C177" s="205"/>
      <c r="D177" s="206" t="s">
        <v>73</v>
      </c>
      <c r="E177" s="218" t="s">
        <v>285</v>
      </c>
      <c r="F177" s="218" t="s">
        <v>286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SUM(P178:P215)</f>
        <v>0</v>
      </c>
      <c r="Q177" s="212"/>
      <c r="R177" s="213">
        <f>SUM(R178:R215)</f>
        <v>1.4431000000000001</v>
      </c>
      <c r="S177" s="212"/>
      <c r="T177" s="214">
        <f>SUM(T178:T215)</f>
        <v>0</v>
      </c>
      <c r="AR177" s="215" t="s">
        <v>137</v>
      </c>
      <c r="AT177" s="216" t="s">
        <v>73</v>
      </c>
      <c r="AU177" s="216" t="s">
        <v>82</v>
      </c>
      <c r="AY177" s="215" t="s">
        <v>128</v>
      </c>
      <c r="BK177" s="217">
        <f>SUM(BK178:BK215)</f>
        <v>0</v>
      </c>
    </row>
    <row r="178" s="1" customFormat="1" ht="25.5" customHeight="1">
      <c r="B178" s="45"/>
      <c r="C178" s="220" t="s">
        <v>9</v>
      </c>
      <c r="D178" s="220" t="s">
        <v>131</v>
      </c>
      <c r="E178" s="221" t="s">
        <v>287</v>
      </c>
      <c r="F178" s="222" t="s">
        <v>288</v>
      </c>
      <c r="G178" s="223" t="s">
        <v>221</v>
      </c>
      <c r="H178" s="224">
        <v>19</v>
      </c>
      <c r="I178" s="225"/>
      <c r="J178" s="226">
        <f>ROUND(I178*H178,2)</f>
        <v>0</v>
      </c>
      <c r="K178" s="222" t="s">
        <v>135</v>
      </c>
      <c r="L178" s="71"/>
      <c r="M178" s="227" t="s">
        <v>30</v>
      </c>
      <c r="N178" s="228" t="s">
        <v>46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136</v>
      </c>
      <c r="AT178" s="23" t="s">
        <v>131</v>
      </c>
      <c r="AU178" s="23" t="s">
        <v>137</v>
      </c>
      <c r="AY178" s="23" t="s">
        <v>128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137</v>
      </c>
      <c r="BK178" s="231">
        <f>ROUND(I178*H178,2)</f>
        <v>0</v>
      </c>
      <c r="BL178" s="23" t="s">
        <v>136</v>
      </c>
      <c r="BM178" s="23" t="s">
        <v>289</v>
      </c>
    </row>
    <row r="179" s="1" customFormat="1">
      <c r="B179" s="45"/>
      <c r="C179" s="73"/>
      <c r="D179" s="232" t="s">
        <v>139</v>
      </c>
      <c r="E179" s="73"/>
      <c r="F179" s="233" t="s">
        <v>290</v>
      </c>
      <c r="G179" s="73"/>
      <c r="H179" s="73"/>
      <c r="I179" s="190"/>
      <c r="J179" s="73"/>
      <c r="K179" s="73"/>
      <c r="L179" s="71"/>
      <c r="M179" s="234"/>
      <c r="N179" s="46"/>
      <c r="O179" s="46"/>
      <c r="P179" s="46"/>
      <c r="Q179" s="46"/>
      <c r="R179" s="46"/>
      <c r="S179" s="46"/>
      <c r="T179" s="94"/>
      <c r="AT179" s="23" t="s">
        <v>139</v>
      </c>
      <c r="AU179" s="23" t="s">
        <v>137</v>
      </c>
    </row>
    <row r="180" s="1" customFormat="1" ht="16.5" customHeight="1">
      <c r="B180" s="45"/>
      <c r="C180" s="267" t="s">
        <v>291</v>
      </c>
      <c r="D180" s="267" t="s">
        <v>292</v>
      </c>
      <c r="E180" s="268" t="s">
        <v>293</v>
      </c>
      <c r="F180" s="269" t="s">
        <v>294</v>
      </c>
      <c r="G180" s="270" t="s">
        <v>155</v>
      </c>
      <c r="H180" s="271">
        <v>30</v>
      </c>
      <c r="I180" s="272"/>
      <c r="J180" s="273">
        <f>ROUND(I180*H180,2)</f>
        <v>0</v>
      </c>
      <c r="K180" s="269" t="s">
        <v>135</v>
      </c>
      <c r="L180" s="274"/>
      <c r="M180" s="275" t="s">
        <v>30</v>
      </c>
      <c r="N180" s="276" t="s">
        <v>46</v>
      </c>
      <c r="O180" s="46"/>
      <c r="P180" s="229">
        <f>O180*H180</f>
        <v>0</v>
      </c>
      <c r="Q180" s="229">
        <v>0.0011000000000000001</v>
      </c>
      <c r="R180" s="229">
        <f>Q180*H180</f>
        <v>0.033000000000000002</v>
      </c>
      <c r="S180" s="229">
        <v>0</v>
      </c>
      <c r="T180" s="230">
        <f>S180*H180</f>
        <v>0</v>
      </c>
      <c r="AR180" s="23" t="s">
        <v>194</v>
      </c>
      <c r="AT180" s="23" t="s">
        <v>292</v>
      </c>
      <c r="AU180" s="23" t="s">
        <v>137</v>
      </c>
      <c r="AY180" s="23" t="s">
        <v>128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137</v>
      </c>
      <c r="BK180" s="231">
        <f>ROUND(I180*H180,2)</f>
        <v>0</v>
      </c>
      <c r="BL180" s="23" t="s">
        <v>136</v>
      </c>
      <c r="BM180" s="23" t="s">
        <v>295</v>
      </c>
    </row>
    <row r="181" s="1" customFormat="1">
      <c r="B181" s="45"/>
      <c r="C181" s="73"/>
      <c r="D181" s="232" t="s">
        <v>139</v>
      </c>
      <c r="E181" s="73"/>
      <c r="F181" s="233" t="s">
        <v>296</v>
      </c>
      <c r="G181" s="73"/>
      <c r="H181" s="73"/>
      <c r="I181" s="190"/>
      <c r="J181" s="73"/>
      <c r="K181" s="73"/>
      <c r="L181" s="71"/>
      <c r="M181" s="234"/>
      <c r="N181" s="46"/>
      <c r="O181" s="46"/>
      <c r="P181" s="46"/>
      <c r="Q181" s="46"/>
      <c r="R181" s="46"/>
      <c r="S181" s="46"/>
      <c r="T181" s="94"/>
      <c r="AT181" s="23" t="s">
        <v>139</v>
      </c>
      <c r="AU181" s="23" t="s">
        <v>137</v>
      </c>
    </row>
    <row r="182" s="12" customFormat="1">
      <c r="B182" s="245"/>
      <c r="C182" s="246"/>
      <c r="D182" s="232" t="s">
        <v>141</v>
      </c>
      <c r="E182" s="247" t="s">
        <v>30</v>
      </c>
      <c r="F182" s="248" t="s">
        <v>297</v>
      </c>
      <c r="G182" s="246"/>
      <c r="H182" s="249">
        <v>30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AT182" s="255" t="s">
        <v>141</v>
      </c>
      <c r="AU182" s="255" t="s">
        <v>137</v>
      </c>
      <c r="AV182" s="12" t="s">
        <v>137</v>
      </c>
      <c r="AW182" s="12" t="s">
        <v>37</v>
      </c>
      <c r="AX182" s="12" t="s">
        <v>82</v>
      </c>
      <c r="AY182" s="255" t="s">
        <v>128</v>
      </c>
    </row>
    <row r="183" s="11" customFormat="1">
      <c r="B183" s="235"/>
      <c r="C183" s="236"/>
      <c r="D183" s="232" t="s">
        <v>141</v>
      </c>
      <c r="E183" s="237" t="s">
        <v>30</v>
      </c>
      <c r="F183" s="238" t="s">
        <v>298</v>
      </c>
      <c r="G183" s="236"/>
      <c r="H183" s="237" t="s">
        <v>30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141</v>
      </c>
      <c r="AU183" s="244" t="s">
        <v>137</v>
      </c>
      <c r="AV183" s="11" t="s">
        <v>82</v>
      </c>
      <c r="AW183" s="11" t="s">
        <v>37</v>
      </c>
      <c r="AX183" s="11" t="s">
        <v>74</v>
      </c>
      <c r="AY183" s="244" t="s">
        <v>128</v>
      </c>
    </row>
    <row r="184" s="11" customFormat="1">
      <c r="B184" s="235"/>
      <c r="C184" s="236"/>
      <c r="D184" s="232" t="s">
        <v>141</v>
      </c>
      <c r="E184" s="237" t="s">
        <v>30</v>
      </c>
      <c r="F184" s="238" t="s">
        <v>299</v>
      </c>
      <c r="G184" s="236"/>
      <c r="H184" s="237" t="s">
        <v>30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AT184" s="244" t="s">
        <v>141</v>
      </c>
      <c r="AU184" s="244" t="s">
        <v>137</v>
      </c>
      <c r="AV184" s="11" t="s">
        <v>82</v>
      </c>
      <c r="AW184" s="11" t="s">
        <v>37</v>
      </c>
      <c r="AX184" s="11" t="s">
        <v>74</v>
      </c>
      <c r="AY184" s="244" t="s">
        <v>128</v>
      </c>
    </row>
    <row r="185" s="11" customFormat="1">
      <c r="B185" s="235"/>
      <c r="C185" s="236"/>
      <c r="D185" s="232" t="s">
        <v>141</v>
      </c>
      <c r="E185" s="237" t="s">
        <v>30</v>
      </c>
      <c r="F185" s="238" t="s">
        <v>300</v>
      </c>
      <c r="G185" s="236"/>
      <c r="H185" s="237" t="s">
        <v>30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141</v>
      </c>
      <c r="AU185" s="244" t="s">
        <v>137</v>
      </c>
      <c r="AV185" s="11" t="s">
        <v>82</v>
      </c>
      <c r="AW185" s="11" t="s">
        <v>37</v>
      </c>
      <c r="AX185" s="11" t="s">
        <v>74</v>
      </c>
      <c r="AY185" s="244" t="s">
        <v>128</v>
      </c>
    </row>
    <row r="186" s="1" customFormat="1" ht="16.5" customHeight="1">
      <c r="B186" s="45"/>
      <c r="C186" s="267" t="s">
        <v>301</v>
      </c>
      <c r="D186" s="267" t="s">
        <v>292</v>
      </c>
      <c r="E186" s="268" t="s">
        <v>302</v>
      </c>
      <c r="F186" s="269" t="s">
        <v>303</v>
      </c>
      <c r="G186" s="270" t="s">
        <v>221</v>
      </c>
      <c r="H186" s="271">
        <v>38</v>
      </c>
      <c r="I186" s="272"/>
      <c r="J186" s="273">
        <f>ROUND(I186*H186,2)</f>
        <v>0</v>
      </c>
      <c r="K186" s="269" t="s">
        <v>135</v>
      </c>
      <c r="L186" s="274"/>
      <c r="M186" s="275" t="s">
        <v>30</v>
      </c>
      <c r="N186" s="276" t="s">
        <v>46</v>
      </c>
      <c r="O186" s="46"/>
      <c r="P186" s="229">
        <f>O186*H186</f>
        <v>0</v>
      </c>
      <c r="Q186" s="229">
        <v>0.00020000000000000001</v>
      </c>
      <c r="R186" s="229">
        <f>Q186*H186</f>
        <v>0.0076</v>
      </c>
      <c r="S186" s="229">
        <v>0</v>
      </c>
      <c r="T186" s="230">
        <f>S186*H186</f>
        <v>0</v>
      </c>
      <c r="AR186" s="23" t="s">
        <v>194</v>
      </c>
      <c r="AT186" s="23" t="s">
        <v>292</v>
      </c>
      <c r="AU186" s="23" t="s">
        <v>137</v>
      </c>
      <c r="AY186" s="23" t="s">
        <v>128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137</v>
      </c>
      <c r="BK186" s="231">
        <f>ROUND(I186*H186,2)</f>
        <v>0</v>
      </c>
      <c r="BL186" s="23" t="s">
        <v>136</v>
      </c>
      <c r="BM186" s="23" t="s">
        <v>304</v>
      </c>
    </row>
    <row r="187" s="1" customFormat="1">
      <c r="B187" s="45"/>
      <c r="C187" s="73"/>
      <c r="D187" s="232" t="s">
        <v>139</v>
      </c>
      <c r="E187" s="73"/>
      <c r="F187" s="233" t="s">
        <v>303</v>
      </c>
      <c r="G187" s="73"/>
      <c r="H187" s="73"/>
      <c r="I187" s="190"/>
      <c r="J187" s="73"/>
      <c r="K187" s="73"/>
      <c r="L187" s="71"/>
      <c r="M187" s="234"/>
      <c r="N187" s="46"/>
      <c r="O187" s="46"/>
      <c r="P187" s="46"/>
      <c r="Q187" s="46"/>
      <c r="R187" s="46"/>
      <c r="S187" s="46"/>
      <c r="T187" s="94"/>
      <c r="AT187" s="23" t="s">
        <v>139</v>
      </c>
      <c r="AU187" s="23" t="s">
        <v>137</v>
      </c>
    </row>
    <row r="188" s="1" customFormat="1" ht="25.5" customHeight="1">
      <c r="B188" s="45"/>
      <c r="C188" s="220" t="s">
        <v>305</v>
      </c>
      <c r="D188" s="220" t="s">
        <v>131</v>
      </c>
      <c r="E188" s="221" t="s">
        <v>306</v>
      </c>
      <c r="F188" s="222" t="s">
        <v>307</v>
      </c>
      <c r="G188" s="223" t="s">
        <v>221</v>
      </c>
      <c r="H188" s="224">
        <v>19</v>
      </c>
      <c r="I188" s="225"/>
      <c r="J188" s="226">
        <f>ROUND(I188*H188,2)</f>
        <v>0</v>
      </c>
      <c r="K188" s="222" t="s">
        <v>135</v>
      </c>
      <c r="L188" s="71"/>
      <c r="M188" s="227" t="s">
        <v>30</v>
      </c>
      <c r="N188" s="228" t="s">
        <v>46</v>
      </c>
      <c r="O188" s="46"/>
      <c r="P188" s="229">
        <f>O188*H188</f>
        <v>0</v>
      </c>
      <c r="Q188" s="229">
        <v>0.00025000000000000001</v>
      </c>
      <c r="R188" s="229">
        <f>Q188*H188</f>
        <v>0.0047499999999999999</v>
      </c>
      <c r="S188" s="229">
        <v>0</v>
      </c>
      <c r="T188" s="230">
        <f>S188*H188</f>
        <v>0</v>
      </c>
      <c r="AR188" s="23" t="s">
        <v>136</v>
      </c>
      <c r="AT188" s="23" t="s">
        <v>131</v>
      </c>
      <c r="AU188" s="23" t="s">
        <v>137</v>
      </c>
      <c r="AY188" s="23" t="s">
        <v>128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137</v>
      </c>
      <c r="BK188" s="231">
        <f>ROUND(I188*H188,2)</f>
        <v>0</v>
      </c>
      <c r="BL188" s="23" t="s">
        <v>136</v>
      </c>
      <c r="BM188" s="23" t="s">
        <v>308</v>
      </c>
    </row>
    <row r="189" s="1" customFormat="1">
      <c r="B189" s="45"/>
      <c r="C189" s="73"/>
      <c r="D189" s="232" t="s">
        <v>139</v>
      </c>
      <c r="E189" s="73"/>
      <c r="F189" s="233" t="s">
        <v>309</v>
      </c>
      <c r="G189" s="73"/>
      <c r="H189" s="73"/>
      <c r="I189" s="190"/>
      <c r="J189" s="73"/>
      <c r="K189" s="73"/>
      <c r="L189" s="71"/>
      <c r="M189" s="234"/>
      <c r="N189" s="46"/>
      <c r="O189" s="46"/>
      <c r="P189" s="46"/>
      <c r="Q189" s="46"/>
      <c r="R189" s="46"/>
      <c r="S189" s="46"/>
      <c r="T189" s="94"/>
      <c r="AT189" s="23" t="s">
        <v>139</v>
      </c>
      <c r="AU189" s="23" t="s">
        <v>137</v>
      </c>
    </row>
    <row r="190" s="12" customFormat="1">
      <c r="B190" s="245"/>
      <c r="C190" s="246"/>
      <c r="D190" s="232" t="s">
        <v>141</v>
      </c>
      <c r="E190" s="247" t="s">
        <v>30</v>
      </c>
      <c r="F190" s="248" t="s">
        <v>272</v>
      </c>
      <c r="G190" s="246"/>
      <c r="H190" s="249">
        <v>19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AT190" s="255" t="s">
        <v>141</v>
      </c>
      <c r="AU190" s="255" t="s">
        <v>137</v>
      </c>
      <c r="AV190" s="12" t="s">
        <v>137</v>
      </c>
      <c r="AW190" s="12" t="s">
        <v>37</v>
      </c>
      <c r="AX190" s="12" t="s">
        <v>82</v>
      </c>
      <c r="AY190" s="255" t="s">
        <v>128</v>
      </c>
    </row>
    <row r="191" s="11" customFormat="1">
      <c r="B191" s="235"/>
      <c r="C191" s="236"/>
      <c r="D191" s="232" t="s">
        <v>141</v>
      </c>
      <c r="E191" s="237" t="s">
        <v>30</v>
      </c>
      <c r="F191" s="238" t="s">
        <v>310</v>
      </c>
      <c r="G191" s="236"/>
      <c r="H191" s="237" t="s">
        <v>30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141</v>
      </c>
      <c r="AU191" s="244" t="s">
        <v>137</v>
      </c>
      <c r="AV191" s="11" t="s">
        <v>82</v>
      </c>
      <c r="AW191" s="11" t="s">
        <v>37</v>
      </c>
      <c r="AX191" s="11" t="s">
        <v>74</v>
      </c>
      <c r="AY191" s="244" t="s">
        <v>128</v>
      </c>
    </row>
    <row r="192" s="11" customFormat="1">
      <c r="B192" s="235"/>
      <c r="C192" s="236"/>
      <c r="D192" s="232" t="s">
        <v>141</v>
      </c>
      <c r="E192" s="237" t="s">
        <v>30</v>
      </c>
      <c r="F192" s="238" t="s">
        <v>311</v>
      </c>
      <c r="G192" s="236"/>
      <c r="H192" s="237" t="s">
        <v>30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141</v>
      </c>
      <c r="AU192" s="244" t="s">
        <v>137</v>
      </c>
      <c r="AV192" s="11" t="s">
        <v>82</v>
      </c>
      <c r="AW192" s="11" t="s">
        <v>37</v>
      </c>
      <c r="AX192" s="11" t="s">
        <v>74</v>
      </c>
      <c r="AY192" s="244" t="s">
        <v>128</v>
      </c>
    </row>
    <row r="193" s="11" customFormat="1">
      <c r="B193" s="235"/>
      <c r="C193" s="236"/>
      <c r="D193" s="232" t="s">
        <v>141</v>
      </c>
      <c r="E193" s="237" t="s">
        <v>30</v>
      </c>
      <c r="F193" s="238" t="s">
        <v>312</v>
      </c>
      <c r="G193" s="236"/>
      <c r="H193" s="237" t="s">
        <v>30</v>
      </c>
      <c r="I193" s="239"/>
      <c r="J193" s="236"/>
      <c r="K193" s="236"/>
      <c r="L193" s="240"/>
      <c r="M193" s="241"/>
      <c r="N193" s="242"/>
      <c r="O193" s="242"/>
      <c r="P193" s="242"/>
      <c r="Q193" s="242"/>
      <c r="R193" s="242"/>
      <c r="S193" s="242"/>
      <c r="T193" s="243"/>
      <c r="AT193" s="244" t="s">
        <v>141</v>
      </c>
      <c r="AU193" s="244" t="s">
        <v>137</v>
      </c>
      <c r="AV193" s="11" t="s">
        <v>82</v>
      </c>
      <c r="AW193" s="11" t="s">
        <v>37</v>
      </c>
      <c r="AX193" s="11" t="s">
        <v>74</v>
      </c>
      <c r="AY193" s="244" t="s">
        <v>128</v>
      </c>
    </row>
    <row r="194" s="11" customFormat="1">
      <c r="B194" s="235"/>
      <c r="C194" s="236"/>
      <c r="D194" s="232" t="s">
        <v>141</v>
      </c>
      <c r="E194" s="237" t="s">
        <v>30</v>
      </c>
      <c r="F194" s="238" t="s">
        <v>313</v>
      </c>
      <c r="G194" s="236"/>
      <c r="H194" s="237" t="s">
        <v>30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141</v>
      </c>
      <c r="AU194" s="244" t="s">
        <v>137</v>
      </c>
      <c r="AV194" s="11" t="s">
        <v>82</v>
      </c>
      <c r="AW194" s="11" t="s">
        <v>37</v>
      </c>
      <c r="AX194" s="11" t="s">
        <v>74</v>
      </c>
      <c r="AY194" s="244" t="s">
        <v>128</v>
      </c>
    </row>
    <row r="195" s="1" customFormat="1" ht="25.5" customHeight="1">
      <c r="B195" s="45"/>
      <c r="C195" s="220" t="s">
        <v>314</v>
      </c>
      <c r="D195" s="220" t="s">
        <v>131</v>
      </c>
      <c r="E195" s="221" t="s">
        <v>315</v>
      </c>
      <c r="F195" s="222" t="s">
        <v>316</v>
      </c>
      <c r="G195" s="223" t="s">
        <v>134</v>
      </c>
      <c r="H195" s="224">
        <v>43</v>
      </c>
      <c r="I195" s="225"/>
      <c r="J195" s="226">
        <f>ROUND(I195*H195,2)</f>
        <v>0</v>
      </c>
      <c r="K195" s="222" t="s">
        <v>135</v>
      </c>
      <c r="L195" s="71"/>
      <c r="M195" s="227" t="s">
        <v>30</v>
      </c>
      <c r="N195" s="228" t="s">
        <v>46</v>
      </c>
      <c r="O195" s="46"/>
      <c r="P195" s="229">
        <f>O195*H195</f>
        <v>0</v>
      </c>
      <c r="Q195" s="229">
        <v>0.00025000000000000001</v>
      </c>
      <c r="R195" s="229">
        <f>Q195*H195</f>
        <v>0.010750000000000001</v>
      </c>
      <c r="S195" s="229">
        <v>0</v>
      </c>
      <c r="T195" s="230">
        <f>S195*H195</f>
        <v>0</v>
      </c>
      <c r="AR195" s="23" t="s">
        <v>136</v>
      </c>
      <c r="AT195" s="23" t="s">
        <v>131</v>
      </c>
      <c r="AU195" s="23" t="s">
        <v>137</v>
      </c>
      <c r="AY195" s="23" t="s">
        <v>128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23" t="s">
        <v>137</v>
      </c>
      <c r="BK195" s="231">
        <f>ROUND(I195*H195,2)</f>
        <v>0</v>
      </c>
      <c r="BL195" s="23" t="s">
        <v>136</v>
      </c>
      <c r="BM195" s="23" t="s">
        <v>317</v>
      </c>
    </row>
    <row r="196" s="1" customFormat="1">
      <c r="B196" s="45"/>
      <c r="C196" s="73"/>
      <c r="D196" s="232" t="s">
        <v>139</v>
      </c>
      <c r="E196" s="73"/>
      <c r="F196" s="233" t="s">
        <v>318</v>
      </c>
      <c r="G196" s="73"/>
      <c r="H196" s="73"/>
      <c r="I196" s="190"/>
      <c r="J196" s="73"/>
      <c r="K196" s="73"/>
      <c r="L196" s="71"/>
      <c r="M196" s="234"/>
      <c r="N196" s="46"/>
      <c r="O196" s="46"/>
      <c r="P196" s="46"/>
      <c r="Q196" s="46"/>
      <c r="R196" s="46"/>
      <c r="S196" s="46"/>
      <c r="T196" s="94"/>
      <c r="AT196" s="23" t="s">
        <v>139</v>
      </c>
      <c r="AU196" s="23" t="s">
        <v>137</v>
      </c>
    </row>
    <row r="197" s="12" customFormat="1">
      <c r="B197" s="245"/>
      <c r="C197" s="246"/>
      <c r="D197" s="232" t="s">
        <v>141</v>
      </c>
      <c r="E197" s="247" t="s">
        <v>30</v>
      </c>
      <c r="F197" s="248" t="s">
        <v>319</v>
      </c>
      <c r="G197" s="246"/>
      <c r="H197" s="249">
        <v>43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141</v>
      </c>
      <c r="AU197" s="255" t="s">
        <v>137</v>
      </c>
      <c r="AV197" s="12" t="s">
        <v>137</v>
      </c>
      <c r="AW197" s="12" t="s">
        <v>37</v>
      </c>
      <c r="AX197" s="12" t="s">
        <v>82</v>
      </c>
      <c r="AY197" s="255" t="s">
        <v>128</v>
      </c>
    </row>
    <row r="198" s="11" customFormat="1">
      <c r="B198" s="235"/>
      <c r="C198" s="236"/>
      <c r="D198" s="232" t="s">
        <v>141</v>
      </c>
      <c r="E198" s="237" t="s">
        <v>30</v>
      </c>
      <c r="F198" s="238" t="s">
        <v>310</v>
      </c>
      <c r="G198" s="236"/>
      <c r="H198" s="237" t="s">
        <v>30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141</v>
      </c>
      <c r="AU198" s="244" t="s">
        <v>137</v>
      </c>
      <c r="AV198" s="11" t="s">
        <v>82</v>
      </c>
      <c r="AW198" s="11" t="s">
        <v>37</v>
      </c>
      <c r="AX198" s="11" t="s">
        <v>74</v>
      </c>
      <c r="AY198" s="244" t="s">
        <v>128</v>
      </c>
    </row>
    <row r="199" s="11" customFormat="1">
      <c r="B199" s="235"/>
      <c r="C199" s="236"/>
      <c r="D199" s="232" t="s">
        <v>141</v>
      </c>
      <c r="E199" s="237" t="s">
        <v>30</v>
      </c>
      <c r="F199" s="238" t="s">
        <v>311</v>
      </c>
      <c r="G199" s="236"/>
      <c r="H199" s="237" t="s">
        <v>30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141</v>
      </c>
      <c r="AU199" s="244" t="s">
        <v>137</v>
      </c>
      <c r="AV199" s="11" t="s">
        <v>82</v>
      </c>
      <c r="AW199" s="11" t="s">
        <v>37</v>
      </c>
      <c r="AX199" s="11" t="s">
        <v>74</v>
      </c>
      <c r="AY199" s="244" t="s">
        <v>128</v>
      </c>
    </row>
    <row r="200" s="11" customFormat="1">
      <c r="B200" s="235"/>
      <c r="C200" s="236"/>
      <c r="D200" s="232" t="s">
        <v>141</v>
      </c>
      <c r="E200" s="237" t="s">
        <v>30</v>
      </c>
      <c r="F200" s="238" t="s">
        <v>312</v>
      </c>
      <c r="G200" s="236"/>
      <c r="H200" s="237" t="s">
        <v>30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AT200" s="244" t="s">
        <v>141</v>
      </c>
      <c r="AU200" s="244" t="s">
        <v>137</v>
      </c>
      <c r="AV200" s="11" t="s">
        <v>82</v>
      </c>
      <c r="AW200" s="11" t="s">
        <v>37</v>
      </c>
      <c r="AX200" s="11" t="s">
        <v>74</v>
      </c>
      <c r="AY200" s="244" t="s">
        <v>128</v>
      </c>
    </row>
    <row r="201" s="11" customFormat="1">
      <c r="B201" s="235"/>
      <c r="C201" s="236"/>
      <c r="D201" s="232" t="s">
        <v>141</v>
      </c>
      <c r="E201" s="237" t="s">
        <v>30</v>
      </c>
      <c r="F201" s="238" t="s">
        <v>313</v>
      </c>
      <c r="G201" s="236"/>
      <c r="H201" s="237" t="s">
        <v>30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141</v>
      </c>
      <c r="AU201" s="244" t="s">
        <v>137</v>
      </c>
      <c r="AV201" s="11" t="s">
        <v>82</v>
      </c>
      <c r="AW201" s="11" t="s">
        <v>37</v>
      </c>
      <c r="AX201" s="11" t="s">
        <v>74</v>
      </c>
      <c r="AY201" s="244" t="s">
        <v>128</v>
      </c>
    </row>
    <row r="202" s="1" customFormat="1" ht="51" customHeight="1">
      <c r="B202" s="45"/>
      <c r="C202" s="267" t="s">
        <v>320</v>
      </c>
      <c r="D202" s="267" t="s">
        <v>292</v>
      </c>
      <c r="E202" s="268" t="s">
        <v>321</v>
      </c>
      <c r="F202" s="269" t="s">
        <v>322</v>
      </c>
      <c r="G202" s="270" t="s">
        <v>221</v>
      </c>
      <c r="H202" s="271">
        <v>19</v>
      </c>
      <c r="I202" s="272"/>
      <c r="J202" s="273">
        <f>ROUND(I202*H202,2)</f>
        <v>0</v>
      </c>
      <c r="K202" s="269" t="s">
        <v>30</v>
      </c>
      <c r="L202" s="274"/>
      <c r="M202" s="275" t="s">
        <v>30</v>
      </c>
      <c r="N202" s="276" t="s">
        <v>46</v>
      </c>
      <c r="O202" s="46"/>
      <c r="P202" s="229">
        <f>O202*H202</f>
        <v>0</v>
      </c>
      <c r="Q202" s="229">
        <v>0.037999999999999999</v>
      </c>
      <c r="R202" s="229">
        <f>Q202*H202</f>
        <v>0.72199999999999998</v>
      </c>
      <c r="S202" s="229">
        <v>0</v>
      </c>
      <c r="T202" s="230">
        <f>S202*H202</f>
        <v>0</v>
      </c>
      <c r="AR202" s="23" t="s">
        <v>194</v>
      </c>
      <c r="AT202" s="23" t="s">
        <v>292</v>
      </c>
      <c r="AU202" s="23" t="s">
        <v>137</v>
      </c>
      <c r="AY202" s="23" t="s">
        <v>128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137</v>
      </c>
      <c r="BK202" s="231">
        <f>ROUND(I202*H202,2)</f>
        <v>0</v>
      </c>
      <c r="BL202" s="23" t="s">
        <v>136</v>
      </c>
      <c r="BM202" s="23" t="s">
        <v>323</v>
      </c>
    </row>
    <row r="203" s="1" customFormat="1">
      <c r="B203" s="45"/>
      <c r="C203" s="73"/>
      <c r="D203" s="232" t="s">
        <v>139</v>
      </c>
      <c r="E203" s="73"/>
      <c r="F203" s="233" t="s">
        <v>322</v>
      </c>
      <c r="G203" s="73"/>
      <c r="H203" s="73"/>
      <c r="I203" s="190"/>
      <c r="J203" s="73"/>
      <c r="K203" s="73"/>
      <c r="L203" s="71"/>
      <c r="M203" s="234"/>
      <c r="N203" s="46"/>
      <c r="O203" s="46"/>
      <c r="P203" s="46"/>
      <c r="Q203" s="46"/>
      <c r="R203" s="46"/>
      <c r="S203" s="46"/>
      <c r="T203" s="94"/>
      <c r="AT203" s="23" t="s">
        <v>139</v>
      </c>
      <c r="AU203" s="23" t="s">
        <v>137</v>
      </c>
    </row>
    <row r="204" s="12" customFormat="1">
      <c r="B204" s="245"/>
      <c r="C204" s="246"/>
      <c r="D204" s="232" t="s">
        <v>141</v>
      </c>
      <c r="E204" s="247" t="s">
        <v>30</v>
      </c>
      <c r="F204" s="248" t="s">
        <v>272</v>
      </c>
      <c r="G204" s="246"/>
      <c r="H204" s="249">
        <v>19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AT204" s="255" t="s">
        <v>141</v>
      </c>
      <c r="AU204" s="255" t="s">
        <v>137</v>
      </c>
      <c r="AV204" s="12" t="s">
        <v>137</v>
      </c>
      <c r="AW204" s="12" t="s">
        <v>37</v>
      </c>
      <c r="AX204" s="12" t="s">
        <v>82</v>
      </c>
      <c r="AY204" s="255" t="s">
        <v>128</v>
      </c>
    </row>
    <row r="205" s="11" customFormat="1">
      <c r="B205" s="235"/>
      <c r="C205" s="236"/>
      <c r="D205" s="232" t="s">
        <v>141</v>
      </c>
      <c r="E205" s="237" t="s">
        <v>30</v>
      </c>
      <c r="F205" s="238" t="s">
        <v>324</v>
      </c>
      <c r="G205" s="236"/>
      <c r="H205" s="237" t="s">
        <v>30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141</v>
      </c>
      <c r="AU205" s="244" t="s">
        <v>137</v>
      </c>
      <c r="AV205" s="11" t="s">
        <v>82</v>
      </c>
      <c r="AW205" s="11" t="s">
        <v>37</v>
      </c>
      <c r="AX205" s="11" t="s">
        <v>74</v>
      </c>
      <c r="AY205" s="244" t="s">
        <v>128</v>
      </c>
    </row>
    <row r="206" s="11" customFormat="1">
      <c r="B206" s="235"/>
      <c r="C206" s="236"/>
      <c r="D206" s="232" t="s">
        <v>141</v>
      </c>
      <c r="E206" s="237" t="s">
        <v>30</v>
      </c>
      <c r="F206" s="238" t="s">
        <v>325</v>
      </c>
      <c r="G206" s="236"/>
      <c r="H206" s="237" t="s">
        <v>30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141</v>
      </c>
      <c r="AU206" s="244" t="s">
        <v>137</v>
      </c>
      <c r="AV206" s="11" t="s">
        <v>82</v>
      </c>
      <c r="AW206" s="11" t="s">
        <v>37</v>
      </c>
      <c r="AX206" s="11" t="s">
        <v>74</v>
      </c>
      <c r="AY206" s="244" t="s">
        <v>128</v>
      </c>
    </row>
    <row r="207" s="11" customFormat="1">
      <c r="B207" s="235"/>
      <c r="C207" s="236"/>
      <c r="D207" s="232" t="s">
        <v>141</v>
      </c>
      <c r="E207" s="237" t="s">
        <v>30</v>
      </c>
      <c r="F207" s="238" t="s">
        <v>326</v>
      </c>
      <c r="G207" s="236"/>
      <c r="H207" s="237" t="s">
        <v>30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AT207" s="244" t="s">
        <v>141</v>
      </c>
      <c r="AU207" s="244" t="s">
        <v>137</v>
      </c>
      <c r="AV207" s="11" t="s">
        <v>82</v>
      </c>
      <c r="AW207" s="11" t="s">
        <v>37</v>
      </c>
      <c r="AX207" s="11" t="s">
        <v>74</v>
      </c>
      <c r="AY207" s="244" t="s">
        <v>128</v>
      </c>
    </row>
    <row r="208" s="1" customFormat="1" ht="51" customHeight="1">
      <c r="B208" s="45"/>
      <c r="C208" s="267" t="s">
        <v>327</v>
      </c>
      <c r="D208" s="267" t="s">
        <v>292</v>
      </c>
      <c r="E208" s="268" t="s">
        <v>328</v>
      </c>
      <c r="F208" s="269" t="s">
        <v>329</v>
      </c>
      <c r="G208" s="270" t="s">
        <v>221</v>
      </c>
      <c r="H208" s="271">
        <v>19</v>
      </c>
      <c r="I208" s="272"/>
      <c r="J208" s="273">
        <f>ROUND(I208*H208,2)</f>
        <v>0</v>
      </c>
      <c r="K208" s="269" t="s">
        <v>30</v>
      </c>
      <c r="L208" s="274"/>
      <c r="M208" s="275" t="s">
        <v>30</v>
      </c>
      <c r="N208" s="276" t="s">
        <v>46</v>
      </c>
      <c r="O208" s="46"/>
      <c r="P208" s="229">
        <f>O208*H208</f>
        <v>0</v>
      </c>
      <c r="Q208" s="229">
        <v>0.035000000000000003</v>
      </c>
      <c r="R208" s="229">
        <f>Q208*H208</f>
        <v>0.66500000000000004</v>
      </c>
      <c r="S208" s="229">
        <v>0</v>
      </c>
      <c r="T208" s="230">
        <f>S208*H208</f>
        <v>0</v>
      </c>
      <c r="AR208" s="23" t="s">
        <v>194</v>
      </c>
      <c r="AT208" s="23" t="s">
        <v>292</v>
      </c>
      <c r="AU208" s="23" t="s">
        <v>137</v>
      </c>
      <c r="AY208" s="23" t="s">
        <v>128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137</v>
      </c>
      <c r="BK208" s="231">
        <f>ROUND(I208*H208,2)</f>
        <v>0</v>
      </c>
      <c r="BL208" s="23" t="s">
        <v>136</v>
      </c>
      <c r="BM208" s="23" t="s">
        <v>330</v>
      </c>
    </row>
    <row r="209" s="1" customFormat="1">
      <c r="B209" s="45"/>
      <c r="C209" s="73"/>
      <c r="D209" s="232" t="s">
        <v>139</v>
      </c>
      <c r="E209" s="73"/>
      <c r="F209" s="233" t="s">
        <v>331</v>
      </c>
      <c r="G209" s="73"/>
      <c r="H209" s="73"/>
      <c r="I209" s="190"/>
      <c r="J209" s="73"/>
      <c r="K209" s="73"/>
      <c r="L209" s="71"/>
      <c r="M209" s="234"/>
      <c r="N209" s="46"/>
      <c r="O209" s="46"/>
      <c r="P209" s="46"/>
      <c r="Q209" s="46"/>
      <c r="R209" s="46"/>
      <c r="S209" s="46"/>
      <c r="T209" s="94"/>
      <c r="AT209" s="23" t="s">
        <v>139</v>
      </c>
      <c r="AU209" s="23" t="s">
        <v>137</v>
      </c>
    </row>
    <row r="210" s="12" customFormat="1">
      <c r="B210" s="245"/>
      <c r="C210" s="246"/>
      <c r="D210" s="232" t="s">
        <v>141</v>
      </c>
      <c r="E210" s="247" t="s">
        <v>30</v>
      </c>
      <c r="F210" s="248" t="s">
        <v>272</v>
      </c>
      <c r="G210" s="246"/>
      <c r="H210" s="249">
        <v>19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AT210" s="255" t="s">
        <v>141</v>
      </c>
      <c r="AU210" s="255" t="s">
        <v>137</v>
      </c>
      <c r="AV210" s="12" t="s">
        <v>137</v>
      </c>
      <c r="AW210" s="12" t="s">
        <v>37</v>
      </c>
      <c r="AX210" s="12" t="s">
        <v>82</v>
      </c>
      <c r="AY210" s="255" t="s">
        <v>128</v>
      </c>
    </row>
    <row r="211" s="11" customFormat="1">
      <c r="B211" s="235"/>
      <c r="C211" s="236"/>
      <c r="D211" s="232" t="s">
        <v>141</v>
      </c>
      <c r="E211" s="237" t="s">
        <v>30</v>
      </c>
      <c r="F211" s="238" t="s">
        <v>324</v>
      </c>
      <c r="G211" s="236"/>
      <c r="H211" s="237" t="s">
        <v>30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141</v>
      </c>
      <c r="AU211" s="244" t="s">
        <v>137</v>
      </c>
      <c r="AV211" s="11" t="s">
        <v>82</v>
      </c>
      <c r="AW211" s="11" t="s">
        <v>37</v>
      </c>
      <c r="AX211" s="11" t="s">
        <v>74</v>
      </c>
      <c r="AY211" s="244" t="s">
        <v>128</v>
      </c>
    </row>
    <row r="212" s="11" customFormat="1">
      <c r="B212" s="235"/>
      <c r="C212" s="236"/>
      <c r="D212" s="232" t="s">
        <v>141</v>
      </c>
      <c r="E212" s="237" t="s">
        <v>30</v>
      </c>
      <c r="F212" s="238" t="s">
        <v>325</v>
      </c>
      <c r="G212" s="236"/>
      <c r="H212" s="237" t="s">
        <v>30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141</v>
      </c>
      <c r="AU212" s="244" t="s">
        <v>137</v>
      </c>
      <c r="AV212" s="11" t="s">
        <v>82</v>
      </c>
      <c r="AW212" s="11" t="s">
        <v>37</v>
      </c>
      <c r="AX212" s="11" t="s">
        <v>74</v>
      </c>
      <c r="AY212" s="244" t="s">
        <v>128</v>
      </c>
    </row>
    <row r="213" s="11" customFormat="1">
      <c r="B213" s="235"/>
      <c r="C213" s="236"/>
      <c r="D213" s="232" t="s">
        <v>141</v>
      </c>
      <c r="E213" s="237" t="s">
        <v>30</v>
      </c>
      <c r="F213" s="238" t="s">
        <v>326</v>
      </c>
      <c r="G213" s="236"/>
      <c r="H213" s="237" t="s">
        <v>30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AT213" s="244" t="s">
        <v>141</v>
      </c>
      <c r="AU213" s="244" t="s">
        <v>137</v>
      </c>
      <c r="AV213" s="11" t="s">
        <v>82</v>
      </c>
      <c r="AW213" s="11" t="s">
        <v>37</v>
      </c>
      <c r="AX213" s="11" t="s">
        <v>74</v>
      </c>
      <c r="AY213" s="244" t="s">
        <v>128</v>
      </c>
    </row>
    <row r="214" s="1" customFormat="1" ht="16.5" customHeight="1">
      <c r="B214" s="45"/>
      <c r="C214" s="220" t="s">
        <v>332</v>
      </c>
      <c r="D214" s="220" t="s">
        <v>131</v>
      </c>
      <c r="E214" s="221" t="s">
        <v>333</v>
      </c>
      <c r="F214" s="222" t="s">
        <v>334</v>
      </c>
      <c r="G214" s="223" t="s">
        <v>242</v>
      </c>
      <c r="H214" s="224">
        <v>1.4430000000000001</v>
      </c>
      <c r="I214" s="225"/>
      <c r="J214" s="226">
        <f>ROUND(I214*H214,2)</f>
        <v>0</v>
      </c>
      <c r="K214" s="222" t="s">
        <v>135</v>
      </c>
      <c r="L214" s="71"/>
      <c r="M214" s="227" t="s">
        <v>30</v>
      </c>
      <c r="N214" s="228" t="s">
        <v>46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136</v>
      </c>
      <c r="AT214" s="23" t="s">
        <v>131</v>
      </c>
      <c r="AU214" s="23" t="s">
        <v>137</v>
      </c>
      <c r="AY214" s="23" t="s">
        <v>128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137</v>
      </c>
      <c r="BK214" s="231">
        <f>ROUND(I214*H214,2)</f>
        <v>0</v>
      </c>
      <c r="BL214" s="23" t="s">
        <v>136</v>
      </c>
      <c r="BM214" s="23" t="s">
        <v>335</v>
      </c>
    </row>
    <row r="215" s="1" customFormat="1">
      <c r="B215" s="45"/>
      <c r="C215" s="73"/>
      <c r="D215" s="232" t="s">
        <v>139</v>
      </c>
      <c r="E215" s="73"/>
      <c r="F215" s="233" t="s">
        <v>336</v>
      </c>
      <c r="G215" s="73"/>
      <c r="H215" s="73"/>
      <c r="I215" s="190"/>
      <c r="J215" s="73"/>
      <c r="K215" s="73"/>
      <c r="L215" s="71"/>
      <c r="M215" s="234"/>
      <c r="N215" s="46"/>
      <c r="O215" s="46"/>
      <c r="P215" s="46"/>
      <c r="Q215" s="46"/>
      <c r="R215" s="46"/>
      <c r="S215" s="46"/>
      <c r="T215" s="94"/>
      <c r="AT215" s="23" t="s">
        <v>139</v>
      </c>
      <c r="AU215" s="23" t="s">
        <v>137</v>
      </c>
    </row>
    <row r="216" s="10" customFormat="1" ht="29.88" customHeight="1">
      <c r="B216" s="204"/>
      <c r="C216" s="205"/>
      <c r="D216" s="206" t="s">
        <v>73</v>
      </c>
      <c r="E216" s="218" t="s">
        <v>337</v>
      </c>
      <c r="F216" s="218" t="s">
        <v>338</v>
      </c>
      <c r="G216" s="205"/>
      <c r="H216" s="205"/>
      <c r="I216" s="208"/>
      <c r="J216" s="219">
        <f>BK216</f>
        <v>0</v>
      </c>
      <c r="K216" s="205"/>
      <c r="L216" s="210"/>
      <c r="M216" s="211"/>
      <c r="N216" s="212"/>
      <c r="O216" s="212"/>
      <c r="P216" s="213">
        <f>SUM(P217:P247)</f>
        <v>0</v>
      </c>
      <c r="Q216" s="212"/>
      <c r="R216" s="213">
        <f>SUM(R217:R247)</f>
        <v>0.058961999999999994</v>
      </c>
      <c r="S216" s="212"/>
      <c r="T216" s="214">
        <f>SUM(T217:T247)</f>
        <v>0</v>
      </c>
      <c r="AR216" s="215" t="s">
        <v>137</v>
      </c>
      <c r="AT216" s="216" t="s">
        <v>73</v>
      </c>
      <c r="AU216" s="216" t="s">
        <v>82</v>
      </c>
      <c r="AY216" s="215" t="s">
        <v>128</v>
      </c>
      <c r="BK216" s="217">
        <f>SUM(BK217:BK247)</f>
        <v>0</v>
      </c>
    </row>
    <row r="217" s="1" customFormat="1" ht="16.5" customHeight="1">
      <c r="B217" s="45"/>
      <c r="C217" s="220" t="s">
        <v>339</v>
      </c>
      <c r="D217" s="220" t="s">
        <v>131</v>
      </c>
      <c r="E217" s="221" t="s">
        <v>340</v>
      </c>
      <c r="F217" s="222" t="s">
        <v>341</v>
      </c>
      <c r="G217" s="223" t="s">
        <v>155</v>
      </c>
      <c r="H217" s="224">
        <v>11</v>
      </c>
      <c r="I217" s="225"/>
      <c r="J217" s="226">
        <f>ROUND(I217*H217,2)</f>
        <v>0</v>
      </c>
      <c r="K217" s="222" t="s">
        <v>135</v>
      </c>
      <c r="L217" s="71"/>
      <c r="M217" s="227" t="s">
        <v>30</v>
      </c>
      <c r="N217" s="228" t="s">
        <v>46</v>
      </c>
      <c r="O217" s="46"/>
      <c r="P217" s="229">
        <f>O217*H217</f>
        <v>0</v>
      </c>
      <c r="Q217" s="229">
        <v>3.0000000000000001E-05</v>
      </c>
      <c r="R217" s="229">
        <f>Q217*H217</f>
        <v>0.00033</v>
      </c>
      <c r="S217" s="229">
        <v>0</v>
      </c>
      <c r="T217" s="230">
        <f>S217*H217</f>
        <v>0</v>
      </c>
      <c r="AR217" s="23" t="s">
        <v>136</v>
      </c>
      <c r="AT217" s="23" t="s">
        <v>131</v>
      </c>
      <c r="AU217" s="23" t="s">
        <v>137</v>
      </c>
      <c r="AY217" s="23" t="s">
        <v>128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23" t="s">
        <v>137</v>
      </c>
      <c r="BK217" s="231">
        <f>ROUND(I217*H217,2)</f>
        <v>0</v>
      </c>
      <c r="BL217" s="23" t="s">
        <v>136</v>
      </c>
      <c r="BM217" s="23" t="s">
        <v>342</v>
      </c>
    </row>
    <row r="218" s="1" customFormat="1">
      <c r="B218" s="45"/>
      <c r="C218" s="73"/>
      <c r="D218" s="232" t="s">
        <v>139</v>
      </c>
      <c r="E218" s="73"/>
      <c r="F218" s="233" t="s">
        <v>343</v>
      </c>
      <c r="G218" s="73"/>
      <c r="H218" s="73"/>
      <c r="I218" s="190"/>
      <c r="J218" s="73"/>
      <c r="K218" s="73"/>
      <c r="L218" s="71"/>
      <c r="M218" s="234"/>
      <c r="N218" s="46"/>
      <c r="O218" s="46"/>
      <c r="P218" s="46"/>
      <c r="Q218" s="46"/>
      <c r="R218" s="46"/>
      <c r="S218" s="46"/>
      <c r="T218" s="94"/>
      <c r="AT218" s="23" t="s">
        <v>139</v>
      </c>
      <c r="AU218" s="23" t="s">
        <v>137</v>
      </c>
    </row>
    <row r="219" s="11" customFormat="1">
      <c r="B219" s="235"/>
      <c r="C219" s="236"/>
      <c r="D219" s="232" t="s">
        <v>141</v>
      </c>
      <c r="E219" s="237" t="s">
        <v>30</v>
      </c>
      <c r="F219" s="238" t="s">
        <v>344</v>
      </c>
      <c r="G219" s="236"/>
      <c r="H219" s="237" t="s">
        <v>30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AT219" s="244" t="s">
        <v>141</v>
      </c>
      <c r="AU219" s="244" t="s">
        <v>137</v>
      </c>
      <c r="AV219" s="11" t="s">
        <v>82</v>
      </c>
      <c r="AW219" s="11" t="s">
        <v>37</v>
      </c>
      <c r="AX219" s="11" t="s">
        <v>74</v>
      </c>
      <c r="AY219" s="244" t="s">
        <v>128</v>
      </c>
    </row>
    <row r="220" s="12" customFormat="1">
      <c r="B220" s="245"/>
      <c r="C220" s="246"/>
      <c r="D220" s="232" t="s">
        <v>141</v>
      </c>
      <c r="E220" s="247" t="s">
        <v>30</v>
      </c>
      <c r="F220" s="248" t="s">
        <v>345</v>
      </c>
      <c r="G220" s="246"/>
      <c r="H220" s="249">
        <v>11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AT220" s="255" t="s">
        <v>141</v>
      </c>
      <c r="AU220" s="255" t="s">
        <v>137</v>
      </c>
      <c r="AV220" s="12" t="s">
        <v>137</v>
      </c>
      <c r="AW220" s="12" t="s">
        <v>37</v>
      </c>
      <c r="AX220" s="12" t="s">
        <v>82</v>
      </c>
      <c r="AY220" s="255" t="s">
        <v>128</v>
      </c>
    </row>
    <row r="221" s="1" customFormat="1" ht="16.5" customHeight="1">
      <c r="B221" s="45"/>
      <c r="C221" s="220" t="s">
        <v>346</v>
      </c>
      <c r="D221" s="220" t="s">
        <v>131</v>
      </c>
      <c r="E221" s="221" t="s">
        <v>347</v>
      </c>
      <c r="F221" s="222" t="s">
        <v>348</v>
      </c>
      <c r="G221" s="223" t="s">
        <v>134</v>
      </c>
      <c r="H221" s="224">
        <v>7.5999999999999996</v>
      </c>
      <c r="I221" s="225"/>
      <c r="J221" s="226">
        <f>ROUND(I221*H221,2)</f>
        <v>0</v>
      </c>
      <c r="K221" s="222" t="s">
        <v>135</v>
      </c>
      <c r="L221" s="71"/>
      <c r="M221" s="227" t="s">
        <v>30</v>
      </c>
      <c r="N221" s="228" t="s">
        <v>46</v>
      </c>
      <c r="O221" s="46"/>
      <c r="P221" s="229">
        <f>O221*H221</f>
        <v>0</v>
      </c>
      <c r="Q221" s="229">
        <v>0.0050000000000000001</v>
      </c>
      <c r="R221" s="229">
        <f>Q221*H221</f>
        <v>0.037999999999999999</v>
      </c>
      <c r="S221" s="229">
        <v>0</v>
      </c>
      <c r="T221" s="230">
        <f>S221*H221</f>
        <v>0</v>
      </c>
      <c r="AR221" s="23" t="s">
        <v>136</v>
      </c>
      <c r="AT221" s="23" t="s">
        <v>131</v>
      </c>
      <c r="AU221" s="23" t="s">
        <v>137</v>
      </c>
      <c r="AY221" s="23" t="s">
        <v>128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23" t="s">
        <v>137</v>
      </c>
      <c r="BK221" s="231">
        <f>ROUND(I221*H221,2)</f>
        <v>0</v>
      </c>
      <c r="BL221" s="23" t="s">
        <v>136</v>
      </c>
      <c r="BM221" s="23" t="s">
        <v>349</v>
      </c>
    </row>
    <row r="222" s="1" customFormat="1">
      <c r="B222" s="45"/>
      <c r="C222" s="73"/>
      <c r="D222" s="232" t="s">
        <v>139</v>
      </c>
      <c r="E222" s="73"/>
      <c r="F222" s="233" t="s">
        <v>350</v>
      </c>
      <c r="G222" s="73"/>
      <c r="H222" s="73"/>
      <c r="I222" s="190"/>
      <c r="J222" s="73"/>
      <c r="K222" s="73"/>
      <c r="L222" s="71"/>
      <c r="M222" s="234"/>
      <c r="N222" s="46"/>
      <c r="O222" s="46"/>
      <c r="P222" s="46"/>
      <c r="Q222" s="46"/>
      <c r="R222" s="46"/>
      <c r="S222" s="46"/>
      <c r="T222" s="94"/>
      <c r="AT222" s="23" t="s">
        <v>139</v>
      </c>
      <c r="AU222" s="23" t="s">
        <v>137</v>
      </c>
    </row>
    <row r="223" s="11" customFormat="1">
      <c r="B223" s="235"/>
      <c r="C223" s="236"/>
      <c r="D223" s="232" t="s">
        <v>141</v>
      </c>
      <c r="E223" s="237" t="s">
        <v>30</v>
      </c>
      <c r="F223" s="238" t="s">
        <v>351</v>
      </c>
      <c r="G223" s="236"/>
      <c r="H223" s="237" t="s">
        <v>30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141</v>
      </c>
      <c r="AU223" s="244" t="s">
        <v>137</v>
      </c>
      <c r="AV223" s="11" t="s">
        <v>82</v>
      </c>
      <c r="AW223" s="11" t="s">
        <v>37</v>
      </c>
      <c r="AX223" s="11" t="s">
        <v>74</v>
      </c>
      <c r="AY223" s="244" t="s">
        <v>128</v>
      </c>
    </row>
    <row r="224" s="12" customFormat="1">
      <c r="B224" s="245"/>
      <c r="C224" s="246"/>
      <c r="D224" s="232" t="s">
        <v>141</v>
      </c>
      <c r="E224" s="247" t="s">
        <v>30</v>
      </c>
      <c r="F224" s="248" t="s">
        <v>352</v>
      </c>
      <c r="G224" s="246"/>
      <c r="H224" s="249">
        <v>7.5999999999999996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AT224" s="255" t="s">
        <v>141</v>
      </c>
      <c r="AU224" s="255" t="s">
        <v>137</v>
      </c>
      <c r="AV224" s="12" t="s">
        <v>137</v>
      </c>
      <c r="AW224" s="12" t="s">
        <v>37</v>
      </c>
      <c r="AX224" s="12" t="s">
        <v>82</v>
      </c>
      <c r="AY224" s="255" t="s">
        <v>128</v>
      </c>
    </row>
    <row r="225" s="1" customFormat="1" ht="16.5" customHeight="1">
      <c r="B225" s="45"/>
      <c r="C225" s="220" t="s">
        <v>353</v>
      </c>
      <c r="D225" s="220" t="s">
        <v>131</v>
      </c>
      <c r="E225" s="221" t="s">
        <v>354</v>
      </c>
      <c r="F225" s="222" t="s">
        <v>355</v>
      </c>
      <c r="G225" s="223" t="s">
        <v>134</v>
      </c>
      <c r="H225" s="224">
        <v>7.5999999999999996</v>
      </c>
      <c r="I225" s="225"/>
      <c r="J225" s="226">
        <f>ROUND(I225*H225,2)</f>
        <v>0</v>
      </c>
      <c r="K225" s="222" t="s">
        <v>135</v>
      </c>
      <c r="L225" s="71"/>
      <c r="M225" s="227" t="s">
        <v>30</v>
      </c>
      <c r="N225" s="228" t="s">
        <v>46</v>
      </c>
      <c r="O225" s="46"/>
      <c r="P225" s="229">
        <f>O225*H225</f>
        <v>0</v>
      </c>
      <c r="Q225" s="229">
        <v>8.0000000000000007E-05</v>
      </c>
      <c r="R225" s="229">
        <f>Q225*H225</f>
        <v>0.00060800000000000003</v>
      </c>
      <c r="S225" s="229">
        <v>0</v>
      </c>
      <c r="T225" s="230">
        <f>S225*H225</f>
        <v>0</v>
      </c>
      <c r="AR225" s="23" t="s">
        <v>136</v>
      </c>
      <c r="AT225" s="23" t="s">
        <v>131</v>
      </c>
      <c r="AU225" s="23" t="s">
        <v>137</v>
      </c>
      <c r="AY225" s="23" t="s">
        <v>128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23" t="s">
        <v>137</v>
      </c>
      <c r="BK225" s="231">
        <f>ROUND(I225*H225,2)</f>
        <v>0</v>
      </c>
      <c r="BL225" s="23" t="s">
        <v>136</v>
      </c>
      <c r="BM225" s="23" t="s">
        <v>356</v>
      </c>
    </row>
    <row r="226" s="1" customFormat="1">
      <c r="B226" s="45"/>
      <c r="C226" s="73"/>
      <c r="D226" s="232" t="s">
        <v>139</v>
      </c>
      <c r="E226" s="73"/>
      <c r="F226" s="233" t="s">
        <v>357</v>
      </c>
      <c r="G226" s="73"/>
      <c r="H226" s="73"/>
      <c r="I226" s="190"/>
      <c r="J226" s="73"/>
      <c r="K226" s="73"/>
      <c r="L226" s="71"/>
      <c r="M226" s="234"/>
      <c r="N226" s="46"/>
      <c r="O226" s="46"/>
      <c r="P226" s="46"/>
      <c r="Q226" s="46"/>
      <c r="R226" s="46"/>
      <c r="S226" s="46"/>
      <c r="T226" s="94"/>
      <c r="AT226" s="23" t="s">
        <v>139</v>
      </c>
      <c r="AU226" s="23" t="s">
        <v>137</v>
      </c>
    </row>
    <row r="227" s="11" customFormat="1">
      <c r="B227" s="235"/>
      <c r="C227" s="236"/>
      <c r="D227" s="232" t="s">
        <v>141</v>
      </c>
      <c r="E227" s="237" t="s">
        <v>30</v>
      </c>
      <c r="F227" s="238" t="s">
        <v>358</v>
      </c>
      <c r="G227" s="236"/>
      <c r="H227" s="237" t="s">
        <v>30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141</v>
      </c>
      <c r="AU227" s="244" t="s">
        <v>137</v>
      </c>
      <c r="AV227" s="11" t="s">
        <v>82</v>
      </c>
      <c r="AW227" s="11" t="s">
        <v>37</v>
      </c>
      <c r="AX227" s="11" t="s">
        <v>74</v>
      </c>
      <c r="AY227" s="244" t="s">
        <v>128</v>
      </c>
    </row>
    <row r="228" s="12" customFormat="1">
      <c r="B228" s="245"/>
      <c r="C228" s="246"/>
      <c r="D228" s="232" t="s">
        <v>141</v>
      </c>
      <c r="E228" s="247" t="s">
        <v>30</v>
      </c>
      <c r="F228" s="248" t="s">
        <v>352</v>
      </c>
      <c r="G228" s="246"/>
      <c r="H228" s="249">
        <v>7.5999999999999996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AT228" s="255" t="s">
        <v>141</v>
      </c>
      <c r="AU228" s="255" t="s">
        <v>137</v>
      </c>
      <c r="AV228" s="12" t="s">
        <v>137</v>
      </c>
      <c r="AW228" s="12" t="s">
        <v>37</v>
      </c>
      <c r="AX228" s="12" t="s">
        <v>82</v>
      </c>
      <c r="AY228" s="255" t="s">
        <v>128</v>
      </c>
    </row>
    <row r="229" s="1" customFormat="1" ht="16.5" customHeight="1">
      <c r="B229" s="45"/>
      <c r="C229" s="220" t="s">
        <v>359</v>
      </c>
      <c r="D229" s="220" t="s">
        <v>131</v>
      </c>
      <c r="E229" s="221" t="s">
        <v>360</v>
      </c>
      <c r="F229" s="222" t="s">
        <v>361</v>
      </c>
      <c r="G229" s="223" t="s">
        <v>134</v>
      </c>
      <c r="H229" s="224">
        <v>7.5999999999999996</v>
      </c>
      <c r="I229" s="225"/>
      <c r="J229" s="226">
        <f>ROUND(I229*H229,2)</f>
        <v>0</v>
      </c>
      <c r="K229" s="222" t="s">
        <v>135</v>
      </c>
      <c r="L229" s="71"/>
      <c r="M229" s="227" t="s">
        <v>30</v>
      </c>
      <c r="N229" s="228" t="s">
        <v>46</v>
      </c>
      <c r="O229" s="46"/>
      <c r="P229" s="229">
        <f>O229*H229</f>
        <v>0</v>
      </c>
      <c r="Q229" s="229">
        <v>0</v>
      </c>
      <c r="R229" s="229">
        <f>Q229*H229</f>
        <v>0</v>
      </c>
      <c r="S229" s="229">
        <v>0</v>
      </c>
      <c r="T229" s="230">
        <f>S229*H229</f>
        <v>0</v>
      </c>
      <c r="AR229" s="23" t="s">
        <v>136</v>
      </c>
      <c r="AT229" s="23" t="s">
        <v>131</v>
      </c>
      <c r="AU229" s="23" t="s">
        <v>137</v>
      </c>
      <c r="AY229" s="23" t="s">
        <v>128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23" t="s">
        <v>137</v>
      </c>
      <c r="BK229" s="231">
        <f>ROUND(I229*H229,2)</f>
        <v>0</v>
      </c>
      <c r="BL229" s="23" t="s">
        <v>136</v>
      </c>
      <c r="BM229" s="23" t="s">
        <v>362</v>
      </c>
    </row>
    <row r="230" s="1" customFormat="1">
      <c r="B230" s="45"/>
      <c r="C230" s="73"/>
      <c r="D230" s="232" t="s">
        <v>139</v>
      </c>
      <c r="E230" s="73"/>
      <c r="F230" s="233" t="s">
        <v>363</v>
      </c>
      <c r="G230" s="73"/>
      <c r="H230" s="73"/>
      <c r="I230" s="190"/>
      <c r="J230" s="73"/>
      <c r="K230" s="73"/>
      <c r="L230" s="71"/>
      <c r="M230" s="234"/>
      <c r="N230" s="46"/>
      <c r="O230" s="46"/>
      <c r="P230" s="46"/>
      <c r="Q230" s="46"/>
      <c r="R230" s="46"/>
      <c r="S230" s="46"/>
      <c r="T230" s="94"/>
      <c r="AT230" s="23" t="s">
        <v>139</v>
      </c>
      <c r="AU230" s="23" t="s">
        <v>137</v>
      </c>
    </row>
    <row r="231" s="11" customFormat="1">
      <c r="B231" s="235"/>
      <c r="C231" s="236"/>
      <c r="D231" s="232" t="s">
        <v>141</v>
      </c>
      <c r="E231" s="237" t="s">
        <v>30</v>
      </c>
      <c r="F231" s="238" t="s">
        <v>358</v>
      </c>
      <c r="G231" s="236"/>
      <c r="H231" s="237" t="s">
        <v>30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AT231" s="244" t="s">
        <v>141</v>
      </c>
      <c r="AU231" s="244" t="s">
        <v>137</v>
      </c>
      <c r="AV231" s="11" t="s">
        <v>82</v>
      </c>
      <c r="AW231" s="11" t="s">
        <v>37</v>
      </c>
      <c r="AX231" s="11" t="s">
        <v>74</v>
      </c>
      <c r="AY231" s="244" t="s">
        <v>128</v>
      </c>
    </row>
    <row r="232" s="12" customFormat="1">
      <c r="B232" s="245"/>
      <c r="C232" s="246"/>
      <c r="D232" s="232" t="s">
        <v>141</v>
      </c>
      <c r="E232" s="247" t="s">
        <v>30</v>
      </c>
      <c r="F232" s="248" t="s">
        <v>352</v>
      </c>
      <c r="G232" s="246"/>
      <c r="H232" s="249">
        <v>7.5999999999999996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AT232" s="255" t="s">
        <v>141</v>
      </c>
      <c r="AU232" s="255" t="s">
        <v>137</v>
      </c>
      <c r="AV232" s="12" t="s">
        <v>137</v>
      </c>
      <c r="AW232" s="12" t="s">
        <v>37</v>
      </c>
      <c r="AX232" s="12" t="s">
        <v>82</v>
      </c>
      <c r="AY232" s="255" t="s">
        <v>128</v>
      </c>
    </row>
    <row r="233" s="1" customFormat="1" ht="16.5" customHeight="1">
      <c r="B233" s="45"/>
      <c r="C233" s="220" t="s">
        <v>364</v>
      </c>
      <c r="D233" s="220" t="s">
        <v>131</v>
      </c>
      <c r="E233" s="221" t="s">
        <v>365</v>
      </c>
      <c r="F233" s="222" t="s">
        <v>366</v>
      </c>
      <c r="G233" s="223" t="s">
        <v>134</v>
      </c>
      <c r="H233" s="224">
        <v>15.199999999999999</v>
      </c>
      <c r="I233" s="225"/>
      <c r="J233" s="226">
        <f>ROUND(I233*H233,2)</f>
        <v>0</v>
      </c>
      <c r="K233" s="222" t="s">
        <v>135</v>
      </c>
      <c r="L233" s="71"/>
      <c r="M233" s="227" t="s">
        <v>30</v>
      </c>
      <c r="N233" s="228" t="s">
        <v>46</v>
      </c>
      <c r="O233" s="46"/>
      <c r="P233" s="229">
        <f>O233*H233</f>
        <v>0</v>
      </c>
      <c r="Q233" s="229">
        <v>0.00013999999999999999</v>
      </c>
      <c r="R233" s="229">
        <f>Q233*H233</f>
        <v>0.0021279999999999997</v>
      </c>
      <c r="S233" s="229">
        <v>0</v>
      </c>
      <c r="T233" s="230">
        <f>S233*H233</f>
        <v>0</v>
      </c>
      <c r="AR233" s="23" t="s">
        <v>136</v>
      </c>
      <c r="AT233" s="23" t="s">
        <v>131</v>
      </c>
      <c r="AU233" s="23" t="s">
        <v>137</v>
      </c>
      <c r="AY233" s="23" t="s">
        <v>128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137</v>
      </c>
      <c r="BK233" s="231">
        <f>ROUND(I233*H233,2)</f>
        <v>0</v>
      </c>
      <c r="BL233" s="23" t="s">
        <v>136</v>
      </c>
      <c r="BM233" s="23" t="s">
        <v>367</v>
      </c>
    </row>
    <row r="234" s="1" customFormat="1">
      <c r="B234" s="45"/>
      <c r="C234" s="73"/>
      <c r="D234" s="232" t="s">
        <v>139</v>
      </c>
      <c r="E234" s="73"/>
      <c r="F234" s="233" t="s">
        <v>368</v>
      </c>
      <c r="G234" s="73"/>
      <c r="H234" s="73"/>
      <c r="I234" s="190"/>
      <c r="J234" s="73"/>
      <c r="K234" s="73"/>
      <c r="L234" s="71"/>
      <c r="M234" s="234"/>
      <c r="N234" s="46"/>
      <c r="O234" s="46"/>
      <c r="P234" s="46"/>
      <c r="Q234" s="46"/>
      <c r="R234" s="46"/>
      <c r="S234" s="46"/>
      <c r="T234" s="94"/>
      <c r="AT234" s="23" t="s">
        <v>139</v>
      </c>
      <c r="AU234" s="23" t="s">
        <v>137</v>
      </c>
    </row>
    <row r="235" s="11" customFormat="1">
      <c r="B235" s="235"/>
      <c r="C235" s="236"/>
      <c r="D235" s="232" t="s">
        <v>141</v>
      </c>
      <c r="E235" s="237" t="s">
        <v>30</v>
      </c>
      <c r="F235" s="238" t="s">
        <v>358</v>
      </c>
      <c r="G235" s="236"/>
      <c r="H235" s="237" t="s">
        <v>30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141</v>
      </c>
      <c r="AU235" s="244" t="s">
        <v>137</v>
      </c>
      <c r="AV235" s="11" t="s">
        <v>82</v>
      </c>
      <c r="AW235" s="11" t="s">
        <v>37</v>
      </c>
      <c r="AX235" s="11" t="s">
        <v>74</v>
      </c>
      <c r="AY235" s="244" t="s">
        <v>128</v>
      </c>
    </row>
    <row r="236" s="11" customFormat="1">
      <c r="B236" s="235"/>
      <c r="C236" s="236"/>
      <c r="D236" s="232" t="s">
        <v>141</v>
      </c>
      <c r="E236" s="237" t="s">
        <v>30</v>
      </c>
      <c r="F236" s="238" t="s">
        <v>369</v>
      </c>
      <c r="G236" s="236"/>
      <c r="H236" s="237" t="s">
        <v>30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AT236" s="244" t="s">
        <v>141</v>
      </c>
      <c r="AU236" s="244" t="s">
        <v>137</v>
      </c>
      <c r="AV236" s="11" t="s">
        <v>82</v>
      </c>
      <c r="AW236" s="11" t="s">
        <v>37</v>
      </c>
      <c r="AX236" s="11" t="s">
        <v>74</v>
      </c>
      <c r="AY236" s="244" t="s">
        <v>128</v>
      </c>
    </row>
    <row r="237" s="12" customFormat="1">
      <c r="B237" s="245"/>
      <c r="C237" s="246"/>
      <c r="D237" s="232" t="s">
        <v>141</v>
      </c>
      <c r="E237" s="247" t="s">
        <v>30</v>
      </c>
      <c r="F237" s="248" t="s">
        <v>370</v>
      </c>
      <c r="G237" s="246"/>
      <c r="H237" s="249">
        <v>15.199999999999999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AT237" s="255" t="s">
        <v>141</v>
      </c>
      <c r="AU237" s="255" t="s">
        <v>137</v>
      </c>
      <c r="AV237" s="12" t="s">
        <v>137</v>
      </c>
      <c r="AW237" s="12" t="s">
        <v>37</v>
      </c>
      <c r="AX237" s="12" t="s">
        <v>82</v>
      </c>
      <c r="AY237" s="255" t="s">
        <v>128</v>
      </c>
    </row>
    <row r="238" s="1" customFormat="1" ht="16.5" customHeight="1">
      <c r="B238" s="45"/>
      <c r="C238" s="220" t="s">
        <v>371</v>
      </c>
      <c r="D238" s="220" t="s">
        <v>131</v>
      </c>
      <c r="E238" s="221" t="s">
        <v>372</v>
      </c>
      <c r="F238" s="222" t="s">
        <v>373</v>
      </c>
      <c r="G238" s="223" t="s">
        <v>134</v>
      </c>
      <c r="H238" s="224">
        <v>15.199999999999999</v>
      </c>
      <c r="I238" s="225"/>
      <c r="J238" s="226">
        <f>ROUND(I238*H238,2)</f>
        <v>0</v>
      </c>
      <c r="K238" s="222" t="s">
        <v>135</v>
      </c>
      <c r="L238" s="71"/>
      <c r="M238" s="227" t="s">
        <v>30</v>
      </c>
      <c r="N238" s="228" t="s">
        <v>46</v>
      </c>
      <c r="O238" s="46"/>
      <c r="P238" s="229">
        <f>O238*H238</f>
        <v>0</v>
      </c>
      <c r="Q238" s="229">
        <v>0.00023000000000000001</v>
      </c>
      <c r="R238" s="229">
        <f>Q238*H238</f>
        <v>0.003496</v>
      </c>
      <c r="S238" s="229">
        <v>0</v>
      </c>
      <c r="T238" s="230">
        <f>S238*H238</f>
        <v>0</v>
      </c>
      <c r="AR238" s="23" t="s">
        <v>136</v>
      </c>
      <c r="AT238" s="23" t="s">
        <v>131</v>
      </c>
      <c r="AU238" s="23" t="s">
        <v>137</v>
      </c>
      <c r="AY238" s="23" t="s">
        <v>128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23" t="s">
        <v>137</v>
      </c>
      <c r="BK238" s="231">
        <f>ROUND(I238*H238,2)</f>
        <v>0</v>
      </c>
      <c r="BL238" s="23" t="s">
        <v>136</v>
      </c>
      <c r="BM238" s="23" t="s">
        <v>374</v>
      </c>
    </row>
    <row r="239" s="1" customFormat="1">
      <c r="B239" s="45"/>
      <c r="C239" s="73"/>
      <c r="D239" s="232" t="s">
        <v>139</v>
      </c>
      <c r="E239" s="73"/>
      <c r="F239" s="233" t="s">
        <v>375</v>
      </c>
      <c r="G239" s="73"/>
      <c r="H239" s="73"/>
      <c r="I239" s="190"/>
      <c r="J239" s="73"/>
      <c r="K239" s="73"/>
      <c r="L239" s="71"/>
      <c r="M239" s="234"/>
      <c r="N239" s="46"/>
      <c r="O239" s="46"/>
      <c r="P239" s="46"/>
      <c r="Q239" s="46"/>
      <c r="R239" s="46"/>
      <c r="S239" s="46"/>
      <c r="T239" s="94"/>
      <c r="AT239" s="23" t="s">
        <v>139</v>
      </c>
      <c r="AU239" s="23" t="s">
        <v>137</v>
      </c>
    </row>
    <row r="240" s="11" customFormat="1">
      <c r="B240" s="235"/>
      <c r="C240" s="236"/>
      <c r="D240" s="232" t="s">
        <v>141</v>
      </c>
      <c r="E240" s="237" t="s">
        <v>30</v>
      </c>
      <c r="F240" s="238" t="s">
        <v>358</v>
      </c>
      <c r="G240" s="236"/>
      <c r="H240" s="237" t="s">
        <v>30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AT240" s="244" t="s">
        <v>141</v>
      </c>
      <c r="AU240" s="244" t="s">
        <v>137</v>
      </c>
      <c r="AV240" s="11" t="s">
        <v>82</v>
      </c>
      <c r="AW240" s="11" t="s">
        <v>37</v>
      </c>
      <c r="AX240" s="11" t="s">
        <v>74</v>
      </c>
      <c r="AY240" s="244" t="s">
        <v>128</v>
      </c>
    </row>
    <row r="241" s="11" customFormat="1">
      <c r="B241" s="235"/>
      <c r="C241" s="236"/>
      <c r="D241" s="232" t="s">
        <v>141</v>
      </c>
      <c r="E241" s="237" t="s">
        <v>30</v>
      </c>
      <c r="F241" s="238" t="s">
        <v>376</v>
      </c>
      <c r="G241" s="236"/>
      <c r="H241" s="237" t="s">
        <v>30</v>
      </c>
      <c r="I241" s="239"/>
      <c r="J241" s="236"/>
      <c r="K241" s="236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141</v>
      </c>
      <c r="AU241" s="244" t="s">
        <v>137</v>
      </c>
      <c r="AV241" s="11" t="s">
        <v>82</v>
      </c>
      <c r="AW241" s="11" t="s">
        <v>37</v>
      </c>
      <c r="AX241" s="11" t="s">
        <v>74</v>
      </c>
      <c r="AY241" s="244" t="s">
        <v>128</v>
      </c>
    </row>
    <row r="242" s="12" customFormat="1">
      <c r="B242" s="245"/>
      <c r="C242" s="246"/>
      <c r="D242" s="232" t="s">
        <v>141</v>
      </c>
      <c r="E242" s="247" t="s">
        <v>30</v>
      </c>
      <c r="F242" s="248" t="s">
        <v>370</v>
      </c>
      <c r="G242" s="246"/>
      <c r="H242" s="249">
        <v>15.199999999999999</v>
      </c>
      <c r="I242" s="250"/>
      <c r="J242" s="246"/>
      <c r="K242" s="246"/>
      <c r="L242" s="251"/>
      <c r="M242" s="252"/>
      <c r="N242" s="253"/>
      <c r="O242" s="253"/>
      <c r="P242" s="253"/>
      <c r="Q242" s="253"/>
      <c r="R242" s="253"/>
      <c r="S242" s="253"/>
      <c r="T242" s="254"/>
      <c r="AT242" s="255" t="s">
        <v>141</v>
      </c>
      <c r="AU242" s="255" t="s">
        <v>137</v>
      </c>
      <c r="AV242" s="12" t="s">
        <v>137</v>
      </c>
      <c r="AW242" s="12" t="s">
        <v>37</v>
      </c>
      <c r="AX242" s="12" t="s">
        <v>82</v>
      </c>
      <c r="AY242" s="255" t="s">
        <v>128</v>
      </c>
    </row>
    <row r="243" s="1" customFormat="1" ht="16.5" customHeight="1">
      <c r="B243" s="45"/>
      <c r="C243" s="220" t="s">
        <v>377</v>
      </c>
      <c r="D243" s="220" t="s">
        <v>131</v>
      </c>
      <c r="E243" s="221" t="s">
        <v>378</v>
      </c>
      <c r="F243" s="222" t="s">
        <v>379</v>
      </c>
      <c r="G243" s="223" t="s">
        <v>134</v>
      </c>
      <c r="H243" s="224">
        <v>20</v>
      </c>
      <c r="I243" s="225"/>
      <c r="J243" s="226">
        <f>ROUND(I243*H243,2)</f>
        <v>0</v>
      </c>
      <c r="K243" s="222" t="s">
        <v>135</v>
      </c>
      <c r="L243" s="71"/>
      <c r="M243" s="227" t="s">
        <v>30</v>
      </c>
      <c r="N243" s="228" t="s">
        <v>46</v>
      </c>
      <c r="O243" s="46"/>
      <c r="P243" s="229">
        <f>O243*H243</f>
        <v>0</v>
      </c>
      <c r="Q243" s="229">
        <v>0.00072000000000000005</v>
      </c>
      <c r="R243" s="229">
        <f>Q243*H243</f>
        <v>0.014400000000000001</v>
      </c>
      <c r="S243" s="229">
        <v>0</v>
      </c>
      <c r="T243" s="230">
        <f>S243*H243</f>
        <v>0</v>
      </c>
      <c r="AR243" s="23" t="s">
        <v>136</v>
      </c>
      <c r="AT243" s="23" t="s">
        <v>131</v>
      </c>
      <c r="AU243" s="23" t="s">
        <v>137</v>
      </c>
      <c r="AY243" s="23" t="s">
        <v>128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137</v>
      </c>
      <c r="BK243" s="231">
        <f>ROUND(I243*H243,2)</f>
        <v>0</v>
      </c>
      <c r="BL243" s="23" t="s">
        <v>136</v>
      </c>
      <c r="BM243" s="23" t="s">
        <v>380</v>
      </c>
    </row>
    <row r="244" s="1" customFormat="1">
      <c r="B244" s="45"/>
      <c r="C244" s="73"/>
      <c r="D244" s="232" t="s">
        <v>139</v>
      </c>
      <c r="E244" s="73"/>
      <c r="F244" s="233" t="s">
        <v>381</v>
      </c>
      <c r="G244" s="73"/>
      <c r="H244" s="73"/>
      <c r="I244" s="190"/>
      <c r="J244" s="73"/>
      <c r="K244" s="73"/>
      <c r="L244" s="71"/>
      <c r="M244" s="234"/>
      <c r="N244" s="46"/>
      <c r="O244" s="46"/>
      <c r="P244" s="46"/>
      <c r="Q244" s="46"/>
      <c r="R244" s="46"/>
      <c r="S244" s="46"/>
      <c r="T244" s="94"/>
      <c r="AT244" s="23" t="s">
        <v>139</v>
      </c>
      <c r="AU244" s="23" t="s">
        <v>137</v>
      </c>
    </row>
    <row r="245" s="11" customFormat="1">
      <c r="B245" s="235"/>
      <c r="C245" s="236"/>
      <c r="D245" s="232" t="s">
        <v>141</v>
      </c>
      <c r="E245" s="237" t="s">
        <v>30</v>
      </c>
      <c r="F245" s="238" t="s">
        <v>382</v>
      </c>
      <c r="G245" s="236"/>
      <c r="H245" s="237" t="s">
        <v>30</v>
      </c>
      <c r="I245" s="239"/>
      <c r="J245" s="236"/>
      <c r="K245" s="236"/>
      <c r="L245" s="240"/>
      <c r="M245" s="241"/>
      <c r="N245" s="242"/>
      <c r="O245" s="242"/>
      <c r="P245" s="242"/>
      <c r="Q245" s="242"/>
      <c r="R245" s="242"/>
      <c r="S245" s="242"/>
      <c r="T245" s="243"/>
      <c r="AT245" s="244" t="s">
        <v>141</v>
      </c>
      <c r="AU245" s="244" t="s">
        <v>137</v>
      </c>
      <c r="AV245" s="11" t="s">
        <v>82</v>
      </c>
      <c r="AW245" s="11" t="s">
        <v>37</v>
      </c>
      <c r="AX245" s="11" t="s">
        <v>74</v>
      </c>
      <c r="AY245" s="244" t="s">
        <v>128</v>
      </c>
    </row>
    <row r="246" s="11" customFormat="1">
      <c r="B246" s="235"/>
      <c r="C246" s="236"/>
      <c r="D246" s="232" t="s">
        <v>141</v>
      </c>
      <c r="E246" s="237" t="s">
        <v>30</v>
      </c>
      <c r="F246" s="238" t="s">
        <v>383</v>
      </c>
      <c r="G246" s="236"/>
      <c r="H246" s="237" t="s">
        <v>30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AT246" s="244" t="s">
        <v>141</v>
      </c>
      <c r="AU246" s="244" t="s">
        <v>137</v>
      </c>
      <c r="AV246" s="11" t="s">
        <v>82</v>
      </c>
      <c r="AW246" s="11" t="s">
        <v>37</v>
      </c>
      <c r="AX246" s="11" t="s">
        <v>74</v>
      </c>
      <c r="AY246" s="244" t="s">
        <v>128</v>
      </c>
    </row>
    <row r="247" s="12" customFormat="1">
      <c r="B247" s="245"/>
      <c r="C247" s="246"/>
      <c r="D247" s="232" t="s">
        <v>141</v>
      </c>
      <c r="E247" s="247" t="s">
        <v>30</v>
      </c>
      <c r="F247" s="248" t="s">
        <v>183</v>
      </c>
      <c r="G247" s="246"/>
      <c r="H247" s="249">
        <v>20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AT247" s="255" t="s">
        <v>141</v>
      </c>
      <c r="AU247" s="255" t="s">
        <v>137</v>
      </c>
      <c r="AV247" s="12" t="s">
        <v>137</v>
      </c>
      <c r="AW247" s="12" t="s">
        <v>37</v>
      </c>
      <c r="AX247" s="12" t="s">
        <v>82</v>
      </c>
      <c r="AY247" s="255" t="s">
        <v>128</v>
      </c>
    </row>
    <row r="248" s="10" customFormat="1" ht="29.88" customHeight="1">
      <c r="B248" s="204"/>
      <c r="C248" s="205"/>
      <c r="D248" s="206" t="s">
        <v>73</v>
      </c>
      <c r="E248" s="218" t="s">
        <v>384</v>
      </c>
      <c r="F248" s="218" t="s">
        <v>385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SUM(P249:P264)</f>
        <v>0</v>
      </c>
      <c r="Q248" s="212"/>
      <c r="R248" s="213">
        <f>SUM(R249:R264)</f>
        <v>0.08058499999999999</v>
      </c>
      <c r="S248" s="212"/>
      <c r="T248" s="214">
        <f>SUM(T249:T264)</f>
        <v>0.011780000000000001</v>
      </c>
      <c r="AR248" s="215" t="s">
        <v>137</v>
      </c>
      <c r="AT248" s="216" t="s">
        <v>73</v>
      </c>
      <c r="AU248" s="216" t="s">
        <v>82</v>
      </c>
      <c r="AY248" s="215" t="s">
        <v>128</v>
      </c>
      <c r="BK248" s="217">
        <f>SUM(BK249:BK264)</f>
        <v>0</v>
      </c>
    </row>
    <row r="249" s="1" customFormat="1" ht="25.5" customHeight="1">
      <c r="B249" s="45"/>
      <c r="C249" s="220" t="s">
        <v>386</v>
      </c>
      <c r="D249" s="220" t="s">
        <v>131</v>
      </c>
      <c r="E249" s="221" t="s">
        <v>387</v>
      </c>
      <c r="F249" s="222" t="s">
        <v>388</v>
      </c>
      <c r="G249" s="223" t="s">
        <v>134</v>
      </c>
      <c r="H249" s="224">
        <v>83.5</v>
      </c>
      <c r="I249" s="225"/>
      <c r="J249" s="226">
        <f>ROUND(I249*H249,2)</f>
        <v>0</v>
      </c>
      <c r="K249" s="222" t="s">
        <v>135</v>
      </c>
      <c r="L249" s="71"/>
      <c r="M249" s="227" t="s">
        <v>30</v>
      </c>
      <c r="N249" s="228" t="s">
        <v>46</v>
      </c>
      <c r="O249" s="46"/>
      <c r="P249" s="229">
        <f>O249*H249</f>
        <v>0</v>
      </c>
      <c r="Q249" s="229">
        <v>0.00029</v>
      </c>
      <c r="R249" s="229">
        <f>Q249*H249</f>
        <v>0.024215</v>
      </c>
      <c r="S249" s="229">
        <v>0</v>
      </c>
      <c r="T249" s="230">
        <f>S249*H249</f>
        <v>0</v>
      </c>
      <c r="AR249" s="23" t="s">
        <v>249</v>
      </c>
      <c r="AT249" s="23" t="s">
        <v>131</v>
      </c>
      <c r="AU249" s="23" t="s">
        <v>137</v>
      </c>
      <c r="AY249" s="23" t="s">
        <v>128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23" t="s">
        <v>137</v>
      </c>
      <c r="BK249" s="231">
        <f>ROUND(I249*H249,2)</f>
        <v>0</v>
      </c>
      <c r="BL249" s="23" t="s">
        <v>249</v>
      </c>
      <c r="BM249" s="23" t="s">
        <v>389</v>
      </c>
    </row>
    <row r="250" s="1" customFormat="1">
      <c r="B250" s="45"/>
      <c r="C250" s="73"/>
      <c r="D250" s="232" t="s">
        <v>139</v>
      </c>
      <c r="E250" s="73"/>
      <c r="F250" s="233" t="s">
        <v>390</v>
      </c>
      <c r="G250" s="73"/>
      <c r="H250" s="73"/>
      <c r="I250" s="190"/>
      <c r="J250" s="73"/>
      <c r="K250" s="73"/>
      <c r="L250" s="71"/>
      <c r="M250" s="234"/>
      <c r="N250" s="46"/>
      <c r="O250" s="46"/>
      <c r="P250" s="46"/>
      <c r="Q250" s="46"/>
      <c r="R250" s="46"/>
      <c r="S250" s="46"/>
      <c r="T250" s="94"/>
      <c r="AT250" s="23" t="s">
        <v>139</v>
      </c>
      <c r="AU250" s="23" t="s">
        <v>137</v>
      </c>
    </row>
    <row r="251" s="11" customFormat="1">
      <c r="B251" s="235"/>
      <c r="C251" s="236"/>
      <c r="D251" s="232" t="s">
        <v>141</v>
      </c>
      <c r="E251" s="237" t="s">
        <v>30</v>
      </c>
      <c r="F251" s="238" t="s">
        <v>391</v>
      </c>
      <c r="G251" s="236"/>
      <c r="H251" s="237" t="s">
        <v>30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AT251" s="244" t="s">
        <v>141</v>
      </c>
      <c r="AU251" s="244" t="s">
        <v>137</v>
      </c>
      <c r="AV251" s="11" t="s">
        <v>82</v>
      </c>
      <c r="AW251" s="11" t="s">
        <v>37</v>
      </c>
      <c r="AX251" s="11" t="s">
        <v>74</v>
      </c>
      <c r="AY251" s="244" t="s">
        <v>128</v>
      </c>
    </row>
    <row r="252" s="11" customFormat="1">
      <c r="B252" s="235"/>
      <c r="C252" s="236"/>
      <c r="D252" s="232" t="s">
        <v>141</v>
      </c>
      <c r="E252" s="237" t="s">
        <v>30</v>
      </c>
      <c r="F252" s="238" t="s">
        <v>392</v>
      </c>
      <c r="G252" s="236"/>
      <c r="H252" s="237" t="s">
        <v>30</v>
      </c>
      <c r="I252" s="239"/>
      <c r="J252" s="236"/>
      <c r="K252" s="236"/>
      <c r="L252" s="240"/>
      <c r="M252" s="241"/>
      <c r="N252" s="242"/>
      <c r="O252" s="242"/>
      <c r="P252" s="242"/>
      <c r="Q252" s="242"/>
      <c r="R252" s="242"/>
      <c r="S252" s="242"/>
      <c r="T252" s="243"/>
      <c r="AT252" s="244" t="s">
        <v>141</v>
      </c>
      <c r="AU252" s="244" t="s">
        <v>137</v>
      </c>
      <c r="AV252" s="11" t="s">
        <v>82</v>
      </c>
      <c r="AW252" s="11" t="s">
        <v>37</v>
      </c>
      <c r="AX252" s="11" t="s">
        <v>74</v>
      </c>
      <c r="AY252" s="244" t="s">
        <v>128</v>
      </c>
    </row>
    <row r="253" s="12" customFormat="1">
      <c r="B253" s="245"/>
      <c r="C253" s="246"/>
      <c r="D253" s="232" t="s">
        <v>141</v>
      </c>
      <c r="E253" s="247" t="s">
        <v>30</v>
      </c>
      <c r="F253" s="248" t="s">
        <v>393</v>
      </c>
      <c r="G253" s="246"/>
      <c r="H253" s="249">
        <v>45.5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AT253" s="255" t="s">
        <v>141</v>
      </c>
      <c r="AU253" s="255" t="s">
        <v>137</v>
      </c>
      <c r="AV253" s="12" t="s">
        <v>137</v>
      </c>
      <c r="AW253" s="12" t="s">
        <v>37</v>
      </c>
      <c r="AX253" s="12" t="s">
        <v>74</v>
      </c>
      <c r="AY253" s="255" t="s">
        <v>128</v>
      </c>
    </row>
    <row r="254" s="11" customFormat="1">
      <c r="B254" s="235"/>
      <c r="C254" s="236"/>
      <c r="D254" s="232" t="s">
        <v>141</v>
      </c>
      <c r="E254" s="237" t="s">
        <v>30</v>
      </c>
      <c r="F254" s="238" t="s">
        <v>394</v>
      </c>
      <c r="G254" s="236"/>
      <c r="H254" s="237" t="s">
        <v>30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141</v>
      </c>
      <c r="AU254" s="244" t="s">
        <v>137</v>
      </c>
      <c r="AV254" s="11" t="s">
        <v>82</v>
      </c>
      <c r="AW254" s="11" t="s">
        <v>37</v>
      </c>
      <c r="AX254" s="11" t="s">
        <v>74</v>
      </c>
      <c r="AY254" s="244" t="s">
        <v>128</v>
      </c>
    </row>
    <row r="255" s="12" customFormat="1">
      <c r="B255" s="245"/>
      <c r="C255" s="246"/>
      <c r="D255" s="232" t="s">
        <v>141</v>
      </c>
      <c r="E255" s="247" t="s">
        <v>30</v>
      </c>
      <c r="F255" s="248" t="s">
        <v>395</v>
      </c>
      <c r="G255" s="246"/>
      <c r="H255" s="249">
        <v>38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AT255" s="255" t="s">
        <v>141</v>
      </c>
      <c r="AU255" s="255" t="s">
        <v>137</v>
      </c>
      <c r="AV255" s="12" t="s">
        <v>137</v>
      </c>
      <c r="AW255" s="12" t="s">
        <v>37</v>
      </c>
      <c r="AX255" s="12" t="s">
        <v>74</v>
      </c>
      <c r="AY255" s="255" t="s">
        <v>128</v>
      </c>
    </row>
    <row r="256" s="13" customFormat="1">
      <c r="B256" s="256"/>
      <c r="C256" s="257"/>
      <c r="D256" s="232" t="s">
        <v>141</v>
      </c>
      <c r="E256" s="258" t="s">
        <v>30</v>
      </c>
      <c r="F256" s="259" t="s">
        <v>177</v>
      </c>
      <c r="G256" s="257"/>
      <c r="H256" s="260">
        <v>83.5</v>
      </c>
      <c r="I256" s="261"/>
      <c r="J256" s="257"/>
      <c r="K256" s="257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141</v>
      </c>
      <c r="AU256" s="266" t="s">
        <v>137</v>
      </c>
      <c r="AV256" s="13" t="s">
        <v>136</v>
      </c>
      <c r="AW256" s="13" t="s">
        <v>37</v>
      </c>
      <c r="AX256" s="13" t="s">
        <v>82</v>
      </c>
      <c r="AY256" s="266" t="s">
        <v>128</v>
      </c>
    </row>
    <row r="257" s="1" customFormat="1" ht="25.5" customHeight="1">
      <c r="B257" s="45"/>
      <c r="C257" s="220" t="s">
        <v>396</v>
      </c>
      <c r="D257" s="220" t="s">
        <v>131</v>
      </c>
      <c r="E257" s="221" t="s">
        <v>397</v>
      </c>
      <c r="F257" s="222" t="s">
        <v>398</v>
      </c>
      <c r="G257" s="223" t="s">
        <v>134</v>
      </c>
      <c r="H257" s="224">
        <v>83.5</v>
      </c>
      <c r="I257" s="225"/>
      <c r="J257" s="226">
        <f>ROUND(I257*H257,2)</f>
        <v>0</v>
      </c>
      <c r="K257" s="222" t="s">
        <v>135</v>
      </c>
      <c r="L257" s="71"/>
      <c r="M257" s="227" t="s">
        <v>30</v>
      </c>
      <c r="N257" s="228" t="s">
        <v>46</v>
      </c>
      <c r="O257" s="46"/>
      <c r="P257" s="229">
        <f>O257*H257</f>
        <v>0</v>
      </c>
      <c r="Q257" s="229">
        <v>1.0000000000000001E-05</v>
      </c>
      <c r="R257" s="229">
        <f>Q257*H257</f>
        <v>0.00083500000000000002</v>
      </c>
      <c r="S257" s="229">
        <v>0</v>
      </c>
      <c r="T257" s="230">
        <f>S257*H257</f>
        <v>0</v>
      </c>
      <c r="AR257" s="23" t="s">
        <v>249</v>
      </c>
      <c r="AT257" s="23" t="s">
        <v>131</v>
      </c>
      <c r="AU257" s="23" t="s">
        <v>137</v>
      </c>
      <c r="AY257" s="23" t="s">
        <v>128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23" t="s">
        <v>137</v>
      </c>
      <c r="BK257" s="231">
        <f>ROUND(I257*H257,2)</f>
        <v>0</v>
      </c>
      <c r="BL257" s="23" t="s">
        <v>249</v>
      </c>
      <c r="BM257" s="23" t="s">
        <v>399</v>
      </c>
    </row>
    <row r="258" s="1" customFormat="1">
      <c r="B258" s="45"/>
      <c r="C258" s="73"/>
      <c r="D258" s="232" t="s">
        <v>139</v>
      </c>
      <c r="E258" s="73"/>
      <c r="F258" s="233" t="s">
        <v>400</v>
      </c>
      <c r="G258" s="73"/>
      <c r="H258" s="73"/>
      <c r="I258" s="190"/>
      <c r="J258" s="73"/>
      <c r="K258" s="73"/>
      <c r="L258" s="71"/>
      <c r="M258" s="234"/>
      <c r="N258" s="46"/>
      <c r="O258" s="46"/>
      <c r="P258" s="46"/>
      <c r="Q258" s="46"/>
      <c r="R258" s="46"/>
      <c r="S258" s="46"/>
      <c r="T258" s="94"/>
      <c r="AT258" s="23" t="s">
        <v>139</v>
      </c>
      <c r="AU258" s="23" t="s">
        <v>137</v>
      </c>
    </row>
    <row r="259" s="1" customFormat="1" ht="16.5" customHeight="1">
      <c r="B259" s="45"/>
      <c r="C259" s="220" t="s">
        <v>401</v>
      </c>
      <c r="D259" s="220" t="s">
        <v>131</v>
      </c>
      <c r="E259" s="221" t="s">
        <v>402</v>
      </c>
      <c r="F259" s="222" t="s">
        <v>403</v>
      </c>
      <c r="G259" s="223" t="s">
        <v>134</v>
      </c>
      <c r="H259" s="224">
        <v>83.5</v>
      </c>
      <c r="I259" s="225"/>
      <c r="J259" s="226">
        <f>ROUND(I259*H259,2)</f>
        <v>0</v>
      </c>
      <c r="K259" s="222" t="s">
        <v>135</v>
      </c>
      <c r="L259" s="71"/>
      <c r="M259" s="227" t="s">
        <v>30</v>
      </c>
      <c r="N259" s="228" t="s">
        <v>46</v>
      </c>
      <c r="O259" s="46"/>
      <c r="P259" s="229">
        <f>O259*H259</f>
        <v>0</v>
      </c>
      <c r="Q259" s="229">
        <v>0.00021000000000000001</v>
      </c>
      <c r="R259" s="229">
        <f>Q259*H259</f>
        <v>0.017535000000000002</v>
      </c>
      <c r="S259" s="229">
        <v>0</v>
      </c>
      <c r="T259" s="230">
        <f>S259*H259</f>
        <v>0</v>
      </c>
      <c r="AR259" s="23" t="s">
        <v>249</v>
      </c>
      <c r="AT259" s="23" t="s">
        <v>131</v>
      </c>
      <c r="AU259" s="23" t="s">
        <v>137</v>
      </c>
      <c r="AY259" s="23" t="s">
        <v>128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137</v>
      </c>
      <c r="BK259" s="231">
        <f>ROUND(I259*H259,2)</f>
        <v>0</v>
      </c>
      <c r="BL259" s="23" t="s">
        <v>249</v>
      </c>
      <c r="BM259" s="23" t="s">
        <v>404</v>
      </c>
    </row>
    <row r="260" s="1" customFormat="1">
      <c r="B260" s="45"/>
      <c r="C260" s="73"/>
      <c r="D260" s="232" t="s">
        <v>139</v>
      </c>
      <c r="E260" s="73"/>
      <c r="F260" s="233" t="s">
        <v>405</v>
      </c>
      <c r="G260" s="73"/>
      <c r="H260" s="73"/>
      <c r="I260" s="190"/>
      <c r="J260" s="73"/>
      <c r="K260" s="73"/>
      <c r="L260" s="71"/>
      <c r="M260" s="234"/>
      <c r="N260" s="46"/>
      <c r="O260" s="46"/>
      <c r="P260" s="46"/>
      <c r="Q260" s="46"/>
      <c r="R260" s="46"/>
      <c r="S260" s="46"/>
      <c r="T260" s="94"/>
      <c r="AT260" s="23" t="s">
        <v>139</v>
      </c>
      <c r="AU260" s="23" t="s">
        <v>137</v>
      </c>
    </row>
    <row r="261" s="1" customFormat="1" ht="16.5" customHeight="1">
      <c r="B261" s="45"/>
      <c r="C261" s="220" t="s">
        <v>406</v>
      </c>
      <c r="D261" s="220" t="s">
        <v>131</v>
      </c>
      <c r="E261" s="221" t="s">
        <v>407</v>
      </c>
      <c r="F261" s="222" t="s">
        <v>408</v>
      </c>
      <c r="G261" s="223" t="s">
        <v>134</v>
      </c>
      <c r="H261" s="224">
        <v>38</v>
      </c>
      <c r="I261" s="225"/>
      <c r="J261" s="226">
        <f>ROUND(I261*H261,2)</f>
        <v>0</v>
      </c>
      <c r="K261" s="222" t="s">
        <v>135</v>
      </c>
      <c r="L261" s="71"/>
      <c r="M261" s="227" t="s">
        <v>30</v>
      </c>
      <c r="N261" s="228" t="s">
        <v>46</v>
      </c>
      <c r="O261" s="46"/>
      <c r="P261" s="229">
        <f>O261*H261</f>
        <v>0</v>
      </c>
      <c r="Q261" s="229">
        <v>0.001</v>
      </c>
      <c r="R261" s="229">
        <f>Q261*H261</f>
        <v>0.037999999999999999</v>
      </c>
      <c r="S261" s="229">
        <v>0.00031</v>
      </c>
      <c r="T261" s="230">
        <f>S261*H261</f>
        <v>0.011780000000000001</v>
      </c>
      <c r="AR261" s="23" t="s">
        <v>249</v>
      </c>
      <c r="AT261" s="23" t="s">
        <v>131</v>
      </c>
      <c r="AU261" s="23" t="s">
        <v>137</v>
      </c>
      <c r="AY261" s="23" t="s">
        <v>128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23" t="s">
        <v>137</v>
      </c>
      <c r="BK261" s="231">
        <f>ROUND(I261*H261,2)</f>
        <v>0</v>
      </c>
      <c r="BL261" s="23" t="s">
        <v>249</v>
      </c>
      <c r="BM261" s="23" t="s">
        <v>409</v>
      </c>
    </row>
    <row r="262" s="1" customFormat="1">
      <c r="B262" s="45"/>
      <c r="C262" s="73"/>
      <c r="D262" s="232" t="s">
        <v>139</v>
      </c>
      <c r="E262" s="73"/>
      <c r="F262" s="233" t="s">
        <v>410</v>
      </c>
      <c r="G262" s="73"/>
      <c r="H262" s="73"/>
      <c r="I262" s="190"/>
      <c r="J262" s="73"/>
      <c r="K262" s="73"/>
      <c r="L262" s="71"/>
      <c r="M262" s="234"/>
      <c r="N262" s="46"/>
      <c r="O262" s="46"/>
      <c r="P262" s="46"/>
      <c r="Q262" s="46"/>
      <c r="R262" s="46"/>
      <c r="S262" s="46"/>
      <c r="T262" s="94"/>
      <c r="AT262" s="23" t="s">
        <v>139</v>
      </c>
      <c r="AU262" s="23" t="s">
        <v>137</v>
      </c>
    </row>
    <row r="263" s="11" customFormat="1">
      <c r="B263" s="235"/>
      <c r="C263" s="236"/>
      <c r="D263" s="232" t="s">
        <v>141</v>
      </c>
      <c r="E263" s="237" t="s">
        <v>30</v>
      </c>
      <c r="F263" s="238" t="s">
        <v>411</v>
      </c>
      <c r="G263" s="236"/>
      <c r="H263" s="237" t="s">
        <v>30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141</v>
      </c>
      <c r="AU263" s="244" t="s">
        <v>137</v>
      </c>
      <c r="AV263" s="11" t="s">
        <v>82</v>
      </c>
      <c r="AW263" s="11" t="s">
        <v>37</v>
      </c>
      <c r="AX263" s="11" t="s">
        <v>74</v>
      </c>
      <c r="AY263" s="244" t="s">
        <v>128</v>
      </c>
    </row>
    <row r="264" s="12" customFormat="1">
      <c r="B264" s="245"/>
      <c r="C264" s="246"/>
      <c r="D264" s="232" t="s">
        <v>141</v>
      </c>
      <c r="E264" s="247" t="s">
        <v>30</v>
      </c>
      <c r="F264" s="248" t="s">
        <v>395</v>
      </c>
      <c r="G264" s="246"/>
      <c r="H264" s="249">
        <v>38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AT264" s="255" t="s">
        <v>141</v>
      </c>
      <c r="AU264" s="255" t="s">
        <v>137</v>
      </c>
      <c r="AV264" s="12" t="s">
        <v>137</v>
      </c>
      <c r="AW264" s="12" t="s">
        <v>37</v>
      </c>
      <c r="AX264" s="12" t="s">
        <v>82</v>
      </c>
      <c r="AY264" s="255" t="s">
        <v>128</v>
      </c>
    </row>
    <row r="265" s="10" customFormat="1" ht="29.88" customHeight="1">
      <c r="B265" s="204"/>
      <c r="C265" s="205"/>
      <c r="D265" s="206" t="s">
        <v>73</v>
      </c>
      <c r="E265" s="218" t="s">
        <v>412</v>
      </c>
      <c r="F265" s="218" t="s">
        <v>413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SUM(P266:P279)</f>
        <v>0</v>
      </c>
      <c r="Q265" s="212"/>
      <c r="R265" s="213">
        <f>SUM(R266:R279)</f>
        <v>0.1066</v>
      </c>
      <c r="S265" s="212"/>
      <c r="T265" s="214">
        <f>SUM(T266:T279)</f>
        <v>0</v>
      </c>
      <c r="AR265" s="215" t="s">
        <v>137</v>
      </c>
      <c r="AT265" s="216" t="s">
        <v>73</v>
      </c>
      <c r="AU265" s="216" t="s">
        <v>82</v>
      </c>
      <c r="AY265" s="215" t="s">
        <v>128</v>
      </c>
      <c r="BK265" s="217">
        <f>SUM(BK266:BK279)</f>
        <v>0</v>
      </c>
    </row>
    <row r="266" s="1" customFormat="1" ht="16.5" customHeight="1">
      <c r="B266" s="45"/>
      <c r="C266" s="220" t="s">
        <v>414</v>
      </c>
      <c r="D266" s="220" t="s">
        <v>131</v>
      </c>
      <c r="E266" s="221" t="s">
        <v>415</v>
      </c>
      <c r="F266" s="222" t="s">
        <v>416</v>
      </c>
      <c r="G266" s="223" t="s">
        <v>134</v>
      </c>
      <c r="H266" s="224">
        <v>82</v>
      </c>
      <c r="I266" s="225"/>
      <c r="J266" s="226">
        <f>ROUND(I266*H266,2)</f>
        <v>0</v>
      </c>
      <c r="K266" s="222" t="s">
        <v>135</v>
      </c>
      <c r="L266" s="71"/>
      <c r="M266" s="227" t="s">
        <v>30</v>
      </c>
      <c r="N266" s="228" t="s">
        <v>46</v>
      </c>
      <c r="O266" s="46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AR266" s="23" t="s">
        <v>249</v>
      </c>
      <c r="AT266" s="23" t="s">
        <v>131</v>
      </c>
      <c r="AU266" s="23" t="s">
        <v>137</v>
      </c>
      <c r="AY266" s="23" t="s">
        <v>128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23" t="s">
        <v>137</v>
      </c>
      <c r="BK266" s="231">
        <f>ROUND(I266*H266,2)</f>
        <v>0</v>
      </c>
      <c r="BL266" s="23" t="s">
        <v>249</v>
      </c>
      <c r="BM266" s="23" t="s">
        <v>417</v>
      </c>
    </row>
    <row r="267" s="1" customFormat="1">
      <c r="B267" s="45"/>
      <c r="C267" s="73"/>
      <c r="D267" s="232" t="s">
        <v>139</v>
      </c>
      <c r="E267" s="73"/>
      <c r="F267" s="233" t="s">
        <v>418</v>
      </c>
      <c r="G267" s="73"/>
      <c r="H267" s="73"/>
      <c r="I267" s="190"/>
      <c r="J267" s="73"/>
      <c r="K267" s="73"/>
      <c r="L267" s="71"/>
      <c r="M267" s="234"/>
      <c r="N267" s="46"/>
      <c r="O267" s="46"/>
      <c r="P267" s="46"/>
      <c r="Q267" s="46"/>
      <c r="R267" s="46"/>
      <c r="S267" s="46"/>
      <c r="T267" s="94"/>
      <c r="AT267" s="23" t="s">
        <v>139</v>
      </c>
      <c r="AU267" s="23" t="s">
        <v>137</v>
      </c>
    </row>
    <row r="268" s="11" customFormat="1">
      <c r="B268" s="235"/>
      <c r="C268" s="236"/>
      <c r="D268" s="232" t="s">
        <v>141</v>
      </c>
      <c r="E268" s="237" t="s">
        <v>30</v>
      </c>
      <c r="F268" s="238" t="s">
        <v>419</v>
      </c>
      <c r="G268" s="236"/>
      <c r="H268" s="237" t="s">
        <v>30</v>
      </c>
      <c r="I268" s="239"/>
      <c r="J268" s="236"/>
      <c r="K268" s="236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141</v>
      </c>
      <c r="AU268" s="244" t="s">
        <v>137</v>
      </c>
      <c r="AV268" s="11" t="s">
        <v>82</v>
      </c>
      <c r="AW268" s="11" t="s">
        <v>37</v>
      </c>
      <c r="AX268" s="11" t="s">
        <v>74</v>
      </c>
      <c r="AY268" s="244" t="s">
        <v>128</v>
      </c>
    </row>
    <row r="269" s="12" customFormat="1">
      <c r="B269" s="245"/>
      <c r="C269" s="246"/>
      <c r="D269" s="232" t="s">
        <v>141</v>
      </c>
      <c r="E269" s="247" t="s">
        <v>30</v>
      </c>
      <c r="F269" s="248" t="s">
        <v>420</v>
      </c>
      <c r="G269" s="246"/>
      <c r="H269" s="249">
        <v>81.977000000000004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AT269" s="255" t="s">
        <v>141</v>
      </c>
      <c r="AU269" s="255" t="s">
        <v>137</v>
      </c>
      <c r="AV269" s="12" t="s">
        <v>137</v>
      </c>
      <c r="AW269" s="12" t="s">
        <v>37</v>
      </c>
      <c r="AX269" s="12" t="s">
        <v>74</v>
      </c>
      <c r="AY269" s="255" t="s">
        <v>128</v>
      </c>
    </row>
    <row r="270" s="12" customFormat="1">
      <c r="B270" s="245"/>
      <c r="C270" s="246"/>
      <c r="D270" s="232" t="s">
        <v>141</v>
      </c>
      <c r="E270" s="247" t="s">
        <v>30</v>
      </c>
      <c r="F270" s="248" t="s">
        <v>421</v>
      </c>
      <c r="G270" s="246"/>
      <c r="H270" s="249">
        <v>0.023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AT270" s="255" t="s">
        <v>141</v>
      </c>
      <c r="AU270" s="255" t="s">
        <v>137</v>
      </c>
      <c r="AV270" s="12" t="s">
        <v>137</v>
      </c>
      <c r="AW270" s="12" t="s">
        <v>37</v>
      </c>
      <c r="AX270" s="12" t="s">
        <v>74</v>
      </c>
      <c r="AY270" s="255" t="s">
        <v>128</v>
      </c>
    </row>
    <row r="271" s="13" customFormat="1">
      <c r="B271" s="256"/>
      <c r="C271" s="257"/>
      <c r="D271" s="232" t="s">
        <v>141</v>
      </c>
      <c r="E271" s="258" t="s">
        <v>30</v>
      </c>
      <c r="F271" s="259" t="s">
        <v>177</v>
      </c>
      <c r="G271" s="257"/>
      <c r="H271" s="260">
        <v>82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AT271" s="266" t="s">
        <v>141</v>
      </c>
      <c r="AU271" s="266" t="s">
        <v>137</v>
      </c>
      <c r="AV271" s="13" t="s">
        <v>136</v>
      </c>
      <c r="AW271" s="13" t="s">
        <v>37</v>
      </c>
      <c r="AX271" s="13" t="s">
        <v>82</v>
      </c>
      <c r="AY271" s="266" t="s">
        <v>128</v>
      </c>
    </row>
    <row r="272" s="1" customFormat="1" ht="16.5" customHeight="1">
      <c r="B272" s="45"/>
      <c r="C272" s="267" t="s">
        <v>422</v>
      </c>
      <c r="D272" s="267" t="s">
        <v>292</v>
      </c>
      <c r="E272" s="268" t="s">
        <v>423</v>
      </c>
      <c r="F272" s="269" t="s">
        <v>424</v>
      </c>
      <c r="G272" s="270" t="s">
        <v>134</v>
      </c>
      <c r="H272" s="271">
        <v>82</v>
      </c>
      <c r="I272" s="272"/>
      <c r="J272" s="273">
        <f>ROUND(I272*H272,2)</f>
        <v>0</v>
      </c>
      <c r="K272" s="269" t="s">
        <v>135</v>
      </c>
      <c r="L272" s="274"/>
      <c r="M272" s="275" t="s">
        <v>30</v>
      </c>
      <c r="N272" s="276" t="s">
        <v>46</v>
      </c>
      <c r="O272" s="46"/>
      <c r="P272" s="229">
        <f>O272*H272</f>
        <v>0</v>
      </c>
      <c r="Q272" s="229">
        <v>0.0012999999999999999</v>
      </c>
      <c r="R272" s="229">
        <f>Q272*H272</f>
        <v>0.1066</v>
      </c>
      <c r="S272" s="229">
        <v>0</v>
      </c>
      <c r="T272" s="230">
        <f>S272*H272</f>
        <v>0</v>
      </c>
      <c r="AR272" s="23" t="s">
        <v>359</v>
      </c>
      <c r="AT272" s="23" t="s">
        <v>292</v>
      </c>
      <c r="AU272" s="23" t="s">
        <v>137</v>
      </c>
      <c r="AY272" s="23" t="s">
        <v>128</v>
      </c>
      <c r="BE272" s="231">
        <f>IF(N272="základní",J272,0)</f>
        <v>0</v>
      </c>
      <c r="BF272" s="231">
        <f>IF(N272="snížená",J272,0)</f>
        <v>0</v>
      </c>
      <c r="BG272" s="231">
        <f>IF(N272="zákl. přenesená",J272,0)</f>
        <v>0</v>
      </c>
      <c r="BH272" s="231">
        <f>IF(N272="sníž. přenesená",J272,0)</f>
        <v>0</v>
      </c>
      <c r="BI272" s="231">
        <f>IF(N272="nulová",J272,0)</f>
        <v>0</v>
      </c>
      <c r="BJ272" s="23" t="s">
        <v>137</v>
      </c>
      <c r="BK272" s="231">
        <f>ROUND(I272*H272,2)</f>
        <v>0</v>
      </c>
      <c r="BL272" s="23" t="s">
        <v>249</v>
      </c>
      <c r="BM272" s="23" t="s">
        <v>425</v>
      </c>
    </row>
    <row r="273" s="1" customFormat="1">
      <c r="B273" s="45"/>
      <c r="C273" s="73"/>
      <c r="D273" s="232" t="s">
        <v>139</v>
      </c>
      <c r="E273" s="73"/>
      <c r="F273" s="233" t="s">
        <v>426</v>
      </c>
      <c r="G273" s="73"/>
      <c r="H273" s="73"/>
      <c r="I273" s="190"/>
      <c r="J273" s="73"/>
      <c r="K273" s="73"/>
      <c r="L273" s="71"/>
      <c r="M273" s="234"/>
      <c r="N273" s="46"/>
      <c r="O273" s="46"/>
      <c r="P273" s="46"/>
      <c r="Q273" s="46"/>
      <c r="R273" s="46"/>
      <c r="S273" s="46"/>
      <c r="T273" s="94"/>
      <c r="AT273" s="23" t="s">
        <v>139</v>
      </c>
      <c r="AU273" s="23" t="s">
        <v>137</v>
      </c>
    </row>
    <row r="274" s="11" customFormat="1">
      <c r="B274" s="235"/>
      <c r="C274" s="236"/>
      <c r="D274" s="232" t="s">
        <v>141</v>
      </c>
      <c r="E274" s="237" t="s">
        <v>30</v>
      </c>
      <c r="F274" s="238" t="s">
        <v>427</v>
      </c>
      <c r="G274" s="236"/>
      <c r="H274" s="237" t="s">
        <v>30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AT274" s="244" t="s">
        <v>141</v>
      </c>
      <c r="AU274" s="244" t="s">
        <v>137</v>
      </c>
      <c r="AV274" s="11" t="s">
        <v>82</v>
      </c>
      <c r="AW274" s="11" t="s">
        <v>37</v>
      </c>
      <c r="AX274" s="11" t="s">
        <v>74</v>
      </c>
      <c r="AY274" s="244" t="s">
        <v>128</v>
      </c>
    </row>
    <row r="275" s="11" customFormat="1">
      <c r="B275" s="235"/>
      <c r="C275" s="236"/>
      <c r="D275" s="232" t="s">
        <v>141</v>
      </c>
      <c r="E275" s="237" t="s">
        <v>30</v>
      </c>
      <c r="F275" s="238" t="s">
        <v>428</v>
      </c>
      <c r="G275" s="236"/>
      <c r="H275" s="237" t="s">
        <v>30</v>
      </c>
      <c r="I275" s="239"/>
      <c r="J275" s="236"/>
      <c r="K275" s="236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141</v>
      </c>
      <c r="AU275" s="244" t="s">
        <v>137</v>
      </c>
      <c r="AV275" s="11" t="s">
        <v>82</v>
      </c>
      <c r="AW275" s="11" t="s">
        <v>37</v>
      </c>
      <c r="AX275" s="11" t="s">
        <v>74</v>
      </c>
      <c r="AY275" s="244" t="s">
        <v>128</v>
      </c>
    </row>
    <row r="276" s="11" customFormat="1">
      <c r="B276" s="235"/>
      <c r="C276" s="236"/>
      <c r="D276" s="232" t="s">
        <v>141</v>
      </c>
      <c r="E276" s="237" t="s">
        <v>30</v>
      </c>
      <c r="F276" s="238" t="s">
        <v>429</v>
      </c>
      <c r="G276" s="236"/>
      <c r="H276" s="237" t="s">
        <v>30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AT276" s="244" t="s">
        <v>141</v>
      </c>
      <c r="AU276" s="244" t="s">
        <v>137</v>
      </c>
      <c r="AV276" s="11" t="s">
        <v>82</v>
      </c>
      <c r="AW276" s="11" t="s">
        <v>37</v>
      </c>
      <c r="AX276" s="11" t="s">
        <v>74</v>
      </c>
      <c r="AY276" s="244" t="s">
        <v>128</v>
      </c>
    </row>
    <row r="277" s="12" customFormat="1">
      <c r="B277" s="245"/>
      <c r="C277" s="246"/>
      <c r="D277" s="232" t="s">
        <v>141</v>
      </c>
      <c r="E277" s="247" t="s">
        <v>30</v>
      </c>
      <c r="F277" s="248" t="s">
        <v>430</v>
      </c>
      <c r="G277" s="246"/>
      <c r="H277" s="249">
        <v>82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AT277" s="255" t="s">
        <v>141</v>
      </c>
      <c r="AU277" s="255" t="s">
        <v>137</v>
      </c>
      <c r="AV277" s="12" t="s">
        <v>137</v>
      </c>
      <c r="AW277" s="12" t="s">
        <v>37</v>
      </c>
      <c r="AX277" s="12" t="s">
        <v>82</v>
      </c>
      <c r="AY277" s="255" t="s">
        <v>128</v>
      </c>
    </row>
    <row r="278" s="1" customFormat="1" ht="16.5" customHeight="1">
      <c r="B278" s="45"/>
      <c r="C278" s="220" t="s">
        <v>431</v>
      </c>
      <c r="D278" s="220" t="s">
        <v>131</v>
      </c>
      <c r="E278" s="221" t="s">
        <v>432</v>
      </c>
      <c r="F278" s="222" t="s">
        <v>433</v>
      </c>
      <c r="G278" s="223" t="s">
        <v>242</v>
      </c>
      <c r="H278" s="224">
        <v>0.107</v>
      </c>
      <c r="I278" s="225"/>
      <c r="J278" s="226">
        <f>ROUND(I278*H278,2)</f>
        <v>0</v>
      </c>
      <c r="K278" s="222" t="s">
        <v>135</v>
      </c>
      <c r="L278" s="71"/>
      <c r="M278" s="227" t="s">
        <v>30</v>
      </c>
      <c r="N278" s="228" t="s">
        <v>46</v>
      </c>
      <c r="O278" s="46"/>
      <c r="P278" s="229">
        <f>O278*H278</f>
        <v>0</v>
      </c>
      <c r="Q278" s="229">
        <v>0</v>
      </c>
      <c r="R278" s="229">
        <f>Q278*H278</f>
        <v>0</v>
      </c>
      <c r="S278" s="229">
        <v>0</v>
      </c>
      <c r="T278" s="230">
        <f>S278*H278</f>
        <v>0</v>
      </c>
      <c r="AR278" s="23" t="s">
        <v>249</v>
      </c>
      <c r="AT278" s="23" t="s">
        <v>131</v>
      </c>
      <c r="AU278" s="23" t="s">
        <v>137</v>
      </c>
      <c r="AY278" s="23" t="s">
        <v>128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23" t="s">
        <v>137</v>
      </c>
      <c r="BK278" s="231">
        <f>ROUND(I278*H278,2)</f>
        <v>0</v>
      </c>
      <c r="BL278" s="23" t="s">
        <v>249</v>
      </c>
      <c r="BM278" s="23" t="s">
        <v>434</v>
      </c>
    </row>
    <row r="279" s="1" customFormat="1">
      <c r="B279" s="45"/>
      <c r="C279" s="73"/>
      <c r="D279" s="232" t="s">
        <v>139</v>
      </c>
      <c r="E279" s="73"/>
      <c r="F279" s="233" t="s">
        <v>435</v>
      </c>
      <c r="G279" s="73"/>
      <c r="H279" s="73"/>
      <c r="I279" s="190"/>
      <c r="J279" s="73"/>
      <c r="K279" s="73"/>
      <c r="L279" s="71"/>
      <c r="M279" s="277"/>
      <c r="N279" s="278"/>
      <c r="O279" s="278"/>
      <c r="P279" s="278"/>
      <c r="Q279" s="278"/>
      <c r="R279" s="278"/>
      <c r="S279" s="278"/>
      <c r="T279" s="279"/>
      <c r="AT279" s="23" t="s">
        <v>139</v>
      </c>
      <c r="AU279" s="23" t="s">
        <v>137</v>
      </c>
    </row>
    <row r="280" s="1" customFormat="1" ht="6.96" customHeight="1">
      <c r="B280" s="66"/>
      <c r="C280" s="67"/>
      <c r="D280" s="67"/>
      <c r="E280" s="67"/>
      <c r="F280" s="67"/>
      <c r="G280" s="67"/>
      <c r="H280" s="67"/>
      <c r="I280" s="165"/>
      <c r="J280" s="67"/>
      <c r="K280" s="67"/>
      <c r="L280" s="71"/>
    </row>
  </sheetData>
  <sheetProtection sheet="1" autoFilter="0" formatColumns="0" formatRows="0" objects="1" scenarios="1" spinCount="100000" saltValue="odIFnHBSjvn2XSEEL8z/suFb4s+757goNs1bnU1Ha/B+3vvV3Rv06SdI4YZU2dGH6oQfwm78fcSzBiVfjeoYuQ==" hashValue="huShK4OCzN3Z8/sp+TLptK6g1c9dEDRi1Wc8l4M+7aKPyI8L8hDmMso94aQIsSbBt2NbGo+T/Mqo7nn7TMjmpQ==" algorithmName="SHA-512" password="CC35"/>
  <autoFilter ref="C87:K279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5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0"/>
      <c r="B1" s="136"/>
      <c r="C1" s="136"/>
      <c r="D1" s="137" t="s">
        <v>1</v>
      </c>
      <c r="E1" s="136"/>
      <c r="F1" s="138" t="s">
        <v>87</v>
      </c>
      <c r="G1" s="138" t="s">
        <v>88</v>
      </c>
      <c r="H1" s="138"/>
      <c r="I1" s="139"/>
      <c r="J1" s="138" t="s">
        <v>89</v>
      </c>
      <c r="K1" s="137" t="s">
        <v>90</v>
      </c>
      <c r="L1" s="138" t="s">
        <v>91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ht="36.96" customHeight="1">
      <c r="L2"/>
      <c r="AT2" s="23" t="s">
        <v>86</v>
      </c>
    </row>
    <row r="3" ht="6.96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82</v>
      </c>
    </row>
    <row r="4" ht="36.96" customHeight="1">
      <c r="B4" s="27"/>
      <c r="C4" s="28"/>
      <c r="D4" s="29" t="s">
        <v>92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ht="6.96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ht="16.5" customHeight="1">
      <c r="B7" s="27"/>
      <c r="C7" s="28"/>
      <c r="D7" s="28"/>
      <c r="E7" s="142" t="str">
        <f>'Rekapitulace stavby'!K6</f>
        <v>Dům s pečovatelskou službou K.Vary, výměna části oken</v>
      </c>
      <c r="F7" s="39"/>
      <c r="G7" s="39"/>
      <c r="H7" s="39"/>
      <c r="I7" s="141"/>
      <c r="J7" s="28"/>
      <c r="K7" s="30"/>
    </row>
    <row r="8" s="1" customFormat="1">
      <c r="B8" s="45"/>
      <c r="C8" s="46"/>
      <c r="D8" s="39" t="s">
        <v>93</v>
      </c>
      <c r="E8" s="46"/>
      <c r="F8" s="46"/>
      <c r="G8" s="46"/>
      <c r="H8" s="46"/>
      <c r="I8" s="143"/>
      <c r="J8" s="46"/>
      <c r="K8" s="50"/>
    </row>
    <row r="9" s="1" customFormat="1" ht="36.96" customHeight="1">
      <c r="B9" s="45"/>
      <c r="C9" s="46"/>
      <c r="D9" s="46"/>
      <c r="E9" s="144" t="s">
        <v>436</v>
      </c>
      <c r="F9" s="46"/>
      <c r="G9" s="46"/>
      <c r="H9" s="46"/>
      <c r="I9" s="143"/>
      <c r="J9" s="46"/>
      <c r="K9" s="50"/>
    </row>
    <row r="10" s="1" customFormat="1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23</v>
      </c>
      <c r="K11" s="50"/>
    </row>
    <row r="12" s="1" customFormat="1" ht="14.4" customHeight="1">
      <c r="B12" s="45"/>
      <c r="C12" s="46"/>
      <c r="D12" s="39" t="s">
        <v>24</v>
      </c>
      <c r="E12" s="46"/>
      <c r="F12" s="34" t="s">
        <v>25</v>
      </c>
      <c r="G12" s="46"/>
      <c r="H12" s="46"/>
      <c r="I12" s="145" t="s">
        <v>26</v>
      </c>
      <c r="J12" s="146" t="str">
        <f>'Rekapitulace stavby'!AN8</f>
        <v>10. 10. 2017</v>
      </c>
      <c r="K12" s="50"/>
    </row>
    <row r="13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="1" customFormat="1" ht="14.4" customHeight="1">
      <c r="B14" s="45"/>
      <c r="C14" s="46"/>
      <c r="D14" s="39" t="s">
        <v>28</v>
      </c>
      <c r="E14" s="46"/>
      <c r="F14" s="46"/>
      <c r="G14" s="46"/>
      <c r="H14" s="46"/>
      <c r="I14" s="145" t="s">
        <v>29</v>
      </c>
      <c r="J14" s="34" t="s">
        <v>30</v>
      </c>
      <c r="K14" s="50"/>
    </row>
    <row r="15" s="1" customFormat="1" ht="18" customHeight="1">
      <c r="B15" s="45"/>
      <c r="C15" s="46"/>
      <c r="D15" s="46"/>
      <c r="E15" s="34" t="s">
        <v>31</v>
      </c>
      <c r="F15" s="46"/>
      <c r="G15" s="46"/>
      <c r="H15" s="46"/>
      <c r="I15" s="145" t="s">
        <v>32</v>
      </c>
      <c r="J15" s="34" t="s">
        <v>30</v>
      </c>
      <c r="K15" s="50"/>
    </row>
    <row r="16" s="1" customFormat="1" ht="6.96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="1" customFormat="1" ht="14.4" customHeight="1">
      <c r="B17" s="45"/>
      <c r="C17" s="46"/>
      <c r="D17" s="39" t="s">
        <v>33</v>
      </c>
      <c r="E17" s="46"/>
      <c r="F17" s="46"/>
      <c r="G17" s="46"/>
      <c r="H17" s="46"/>
      <c r="I17" s="145" t="s">
        <v>29</v>
      </c>
      <c r="J17" s="34" t="str">
        <f>IF('Rekapitulace stavby'!AN13="Vyplň údaj","",IF('Rekapitulace stavby'!AN13="","",'Rekapitulace stavby'!AN13))</f>
        <v/>
      </c>
      <c r="K17" s="50"/>
    </row>
    <row r="18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32</v>
      </c>
      <c r="J18" s="34" t="str">
        <f>IF('Rekapitulace stavby'!AN14="Vyplň údaj","",IF('Rekapitulace stavby'!AN14="","",'Rekapitulace stavby'!AN14))</f>
        <v/>
      </c>
      <c r="K18" s="50"/>
    </row>
    <row r="19" s="1" customFormat="1" ht="6.96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="1" customFormat="1" ht="14.4" customHeight="1">
      <c r="B20" s="45"/>
      <c r="C20" s="46"/>
      <c r="D20" s="39" t="s">
        <v>35</v>
      </c>
      <c r="E20" s="46"/>
      <c r="F20" s="46"/>
      <c r="G20" s="46"/>
      <c r="H20" s="46"/>
      <c r="I20" s="145" t="s">
        <v>29</v>
      </c>
      <c r="J20" s="34" t="s">
        <v>30</v>
      </c>
      <c r="K20" s="50"/>
    </row>
    <row r="21" s="1" customFormat="1" ht="18" customHeight="1">
      <c r="B21" s="45"/>
      <c r="C21" s="46"/>
      <c r="D21" s="46"/>
      <c r="E21" s="34" t="s">
        <v>36</v>
      </c>
      <c r="F21" s="46"/>
      <c r="G21" s="46"/>
      <c r="H21" s="46"/>
      <c r="I21" s="145" t="s">
        <v>32</v>
      </c>
      <c r="J21" s="34" t="s">
        <v>30</v>
      </c>
      <c r="K21" s="50"/>
    </row>
    <row r="22" s="1" customFormat="1" ht="6.96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="1" customFormat="1" ht="14.4" customHeight="1">
      <c r="B23" s="45"/>
      <c r="C23" s="46"/>
      <c r="D23" s="39" t="s">
        <v>38</v>
      </c>
      <c r="E23" s="46"/>
      <c r="F23" s="46"/>
      <c r="G23" s="46"/>
      <c r="H23" s="46"/>
      <c r="I23" s="143"/>
      <c r="J23" s="46"/>
      <c r="K23" s="50"/>
    </row>
    <row r="24" s="6" customFormat="1" ht="16.5" customHeight="1">
      <c r="B24" s="147"/>
      <c r="C24" s="148"/>
      <c r="D24" s="148"/>
      <c r="E24" s="43" t="s">
        <v>30</v>
      </c>
      <c r="F24" s="43"/>
      <c r="G24" s="43"/>
      <c r="H24" s="43"/>
      <c r="I24" s="149"/>
      <c r="J24" s="148"/>
      <c r="K24" s="150"/>
    </row>
    <row r="25" s="1" customFormat="1" ht="6.96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="1" customFormat="1" ht="6.96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="1" customFormat="1" ht="25.44" customHeight="1">
      <c r="B27" s="45"/>
      <c r="C27" s="46"/>
      <c r="D27" s="153" t="s">
        <v>40</v>
      </c>
      <c r="E27" s="46"/>
      <c r="F27" s="46"/>
      <c r="G27" s="46"/>
      <c r="H27" s="46"/>
      <c r="I27" s="143"/>
      <c r="J27" s="154">
        <f>ROUND(J78,2)</f>
        <v>0</v>
      </c>
      <c r="K27" s="50"/>
    </row>
    <row r="28" s="1" customFormat="1" ht="6.96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="1" customFormat="1" ht="14.4" customHeight="1">
      <c r="B29" s="45"/>
      <c r="C29" s="46"/>
      <c r="D29" s="46"/>
      <c r="E29" s="46"/>
      <c r="F29" s="51" t="s">
        <v>42</v>
      </c>
      <c r="G29" s="46"/>
      <c r="H29" s="46"/>
      <c r="I29" s="155" t="s">
        <v>41</v>
      </c>
      <c r="J29" s="51" t="s">
        <v>43</v>
      </c>
      <c r="K29" s="50"/>
    </row>
    <row r="30" s="1" customFormat="1" ht="14.4" customHeight="1">
      <c r="B30" s="45"/>
      <c r="C30" s="46"/>
      <c r="D30" s="54" t="s">
        <v>44</v>
      </c>
      <c r="E30" s="54" t="s">
        <v>45</v>
      </c>
      <c r="F30" s="156">
        <f>ROUND(SUM(BE78:BE94), 2)</f>
        <v>0</v>
      </c>
      <c r="G30" s="46"/>
      <c r="H30" s="46"/>
      <c r="I30" s="157">
        <v>0.20999999999999999</v>
      </c>
      <c r="J30" s="156">
        <f>ROUND(ROUND((SUM(BE78:BE94)), 2)*I30, 2)</f>
        <v>0</v>
      </c>
      <c r="K30" s="50"/>
    </row>
    <row r="31" s="1" customFormat="1" ht="14.4" customHeight="1">
      <c r="B31" s="45"/>
      <c r="C31" s="46"/>
      <c r="D31" s="46"/>
      <c r="E31" s="54" t="s">
        <v>46</v>
      </c>
      <c r="F31" s="156">
        <f>ROUND(SUM(BF78:BF94), 2)</f>
        <v>0</v>
      </c>
      <c r="G31" s="46"/>
      <c r="H31" s="46"/>
      <c r="I31" s="157">
        <v>0.14999999999999999</v>
      </c>
      <c r="J31" s="156">
        <f>ROUND(ROUND((SUM(BF78:BF94)), 2)*I31, 2)</f>
        <v>0</v>
      </c>
      <c r="K31" s="50"/>
    </row>
    <row r="32" hidden="1" s="1" customFormat="1" ht="14.4" customHeight="1">
      <c r="B32" s="45"/>
      <c r="C32" s="46"/>
      <c r="D32" s="46"/>
      <c r="E32" s="54" t="s">
        <v>47</v>
      </c>
      <c r="F32" s="156">
        <f>ROUND(SUM(BG78:BG94), 2)</f>
        <v>0</v>
      </c>
      <c r="G32" s="46"/>
      <c r="H32" s="46"/>
      <c r="I32" s="157">
        <v>0.20999999999999999</v>
      </c>
      <c r="J32" s="156">
        <v>0</v>
      </c>
      <c r="K32" s="50"/>
    </row>
    <row r="33" hidden="1" s="1" customFormat="1" ht="14.4" customHeight="1">
      <c r="B33" s="45"/>
      <c r="C33" s="46"/>
      <c r="D33" s="46"/>
      <c r="E33" s="54" t="s">
        <v>48</v>
      </c>
      <c r="F33" s="156">
        <f>ROUND(SUM(BH78:BH94), 2)</f>
        <v>0</v>
      </c>
      <c r="G33" s="46"/>
      <c r="H33" s="46"/>
      <c r="I33" s="157">
        <v>0.14999999999999999</v>
      </c>
      <c r="J33" s="156">
        <v>0</v>
      </c>
      <c r="K33" s="50"/>
    </row>
    <row r="34" hidden="1" s="1" customFormat="1" ht="14.4" customHeight="1">
      <c r="B34" s="45"/>
      <c r="C34" s="46"/>
      <c r="D34" s="46"/>
      <c r="E34" s="54" t="s">
        <v>49</v>
      </c>
      <c r="F34" s="156">
        <f>ROUND(SUM(BI78:BI94), 2)</f>
        <v>0</v>
      </c>
      <c r="G34" s="46"/>
      <c r="H34" s="46"/>
      <c r="I34" s="157">
        <v>0</v>
      </c>
      <c r="J34" s="156">
        <v>0</v>
      </c>
      <c r="K34" s="50"/>
    </row>
    <row r="35" s="1" customFormat="1" ht="6.96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="1" customFormat="1" ht="25.44" customHeight="1">
      <c r="B36" s="45"/>
      <c r="C36" s="158"/>
      <c r="D36" s="159" t="s">
        <v>50</v>
      </c>
      <c r="E36" s="97"/>
      <c r="F36" s="97"/>
      <c r="G36" s="160" t="s">
        <v>51</v>
      </c>
      <c r="H36" s="161" t="s">
        <v>52</v>
      </c>
      <c r="I36" s="162"/>
      <c r="J36" s="163">
        <f>SUM(J27:J34)</f>
        <v>0</v>
      </c>
      <c r="K36" s="164"/>
    </row>
    <row r="37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="1" customFormat="1" ht="6.96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="1" customFormat="1" ht="36.96" customHeight="1">
      <c r="B42" s="45"/>
      <c r="C42" s="29" t="s">
        <v>95</v>
      </c>
      <c r="D42" s="46"/>
      <c r="E42" s="46"/>
      <c r="F42" s="46"/>
      <c r="G42" s="46"/>
      <c r="H42" s="46"/>
      <c r="I42" s="143"/>
      <c r="J42" s="46"/>
      <c r="K42" s="50"/>
    </row>
    <row r="43" s="1" customFormat="1" ht="6.96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="1" customFormat="1" ht="16.5" customHeight="1">
      <c r="B45" s="45"/>
      <c r="C45" s="46"/>
      <c r="D45" s="46"/>
      <c r="E45" s="142" t="str">
        <f>E7</f>
        <v>Dům s pečovatelskou službou K.Vary, výměna části oken</v>
      </c>
      <c r="F45" s="39"/>
      <c r="G45" s="39"/>
      <c r="H45" s="39"/>
      <c r="I45" s="143"/>
      <c r="J45" s="46"/>
      <c r="K45" s="50"/>
    </row>
    <row r="46" s="1" customFormat="1" ht="14.4" customHeight="1">
      <c r="B46" s="45"/>
      <c r="C46" s="39" t="s">
        <v>93</v>
      </c>
      <c r="D46" s="46"/>
      <c r="E46" s="46"/>
      <c r="F46" s="46"/>
      <c r="G46" s="46"/>
      <c r="H46" s="46"/>
      <c r="I46" s="143"/>
      <c r="J46" s="46"/>
      <c r="K46" s="50"/>
    </row>
    <row r="47" s="1" customFormat="1" ht="17.25" customHeight="1">
      <c r="B47" s="45"/>
      <c r="C47" s="46"/>
      <c r="D47" s="46"/>
      <c r="E47" s="144" t="str">
        <f>E9</f>
        <v>B - VRN+VON</v>
      </c>
      <c r="F47" s="46"/>
      <c r="G47" s="46"/>
      <c r="H47" s="46"/>
      <c r="I47" s="143"/>
      <c r="J47" s="46"/>
      <c r="K47" s="50"/>
    </row>
    <row r="48" s="1" customFormat="1" ht="6.96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="1" customFormat="1" ht="18" customHeight="1">
      <c r="B49" s="45"/>
      <c r="C49" s="39" t="s">
        <v>24</v>
      </c>
      <c r="D49" s="46"/>
      <c r="E49" s="46"/>
      <c r="F49" s="34" t="str">
        <f>F12</f>
        <v>Karlovy Vary</v>
      </c>
      <c r="G49" s="46"/>
      <c r="H49" s="46"/>
      <c r="I49" s="145" t="s">
        <v>26</v>
      </c>
      <c r="J49" s="146" t="str">
        <f>IF(J12="","",J12)</f>
        <v>10. 10. 2017</v>
      </c>
      <c r="K49" s="50"/>
    </row>
    <row r="50" s="1" customFormat="1" ht="6.96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="1" customFormat="1">
      <c r="B51" s="45"/>
      <c r="C51" s="39" t="s">
        <v>28</v>
      </c>
      <c r="D51" s="46"/>
      <c r="E51" s="46"/>
      <c r="F51" s="34" t="str">
        <f>E15</f>
        <v>Městské zařízení sociál. služeb, přísp.organizace</v>
      </c>
      <c r="G51" s="46"/>
      <c r="H51" s="46"/>
      <c r="I51" s="145" t="s">
        <v>35</v>
      </c>
      <c r="J51" s="43" t="str">
        <f>E21</f>
        <v>BPO spol. s r.o.,Lidická 1239,36317 OSTROV</v>
      </c>
      <c r="K51" s="50"/>
    </row>
    <row r="52" s="1" customFormat="1" ht="14.4" customHeight="1">
      <c r="B52" s="45"/>
      <c r="C52" s="39" t="s">
        <v>33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="1" customFormat="1" ht="10.32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="1" customFormat="1" ht="29.28" customHeight="1">
      <c r="B54" s="45"/>
      <c r="C54" s="171" t="s">
        <v>96</v>
      </c>
      <c r="D54" s="158"/>
      <c r="E54" s="158"/>
      <c r="F54" s="158"/>
      <c r="G54" s="158"/>
      <c r="H54" s="158"/>
      <c r="I54" s="172"/>
      <c r="J54" s="173" t="s">
        <v>97</v>
      </c>
      <c r="K54" s="174"/>
    </row>
    <row r="55" s="1" customFormat="1" ht="10.32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="1" customFormat="1" ht="29.28" customHeight="1">
      <c r="B56" s="45"/>
      <c r="C56" s="175" t="s">
        <v>98</v>
      </c>
      <c r="D56" s="46"/>
      <c r="E56" s="46"/>
      <c r="F56" s="46"/>
      <c r="G56" s="46"/>
      <c r="H56" s="46"/>
      <c r="I56" s="143"/>
      <c r="J56" s="154">
        <f>J78</f>
        <v>0</v>
      </c>
      <c r="K56" s="50"/>
      <c r="AU56" s="23" t="s">
        <v>99</v>
      </c>
    </row>
    <row r="57" s="7" customFormat="1" ht="24.96" customHeight="1">
      <c r="B57" s="176"/>
      <c r="C57" s="177"/>
      <c r="D57" s="178" t="s">
        <v>437</v>
      </c>
      <c r="E57" s="179"/>
      <c r="F57" s="179"/>
      <c r="G57" s="179"/>
      <c r="H57" s="179"/>
      <c r="I57" s="180"/>
      <c r="J57" s="181">
        <f>J79</f>
        <v>0</v>
      </c>
      <c r="K57" s="182"/>
    </row>
    <row r="58" s="7" customFormat="1" ht="24.96" customHeight="1">
      <c r="B58" s="176"/>
      <c r="C58" s="177"/>
      <c r="D58" s="178" t="s">
        <v>438</v>
      </c>
      <c r="E58" s="179"/>
      <c r="F58" s="179"/>
      <c r="G58" s="179"/>
      <c r="H58" s="179"/>
      <c r="I58" s="180"/>
      <c r="J58" s="181">
        <f>J84</f>
        <v>0</v>
      </c>
      <c r="K58" s="182"/>
    </row>
    <row r="59" s="1" customFormat="1" ht="21.84" customHeight="1">
      <c r="B59" s="45"/>
      <c r="C59" s="46"/>
      <c r="D59" s="46"/>
      <c r="E59" s="46"/>
      <c r="F59" s="46"/>
      <c r="G59" s="46"/>
      <c r="H59" s="46"/>
      <c r="I59" s="143"/>
      <c r="J59" s="46"/>
      <c r="K59" s="50"/>
    </row>
    <row r="60" s="1" customFormat="1" ht="6.96" customHeight="1">
      <c r="B60" s="66"/>
      <c r="C60" s="67"/>
      <c r="D60" s="67"/>
      <c r="E60" s="67"/>
      <c r="F60" s="67"/>
      <c r="G60" s="67"/>
      <c r="H60" s="67"/>
      <c r="I60" s="165"/>
      <c r="J60" s="67"/>
      <c r="K60" s="68"/>
    </row>
    <row r="64" s="1" customFormat="1" ht="6.96" customHeight="1">
      <c r="B64" s="69"/>
      <c r="C64" s="70"/>
      <c r="D64" s="70"/>
      <c r="E64" s="70"/>
      <c r="F64" s="70"/>
      <c r="G64" s="70"/>
      <c r="H64" s="70"/>
      <c r="I64" s="168"/>
      <c r="J64" s="70"/>
      <c r="K64" s="70"/>
      <c r="L64" s="71"/>
    </row>
    <row r="65" s="1" customFormat="1" ht="36.96" customHeight="1">
      <c r="B65" s="45"/>
      <c r="C65" s="72" t="s">
        <v>112</v>
      </c>
      <c r="D65" s="73"/>
      <c r="E65" s="73"/>
      <c r="F65" s="73"/>
      <c r="G65" s="73"/>
      <c r="H65" s="73"/>
      <c r="I65" s="190"/>
      <c r="J65" s="73"/>
      <c r="K65" s="73"/>
      <c r="L65" s="71"/>
    </row>
    <row r="66" s="1" customFormat="1" ht="6.96" customHeight="1">
      <c r="B66" s="45"/>
      <c r="C66" s="73"/>
      <c r="D66" s="73"/>
      <c r="E66" s="73"/>
      <c r="F66" s="73"/>
      <c r="G66" s="73"/>
      <c r="H66" s="73"/>
      <c r="I66" s="190"/>
      <c r="J66" s="73"/>
      <c r="K66" s="73"/>
      <c r="L66" s="71"/>
    </row>
    <row r="67" s="1" customFormat="1" ht="14.4" customHeight="1">
      <c r="B67" s="45"/>
      <c r="C67" s="75" t="s">
        <v>18</v>
      </c>
      <c r="D67" s="73"/>
      <c r="E67" s="73"/>
      <c r="F67" s="73"/>
      <c r="G67" s="73"/>
      <c r="H67" s="73"/>
      <c r="I67" s="190"/>
      <c r="J67" s="73"/>
      <c r="K67" s="73"/>
      <c r="L67" s="71"/>
    </row>
    <row r="68" s="1" customFormat="1" ht="16.5" customHeight="1">
      <c r="B68" s="45"/>
      <c r="C68" s="73"/>
      <c r="D68" s="73"/>
      <c r="E68" s="191" t="str">
        <f>E7</f>
        <v>Dům s pečovatelskou službou K.Vary, výměna části oken</v>
      </c>
      <c r="F68" s="75"/>
      <c r="G68" s="75"/>
      <c r="H68" s="75"/>
      <c r="I68" s="190"/>
      <c r="J68" s="73"/>
      <c r="K68" s="73"/>
      <c r="L68" s="71"/>
    </row>
    <row r="69" s="1" customFormat="1" ht="14.4" customHeight="1">
      <c r="B69" s="45"/>
      <c r="C69" s="75" t="s">
        <v>93</v>
      </c>
      <c r="D69" s="73"/>
      <c r="E69" s="73"/>
      <c r="F69" s="73"/>
      <c r="G69" s="73"/>
      <c r="H69" s="73"/>
      <c r="I69" s="190"/>
      <c r="J69" s="73"/>
      <c r="K69" s="73"/>
      <c r="L69" s="71"/>
    </row>
    <row r="70" s="1" customFormat="1" ht="17.25" customHeight="1">
      <c r="B70" s="45"/>
      <c r="C70" s="73"/>
      <c r="D70" s="73"/>
      <c r="E70" s="81" t="str">
        <f>E9</f>
        <v>B - VRN+VON</v>
      </c>
      <c r="F70" s="73"/>
      <c r="G70" s="73"/>
      <c r="H70" s="73"/>
      <c r="I70" s="190"/>
      <c r="J70" s="73"/>
      <c r="K70" s="73"/>
      <c r="L70" s="71"/>
    </row>
    <row r="71" s="1" customFormat="1" ht="6.96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="1" customFormat="1" ht="18" customHeight="1">
      <c r="B72" s="45"/>
      <c r="C72" s="75" t="s">
        <v>24</v>
      </c>
      <c r="D72" s="73"/>
      <c r="E72" s="73"/>
      <c r="F72" s="192" t="str">
        <f>F12</f>
        <v>Karlovy Vary</v>
      </c>
      <c r="G72" s="73"/>
      <c r="H72" s="73"/>
      <c r="I72" s="193" t="s">
        <v>26</v>
      </c>
      <c r="J72" s="84" t="str">
        <f>IF(J12="","",J12)</f>
        <v>10. 10. 2017</v>
      </c>
      <c r="K72" s="73"/>
      <c r="L72" s="71"/>
    </row>
    <row r="73" s="1" customFormat="1" ht="6.96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="1" customFormat="1">
      <c r="B74" s="45"/>
      <c r="C74" s="75" t="s">
        <v>28</v>
      </c>
      <c r="D74" s="73"/>
      <c r="E74" s="73"/>
      <c r="F74" s="192" t="str">
        <f>E15</f>
        <v>Městské zařízení sociál. služeb, přísp.organizace</v>
      </c>
      <c r="G74" s="73"/>
      <c r="H74" s="73"/>
      <c r="I74" s="193" t="s">
        <v>35</v>
      </c>
      <c r="J74" s="192" t="str">
        <f>E21</f>
        <v>BPO spol. s r.o.,Lidická 1239,36317 OSTROV</v>
      </c>
      <c r="K74" s="73"/>
      <c r="L74" s="71"/>
    </row>
    <row r="75" s="1" customFormat="1" ht="14.4" customHeight="1">
      <c r="B75" s="45"/>
      <c r="C75" s="75" t="s">
        <v>33</v>
      </c>
      <c r="D75" s="73"/>
      <c r="E75" s="73"/>
      <c r="F75" s="192" t="str">
        <f>IF(E18="","",E18)</f>
        <v/>
      </c>
      <c r="G75" s="73"/>
      <c r="H75" s="73"/>
      <c r="I75" s="190"/>
      <c r="J75" s="73"/>
      <c r="K75" s="73"/>
      <c r="L75" s="71"/>
    </row>
    <row r="76" s="1" customFormat="1" ht="10.32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="9" customFormat="1" ht="29.28" customHeight="1">
      <c r="B77" s="194"/>
      <c r="C77" s="195" t="s">
        <v>113</v>
      </c>
      <c r="D77" s="196" t="s">
        <v>59</v>
      </c>
      <c r="E77" s="196" t="s">
        <v>55</v>
      </c>
      <c r="F77" s="196" t="s">
        <v>114</v>
      </c>
      <c r="G77" s="196" t="s">
        <v>115</v>
      </c>
      <c r="H77" s="196" t="s">
        <v>116</v>
      </c>
      <c r="I77" s="197" t="s">
        <v>117</v>
      </c>
      <c r="J77" s="196" t="s">
        <v>97</v>
      </c>
      <c r="K77" s="198" t="s">
        <v>118</v>
      </c>
      <c r="L77" s="199"/>
      <c r="M77" s="101" t="s">
        <v>119</v>
      </c>
      <c r="N77" s="102" t="s">
        <v>44</v>
      </c>
      <c r="O77" s="102" t="s">
        <v>120</v>
      </c>
      <c r="P77" s="102" t="s">
        <v>121</v>
      </c>
      <c r="Q77" s="102" t="s">
        <v>122</v>
      </c>
      <c r="R77" s="102" t="s">
        <v>123</v>
      </c>
      <c r="S77" s="102" t="s">
        <v>124</v>
      </c>
      <c r="T77" s="103" t="s">
        <v>125</v>
      </c>
    </row>
    <row r="78" s="1" customFormat="1" ht="29.28" customHeight="1">
      <c r="B78" s="45"/>
      <c r="C78" s="107" t="s">
        <v>98</v>
      </c>
      <c r="D78" s="73"/>
      <c r="E78" s="73"/>
      <c r="F78" s="73"/>
      <c r="G78" s="73"/>
      <c r="H78" s="73"/>
      <c r="I78" s="190"/>
      <c r="J78" s="200">
        <f>BK78</f>
        <v>0</v>
      </c>
      <c r="K78" s="73"/>
      <c r="L78" s="71"/>
      <c r="M78" s="104"/>
      <c r="N78" s="105"/>
      <c r="O78" s="105"/>
      <c r="P78" s="201">
        <f>P79+P84</f>
        <v>0</v>
      </c>
      <c r="Q78" s="105"/>
      <c r="R78" s="201">
        <f>R79+R84</f>
        <v>0</v>
      </c>
      <c r="S78" s="105"/>
      <c r="T78" s="202">
        <f>T79+T84</f>
        <v>0</v>
      </c>
      <c r="AT78" s="23" t="s">
        <v>73</v>
      </c>
      <c r="AU78" s="23" t="s">
        <v>99</v>
      </c>
      <c r="BK78" s="203">
        <f>BK79+BK84</f>
        <v>0</v>
      </c>
    </row>
    <row r="79" s="10" customFormat="1" ht="37.44" customHeight="1">
      <c r="B79" s="204"/>
      <c r="C79" s="205"/>
      <c r="D79" s="206" t="s">
        <v>73</v>
      </c>
      <c r="E79" s="207" t="s">
        <v>439</v>
      </c>
      <c r="F79" s="207" t="s">
        <v>440</v>
      </c>
      <c r="G79" s="205"/>
      <c r="H79" s="205"/>
      <c r="I79" s="208"/>
      <c r="J79" s="209">
        <f>BK79</f>
        <v>0</v>
      </c>
      <c r="K79" s="205"/>
      <c r="L79" s="210"/>
      <c r="M79" s="211"/>
      <c r="N79" s="212"/>
      <c r="O79" s="212"/>
      <c r="P79" s="213">
        <f>SUM(P80:P83)</f>
        <v>0</v>
      </c>
      <c r="Q79" s="212"/>
      <c r="R79" s="213">
        <f>SUM(R80:R83)</f>
        <v>0</v>
      </c>
      <c r="S79" s="212"/>
      <c r="T79" s="214">
        <f>SUM(T80:T83)</f>
        <v>0</v>
      </c>
      <c r="AR79" s="215" t="s">
        <v>168</v>
      </c>
      <c r="AT79" s="216" t="s">
        <v>73</v>
      </c>
      <c r="AU79" s="216" t="s">
        <v>74</v>
      </c>
      <c r="AY79" s="215" t="s">
        <v>128</v>
      </c>
      <c r="BK79" s="217">
        <f>SUM(BK80:BK83)</f>
        <v>0</v>
      </c>
    </row>
    <row r="80" s="1" customFormat="1" ht="16.5" customHeight="1">
      <c r="B80" s="45"/>
      <c r="C80" s="220" t="s">
        <v>82</v>
      </c>
      <c r="D80" s="220" t="s">
        <v>131</v>
      </c>
      <c r="E80" s="221" t="s">
        <v>441</v>
      </c>
      <c r="F80" s="222" t="s">
        <v>442</v>
      </c>
      <c r="G80" s="223" t="s">
        <v>443</v>
      </c>
      <c r="H80" s="224">
        <v>1</v>
      </c>
      <c r="I80" s="225"/>
      <c r="J80" s="226">
        <f>ROUND(I80*H80,2)</f>
        <v>0</v>
      </c>
      <c r="K80" s="222" t="s">
        <v>30</v>
      </c>
      <c r="L80" s="71"/>
      <c r="M80" s="227" t="s">
        <v>30</v>
      </c>
      <c r="N80" s="228" t="s">
        <v>46</v>
      </c>
      <c r="O80" s="46"/>
      <c r="P80" s="229">
        <f>O80*H80</f>
        <v>0</v>
      </c>
      <c r="Q80" s="229">
        <v>0</v>
      </c>
      <c r="R80" s="229">
        <f>Q80*H80</f>
        <v>0</v>
      </c>
      <c r="S80" s="229">
        <v>0</v>
      </c>
      <c r="T80" s="230">
        <f>S80*H80</f>
        <v>0</v>
      </c>
      <c r="AR80" s="23" t="s">
        <v>136</v>
      </c>
      <c r="AT80" s="23" t="s">
        <v>131</v>
      </c>
      <c r="AU80" s="23" t="s">
        <v>82</v>
      </c>
      <c r="AY80" s="23" t="s">
        <v>128</v>
      </c>
      <c r="BE80" s="231">
        <f>IF(N80="základní",J80,0)</f>
        <v>0</v>
      </c>
      <c r="BF80" s="231">
        <f>IF(N80="snížená",J80,0)</f>
        <v>0</v>
      </c>
      <c r="BG80" s="231">
        <f>IF(N80="zákl. přenesená",J80,0)</f>
        <v>0</v>
      </c>
      <c r="BH80" s="231">
        <f>IF(N80="sníž. přenesená",J80,0)</f>
        <v>0</v>
      </c>
      <c r="BI80" s="231">
        <f>IF(N80="nulová",J80,0)</f>
        <v>0</v>
      </c>
      <c r="BJ80" s="23" t="s">
        <v>137</v>
      </c>
      <c r="BK80" s="231">
        <f>ROUND(I80*H80,2)</f>
        <v>0</v>
      </c>
      <c r="BL80" s="23" t="s">
        <v>136</v>
      </c>
      <c r="BM80" s="23" t="s">
        <v>444</v>
      </c>
    </row>
    <row r="81" s="1" customFormat="1">
      <c r="B81" s="45"/>
      <c r="C81" s="73"/>
      <c r="D81" s="232" t="s">
        <v>139</v>
      </c>
      <c r="E81" s="73"/>
      <c r="F81" s="233" t="s">
        <v>442</v>
      </c>
      <c r="G81" s="73"/>
      <c r="H81" s="73"/>
      <c r="I81" s="190"/>
      <c r="J81" s="73"/>
      <c r="K81" s="73"/>
      <c r="L81" s="71"/>
      <c r="M81" s="234"/>
      <c r="N81" s="46"/>
      <c r="O81" s="46"/>
      <c r="P81" s="46"/>
      <c r="Q81" s="46"/>
      <c r="R81" s="46"/>
      <c r="S81" s="46"/>
      <c r="T81" s="94"/>
      <c r="AT81" s="23" t="s">
        <v>139</v>
      </c>
      <c r="AU81" s="23" t="s">
        <v>82</v>
      </c>
    </row>
    <row r="82" s="1" customFormat="1" ht="16.5" customHeight="1">
      <c r="B82" s="45"/>
      <c r="C82" s="220" t="s">
        <v>137</v>
      </c>
      <c r="D82" s="220" t="s">
        <v>131</v>
      </c>
      <c r="E82" s="221" t="s">
        <v>445</v>
      </c>
      <c r="F82" s="222" t="s">
        <v>446</v>
      </c>
      <c r="G82" s="223" t="s">
        <v>443</v>
      </c>
      <c r="H82" s="224">
        <v>1</v>
      </c>
      <c r="I82" s="225"/>
      <c r="J82" s="226">
        <f>ROUND(I82*H82,2)</f>
        <v>0</v>
      </c>
      <c r="K82" s="222" t="s">
        <v>30</v>
      </c>
      <c r="L82" s="71"/>
      <c r="M82" s="227" t="s">
        <v>30</v>
      </c>
      <c r="N82" s="228" t="s">
        <v>46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447</v>
      </c>
      <c r="AT82" s="23" t="s">
        <v>131</v>
      </c>
      <c r="AU82" s="23" t="s">
        <v>82</v>
      </c>
      <c r="AY82" s="23" t="s">
        <v>128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137</v>
      </c>
      <c r="BK82" s="231">
        <f>ROUND(I82*H82,2)</f>
        <v>0</v>
      </c>
      <c r="BL82" s="23" t="s">
        <v>447</v>
      </c>
      <c r="BM82" s="23" t="s">
        <v>448</v>
      </c>
    </row>
    <row r="83" s="1" customFormat="1">
      <c r="B83" s="45"/>
      <c r="C83" s="73"/>
      <c r="D83" s="232" t="s">
        <v>139</v>
      </c>
      <c r="E83" s="73"/>
      <c r="F83" s="233" t="s">
        <v>446</v>
      </c>
      <c r="G83" s="73"/>
      <c r="H83" s="73"/>
      <c r="I83" s="190"/>
      <c r="J83" s="73"/>
      <c r="K83" s="73"/>
      <c r="L83" s="71"/>
      <c r="M83" s="234"/>
      <c r="N83" s="46"/>
      <c r="O83" s="46"/>
      <c r="P83" s="46"/>
      <c r="Q83" s="46"/>
      <c r="R83" s="46"/>
      <c r="S83" s="46"/>
      <c r="T83" s="94"/>
      <c r="AT83" s="23" t="s">
        <v>139</v>
      </c>
      <c r="AU83" s="23" t="s">
        <v>82</v>
      </c>
    </row>
    <row r="84" s="10" customFormat="1" ht="37.44" customHeight="1">
      <c r="B84" s="204"/>
      <c r="C84" s="205"/>
      <c r="D84" s="206" t="s">
        <v>73</v>
      </c>
      <c r="E84" s="207" t="s">
        <v>449</v>
      </c>
      <c r="F84" s="207" t="s">
        <v>450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SUM(P85:P94)</f>
        <v>0</v>
      </c>
      <c r="Q84" s="212"/>
      <c r="R84" s="213">
        <f>SUM(R85:R94)</f>
        <v>0</v>
      </c>
      <c r="S84" s="212"/>
      <c r="T84" s="214">
        <f>SUM(T85:T94)</f>
        <v>0</v>
      </c>
      <c r="AR84" s="215" t="s">
        <v>136</v>
      </c>
      <c r="AT84" s="216" t="s">
        <v>73</v>
      </c>
      <c r="AU84" s="216" t="s">
        <v>74</v>
      </c>
      <c r="AY84" s="215" t="s">
        <v>128</v>
      </c>
      <c r="BK84" s="217">
        <f>SUM(BK85:BK94)</f>
        <v>0</v>
      </c>
    </row>
    <row r="85" s="1" customFormat="1" ht="16.5" customHeight="1">
      <c r="B85" s="45"/>
      <c r="C85" s="220" t="s">
        <v>152</v>
      </c>
      <c r="D85" s="220" t="s">
        <v>131</v>
      </c>
      <c r="E85" s="221" t="s">
        <v>451</v>
      </c>
      <c r="F85" s="222" t="s">
        <v>452</v>
      </c>
      <c r="G85" s="223" t="s">
        <v>443</v>
      </c>
      <c r="H85" s="224">
        <v>1</v>
      </c>
      <c r="I85" s="225"/>
      <c r="J85" s="226">
        <f>ROUND(I85*H85,2)</f>
        <v>0</v>
      </c>
      <c r="K85" s="222" t="s">
        <v>30</v>
      </c>
      <c r="L85" s="71"/>
      <c r="M85" s="227" t="s">
        <v>30</v>
      </c>
      <c r="N85" s="228" t="s">
        <v>46</v>
      </c>
      <c r="O85" s="46"/>
      <c r="P85" s="229">
        <f>O85*H85</f>
        <v>0</v>
      </c>
      <c r="Q85" s="229">
        <v>0</v>
      </c>
      <c r="R85" s="229">
        <f>Q85*H85</f>
        <v>0</v>
      </c>
      <c r="S85" s="229">
        <v>0</v>
      </c>
      <c r="T85" s="230">
        <f>S85*H85</f>
        <v>0</v>
      </c>
      <c r="AR85" s="23" t="s">
        <v>447</v>
      </c>
      <c r="AT85" s="23" t="s">
        <v>131</v>
      </c>
      <c r="AU85" s="23" t="s">
        <v>82</v>
      </c>
      <c r="AY85" s="23" t="s">
        <v>128</v>
      </c>
      <c r="BE85" s="231">
        <f>IF(N85="základní",J85,0)</f>
        <v>0</v>
      </c>
      <c r="BF85" s="231">
        <f>IF(N85="snížená",J85,0)</f>
        <v>0</v>
      </c>
      <c r="BG85" s="231">
        <f>IF(N85="zákl. přenesená",J85,0)</f>
        <v>0</v>
      </c>
      <c r="BH85" s="231">
        <f>IF(N85="sníž. přenesená",J85,0)</f>
        <v>0</v>
      </c>
      <c r="BI85" s="231">
        <f>IF(N85="nulová",J85,0)</f>
        <v>0</v>
      </c>
      <c r="BJ85" s="23" t="s">
        <v>137</v>
      </c>
      <c r="BK85" s="231">
        <f>ROUND(I85*H85,2)</f>
        <v>0</v>
      </c>
      <c r="BL85" s="23" t="s">
        <v>447</v>
      </c>
      <c r="BM85" s="23" t="s">
        <v>453</v>
      </c>
    </row>
    <row r="86" s="1" customFormat="1">
      <c r="B86" s="45"/>
      <c r="C86" s="73"/>
      <c r="D86" s="232" t="s">
        <v>139</v>
      </c>
      <c r="E86" s="73"/>
      <c r="F86" s="233" t="s">
        <v>452</v>
      </c>
      <c r="G86" s="73"/>
      <c r="H86" s="73"/>
      <c r="I86" s="190"/>
      <c r="J86" s="73"/>
      <c r="K86" s="73"/>
      <c r="L86" s="71"/>
      <c r="M86" s="234"/>
      <c r="N86" s="46"/>
      <c r="O86" s="46"/>
      <c r="P86" s="46"/>
      <c r="Q86" s="46"/>
      <c r="R86" s="46"/>
      <c r="S86" s="46"/>
      <c r="T86" s="94"/>
      <c r="AT86" s="23" t="s">
        <v>139</v>
      </c>
      <c r="AU86" s="23" t="s">
        <v>82</v>
      </c>
    </row>
    <row r="87" s="1" customFormat="1" ht="16.5" customHeight="1">
      <c r="B87" s="45"/>
      <c r="C87" s="220" t="s">
        <v>136</v>
      </c>
      <c r="D87" s="220" t="s">
        <v>131</v>
      </c>
      <c r="E87" s="221" t="s">
        <v>454</v>
      </c>
      <c r="F87" s="222" t="s">
        <v>455</v>
      </c>
      <c r="G87" s="223" t="s">
        <v>443</v>
      </c>
      <c r="H87" s="224">
        <v>1</v>
      </c>
      <c r="I87" s="225"/>
      <c r="J87" s="226">
        <f>ROUND(I87*H87,2)</f>
        <v>0</v>
      </c>
      <c r="K87" s="222" t="s">
        <v>30</v>
      </c>
      <c r="L87" s="71"/>
      <c r="M87" s="227" t="s">
        <v>30</v>
      </c>
      <c r="N87" s="228" t="s">
        <v>46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447</v>
      </c>
      <c r="AT87" s="23" t="s">
        <v>131</v>
      </c>
      <c r="AU87" s="23" t="s">
        <v>82</v>
      </c>
      <c r="AY87" s="23" t="s">
        <v>128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137</v>
      </c>
      <c r="BK87" s="231">
        <f>ROUND(I87*H87,2)</f>
        <v>0</v>
      </c>
      <c r="BL87" s="23" t="s">
        <v>447</v>
      </c>
      <c r="BM87" s="23" t="s">
        <v>456</v>
      </c>
    </row>
    <row r="88" s="1" customFormat="1">
      <c r="B88" s="45"/>
      <c r="C88" s="73"/>
      <c r="D88" s="232" t="s">
        <v>139</v>
      </c>
      <c r="E88" s="73"/>
      <c r="F88" s="233" t="s">
        <v>455</v>
      </c>
      <c r="G88" s="73"/>
      <c r="H88" s="73"/>
      <c r="I88" s="190"/>
      <c r="J88" s="73"/>
      <c r="K88" s="73"/>
      <c r="L88" s="71"/>
      <c r="M88" s="234"/>
      <c r="N88" s="46"/>
      <c r="O88" s="46"/>
      <c r="P88" s="46"/>
      <c r="Q88" s="46"/>
      <c r="R88" s="46"/>
      <c r="S88" s="46"/>
      <c r="T88" s="94"/>
      <c r="AT88" s="23" t="s">
        <v>139</v>
      </c>
      <c r="AU88" s="23" t="s">
        <v>82</v>
      </c>
    </row>
    <row r="89" s="1" customFormat="1" ht="38.25" customHeight="1">
      <c r="B89" s="45"/>
      <c r="C89" s="220" t="s">
        <v>168</v>
      </c>
      <c r="D89" s="220" t="s">
        <v>131</v>
      </c>
      <c r="E89" s="221" t="s">
        <v>457</v>
      </c>
      <c r="F89" s="222" t="s">
        <v>458</v>
      </c>
      <c r="G89" s="223" t="s">
        <v>443</v>
      </c>
      <c r="H89" s="224">
        <v>1</v>
      </c>
      <c r="I89" s="225"/>
      <c r="J89" s="226">
        <f>ROUND(I89*H89,2)</f>
        <v>0</v>
      </c>
      <c r="K89" s="222" t="s">
        <v>30</v>
      </c>
      <c r="L89" s="71"/>
      <c r="M89" s="227" t="s">
        <v>30</v>
      </c>
      <c r="N89" s="228" t="s">
        <v>46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447</v>
      </c>
      <c r="AT89" s="23" t="s">
        <v>131</v>
      </c>
      <c r="AU89" s="23" t="s">
        <v>82</v>
      </c>
      <c r="AY89" s="23" t="s">
        <v>128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137</v>
      </c>
      <c r="BK89" s="231">
        <f>ROUND(I89*H89,2)</f>
        <v>0</v>
      </c>
      <c r="BL89" s="23" t="s">
        <v>447</v>
      </c>
      <c r="BM89" s="23" t="s">
        <v>459</v>
      </c>
    </row>
    <row r="90" s="1" customFormat="1">
      <c r="B90" s="45"/>
      <c r="C90" s="73"/>
      <c r="D90" s="232" t="s">
        <v>139</v>
      </c>
      <c r="E90" s="73"/>
      <c r="F90" s="233" t="s">
        <v>458</v>
      </c>
      <c r="G90" s="73"/>
      <c r="H90" s="73"/>
      <c r="I90" s="190"/>
      <c r="J90" s="73"/>
      <c r="K90" s="73"/>
      <c r="L90" s="71"/>
      <c r="M90" s="234"/>
      <c r="N90" s="46"/>
      <c r="O90" s="46"/>
      <c r="P90" s="46"/>
      <c r="Q90" s="46"/>
      <c r="R90" s="46"/>
      <c r="S90" s="46"/>
      <c r="T90" s="94"/>
      <c r="AT90" s="23" t="s">
        <v>139</v>
      </c>
      <c r="AU90" s="23" t="s">
        <v>82</v>
      </c>
    </row>
    <row r="91" s="1" customFormat="1" ht="16.5" customHeight="1">
      <c r="B91" s="45"/>
      <c r="C91" s="220" t="s">
        <v>129</v>
      </c>
      <c r="D91" s="220" t="s">
        <v>131</v>
      </c>
      <c r="E91" s="221" t="s">
        <v>460</v>
      </c>
      <c r="F91" s="222" t="s">
        <v>461</v>
      </c>
      <c r="G91" s="223" t="s">
        <v>221</v>
      </c>
      <c r="H91" s="224">
        <v>1</v>
      </c>
      <c r="I91" s="225"/>
      <c r="J91" s="226">
        <f>ROUND(I91*H91,2)</f>
        <v>0</v>
      </c>
      <c r="K91" s="222" t="s">
        <v>30</v>
      </c>
      <c r="L91" s="71"/>
      <c r="M91" s="227" t="s">
        <v>30</v>
      </c>
      <c r="N91" s="228" t="s">
        <v>46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447</v>
      </c>
      <c r="AT91" s="23" t="s">
        <v>131</v>
      </c>
      <c r="AU91" s="23" t="s">
        <v>82</v>
      </c>
      <c r="AY91" s="23" t="s">
        <v>128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137</v>
      </c>
      <c r="BK91" s="231">
        <f>ROUND(I91*H91,2)</f>
        <v>0</v>
      </c>
      <c r="BL91" s="23" t="s">
        <v>447</v>
      </c>
      <c r="BM91" s="23" t="s">
        <v>462</v>
      </c>
    </row>
    <row r="92" s="1" customFormat="1">
      <c r="B92" s="45"/>
      <c r="C92" s="73"/>
      <c r="D92" s="232" t="s">
        <v>139</v>
      </c>
      <c r="E92" s="73"/>
      <c r="F92" s="233" t="s">
        <v>461</v>
      </c>
      <c r="G92" s="73"/>
      <c r="H92" s="73"/>
      <c r="I92" s="190"/>
      <c r="J92" s="73"/>
      <c r="K92" s="73"/>
      <c r="L92" s="71"/>
      <c r="M92" s="234"/>
      <c r="N92" s="46"/>
      <c r="O92" s="46"/>
      <c r="P92" s="46"/>
      <c r="Q92" s="46"/>
      <c r="R92" s="46"/>
      <c r="S92" s="46"/>
      <c r="T92" s="94"/>
      <c r="AT92" s="23" t="s">
        <v>139</v>
      </c>
      <c r="AU92" s="23" t="s">
        <v>82</v>
      </c>
    </row>
    <row r="93" s="1" customFormat="1" ht="16.5" customHeight="1">
      <c r="B93" s="45"/>
      <c r="C93" s="220" t="s">
        <v>186</v>
      </c>
      <c r="D93" s="220" t="s">
        <v>131</v>
      </c>
      <c r="E93" s="221" t="s">
        <v>463</v>
      </c>
      <c r="F93" s="222" t="s">
        <v>464</v>
      </c>
      <c r="G93" s="223" t="s">
        <v>443</v>
      </c>
      <c r="H93" s="224">
        <v>1</v>
      </c>
      <c r="I93" s="225"/>
      <c r="J93" s="226">
        <f>ROUND(I93*H93,2)</f>
        <v>0</v>
      </c>
      <c r="K93" s="222" t="s">
        <v>30</v>
      </c>
      <c r="L93" s="71"/>
      <c r="M93" s="227" t="s">
        <v>30</v>
      </c>
      <c r="N93" s="228" t="s">
        <v>46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447</v>
      </c>
      <c r="AT93" s="23" t="s">
        <v>131</v>
      </c>
      <c r="AU93" s="23" t="s">
        <v>82</v>
      </c>
      <c r="AY93" s="23" t="s">
        <v>128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137</v>
      </c>
      <c r="BK93" s="231">
        <f>ROUND(I93*H93,2)</f>
        <v>0</v>
      </c>
      <c r="BL93" s="23" t="s">
        <v>447</v>
      </c>
      <c r="BM93" s="23" t="s">
        <v>465</v>
      </c>
    </row>
    <row r="94" s="1" customFormat="1">
      <c r="B94" s="45"/>
      <c r="C94" s="73"/>
      <c r="D94" s="232" t="s">
        <v>139</v>
      </c>
      <c r="E94" s="73"/>
      <c r="F94" s="233" t="s">
        <v>466</v>
      </c>
      <c r="G94" s="73"/>
      <c r="H94" s="73"/>
      <c r="I94" s="190"/>
      <c r="J94" s="73"/>
      <c r="K94" s="73"/>
      <c r="L94" s="71"/>
      <c r="M94" s="277"/>
      <c r="N94" s="278"/>
      <c r="O94" s="278"/>
      <c r="P94" s="278"/>
      <c r="Q94" s="278"/>
      <c r="R94" s="278"/>
      <c r="S94" s="278"/>
      <c r="T94" s="279"/>
      <c r="AT94" s="23" t="s">
        <v>139</v>
      </c>
      <c r="AU94" s="23" t="s">
        <v>82</v>
      </c>
    </row>
    <row r="95" s="1" customFormat="1" ht="6.96" customHeight="1">
      <c r="B95" s="66"/>
      <c r="C95" s="67"/>
      <c r="D95" s="67"/>
      <c r="E95" s="67"/>
      <c r="F95" s="67"/>
      <c r="G95" s="67"/>
      <c r="H95" s="67"/>
      <c r="I95" s="165"/>
      <c r="J95" s="67"/>
      <c r="K95" s="67"/>
      <c r="L95" s="71"/>
    </row>
  </sheetData>
  <sheetProtection sheet="1" autoFilter="0" formatColumns="0" formatRows="0" objects="1" scenarios="1" spinCount="100000" saltValue="MwqqRMzb/ve/pA1Xs6H3TfkKl3xiIhg3opkFYAIF3UfZJG5r5VX+poe2jzCMSn1jzbmQH4TDpOn89UydUfASGg==" hashValue="ueV0LwAwfx9EVCfOzym9E5xDryIcpHLjogsmBD0lnZv1V3N5RoLwInGBGCAvFSsNrLfC5P1erWPtYR88jyl8Pg==" algorithmName="SHA-512" password="CC35"/>
  <autoFilter ref="C77:K94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80" customWidth="1"/>
    <col min="2" max="2" width="1.664063" style="280" customWidth="1"/>
    <col min="3" max="4" width="5" style="280" customWidth="1"/>
    <col min="5" max="5" width="11.67" style="280" customWidth="1"/>
    <col min="6" max="6" width="9.17" style="280" customWidth="1"/>
    <col min="7" max="7" width="5" style="280" customWidth="1"/>
    <col min="8" max="8" width="77.83" style="280" customWidth="1"/>
    <col min="9" max="10" width="20" style="280" customWidth="1"/>
    <col min="11" max="11" width="1.664063" style="280" customWidth="1"/>
  </cols>
  <sheetData>
    <row r="1" ht="37.5" customHeight="1"/>
    <row r="2" ht="7.5" customHeight="1">
      <c r="B2" s="281"/>
      <c r="C2" s="282"/>
      <c r="D2" s="282"/>
      <c r="E2" s="282"/>
      <c r="F2" s="282"/>
      <c r="G2" s="282"/>
      <c r="H2" s="282"/>
      <c r="I2" s="282"/>
      <c r="J2" s="282"/>
      <c r="K2" s="283"/>
    </row>
    <row r="3" s="14" customFormat="1" ht="45" customHeight="1">
      <c r="B3" s="284"/>
      <c r="C3" s="285" t="s">
        <v>467</v>
      </c>
      <c r="D3" s="285"/>
      <c r="E3" s="285"/>
      <c r="F3" s="285"/>
      <c r="G3" s="285"/>
      <c r="H3" s="285"/>
      <c r="I3" s="285"/>
      <c r="J3" s="285"/>
      <c r="K3" s="286"/>
    </row>
    <row r="4" ht="25.5" customHeight="1">
      <c r="B4" s="287"/>
      <c r="C4" s="288" t="s">
        <v>468</v>
      </c>
      <c r="D4" s="288"/>
      <c r="E4" s="288"/>
      <c r="F4" s="288"/>
      <c r="G4" s="288"/>
      <c r="H4" s="288"/>
      <c r="I4" s="288"/>
      <c r="J4" s="288"/>
      <c r="K4" s="289"/>
    </row>
    <row r="5" ht="5.25" customHeight="1">
      <c r="B5" s="287"/>
      <c r="C5" s="290"/>
      <c r="D5" s="290"/>
      <c r="E5" s="290"/>
      <c r="F5" s="290"/>
      <c r="G5" s="290"/>
      <c r="H5" s="290"/>
      <c r="I5" s="290"/>
      <c r="J5" s="290"/>
      <c r="K5" s="289"/>
    </row>
    <row r="6" ht="15" customHeight="1">
      <c r="B6" s="287"/>
      <c r="C6" s="291" t="s">
        <v>469</v>
      </c>
      <c r="D6" s="291"/>
      <c r="E6" s="291"/>
      <c r="F6" s="291"/>
      <c r="G6" s="291"/>
      <c r="H6" s="291"/>
      <c r="I6" s="291"/>
      <c r="J6" s="291"/>
      <c r="K6" s="289"/>
    </row>
    <row r="7" ht="15" customHeight="1">
      <c r="B7" s="292"/>
      <c r="C7" s="291" t="s">
        <v>470</v>
      </c>
      <c r="D7" s="291"/>
      <c r="E7" s="291"/>
      <c r="F7" s="291"/>
      <c r="G7" s="291"/>
      <c r="H7" s="291"/>
      <c r="I7" s="291"/>
      <c r="J7" s="291"/>
      <c r="K7" s="289"/>
    </row>
    <row r="8" ht="12.75" customHeight="1">
      <c r="B8" s="292"/>
      <c r="C8" s="291"/>
      <c r="D8" s="291"/>
      <c r="E8" s="291"/>
      <c r="F8" s="291"/>
      <c r="G8" s="291"/>
      <c r="H8" s="291"/>
      <c r="I8" s="291"/>
      <c r="J8" s="291"/>
      <c r="K8" s="289"/>
    </row>
    <row r="9" ht="15" customHeight="1">
      <c r="B9" s="292"/>
      <c r="C9" s="291" t="s">
        <v>471</v>
      </c>
      <c r="D9" s="291"/>
      <c r="E9" s="291"/>
      <c r="F9" s="291"/>
      <c r="G9" s="291"/>
      <c r="H9" s="291"/>
      <c r="I9" s="291"/>
      <c r="J9" s="291"/>
      <c r="K9" s="289"/>
    </row>
    <row r="10" ht="15" customHeight="1">
      <c r="B10" s="292"/>
      <c r="C10" s="291"/>
      <c r="D10" s="291" t="s">
        <v>472</v>
      </c>
      <c r="E10" s="291"/>
      <c r="F10" s="291"/>
      <c r="G10" s="291"/>
      <c r="H10" s="291"/>
      <c r="I10" s="291"/>
      <c r="J10" s="291"/>
      <c r="K10" s="289"/>
    </row>
    <row r="11" ht="15" customHeight="1">
      <c r="B11" s="292"/>
      <c r="C11" s="293"/>
      <c r="D11" s="291" t="s">
        <v>473</v>
      </c>
      <c r="E11" s="291"/>
      <c r="F11" s="291"/>
      <c r="G11" s="291"/>
      <c r="H11" s="291"/>
      <c r="I11" s="291"/>
      <c r="J11" s="291"/>
      <c r="K11" s="289"/>
    </row>
    <row r="12" ht="12.75" customHeight="1">
      <c r="B12" s="292"/>
      <c r="C12" s="293"/>
      <c r="D12" s="293"/>
      <c r="E12" s="293"/>
      <c r="F12" s="293"/>
      <c r="G12" s="293"/>
      <c r="H12" s="293"/>
      <c r="I12" s="293"/>
      <c r="J12" s="293"/>
      <c r="K12" s="289"/>
    </row>
    <row r="13" ht="15" customHeight="1">
      <c r="B13" s="292"/>
      <c r="C13" s="293"/>
      <c r="D13" s="291" t="s">
        <v>474</v>
      </c>
      <c r="E13" s="291"/>
      <c r="F13" s="291"/>
      <c r="G13" s="291"/>
      <c r="H13" s="291"/>
      <c r="I13" s="291"/>
      <c r="J13" s="291"/>
      <c r="K13" s="289"/>
    </row>
    <row r="14" ht="15" customHeight="1">
      <c r="B14" s="292"/>
      <c r="C14" s="293"/>
      <c r="D14" s="291" t="s">
        <v>475</v>
      </c>
      <c r="E14" s="291"/>
      <c r="F14" s="291"/>
      <c r="G14" s="291"/>
      <c r="H14" s="291"/>
      <c r="I14" s="291"/>
      <c r="J14" s="291"/>
      <c r="K14" s="289"/>
    </row>
    <row r="15" ht="15" customHeight="1">
      <c r="B15" s="292"/>
      <c r="C15" s="293"/>
      <c r="D15" s="291" t="s">
        <v>476</v>
      </c>
      <c r="E15" s="291"/>
      <c r="F15" s="291"/>
      <c r="G15" s="291"/>
      <c r="H15" s="291"/>
      <c r="I15" s="291"/>
      <c r="J15" s="291"/>
      <c r="K15" s="289"/>
    </row>
    <row r="16" ht="15" customHeight="1">
      <c r="B16" s="292"/>
      <c r="C16" s="293"/>
      <c r="D16" s="293"/>
      <c r="E16" s="294" t="s">
        <v>81</v>
      </c>
      <c r="F16" s="291" t="s">
        <v>477</v>
      </c>
      <c r="G16" s="291"/>
      <c r="H16" s="291"/>
      <c r="I16" s="291"/>
      <c r="J16" s="291"/>
      <c r="K16" s="289"/>
    </row>
    <row r="17" ht="15" customHeight="1">
      <c r="B17" s="292"/>
      <c r="C17" s="293"/>
      <c r="D17" s="293"/>
      <c r="E17" s="294" t="s">
        <v>478</v>
      </c>
      <c r="F17" s="291" t="s">
        <v>479</v>
      </c>
      <c r="G17" s="291"/>
      <c r="H17" s="291"/>
      <c r="I17" s="291"/>
      <c r="J17" s="291"/>
      <c r="K17" s="289"/>
    </row>
    <row r="18" ht="15" customHeight="1">
      <c r="B18" s="292"/>
      <c r="C18" s="293"/>
      <c r="D18" s="293"/>
      <c r="E18" s="294" t="s">
        <v>480</v>
      </c>
      <c r="F18" s="291" t="s">
        <v>481</v>
      </c>
      <c r="G18" s="291"/>
      <c r="H18" s="291"/>
      <c r="I18" s="291"/>
      <c r="J18" s="291"/>
      <c r="K18" s="289"/>
    </row>
    <row r="19" ht="15" customHeight="1">
      <c r="B19" s="292"/>
      <c r="C19" s="293"/>
      <c r="D19" s="293"/>
      <c r="E19" s="294" t="s">
        <v>449</v>
      </c>
      <c r="F19" s="291" t="s">
        <v>482</v>
      </c>
      <c r="G19" s="291"/>
      <c r="H19" s="291"/>
      <c r="I19" s="291"/>
      <c r="J19" s="291"/>
      <c r="K19" s="289"/>
    </row>
    <row r="20" ht="15" customHeight="1">
      <c r="B20" s="292"/>
      <c r="C20" s="293"/>
      <c r="D20" s="293"/>
      <c r="E20" s="294" t="s">
        <v>483</v>
      </c>
      <c r="F20" s="291" t="s">
        <v>484</v>
      </c>
      <c r="G20" s="291"/>
      <c r="H20" s="291"/>
      <c r="I20" s="291"/>
      <c r="J20" s="291"/>
      <c r="K20" s="289"/>
    </row>
    <row r="21" ht="15" customHeight="1">
      <c r="B21" s="292"/>
      <c r="C21" s="293"/>
      <c r="D21" s="293"/>
      <c r="E21" s="294" t="s">
        <v>485</v>
      </c>
      <c r="F21" s="291" t="s">
        <v>486</v>
      </c>
      <c r="G21" s="291"/>
      <c r="H21" s="291"/>
      <c r="I21" s="291"/>
      <c r="J21" s="291"/>
      <c r="K21" s="289"/>
    </row>
    <row r="22" ht="12.75" customHeight="1">
      <c r="B22" s="292"/>
      <c r="C22" s="293"/>
      <c r="D22" s="293"/>
      <c r="E22" s="293"/>
      <c r="F22" s="293"/>
      <c r="G22" s="293"/>
      <c r="H22" s="293"/>
      <c r="I22" s="293"/>
      <c r="J22" s="293"/>
      <c r="K22" s="289"/>
    </row>
    <row r="23" ht="15" customHeight="1">
      <c r="B23" s="292"/>
      <c r="C23" s="291" t="s">
        <v>487</v>
      </c>
      <c r="D23" s="291"/>
      <c r="E23" s="291"/>
      <c r="F23" s="291"/>
      <c r="G23" s="291"/>
      <c r="H23" s="291"/>
      <c r="I23" s="291"/>
      <c r="J23" s="291"/>
      <c r="K23" s="289"/>
    </row>
    <row r="24" ht="15" customHeight="1">
      <c r="B24" s="292"/>
      <c r="C24" s="291" t="s">
        <v>488</v>
      </c>
      <c r="D24" s="291"/>
      <c r="E24" s="291"/>
      <c r="F24" s="291"/>
      <c r="G24" s="291"/>
      <c r="H24" s="291"/>
      <c r="I24" s="291"/>
      <c r="J24" s="291"/>
      <c r="K24" s="289"/>
    </row>
    <row r="25" ht="15" customHeight="1">
      <c r="B25" s="292"/>
      <c r="C25" s="291"/>
      <c r="D25" s="291" t="s">
        <v>489</v>
      </c>
      <c r="E25" s="291"/>
      <c r="F25" s="291"/>
      <c r="G25" s="291"/>
      <c r="H25" s="291"/>
      <c r="I25" s="291"/>
      <c r="J25" s="291"/>
      <c r="K25" s="289"/>
    </row>
    <row r="26" ht="15" customHeight="1">
      <c r="B26" s="292"/>
      <c r="C26" s="293"/>
      <c r="D26" s="291" t="s">
        <v>490</v>
      </c>
      <c r="E26" s="291"/>
      <c r="F26" s="291"/>
      <c r="G26" s="291"/>
      <c r="H26" s="291"/>
      <c r="I26" s="291"/>
      <c r="J26" s="291"/>
      <c r="K26" s="289"/>
    </row>
    <row r="27" ht="12.75" customHeight="1">
      <c r="B27" s="292"/>
      <c r="C27" s="293"/>
      <c r="D27" s="293"/>
      <c r="E27" s="293"/>
      <c r="F27" s="293"/>
      <c r="G27" s="293"/>
      <c r="H27" s="293"/>
      <c r="I27" s="293"/>
      <c r="J27" s="293"/>
      <c r="K27" s="289"/>
    </row>
    <row r="28" ht="15" customHeight="1">
      <c r="B28" s="292"/>
      <c r="C28" s="293"/>
      <c r="D28" s="291" t="s">
        <v>491</v>
      </c>
      <c r="E28" s="291"/>
      <c r="F28" s="291"/>
      <c r="G28" s="291"/>
      <c r="H28" s="291"/>
      <c r="I28" s="291"/>
      <c r="J28" s="291"/>
      <c r="K28" s="289"/>
    </row>
    <row r="29" ht="15" customHeight="1">
      <c r="B29" s="292"/>
      <c r="C29" s="293"/>
      <c r="D29" s="291" t="s">
        <v>492</v>
      </c>
      <c r="E29" s="291"/>
      <c r="F29" s="291"/>
      <c r="G29" s="291"/>
      <c r="H29" s="291"/>
      <c r="I29" s="291"/>
      <c r="J29" s="291"/>
      <c r="K29" s="289"/>
    </row>
    <row r="30" ht="12.75" customHeight="1">
      <c r="B30" s="292"/>
      <c r="C30" s="293"/>
      <c r="D30" s="293"/>
      <c r="E30" s="293"/>
      <c r="F30" s="293"/>
      <c r="G30" s="293"/>
      <c r="H30" s="293"/>
      <c r="I30" s="293"/>
      <c r="J30" s="293"/>
      <c r="K30" s="289"/>
    </row>
    <row r="31" ht="15" customHeight="1">
      <c r="B31" s="292"/>
      <c r="C31" s="293"/>
      <c r="D31" s="291" t="s">
        <v>493</v>
      </c>
      <c r="E31" s="291"/>
      <c r="F31" s="291"/>
      <c r="G31" s="291"/>
      <c r="H31" s="291"/>
      <c r="I31" s="291"/>
      <c r="J31" s="291"/>
      <c r="K31" s="289"/>
    </row>
    <row r="32" ht="15" customHeight="1">
      <c r="B32" s="292"/>
      <c r="C32" s="293"/>
      <c r="D32" s="291" t="s">
        <v>494</v>
      </c>
      <c r="E32" s="291"/>
      <c r="F32" s="291"/>
      <c r="G32" s="291"/>
      <c r="H32" s="291"/>
      <c r="I32" s="291"/>
      <c r="J32" s="291"/>
      <c r="K32" s="289"/>
    </row>
    <row r="33" ht="15" customHeight="1">
      <c r="B33" s="292"/>
      <c r="C33" s="293"/>
      <c r="D33" s="291" t="s">
        <v>495</v>
      </c>
      <c r="E33" s="291"/>
      <c r="F33" s="291"/>
      <c r="G33" s="291"/>
      <c r="H33" s="291"/>
      <c r="I33" s="291"/>
      <c r="J33" s="291"/>
      <c r="K33" s="289"/>
    </row>
    <row r="34" ht="15" customHeight="1">
      <c r="B34" s="292"/>
      <c r="C34" s="293"/>
      <c r="D34" s="291"/>
      <c r="E34" s="295" t="s">
        <v>113</v>
      </c>
      <c r="F34" s="291"/>
      <c r="G34" s="291" t="s">
        <v>496</v>
      </c>
      <c r="H34" s="291"/>
      <c r="I34" s="291"/>
      <c r="J34" s="291"/>
      <c r="K34" s="289"/>
    </row>
    <row r="35" ht="30.75" customHeight="1">
      <c r="B35" s="292"/>
      <c r="C35" s="293"/>
      <c r="D35" s="291"/>
      <c r="E35" s="295" t="s">
        <v>497</v>
      </c>
      <c r="F35" s="291"/>
      <c r="G35" s="291" t="s">
        <v>498</v>
      </c>
      <c r="H35" s="291"/>
      <c r="I35" s="291"/>
      <c r="J35" s="291"/>
      <c r="K35" s="289"/>
    </row>
    <row r="36" ht="15" customHeight="1">
      <c r="B36" s="292"/>
      <c r="C36" s="293"/>
      <c r="D36" s="291"/>
      <c r="E36" s="295" t="s">
        <v>55</v>
      </c>
      <c r="F36" s="291"/>
      <c r="G36" s="291" t="s">
        <v>499</v>
      </c>
      <c r="H36" s="291"/>
      <c r="I36" s="291"/>
      <c r="J36" s="291"/>
      <c r="K36" s="289"/>
    </row>
    <row r="37" ht="15" customHeight="1">
      <c r="B37" s="292"/>
      <c r="C37" s="293"/>
      <c r="D37" s="291"/>
      <c r="E37" s="295" t="s">
        <v>114</v>
      </c>
      <c r="F37" s="291"/>
      <c r="G37" s="291" t="s">
        <v>500</v>
      </c>
      <c r="H37" s="291"/>
      <c r="I37" s="291"/>
      <c r="J37" s="291"/>
      <c r="K37" s="289"/>
    </row>
    <row r="38" ht="15" customHeight="1">
      <c r="B38" s="292"/>
      <c r="C38" s="293"/>
      <c r="D38" s="291"/>
      <c r="E38" s="295" t="s">
        <v>115</v>
      </c>
      <c r="F38" s="291"/>
      <c r="G38" s="291" t="s">
        <v>501</v>
      </c>
      <c r="H38" s="291"/>
      <c r="I38" s="291"/>
      <c r="J38" s="291"/>
      <c r="K38" s="289"/>
    </row>
    <row r="39" ht="15" customHeight="1">
      <c r="B39" s="292"/>
      <c r="C39" s="293"/>
      <c r="D39" s="291"/>
      <c r="E39" s="295" t="s">
        <v>116</v>
      </c>
      <c r="F39" s="291"/>
      <c r="G39" s="291" t="s">
        <v>502</v>
      </c>
      <c r="H39" s="291"/>
      <c r="I39" s="291"/>
      <c r="J39" s="291"/>
      <c r="K39" s="289"/>
    </row>
    <row r="40" ht="15" customHeight="1">
      <c r="B40" s="292"/>
      <c r="C40" s="293"/>
      <c r="D40" s="291"/>
      <c r="E40" s="295" t="s">
        <v>503</v>
      </c>
      <c r="F40" s="291"/>
      <c r="G40" s="291" t="s">
        <v>504</v>
      </c>
      <c r="H40" s="291"/>
      <c r="I40" s="291"/>
      <c r="J40" s="291"/>
      <c r="K40" s="289"/>
    </row>
    <row r="41" ht="15" customHeight="1">
      <c r="B41" s="292"/>
      <c r="C41" s="293"/>
      <c r="D41" s="291"/>
      <c r="E41" s="295"/>
      <c r="F41" s="291"/>
      <c r="G41" s="291" t="s">
        <v>505</v>
      </c>
      <c r="H41" s="291"/>
      <c r="I41" s="291"/>
      <c r="J41" s="291"/>
      <c r="K41" s="289"/>
    </row>
    <row r="42" ht="15" customHeight="1">
      <c r="B42" s="292"/>
      <c r="C42" s="293"/>
      <c r="D42" s="291"/>
      <c r="E42" s="295" t="s">
        <v>506</v>
      </c>
      <c r="F42" s="291"/>
      <c r="G42" s="291" t="s">
        <v>507</v>
      </c>
      <c r="H42" s="291"/>
      <c r="I42" s="291"/>
      <c r="J42" s="291"/>
      <c r="K42" s="289"/>
    </row>
    <row r="43" ht="15" customHeight="1">
      <c r="B43" s="292"/>
      <c r="C43" s="293"/>
      <c r="D43" s="291"/>
      <c r="E43" s="295" t="s">
        <v>118</v>
      </c>
      <c r="F43" s="291"/>
      <c r="G43" s="291" t="s">
        <v>508</v>
      </c>
      <c r="H43" s="291"/>
      <c r="I43" s="291"/>
      <c r="J43" s="291"/>
      <c r="K43" s="289"/>
    </row>
    <row r="44" ht="12.75" customHeight="1">
      <c r="B44" s="292"/>
      <c r="C44" s="293"/>
      <c r="D44" s="291"/>
      <c r="E44" s="291"/>
      <c r="F44" s="291"/>
      <c r="G44" s="291"/>
      <c r="H44" s="291"/>
      <c r="I44" s="291"/>
      <c r="J44" s="291"/>
      <c r="K44" s="289"/>
    </row>
    <row r="45" ht="15" customHeight="1">
      <c r="B45" s="292"/>
      <c r="C45" s="293"/>
      <c r="D45" s="291" t="s">
        <v>509</v>
      </c>
      <c r="E45" s="291"/>
      <c r="F45" s="291"/>
      <c r="G45" s="291"/>
      <c r="H45" s="291"/>
      <c r="I45" s="291"/>
      <c r="J45" s="291"/>
      <c r="K45" s="289"/>
    </row>
    <row r="46" ht="15" customHeight="1">
      <c r="B46" s="292"/>
      <c r="C46" s="293"/>
      <c r="D46" s="293"/>
      <c r="E46" s="291" t="s">
        <v>510</v>
      </c>
      <c r="F46" s="291"/>
      <c r="G46" s="291"/>
      <c r="H46" s="291"/>
      <c r="I46" s="291"/>
      <c r="J46" s="291"/>
      <c r="K46" s="289"/>
    </row>
    <row r="47" ht="15" customHeight="1">
      <c r="B47" s="292"/>
      <c r="C47" s="293"/>
      <c r="D47" s="293"/>
      <c r="E47" s="291" t="s">
        <v>511</v>
      </c>
      <c r="F47" s="291"/>
      <c r="G47" s="291"/>
      <c r="H47" s="291"/>
      <c r="I47" s="291"/>
      <c r="J47" s="291"/>
      <c r="K47" s="289"/>
    </row>
    <row r="48" ht="15" customHeight="1">
      <c r="B48" s="292"/>
      <c r="C48" s="293"/>
      <c r="D48" s="293"/>
      <c r="E48" s="291" t="s">
        <v>512</v>
      </c>
      <c r="F48" s="291"/>
      <c r="G48" s="291"/>
      <c r="H48" s="291"/>
      <c r="I48" s="291"/>
      <c r="J48" s="291"/>
      <c r="K48" s="289"/>
    </row>
    <row r="49" ht="15" customHeight="1">
      <c r="B49" s="292"/>
      <c r="C49" s="293"/>
      <c r="D49" s="291" t="s">
        <v>513</v>
      </c>
      <c r="E49" s="291"/>
      <c r="F49" s="291"/>
      <c r="G49" s="291"/>
      <c r="H49" s="291"/>
      <c r="I49" s="291"/>
      <c r="J49" s="291"/>
      <c r="K49" s="289"/>
    </row>
    <row r="50" ht="25.5" customHeight="1">
      <c r="B50" s="287"/>
      <c r="C50" s="288" t="s">
        <v>514</v>
      </c>
      <c r="D50" s="288"/>
      <c r="E50" s="288"/>
      <c r="F50" s="288"/>
      <c r="G50" s="288"/>
      <c r="H50" s="288"/>
      <c r="I50" s="288"/>
      <c r="J50" s="288"/>
      <c r="K50" s="289"/>
    </row>
    <row r="51" ht="5.25" customHeight="1">
      <c r="B51" s="287"/>
      <c r="C51" s="290"/>
      <c r="D51" s="290"/>
      <c r="E51" s="290"/>
      <c r="F51" s="290"/>
      <c r="G51" s="290"/>
      <c r="H51" s="290"/>
      <c r="I51" s="290"/>
      <c r="J51" s="290"/>
      <c r="K51" s="289"/>
    </row>
    <row r="52" ht="15" customHeight="1">
      <c r="B52" s="287"/>
      <c r="C52" s="291" t="s">
        <v>515</v>
      </c>
      <c r="D52" s="291"/>
      <c r="E52" s="291"/>
      <c r="F52" s="291"/>
      <c r="G52" s="291"/>
      <c r="H52" s="291"/>
      <c r="I52" s="291"/>
      <c r="J52" s="291"/>
      <c r="K52" s="289"/>
    </row>
    <row r="53" ht="15" customHeight="1">
      <c r="B53" s="287"/>
      <c r="C53" s="291" t="s">
        <v>516</v>
      </c>
      <c r="D53" s="291"/>
      <c r="E53" s="291"/>
      <c r="F53" s="291"/>
      <c r="G53" s="291"/>
      <c r="H53" s="291"/>
      <c r="I53" s="291"/>
      <c r="J53" s="291"/>
      <c r="K53" s="289"/>
    </row>
    <row r="54" ht="12.75" customHeight="1">
      <c r="B54" s="287"/>
      <c r="C54" s="291"/>
      <c r="D54" s="291"/>
      <c r="E54" s="291"/>
      <c r="F54" s="291"/>
      <c r="G54" s="291"/>
      <c r="H54" s="291"/>
      <c r="I54" s="291"/>
      <c r="J54" s="291"/>
      <c r="K54" s="289"/>
    </row>
    <row r="55" ht="15" customHeight="1">
      <c r="B55" s="287"/>
      <c r="C55" s="291" t="s">
        <v>517</v>
      </c>
      <c r="D55" s="291"/>
      <c r="E55" s="291"/>
      <c r="F55" s="291"/>
      <c r="G55" s="291"/>
      <c r="H55" s="291"/>
      <c r="I55" s="291"/>
      <c r="J55" s="291"/>
      <c r="K55" s="289"/>
    </row>
    <row r="56" ht="15" customHeight="1">
      <c r="B56" s="287"/>
      <c r="C56" s="293"/>
      <c r="D56" s="291" t="s">
        <v>518</v>
      </c>
      <c r="E56" s="291"/>
      <c r="F56" s="291"/>
      <c r="G56" s="291"/>
      <c r="H56" s="291"/>
      <c r="I56" s="291"/>
      <c r="J56" s="291"/>
      <c r="K56" s="289"/>
    </row>
    <row r="57" ht="15" customHeight="1">
      <c r="B57" s="287"/>
      <c r="C57" s="293"/>
      <c r="D57" s="291" t="s">
        <v>519</v>
      </c>
      <c r="E57" s="291"/>
      <c r="F57" s="291"/>
      <c r="G57" s="291"/>
      <c r="H57" s="291"/>
      <c r="I57" s="291"/>
      <c r="J57" s="291"/>
      <c r="K57" s="289"/>
    </row>
    <row r="58" ht="15" customHeight="1">
      <c r="B58" s="287"/>
      <c r="C58" s="293"/>
      <c r="D58" s="291" t="s">
        <v>520</v>
      </c>
      <c r="E58" s="291"/>
      <c r="F58" s="291"/>
      <c r="G58" s="291"/>
      <c r="H58" s="291"/>
      <c r="I58" s="291"/>
      <c r="J58" s="291"/>
      <c r="K58" s="289"/>
    </row>
    <row r="59" ht="15" customHeight="1">
      <c r="B59" s="287"/>
      <c r="C59" s="293"/>
      <c r="D59" s="291" t="s">
        <v>521</v>
      </c>
      <c r="E59" s="291"/>
      <c r="F59" s="291"/>
      <c r="G59" s="291"/>
      <c r="H59" s="291"/>
      <c r="I59" s="291"/>
      <c r="J59" s="291"/>
      <c r="K59" s="289"/>
    </row>
    <row r="60" ht="15" customHeight="1">
      <c r="B60" s="287"/>
      <c r="C60" s="293"/>
      <c r="D60" s="296" t="s">
        <v>522</v>
      </c>
      <c r="E60" s="296"/>
      <c r="F60" s="296"/>
      <c r="G60" s="296"/>
      <c r="H60" s="296"/>
      <c r="I60" s="296"/>
      <c r="J60" s="296"/>
      <c r="K60" s="289"/>
    </row>
    <row r="61" ht="15" customHeight="1">
      <c r="B61" s="287"/>
      <c r="C61" s="293"/>
      <c r="D61" s="291" t="s">
        <v>523</v>
      </c>
      <c r="E61" s="291"/>
      <c r="F61" s="291"/>
      <c r="G61" s="291"/>
      <c r="H61" s="291"/>
      <c r="I61" s="291"/>
      <c r="J61" s="291"/>
      <c r="K61" s="289"/>
    </row>
    <row r="62" ht="12.75" customHeight="1">
      <c r="B62" s="287"/>
      <c r="C62" s="293"/>
      <c r="D62" s="293"/>
      <c r="E62" s="297"/>
      <c r="F62" s="293"/>
      <c r="G62" s="293"/>
      <c r="H62" s="293"/>
      <c r="I62" s="293"/>
      <c r="J62" s="293"/>
      <c r="K62" s="289"/>
    </row>
    <row r="63" ht="15" customHeight="1">
      <c r="B63" s="287"/>
      <c r="C63" s="293"/>
      <c r="D63" s="291" t="s">
        <v>524</v>
      </c>
      <c r="E63" s="291"/>
      <c r="F63" s="291"/>
      <c r="G63" s="291"/>
      <c r="H63" s="291"/>
      <c r="I63" s="291"/>
      <c r="J63" s="291"/>
      <c r="K63" s="289"/>
    </row>
    <row r="64" ht="15" customHeight="1">
      <c r="B64" s="287"/>
      <c r="C64" s="293"/>
      <c r="D64" s="296" t="s">
        <v>525</v>
      </c>
      <c r="E64" s="296"/>
      <c r="F64" s="296"/>
      <c r="G64" s="296"/>
      <c r="H64" s="296"/>
      <c r="I64" s="296"/>
      <c r="J64" s="296"/>
      <c r="K64" s="289"/>
    </row>
    <row r="65" ht="15" customHeight="1">
      <c r="B65" s="287"/>
      <c r="C65" s="293"/>
      <c r="D65" s="291" t="s">
        <v>526</v>
      </c>
      <c r="E65" s="291"/>
      <c r="F65" s="291"/>
      <c r="G65" s="291"/>
      <c r="H65" s="291"/>
      <c r="I65" s="291"/>
      <c r="J65" s="291"/>
      <c r="K65" s="289"/>
    </row>
    <row r="66" ht="15" customHeight="1">
      <c r="B66" s="287"/>
      <c r="C66" s="293"/>
      <c r="D66" s="291" t="s">
        <v>527</v>
      </c>
      <c r="E66" s="291"/>
      <c r="F66" s="291"/>
      <c r="G66" s="291"/>
      <c r="H66" s="291"/>
      <c r="I66" s="291"/>
      <c r="J66" s="291"/>
      <c r="K66" s="289"/>
    </row>
    <row r="67" ht="15" customHeight="1">
      <c r="B67" s="287"/>
      <c r="C67" s="293"/>
      <c r="D67" s="291" t="s">
        <v>528</v>
      </c>
      <c r="E67" s="291"/>
      <c r="F67" s="291"/>
      <c r="G67" s="291"/>
      <c r="H67" s="291"/>
      <c r="I67" s="291"/>
      <c r="J67" s="291"/>
      <c r="K67" s="289"/>
    </row>
    <row r="68" ht="15" customHeight="1">
      <c r="B68" s="287"/>
      <c r="C68" s="293"/>
      <c r="D68" s="291" t="s">
        <v>529</v>
      </c>
      <c r="E68" s="291"/>
      <c r="F68" s="291"/>
      <c r="G68" s="291"/>
      <c r="H68" s="291"/>
      <c r="I68" s="291"/>
      <c r="J68" s="291"/>
      <c r="K68" s="289"/>
    </row>
    <row r="69" ht="12.75" customHeight="1">
      <c r="B69" s="298"/>
      <c r="C69" s="299"/>
      <c r="D69" s="299"/>
      <c r="E69" s="299"/>
      <c r="F69" s="299"/>
      <c r="G69" s="299"/>
      <c r="H69" s="299"/>
      <c r="I69" s="299"/>
      <c r="J69" s="299"/>
      <c r="K69" s="300"/>
    </row>
    <row r="70" ht="18.75" customHeight="1">
      <c r="B70" s="301"/>
      <c r="C70" s="301"/>
      <c r="D70" s="301"/>
      <c r="E70" s="301"/>
      <c r="F70" s="301"/>
      <c r="G70" s="301"/>
      <c r="H70" s="301"/>
      <c r="I70" s="301"/>
      <c r="J70" s="301"/>
      <c r="K70" s="302"/>
    </row>
    <row r="71" ht="18.75" customHeight="1">
      <c r="B71" s="302"/>
      <c r="C71" s="302"/>
      <c r="D71" s="302"/>
      <c r="E71" s="302"/>
      <c r="F71" s="302"/>
      <c r="G71" s="302"/>
      <c r="H71" s="302"/>
      <c r="I71" s="302"/>
      <c r="J71" s="302"/>
      <c r="K71" s="302"/>
    </row>
    <row r="72" ht="7.5" customHeight="1">
      <c r="B72" s="303"/>
      <c r="C72" s="304"/>
      <c r="D72" s="304"/>
      <c r="E72" s="304"/>
      <c r="F72" s="304"/>
      <c r="G72" s="304"/>
      <c r="H72" s="304"/>
      <c r="I72" s="304"/>
      <c r="J72" s="304"/>
      <c r="K72" s="305"/>
    </row>
    <row r="73" ht="45" customHeight="1">
      <c r="B73" s="306"/>
      <c r="C73" s="307" t="s">
        <v>91</v>
      </c>
      <c r="D73" s="307"/>
      <c r="E73" s="307"/>
      <c r="F73" s="307"/>
      <c r="G73" s="307"/>
      <c r="H73" s="307"/>
      <c r="I73" s="307"/>
      <c r="J73" s="307"/>
      <c r="K73" s="308"/>
    </row>
    <row r="74" ht="17.25" customHeight="1">
      <c r="B74" s="306"/>
      <c r="C74" s="309" t="s">
        <v>530</v>
      </c>
      <c r="D74" s="309"/>
      <c r="E74" s="309"/>
      <c r="F74" s="309" t="s">
        <v>531</v>
      </c>
      <c r="G74" s="310"/>
      <c r="H74" s="309" t="s">
        <v>114</v>
      </c>
      <c r="I74" s="309" t="s">
        <v>59</v>
      </c>
      <c r="J74" s="309" t="s">
        <v>532</v>
      </c>
      <c r="K74" s="308"/>
    </row>
    <row r="75" ht="17.25" customHeight="1">
      <c r="B75" s="306"/>
      <c r="C75" s="311" t="s">
        <v>533</v>
      </c>
      <c r="D75" s="311"/>
      <c r="E75" s="311"/>
      <c r="F75" s="312" t="s">
        <v>534</v>
      </c>
      <c r="G75" s="313"/>
      <c r="H75" s="311"/>
      <c r="I75" s="311"/>
      <c r="J75" s="311" t="s">
        <v>535</v>
      </c>
      <c r="K75" s="308"/>
    </row>
    <row r="76" ht="5.25" customHeight="1">
      <c r="B76" s="306"/>
      <c r="C76" s="314"/>
      <c r="D76" s="314"/>
      <c r="E76" s="314"/>
      <c r="F76" s="314"/>
      <c r="G76" s="315"/>
      <c r="H76" s="314"/>
      <c r="I76" s="314"/>
      <c r="J76" s="314"/>
      <c r="K76" s="308"/>
    </row>
    <row r="77" ht="15" customHeight="1">
      <c r="B77" s="306"/>
      <c r="C77" s="295" t="s">
        <v>55</v>
      </c>
      <c r="D77" s="314"/>
      <c r="E77" s="314"/>
      <c r="F77" s="316" t="s">
        <v>79</v>
      </c>
      <c r="G77" s="315"/>
      <c r="H77" s="295" t="s">
        <v>536</v>
      </c>
      <c r="I77" s="295" t="s">
        <v>537</v>
      </c>
      <c r="J77" s="295">
        <v>20</v>
      </c>
      <c r="K77" s="308"/>
    </row>
    <row r="78" ht="15" customHeight="1">
      <c r="B78" s="306"/>
      <c r="C78" s="295" t="s">
        <v>538</v>
      </c>
      <c r="D78" s="295"/>
      <c r="E78" s="295"/>
      <c r="F78" s="316" t="s">
        <v>79</v>
      </c>
      <c r="G78" s="315"/>
      <c r="H78" s="295" t="s">
        <v>539</v>
      </c>
      <c r="I78" s="295" t="s">
        <v>537</v>
      </c>
      <c r="J78" s="295">
        <v>120</v>
      </c>
      <c r="K78" s="308"/>
    </row>
    <row r="79" ht="15" customHeight="1">
      <c r="B79" s="317"/>
      <c r="C79" s="295" t="s">
        <v>540</v>
      </c>
      <c r="D79" s="295"/>
      <c r="E79" s="295"/>
      <c r="F79" s="316" t="s">
        <v>541</v>
      </c>
      <c r="G79" s="315"/>
      <c r="H79" s="295" t="s">
        <v>542</v>
      </c>
      <c r="I79" s="295" t="s">
        <v>537</v>
      </c>
      <c r="J79" s="295">
        <v>50</v>
      </c>
      <c r="K79" s="308"/>
    </row>
    <row r="80" ht="15" customHeight="1">
      <c r="B80" s="317"/>
      <c r="C80" s="295" t="s">
        <v>543</v>
      </c>
      <c r="D80" s="295"/>
      <c r="E80" s="295"/>
      <c r="F80" s="316" t="s">
        <v>79</v>
      </c>
      <c r="G80" s="315"/>
      <c r="H80" s="295" t="s">
        <v>544</v>
      </c>
      <c r="I80" s="295" t="s">
        <v>545</v>
      </c>
      <c r="J80" s="295"/>
      <c r="K80" s="308"/>
    </row>
    <row r="81" ht="15" customHeight="1">
      <c r="B81" s="317"/>
      <c r="C81" s="318" t="s">
        <v>546</v>
      </c>
      <c r="D81" s="318"/>
      <c r="E81" s="318"/>
      <c r="F81" s="319" t="s">
        <v>541</v>
      </c>
      <c r="G81" s="318"/>
      <c r="H81" s="318" t="s">
        <v>547</v>
      </c>
      <c r="I81" s="318" t="s">
        <v>537</v>
      </c>
      <c r="J81" s="318">
        <v>15</v>
      </c>
      <c r="K81" s="308"/>
    </row>
    <row r="82" ht="15" customHeight="1">
      <c r="B82" s="317"/>
      <c r="C82" s="318" t="s">
        <v>548</v>
      </c>
      <c r="D82" s="318"/>
      <c r="E82" s="318"/>
      <c r="F82" s="319" t="s">
        <v>541</v>
      </c>
      <c r="G82" s="318"/>
      <c r="H82" s="318" t="s">
        <v>549</v>
      </c>
      <c r="I82" s="318" t="s">
        <v>537</v>
      </c>
      <c r="J82" s="318">
        <v>15</v>
      </c>
      <c r="K82" s="308"/>
    </row>
    <row r="83" ht="15" customHeight="1">
      <c r="B83" s="317"/>
      <c r="C83" s="318" t="s">
        <v>550</v>
      </c>
      <c r="D83" s="318"/>
      <c r="E83" s="318"/>
      <c r="F83" s="319" t="s">
        <v>541</v>
      </c>
      <c r="G83" s="318"/>
      <c r="H83" s="318" t="s">
        <v>551</v>
      </c>
      <c r="I83" s="318" t="s">
        <v>537</v>
      </c>
      <c r="J83" s="318">
        <v>20</v>
      </c>
      <c r="K83" s="308"/>
    </row>
    <row r="84" ht="15" customHeight="1">
      <c r="B84" s="317"/>
      <c r="C84" s="318" t="s">
        <v>552</v>
      </c>
      <c r="D84" s="318"/>
      <c r="E84" s="318"/>
      <c r="F84" s="319" t="s">
        <v>541</v>
      </c>
      <c r="G84" s="318"/>
      <c r="H84" s="318" t="s">
        <v>553</v>
      </c>
      <c r="I84" s="318" t="s">
        <v>537</v>
      </c>
      <c r="J84" s="318">
        <v>20</v>
      </c>
      <c r="K84" s="308"/>
    </row>
    <row r="85" ht="15" customHeight="1">
      <c r="B85" s="317"/>
      <c r="C85" s="295" t="s">
        <v>554</v>
      </c>
      <c r="D85" s="295"/>
      <c r="E85" s="295"/>
      <c r="F85" s="316" t="s">
        <v>541</v>
      </c>
      <c r="G85" s="315"/>
      <c r="H85" s="295" t="s">
        <v>555</v>
      </c>
      <c r="I85" s="295" t="s">
        <v>537</v>
      </c>
      <c r="J85" s="295">
        <v>50</v>
      </c>
      <c r="K85" s="308"/>
    </row>
    <row r="86" ht="15" customHeight="1">
      <c r="B86" s="317"/>
      <c r="C86" s="295" t="s">
        <v>556</v>
      </c>
      <c r="D86" s="295"/>
      <c r="E86" s="295"/>
      <c r="F86" s="316" t="s">
        <v>541</v>
      </c>
      <c r="G86" s="315"/>
      <c r="H86" s="295" t="s">
        <v>557</v>
      </c>
      <c r="I86" s="295" t="s">
        <v>537</v>
      </c>
      <c r="J86" s="295">
        <v>20</v>
      </c>
      <c r="K86" s="308"/>
    </row>
    <row r="87" ht="15" customHeight="1">
      <c r="B87" s="317"/>
      <c r="C87" s="295" t="s">
        <v>558</v>
      </c>
      <c r="D87" s="295"/>
      <c r="E87" s="295"/>
      <c r="F87" s="316" t="s">
        <v>541</v>
      </c>
      <c r="G87" s="315"/>
      <c r="H87" s="295" t="s">
        <v>559</v>
      </c>
      <c r="I87" s="295" t="s">
        <v>537</v>
      </c>
      <c r="J87" s="295">
        <v>20</v>
      </c>
      <c r="K87" s="308"/>
    </row>
    <row r="88" ht="15" customHeight="1">
      <c r="B88" s="317"/>
      <c r="C88" s="295" t="s">
        <v>560</v>
      </c>
      <c r="D88" s="295"/>
      <c r="E88" s="295"/>
      <c r="F88" s="316" t="s">
        <v>541</v>
      </c>
      <c r="G88" s="315"/>
      <c r="H88" s="295" t="s">
        <v>561</v>
      </c>
      <c r="I88" s="295" t="s">
        <v>537</v>
      </c>
      <c r="J88" s="295">
        <v>50</v>
      </c>
      <c r="K88" s="308"/>
    </row>
    <row r="89" ht="15" customHeight="1">
      <c r="B89" s="317"/>
      <c r="C89" s="295" t="s">
        <v>562</v>
      </c>
      <c r="D89" s="295"/>
      <c r="E89" s="295"/>
      <c r="F89" s="316" t="s">
        <v>541</v>
      </c>
      <c r="G89" s="315"/>
      <c r="H89" s="295" t="s">
        <v>562</v>
      </c>
      <c r="I89" s="295" t="s">
        <v>537</v>
      </c>
      <c r="J89" s="295">
        <v>50</v>
      </c>
      <c r="K89" s="308"/>
    </row>
    <row r="90" ht="15" customHeight="1">
      <c r="B90" s="317"/>
      <c r="C90" s="295" t="s">
        <v>119</v>
      </c>
      <c r="D90" s="295"/>
      <c r="E90" s="295"/>
      <c r="F90" s="316" t="s">
        <v>541</v>
      </c>
      <c r="G90" s="315"/>
      <c r="H90" s="295" t="s">
        <v>563</v>
      </c>
      <c r="I90" s="295" t="s">
        <v>537</v>
      </c>
      <c r="J90" s="295">
        <v>255</v>
      </c>
      <c r="K90" s="308"/>
    </row>
    <row r="91" ht="15" customHeight="1">
      <c r="B91" s="317"/>
      <c r="C91" s="295" t="s">
        <v>564</v>
      </c>
      <c r="D91" s="295"/>
      <c r="E91" s="295"/>
      <c r="F91" s="316" t="s">
        <v>79</v>
      </c>
      <c r="G91" s="315"/>
      <c r="H91" s="295" t="s">
        <v>565</v>
      </c>
      <c r="I91" s="295" t="s">
        <v>566</v>
      </c>
      <c r="J91" s="295"/>
      <c r="K91" s="308"/>
    </row>
    <row r="92" ht="15" customHeight="1">
      <c r="B92" s="317"/>
      <c r="C92" s="295" t="s">
        <v>567</v>
      </c>
      <c r="D92" s="295"/>
      <c r="E92" s="295"/>
      <c r="F92" s="316" t="s">
        <v>79</v>
      </c>
      <c r="G92" s="315"/>
      <c r="H92" s="295" t="s">
        <v>568</v>
      </c>
      <c r="I92" s="295" t="s">
        <v>569</v>
      </c>
      <c r="J92" s="295"/>
      <c r="K92" s="308"/>
    </row>
    <row r="93" ht="15" customHeight="1">
      <c r="B93" s="317"/>
      <c r="C93" s="295" t="s">
        <v>570</v>
      </c>
      <c r="D93" s="295"/>
      <c r="E93" s="295"/>
      <c r="F93" s="316" t="s">
        <v>79</v>
      </c>
      <c r="G93" s="315"/>
      <c r="H93" s="295" t="s">
        <v>570</v>
      </c>
      <c r="I93" s="295" t="s">
        <v>569</v>
      </c>
      <c r="J93" s="295"/>
      <c r="K93" s="308"/>
    </row>
    <row r="94" ht="15" customHeight="1">
      <c r="B94" s="317"/>
      <c r="C94" s="295" t="s">
        <v>40</v>
      </c>
      <c r="D94" s="295"/>
      <c r="E94" s="295"/>
      <c r="F94" s="316" t="s">
        <v>79</v>
      </c>
      <c r="G94" s="315"/>
      <c r="H94" s="295" t="s">
        <v>571</v>
      </c>
      <c r="I94" s="295" t="s">
        <v>569</v>
      </c>
      <c r="J94" s="295"/>
      <c r="K94" s="308"/>
    </row>
    <row r="95" ht="15" customHeight="1">
      <c r="B95" s="317"/>
      <c r="C95" s="295" t="s">
        <v>50</v>
      </c>
      <c r="D95" s="295"/>
      <c r="E95" s="295"/>
      <c r="F95" s="316" t="s">
        <v>79</v>
      </c>
      <c r="G95" s="315"/>
      <c r="H95" s="295" t="s">
        <v>572</v>
      </c>
      <c r="I95" s="295" t="s">
        <v>569</v>
      </c>
      <c r="J95" s="295"/>
      <c r="K95" s="308"/>
    </row>
    <row r="96" ht="15" customHeight="1">
      <c r="B96" s="320"/>
      <c r="C96" s="321"/>
      <c r="D96" s="321"/>
      <c r="E96" s="321"/>
      <c r="F96" s="321"/>
      <c r="G96" s="321"/>
      <c r="H96" s="321"/>
      <c r="I96" s="321"/>
      <c r="J96" s="321"/>
      <c r="K96" s="322"/>
    </row>
    <row r="97" ht="18.75" customHeight="1">
      <c r="B97" s="323"/>
      <c r="C97" s="324"/>
      <c r="D97" s="324"/>
      <c r="E97" s="324"/>
      <c r="F97" s="324"/>
      <c r="G97" s="324"/>
      <c r="H97" s="324"/>
      <c r="I97" s="324"/>
      <c r="J97" s="324"/>
      <c r="K97" s="323"/>
    </row>
    <row r="98" ht="18.75" customHeight="1">
      <c r="B98" s="302"/>
      <c r="C98" s="302"/>
      <c r="D98" s="302"/>
      <c r="E98" s="302"/>
      <c r="F98" s="302"/>
      <c r="G98" s="302"/>
      <c r="H98" s="302"/>
      <c r="I98" s="302"/>
      <c r="J98" s="302"/>
      <c r="K98" s="302"/>
    </row>
    <row r="99" ht="7.5" customHeight="1">
      <c r="B99" s="303"/>
      <c r="C99" s="304"/>
      <c r="D99" s="304"/>
      <c r="E99" s="304"/>
      <c r="F99" s="304"/>
      <c r="G99" s="304"/>
      <c r="H99" s="304"/>
      <c r="I99" s="304"/>
      <c r="J99" s="304"/>
      <c r="K99" s="305"/>
    </row>
    <row r="100" ht="45" customHeight="1">
      <c r="B100" s="306"/>
      <c r="C100" s="307" t="s">
        <v>573</v>
      </c>
      <c r="D100" s="307"/>
      <c r="E100" s="307"/>
      <c r="F100" s="307"/>
      <c r="G100" s="307"/>
      <c r="H100" s="307"/>
      <c r="I100" s="307"/>
      <c r="J100" s="307"/>
      <c r="K100" s="308"/>
    </row>
    <row r="101" ht="17.25" customHeight="1">
      <c r="B101" s="306"/>
      <c r="C101" s="309" t="s">
        <v>530</v>
      </c>
      <c r="D101" s="309"/>
      <c r="E101" s="309"/>
      <c r="F101" s="309" t="s">
        <v>531</v>
      </c>
      <c r="G101" s="310"/>
      <c r="H101" s="309" t="s">
        <v>114</v>
      </c>
      <c r="I101" s="309" t="s">
        <v>59</v>
      </c>
      <c r="J101" s="309" t="s">
        <v>532</v>
      </c>
      <c r="K101" s="308"/>
    </row>
    <row r="102" ht="17.25" customHeight="1">
      <c r="B102" s="306"/>
      <c r="C102" s="311" t="s">
        <v>533</v>
      </c>
      <c r="D102" s="311"/>
      <c r="E102" s="311"/>
      <c r="F102" s="312" t="s">
        <v>534</v>
      </c>
      <c r="G102" s="313"/>
      <c r="H102" s="311"/>
      <c r="I102" s="311"/>
      <c r="J102" s="311" t="s">
        <v>535</v>
      </c>
      <c r="K102" s="308"/>
    </row>
    <row r="103" ht="5.25" customHeight="1">
      <c r="B103" s="306"/>
      <c r="C103" s="309"/>
      <c r="D103" s="309"/>
      <c r="E103" s="309"/>
      <c r="F103" s="309"/>
      <c r="G103" s="325"/>
      <c r="H103" s="309"/>
      <c r="I103" s="309"/>
      <c r="J103" s="309"/>
      <c r="K103" s="308"/>
    </row>
    <row r="104" ht="15" customHeight="1">
      <c r="B104" s="306"/>
      <c r="C104" s="295" t="s">
        <v>55</v>
      </c>
      <c r="D104" s="314"/>
      <c r="E104" s="314"/>
      <c r="F104" s="316" t="s">
        <v>79</v>
      </c>
      <c r="G104" s="325"/>
      <c r="H104" s="295" t="s">
        <v>574</v>
      </c>
      <c r="I104" s="295" t="s">
        <v>537</v>
      </c>
      <c r="J104" s="295">
        <v>20</v>
      </c>
      <c r="K104" s="308"/>
    </row>
    <row r="105" ht="15" customHeight="1">
      <c r="B105" s="306"/>
      <c r="C105" s="295" t="s">
        <v>538</v>
      </c>
      <c r="D105" s="295"/>
      <c r="E105" s="295"/>
      <c r="F105" s="316" t="s">
        <v>79</v>
      </c>
      <c r="G105" s="295"/>
      <c r="H105" s="295" t="s">
        <v>574</v>
      </c>
      <c r="I105" s="295" t="s">
        <v>537</v>
      </c>
      <c r="J105" s="295">
        <v>120</v>
      </c>
      <c r="K105" s="308"/>
    </row>
    <row r="106" ht="15" customHeight="1">
      <c r="B106" s="317"/>
      <c r="C106" s="295" t="s">
        <v>540</v>
      </c>
      <c r="D106" s="295"/>
      <c r="E106" s="295"/>
      <c r="F106" s="316" t="s">
        <v>541</v>
      </c>
      <c r="G106" s="295"/>
      <c r="H106" s="295" t="s">
        <v>574</v>
      </c>
      <c r="I106" s="295" t="s">
        <v>537</v>
      </c>
      <c r="J106" s="295">
        <v>50</v>
      </c>
      <c r="K106" s="308"/>
    </row>
    <row r="107" ht="15" customHeight="1">
      <c r="B107" s="317"/>
      <c r="C107" s="295" t="s">
        <v>543</v>
      </c>
      <c r="D107" s="295"/>
      <c r="E107" s="295"/>
      <c r="F107" s="316" t="s">
        <v>79</v>
      </c>
      <c r="G107" s="295"/>
      <c r="H107" s="295" t="s">
        <v>574</v>
      </c>
      <c r="I107" s="295" t="s">
        <v>545</v>
      </c>
      <c r="J107" s="295"/>
      <c r="K107" s="308"/>
    </row>
    <row r="108" ht="15" customHeight="1">
      <c r="B108" s="317"/>
      <c r="C108" s="295" t="s">
        <v>554</v>
      </c>
      <c r="D108" s="295"/>
      <c r="E108" s="295"/>
      <c r="F108" s="316" t="s">
        <v>541</v>
      </c>
      <c r="G108" s="295"/>
      <c r="H108" s="295" t="s">
        <v>574</v>
      </c>
      <c r="I108" s="295" t="s">
        <v>537</v>
      </c>
      <c r="J108" s="295">
        <v>50</v>
      </c>
      <c r="K108" s="308"/>
    </row>
    <row r="109" ht="15" customHeight="1">
      <c r="B109" s="317"/>
      <c r="C109" s="295" t="s">
        <v>562</v>
      </c>
      <c r="D109" s="295"/>
      <c r="E109" s="295"/>
      <c r="F109" s="316" t="s">
        <v>541</v>
      </c>
      <c r="G109" s="295"/>
      <c r="H109" s="295" t="s">
        <v>574</v>
      </c>
      <c r="I109" s="295" t="s">
        <v>537</v>
      </c>
      <c r="J109" s="295">
        <v>50</v>
      </c>
      <c r="K109" s="308"/>
    </row>
    <row r="110" ht="15" customHeight="1">
      <c r="B110" s="317"/>
      <c r="C110" s="295" t="s">
        <v>560</v>
      </c>
      <c r="D110" s="295"/>
      <c r="E110" s="295"/>
      <c r="F110" s="316" t="s">
        <v>541</v>
      </c>
      <c r="G110" s="295"/>
      <c r="H110" s="295" t="s">
        <v>574</v>
      </c>
      <c r="I110" s="295" t="s">
        <v>537</v>
      </c>
      <c r="J110" s="295">
        <v>50</v>
      </c>
      <c r="K110" s="308"/>
    </row>
    <row r="111" ht="15" customHeight="1">
      <c r="B111" s="317"/>
      <c r="C111" s="295" t="s">
        <v>55</v>
      </c>
      <c r="D111" s="295"/>
      <c r="E111" s="295"/>
      <c r="F111" s="316" t="s">
        <v>79</v>
      </c>
      <c r="G111" s="295"/>
      <c r="H111" s="295" t="s">
        <v>575</v>
      </c>
      <c r="I111" s="295" t="s">
        <v>537</v>
      </c>
      <c r="J111" s="295">
        <v>20</v>
      </c>
      <c r="K111" s="308"/>
    </row>
    <row r="112" ht="15" customHeight="1">
      <c r="B112" s="317"/>
      <c r="C112" s="295" t="s">
        <v>576</v>
      </c>
      <c r="D112" s="295"/>
      <c r="E112" s="295"/>
      <c r="F112" s="316" t="s">
        <v>79</v>
      </c>
      <c r="G112" s="295"/>
      <c r="H112" s="295" t="s">
        <v>577</v>
      </c>
      <c r="I112" s="295" t="s">
        <v>537</v>
      </c>
      <c r="J112" s="295">
        <v>120</v>
      </c>
      <c r="K112" s="308"/>
    </row>
    <row r="113" ht="15" customHeight="1">
      <c r="B113" s="317"/>
      <c r="C113" s="295" t="s">
        <v>40</v>
      </c>
      <c r="D113" s="295"/>
      <c r="E113" s="295"/>
      <c r="F113" s="316" t="s">
        <v>79</v>
      </c>
      <c r="G113" s="295"/>
      <c r="H113" s="295" t="s">
        <v>578</v>
      </c>
      <c r="I113" s="295" t="s">
        <v>569</v>
      </c>
      <c r="J113" s="295"/>
      <c r="K113" s="308"/>
    </row>
    <row r="114" ht="15" customHeight="1">
      <c r="B114" s="317"/>
      <c r="C114" s="295" t="s">
        <v>50</v>
      </c>
      <c r="D114" s="295"/>
      <c r="E114" s="295"/>
      <c r="F114" s="316" t="s">
        <v>79</v>
      </c>
      <c r="G114" s="295"/>
      <c r="H114" s="295" t="s">
        <v>579</v>
      </c>
      <c r="I114" s="295" t="s">
        <v>569</v>
      </c>
      <c r="J114" s="295"/>
      <c r="K114" s="308"/>
    </row>
    <row r="115" ht="15" customHeight="1">
      <c r="B115" s="317"/>
      <c r="C115" s="295" t="s">
        <v>59</v>
      </c>
      <c r="D115" s="295"/>
      <c r="E115" s="295"/>
      <c r="F115" s="316" t="s">
        <v>79</v>
      </c>
      <c r="G115" s="295"/>
      <c r="H115" s="295" t="s">
        <v>580</v>
      </c>
      <c r="I115" s="295" t="s">
        <v>581</v>
      </c>
      <c r="J115" s="295"/>
      <c r="K115" s="308"/>
    </row>
    <row r="116" ht="15" customHeight="1">
      <c r="B116" s="320"/>
      <c r="C116" s="326"/>
      <c r="D116" s="326"/>
      <c r="E116" s="326"/>
      <c r="F116" s="326"/>
      <c r="G116" s="326"/>
      <c r="H116" s="326"/>
      <c r="I116" s="326"/>
      <c r="J116" s="326"/>
      <c r="K116" s="322"/>
    </row>
    <row r="117" ht="18.75" customHeight="1">
      <c r="B117" s="327"/>
      <c r="C117" s="291"/>
      <c r="D117" s="291"/>
      <c r="E117" s="291"/>
      <c r="F117" s="328"/>
      <c r="G117" s="291"/>
      <c r="H117" s="291"/>
      <c r="I117" s="291"/>
      <c r="J117" s="291"/>
      <c r="K117" s="327"/>
    </row>
    <row r="118" ht="18.75" customHeight="1">
      <c r="B118" s="302"/>
      <c r="C118" s="302"/>
      <c r="D118" s="302"/>
      <c r="E118" s="302"/>
      <c r="F118" s="302"/>
      <c r="G118" s="302"/>
      <c r="H118" s="302"/>
      <c r="I118" s="302"/>
      <c r="J118" s="302"/>
      <c r="K118" s="302"/>
    </row>
    <row r="119" ht="7.5" customHeight="1">
      <c r="B119" s="329"/>
      <c r="C119" s="330"/>
      <c r="D119" s="330"/>
      <c r="E119" s="330"/>
      <c r="F119" s="330"/>
      <c r="G119" s="330"/>
      <c r="H119" s="330"/>
      <c r="I119" s="330"/>
      <c r="J119" s="330"/>
      <c r="K119" s="331"/>
    </row>
    <row r="120" ht="45" customHeight="1">
      <c r="B120" s="332"/>
      <c r="C120" s="285" t="s">
        <v>582</v>
      </c>
      <c r="D120" s="285"/>
      <c r="E120" s="285"/>
      <c r="F120" s="285"/>
      <c r="G120" s="285"/>
      <c r="H120" s="285"/>
      <c r="I120" s="285"/>
      <c r="J120" s="285"/>
      <c r="K120" s="333"/>
    </row>
    <row r="121" ht="17.25" customHeight="1">
      <c r="B121" s="334"/>
      <c r="C121" s="309" t="s">
        <v>530</v>
      </c>
      <c r="D121" s="309"/>
      <c r="E121" s="309"/>
      <c r="F121" s="309" t="s">
        <v>531</v>
      </c>
      <c r="G121" s="310"/>
      <c r="H121" s="309" t="s">
        <v>114</v>
      </c>
      <c r="I121" s="309" t="s">
        <v>59</v>
      </c>
      <c r="J121" s="309" t="s">
        <v>532</v>
      </c>
      <c r="K121" s="335"/>
    </row>
    <row r="122" ht="17.25" customHeight="1">
      <c r="B122" s="334"/>
      <c r="C122" s="311" t="s">
        <v>533</v>
      </c>
      <c r="D122" s="311"/>
      <c r="E122" s="311"/>
      <c r="F122" s="312" t="s">
        <v>534</v>
      </c>
      <c r="G122" s="313"/>
      <c r="H122" s="311"/>
      <c r="I122" s="311"/>
      <c r="J122" s="311" t="s">
        <v>535</v>
      </c>
      <c r="K122" s="335"/>
    </row>
    <row r="123" ht="5.25" customHeight="1">
      <c r="B123" s="336"/>
      <c r="C123" s="314"/>
      <c r="D123" s="314"/>
      <c r="E123" s="314"/>
      <c r="F123" s="314"/>
      <c r="G123" s="295"/>
      <c r="H123" s="314"/>
      <c r="I123" s="314"/>
      <c r="J123" s="314"/>
      <c r="K123" s="337"/>
    </row>
    <row r="124" ht="15" customHeight="1">
      <c r="B124" s="336"/>
      <c r="C124" s="295" t="s">
        <v>538</v>
      </c>
      <c r="D124" s="314"/>
      <c r="E124" s="314"/>
      <c r="F124" s="316" t="s">
        <v>79</v>
      </c>
      <c r="G124" s="295"/>
      <c r="H124" s="295" t="s">
        <v>574</v>
      </c>
      <c r="I124" s="295" t="s">
        <v>537</v>
      </c>
      <c r="J124" s="295">
        <v>120</v>
      </c>
      <c r="K124" s="338"/>
    </row>
    <row r="125" ht="15" customHeight="1">
      <c r="B125" s="336"/>
      <c r="C125" s="295" t="s">
        <v>583</v>
      </c>
      <c r="D125" s="295"/>
      <c r="E125" s="295"/>
      <c r="F125" s="316" t="s">
        <v>79</v>
      </c>
      <c r="G125" s="295"/>
      <c r="H125" s="295" t="s">
        <v>584</v>
      </c>
      <c r="I125" s="295" t="s">
        <v>537</v>
      </c>
      <c r="J125" s="295" t="s">
        <v>585</v>
      </c>
      <c r="K125" s="338"/>
    </row>
    <row r="126" ht="15" customHeight="1">
      <c r="B126" s="336"/>
      <c r="C126" s="295" t="s">
        <v>485</v>
      </c>
      <c r="D126" s="295"/>
      <c r="E126" s="295"/>
      <c r="F126" s="316" t="s">
        <v>79</v>
      </c>
      <c r="G126" s="295"/>
      <c r="H126" s="295" t="s">
        <v>586</v>
      </c>
      <c r="I126" s="295" t="s">
        <v>537</v>
      </c>
      <c r="J126" s="295" t="s">
        <v>585</v>
      </c>
      <c r="K126" s="338"/>
    </row>
    <row r="127" ht="15" customHeight="1">
      <c r="B127" s="336"/>
      <c r="C127" s="295" t="s">
        <v>546</v>
      </c>
      <c r="D127" s="295"/>
      <c r="E127" s="295"/>
      <c r="F127" s="316" t="s">
        <v>541</v>
      </c>
      <c r="G127" s="295"/>
      <c r="H127" s="295" t="s">
        <v>547</v>
      </c>
      <c r="I127" s="295" t="s">
        <v>537</v>
      </c>
      <c r="J127" s="295">
        <v>15</v>
      </c>
      <c r="K127" s="338"/>
    </row>
    <row r="128" ht="15" customHeight="1">
      <c r="B128" s="336"/>
      <c r="C128" s="318" t="s">
        <v>548</v>
      </c>
      <c r="D128" s="318"/>
      <c r="E128" s="318"/>
      <c r="F128" s="319" t="s">
        <v>541</v>
      </c>
      <c r="G128" s="318"/>
      <c r="H128" s="318" t="s">
        <v>549</v>
      </c>
      <c r="I128" s="318" t="s">
        <v>537</v>
      </c>
      <c r="J128" s="318">
        <v>15</v>
      </c>
      <c r="K128" s="338"/>
    </row>
    <row r="129" ht="15" customHeight="1">
      <c r="B129" s="336"/>
      <c r="C129" s="318" t="s">
        <v>550</v>
      </c>
      <c r="D129" s="318"/>
      <c r="E129" s="318"/>
      <c r="F129" s="319" t="s">
        <v>541</v>
      </c>
      <c r="G129" s="318"/>
      <c r="H129" s="318" t="s">
        <v>551</v>
      </c>
      <c r="I129" s="318" t="s">
        <v>537</v>
      </c>
      <c r="J129" s="318">
        <v>20</v>
      </c>
      <c r="K129" s="338"/>
    </row>
    <row r="130" ht="15" customHeight="1">
      <c r="B130" s="336"/>
      <c r="C130" s="318" t="s">
        <v>552</v>
      </c>
      <c r="D130" s="318"/>
      <c r="E130" s="318"/>
      <c r="F130" s="319" t="s">
        <v>541</v>
      </c>
      <c r="G130" s="318"/>
      <c r="H130" s="318" t="s">
        <v>553</v>
      </c>
      <c r="I130" s="318" t="s">
        <v>537</v>
      </c>
      <c r="J130" s="318">
        <v>20</v>
      </c>
      <c r="K130" s="338"/>
    </row>
    <row r="131" ht="15" customHeight="1">
      <c r="B131" s="336"/>
      <c r="C131" s="295" t="s">
        <v>540</v>
      </c>
      <c r="D131" s="295"/>
      <c r="E131" s="295"/>
      <c r="F131" s="316" t="s">
        <v>541</v>
      </c>
      <c r="G131" s="295"/>
      <c r="H131" s="295" t="s">
        <v>574</v>
      </c>
      <c r="I131" s="295" t="s">
        <v>537</v>
      </c>
      <c r="J131" s="295">
        <v>50</v>
      </c>
      <c r="K131" s="338"/>
    </row>
    <row r="132" ht="15" customHeight="1">
      <c r="B132" s="336"/>
      <c r="C132" s="295" t="s">
        <v>554</v>
      </c>
      <c r="D132" s="295"/>
      <c r="E132" s="295"/>
      <c r="F132" s="316" t="s">
        <v>541</v>
      </c>
      <c r="G132" s="295"/>
      <c r="H132" s="295" t="s">
        <v>574</v>
      </c>
      <c r="I132" s="295" t="s">
        <v>537</v>
      </c>
      <c r="J132" s="295">
        <v>50</v>
      </c>
      <c r="K132" s="338"/>
    </row>
    <row r="133" ht="15" customHeight="1">
      <c r="B133" s="336"/>
      <c r="C133" s="295" t="s">
        <v>560</v>
      </c>
      <c r="D133" s="295"/>
      <c r="E133" s="295"/>
      <c r="F133" s="316" t="s">
        <v>541</v>
      </c>
      <c r="G133" s="295"/>
      <c r="H133" s="295" t="s">
        <v>574</v>
      </c>
      <c r="I133" s="295" t="s">
        <v>537</v>
      </c>
      <c r="J133" s="295">
        <v>50</v>
      </c>
      <c r="K133" s="338"/>
    </row>
    <row r="134" ht="15" customHeight="1">
      <c r="B134" s="336"/>
      <c r="C134" s="295" t="s">
        <v>562</v>
      </c>
      <c r="D134" s="295"/>
      <c r="E134" s="295"/>
      <c r="F134" s="316" t="s">
        <v>541</v>
      </c>
      <c r="G134" s="295"/>
      <c r="H134" s="295" t="s">
        <v>574</v>
      </c>
      <c r="I134" s="295" t="s">
        <v>537</v>
      </c>
      <c r="J134" s="295">
        <v>50</v>
      </c>
      <c r="K134" s="338"/>
    </row>
    <row r="135" ht="15" customHeight="1">
      <c r="B135" s="336"/>
      <c r="C135" s="295" t="s">
        <v>119</v>
      </c>
      <c r="D135" s="295"/>
      <c r="E135" s="295"/>
      <c r="F135" s="316" t="s">
        <v>541</v>
      </c>
      <c r="G135" s="295"/>
      <c r="H135" s="295" t="s">
        <v>587</v>
      </c>
      <c r="I135" s="295" t="s">
        <v>537</v>
      </c>
      <c r="J135" s="295">
        <v>255</v>
      </c>
      <c r="K135" s="338"/>
    </row>
    <row r="136" ht="15" customHeight="1">
      <c r="B136" s="336"/>
      <c r="C136" s="295" t="s">
        <v>564</v>
      </c>
      <c r="D136" s="295"/>
      <c r="E136" s="295"/>
      <c r="F136" s="316" t="s">
        <v>79</v>
      </c>
      <c r="G136" s="295"/>
      <c r="H136" s="295" t="s">
        <v>588</v>
      </c>
      <c r="I136" s="295" t="s">
        <v>566</v>
      </c>
      <c r="J136" s="295"/>
      <c r="K136" s="338"/>
    </row>
    <row r="137" ht="15" customHeight="1">
      <c r="B137" s="336"/>
      <c r="C137" s="295" t="s">
        <v>567</v>
      </c>
      <c r="D137" s="295"/>
      <c r="E137" s="295"/>
      <c r="F137" s="316" t="s">
        <v>79</v>
      </c>
      <c r="G137" s="295"/>
      <c r="H137" s="295" t="s">
        <v>589</v>
      </c>
      <c r="I137" s="295" t="s">
        <v>569</v>
      </c>
      <c r="J137" s="295"/>
      <c r="K137" s="338"/>
    </row>
    <row r="138" ht="15" customHeight="1">
      <c r="B138" s="336"/>
      <c r="C138" s="295" t="s">
        <v>570</v>
      </c>
      <c r="D138" s="295"/>
      <c r="E138" s="295"/>
      <c r="F138" s="316" t="s">
        <v>79</v>
      </c>
      <c r="G138" s="295"/>
      <c r="H138" s="295" t="s">
        <v>570</v>
      </c>
      <c r="I138" s="295" t="s">
        <v>569</v>
      </c>
      <c r="J138" s="295"/>
      <c r="K138" s="338"/>
    </row>
    <row r="139" ht="15" customHeight="1">
      <c r="B139" s="336"/>
      <c r="C139" s="295" t="s">
        <v>40</v>
      </c>
      <c r="D139" s="295"/>
      <c r="E139" s="295"/>
      <c r="F139" s="316" t="s">
        <v>79</v>
      </c>
      <c r="G139" s="295"/>
      <c r="H139" s="295" t="s">
        <v>590</v>
      </c>
      <c r="I139" s="295" t="s">
        <v>569</v>
      </c>
      <c r="J139" s="295"/>
      <c r="K139" s="338"/>
    </row>
    <row r="140" ht="15" customHeight="1">
      <c r="B140" s="336"/>
      <c r="C140" s="295" t="s">
        <v>591</v>
      </c>
      <c r="D140" s="295"/>
      <c r="E140" s="295"/>
      <c r="F140" s="316" t="s">
        <v>79</v>
      </c>
      <c r="G140" s="295"/>
      <c r="H140" s="295" t="s">
        <v>592</v>
      </c>
      <c r="I140" s="295" t="s">
        <v>569</v>
      </c>
      <c r="J140" s="295"/>
      <c r="K140" s="338"/>
    </row>
    <row r="141" ht="15" customHeight="1">
      <c r="B141" s="339"/>
      <c r="C141" s="340"/>
      <c r="D141" s="340"/>
      <c r="E141" s="340"/>
      <c r="F141" s="340"/>
      <c r="G141" s="340"/>
      <c r="H141" s="340"/>
      <c r="I141" s="340"/>
      <c r="J141" s="340"/>
      <c r="K141" s="341"/>
    </row>
    <row r="142" ht="18.75" customHeight="1">
      <c r="B142" s="291"/>
      <c r="C142" s="291"/>
      <c r="D142" s="291"/>
      <c r="E142" s="291"/>
      <c r="F142" s="328"/>
      <c r="G142" s="291"/>
      <c r="H142" s="291"/>
      <c r="I142" s="291"/>
      <c r="J142" s="291"/>
      <c r="K142" s="291"/>
    </row>
    <row r="143" ht="18.75" customHeight="1"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</row>
    <row r="144" ht="7.5" customHeight="1">
      <c r="B144" s="303"/>
      <c r="C144" s="304"/>
      <c r="D144" s="304"/>
      <c r="E144" s="304"/>
      <c r="F144" s="304"/>
      <c r="G144" s="304"/>
      <c r="H144" s="304"/>
      <c r="I144" s="304"/>
      <c r="J144" s="304"/>
      <c r="K144" s="305"/>
    </row>
    <row r="145" ht="45" customHeight="1">
      <c r="B145" s="306"/>
      <c r="C145" s="307" t="s">
        <v>593</v>
      </c>
      <c r="D145" s="307"/>
      <c r="E145" s="307"/>
      <c r="F145" s="307"/>
      <c r="G145" s="307"/>
      <c r="H145" s="307"/>
      <c r="I145" s="307"/>
      <c r="J145" s="307"/>
      <c r="K145" s="308"/>
    </row>
    <row r="146" ht="17.25" customHeight="1">
      <c r="B146" s="306"/>
      <c r="C146" s="309" t="s">
        <v>530</v>
      </c>
      <c r="D146" s="309"/>
      <c r="E146" s="309"/>
      <c r="F146" s="309" t="s">
        <v>531</v>
      </c>
      <c r="G146" s="310"/>
      <c r="H146" s="309" t="s">
        <v>114</v>
      </c>
      <c r="I146" s="309" t="s">
        <v>59</v>
      </c>
      <c r="J146" s="309" t="s">
        <v>532</v>
      </c>
      <c r="K146" s="308"/>
    </row>
    <row r="147" ht="17.25" customHeight="1">
      <c r="B147" s="306"/>
      <c r="C147" s="311" t="s">
        <v>533</v>
      </c>
      <c r="D147" s="311"/>
      <c r="E147" s="311"/>
      <c r="F147" s="312" t="s">
        <v>534</v>
      </c>
      <c r="G147" s="313"/>
      <c r="H147" s="311"/>
      <c r="I147" s="311"/>
      <c r="J147" s="311" t="s">
        <v>535</v>
      </c>
      <c r="K147" s="308"/>
    </row>
    <row r="148" ht="5.25" customHeight="1">
      <c r="B148" s="317"/>
      <c r="C148" s="314"/>
      <c r="D148" s="314"/>
      <c r="E148" s="314"/>
      <c r="F148" s="314"/>
      <c r="G148" s="315"/>
      <c r="H148" s="314"/>
      <c r="I148" s="314"/>
      <c r="J148" s="314"/>
      <c r="K148" s="338"/>
    </row>
    <row r="149" ht="15" customHeight="1">
      <c r="B149" s="317"/>
      <c r="C149" s="342" t="s">
        <v>538</v>
      </c>
      <c r="D149" s="295"/>
      <c r="E149" s="295"/>
      <c r="F149" s="343" t="s">
        <v>79</v>
      </c>
      <c r="G149" s="295"/>
      <c r="H149" s="342" t="s">
        <v>574</v>
      </c>
      <c r="I149" s="342" t="s">
        <v>537</v>
      </c>
      <c r="J149" s="342">
        <v>120</v>
      </c>
      <c r="K149" s="338"/>
    </row>
    <row r="150" ht="15" customHeight="1">
      <c r="B150" s="317"/>
      <c r="C150" s="342" t="s">
        <v>583</v>
      </c>
      <c r="D150" s="295"/>
      <c r="E150" s="295"/>
      <c r="F150" s="343" t="s">
        <v>79</v>
      </c>
      <c r="G150" s="295"/>
      <c r="H150" s="342" t="s">
        <v>594</v>
      </c>
      <c r="I150" s="342" t="s">
        <v>537</v>
      </c>
      <c r="J150" s="342" t="s">
        <v>585</v>
      </c>
      <c r="K150" s="338"/>
    </row>
    <row r="151" ht="15" customHeight="1">
      <c r="B151" s="317"/>
      <c r="C151" s="342" t="s">
        <v>485</v>
      </c>
      <c r="D151" s="295"/>
      <c r="E151" s="295"/>
      <c r="F151" s="343" t="s">
        <v>79</v>
      </c>
      <c r="G151" s="295"/>
      <c r="H151" s="342" t="s">
        <v>595</v>
      </c>
      <c r="I151" s="342" t="s">
        <v>537</v>
      </c>
      <c r="J151" s="342" t="s">
        <v>585</v>
      </c>
      <c r="K151" s="338"/>
    </row>
    <row r="152" ht="15" customHeight="1">
      <c r="B152" s="317"/>
      <c r="C152" s="342" t="s">
        <v>540</v>
      </c>
      <c r="D152" s="295"/>
      <c r="E152" s="295"/>
      <c r="F152" s="343" t="s">
        <v>541</v>
      </c>
      <c r="G152" s="295"/>
      <c r="H152" s="342" t="s">
        <v>574</v>
      </c>
      <c r="I152" s="342" t="s">
        <v>537</v>
      </c>
      <c r="J152" s="342">
        <v>50</v>
      </c>
      <c r="K152" s="338"/>
    </row>
    <row r="153" ht="15" customHeight="1">
      <c r="B153" s="317"/>
      <c r="C153" s="342" t="s">
        <v>543</v>
      </c>
      <c r="D153" s="295"/>
      <c r="E153" s="295"/>
      <c r="F153" s="343" t="s">
        <v>79</v>
      </c>
      <c r="G153" s="295"/>
      <c r="H153" s="342" t="s">
        <v>574</v>
      </c>
      <c r="I153" s="342" t="s">
        <v>545</v>
      </c>
      <c r="J153" s="342"/>
      <c r="K153" s="338"/>
    </row>
    <row r="154" ht="15" customHeight="1">
      <c r="B154" s="317"/>
      <c r="C154" s="342" t="s">
        <v>554</v>
      </c>
      <c r="D154" s="295"/>
      <c r="E154" s="295"/>
      <c r="F154" s="343" t="s">
        <v>541</v>
      </c>
      <c r="G154" s="295"/>
      <c r="H154" s="342" t="s">
        <v>574</v>
      </c>
      <c r="I154" s="342" t="s">
        <v>537</v>
      </c>
      <c r="J154" s="342">
        <v>50</v>
      </c>
      <c r="K154" s="338"/>
    </row>
    <row r="155" ht="15" customHeight="1">
      <c r="B155" s="317"/>
      <c r="C155" s="342" t="s">
        <v>562</v>
      </c>
      <c r="D155" s="295"/>
      <c r="E155" s="295"/>
      <c r="F155" s="343" t="s">
        <v>541</v>
      </c>
      <c r="G155" s="295"/>
      <c r="H155" s="342" t="s">
        <v>574</v>
      </c>
      <c r="I155" s="342" t="s">
        <v>537</v>
      </c>
      <c r="J155" s="342">
        <v>50</v>
      </c>
      <c r="K155" s="338"/>
    </row>
    <row r="156" ht="15" customHeight="1">
      <c r="B156" s="317"/>
      <c r="C156" s="342" t="s">
        <v>560</v>
      </c>
      <c r="D156" s="295"/>
      <c r="E156" s="295"/>
      <c r="F156" s="343" t="s">
        <v>541</v>
      </c>
      <c r="G156" s="295"/>
      <c r="H156" s="342" t="s">
        <v>574</v>
      </c>
      <c r="I156" s="342" t="s">
        <v>537</v>
      </c>
      <c r="J156" s="342">
        <v>50</v>
      </c>
      <c r="K156" s="338"/>
    </row>
    <row r="157" ht="15" customHeight="1">
      <c r="B157" s="317"/>
      <c r="C157" s="342" t="s">
        <v>96</v>
      </c>
      <c r="D157" s="295"/>
      <c r="E157" s="295"/>
      <c r="F157" s="343" t="s">
        <v>79</v>
      </c>
      <c r="G157" s="295"/>
      <c r="H157" s="342" t="s">
        <v>596</v>
      </c>
      <c r="I157" s="342" t="s">
        <v>537</v>
      </c>
      <c r="J157" s="342" t="s">
        <v>597</v>
      </c>
      <c r="K157" s="338"/>
    </row>
    <row r="158" ht="15" customHeight="1">
      <c r="B158" s="317"/>
      <c r="C158" s="342" t="s">
        <v>598</v>
      </c>
      <c r="D158" s="295"/>
      <c r="E158" s="295"/>
      <c r="F158" s="343" t="s">
        <v>79</v>
      </c>
      <c r="G158" s="295"/>
      <c r="H158" s="342" t="s">
        <v>599</v>
      </c>
      <c r="I158" s="342" t="s">
        <v>569</v>
      </c>
      <c r="J158" s="342"/>
      <c r="K158" s="338"/>
    </row>
    <row r="159" ht="15" customHeight="1">
      <c r="B159" s="344"/>
      <c r="C159" s="326"/>
      <c r="D159" s="326"/>
      <c r="E159" s="326"/>
      <c r="F159" s="326"/>
      <c r="G159" s="326"/>
      <c r="H159" s="326"/>
      <c r="I159" s="326"/>
      <c r="J159" s="326"/>
      <c r="K159" s="345"/>
    </row>
    <row r="160" ht="18.75" customHeight="1">
      <c r="B160" s="291"/>
      <c r="C160" s="295"/>
      <c r="D160" s="295"/>
      <c r="E160" s="295"/>
      <c r="F160" s="316"/>
      <c r="G160" s="295"/>
      <c r="H160" s="295"/>
      <c r="I160" s="295"/>
      <c r="J160" s="295"/>
      <c r="K160" s="291"/>
    </row>
    <row r="161" ht="18.75" customHeight="1">
      <c r="B161" s="302"/>
      <c r="C161" s="302"/>
      <c r="D161" s="302"/>
      <c r="E161" s="302"/>
      <c r="F161" s="302"/>
      <c r="G161" s="302"/>
      <c r="H161" s="302"/>
      <c r="I161" s="302"/>
      <c r="J161" s="302"/>
      <c r="K161" s="302"/>
    </row>
    <row r="162" ht="7.5" customHeight="1">
      <c r="B162" s="281"/>
      <c r="C162" s="282"/>
      <c r="D162" s="282"/>
      <c r="E162" s="282"/>
      <c r="F162" s="282"/>
      <c r="G162" s="282"/>
      <c r="H162" s="282"/>
      <c r="I162" s="282"/>
      <c r="J162" s="282"/>
      <c r="K162" s="283"/>
    </row>
    <row r="163" ht="45" customHeight="1">
      <c r="B163" s="284"/>
      <c r="C163" s="285" t="s">
        <v>600</v>
      </c>
      <c r="D163" s="285"/>
      <c r="E163" s="285"/>
      <c r="F163" s="285"/>
      <c r="G163" s="285"/>
      <c r="H163" s="285"/>
      <c r="I163" s="285"/>
      <c r="J163" s="285"/>
      <c r="K163" s="286"/>
    </row>
    <row r="164" ht="17.25" customHeight="1">
      <c r="B164" s="284"/>
      <c r="C164" s="309" t="s">
        <v>530</v>
      </c>
      <c r="D164" s="309"/>
      <c r="E164" s="309"/>
      <c r="F164" s="309" t="s">
        <v>531</v>
      </c>
      <c r="G164" s="346"/>
      <c r="H164" s="347" t="s">
        <v>114</v>
      </c>
      <c r="I164" s="347" t="s">
        <v>59</v>
      </c>
      <c r="J164" s="309" t="s">
        <v>532</v>
      </c>
      <c r="K164" s="286"/>
    </row>
    <row r="165" ht="17.25" customHeight="1">
      <c r="B165" s="287"/>
      <c r="C165" s="311" t="s">
        <v>533</v>
      </c>
      <c r="D165" s="311"/>
      <c r="E165" s="311"/>
      <c r="F165" s="312" t="s">
        <v>534</v>
      </c>
      <c r="G165" s="348"/>
      <c r="H165" s="349"/>
      <c r="I165" s="349"/>
      <c r="J165" s="311" t="s">
        <v>535</v>
      </c>
      <c r="K165" s="289"/>
    </row>
    <row r="166" ht="5.25" customHeight="1">
      <c r="B166" s="317"/>
      <c r="C166" s="314"/>
      <c r="D166" s="314"/>
      <c r="E166" s="314"/>
      <c r="F166" s="314"/>
      <c r="G166" s="315"/>
      <c r="H166" s="314"/>
      <c r="I166" s="314"/>
      <c r="J166" s="314"/>
      <c r="K166" s="338"/>
    </row>
    <row r="167" ht="15" customHeight="1">
      <c r="B167" s="317"/>
      <c r="C167" s="295" t="s">
        <v>538</v>
      </c>
      <c r="D167" s="295"/>
      <c r="E167" s="295"/>
      <c r="F167" s="316" t="s">
        <v>79</v>
      </c>
      <c r="G167" s="295"/>
      <c r="H167" s="295" t="s">
        <v>574</v>
      </c>
      <c r="I167" s="295" t="s">
        <v>537</v>
      </c>
      <c r="J167" s="295">
        <v>120</v>
      </c>
      <c r="K167" s="338"/>
    </row>
    <row r="168" ht="15" customHeight="1">
      <c r="B168" s="317"/>
      <c r="C168" s="295" t="s">
        <v>583</v>
      </c>
      <c r="D168" s="295"/>
      <c r="E168" s="295"/>
      <c r="F168" s="316" t="s">
        <v>79</v>
      </c>
      <c r="G168" s="295"/>
      <c r="H168" s="295" t="s">
        <v>584</v>
      </c>
      <c r="I168" s="295" t="s">
        <v>537</v>
      </c>
      <c r="J168" s="295" t="s">
        <v>585</v>
      </c>
      <c r="K168" s="338"/>
    </row>
    <row r="169" ht="15" customHeight="1">
      <c r="B169" s="317"/>
      <c r="C169" s="295" t="s">
        <v>485</v>
      </c>
      <c r="D169" s="295"/>
      <c r="E169" s="295"/>
      <c r="F169" s="316" t="s">
        <v>79</v>
      </c>
      <c r="G169" s="295"/>
      <c r="H169" s="295" t="s">
        <v>601</v>
      </c>
      <c r="I169" s="295" t="s">
        <v>537</v>
      </c>
      <c r="J169" s="295" t="s">
        <v>585</v>
      </c>
      <c r="K169" s="338"/>
    </row>
    <row r="170" ht="15" customHeight="1">
      <c r="B170" s="317"/>
      <c r="C170" s="295" t="s">
        <v>540</v>
      </c>
      <c r="D170" s="295"/>
      <c r="E170" s="295"/>
      <c r="F170" s="316" t="s">
        <v>541</v>
      </c>
      <c r="G170" s="295"/>
      <c r="H170" s="295" t="s">
        <v>601</v>
      </c>
      <c r="I170" s="295" t="s">
        <v>537</v>
      </c>
      <c r="J170" s="295">
        <v>50</v>
      </c>
      <c r="K170" s="338"/>
    </row>
    <row r="171" ht="15" customHeight="1">
      <c r="B171" s="317"/>
      <c r="C171" s="295" t="s">
        <v>543</v>
      </c>
      <c r="D171" s="295"/>
      <c r="E171" s="295"/>
      <c r="F171" s="316" t="s">
        <v>79</v>
      </c>
      <c r="G171" s="295"/>
      <c r="H171" s="295" t="s">
        <v>601</v>
      </c>
      <c r="I171" s="295" t="s">
        <v>545</v>
      </c>
      <c r="J171" s="295"/>
      <c r="K171" s="338"/>
    </row>
    <row r="172" ht="15" customHeight="1">
      <c r="B172" s="317"/>
      <c r="C172" s="295" t="s">
        <v>554</v>
      </c>
      <c r="D172" s="295"/>
      <c r="E172" s="295"/>
      <c r="F172" s="316" t="s">
        <v>541</v>
      </c>
      <c r="G172" s="295"/>
      <c r="H172" s="295" t="s">
        <v>601</v>
      </c>
      <c r="I172" s="295" t="s">
        <v>537</v>
      </c>
      <c r="J172" s="295">
        <v>50</v>
      </c>
      <c r="K172" s="338"/>
    </row>
    <row r="173" ht="15" customHeight="1">
      <c r="B173" s="317"/>
      <c r="C173" s="295" t="s">
        <v>562</v>
      </c>
      <c r="D173" s="295"/>
      <c r="E173" s="295"/>
      <c r="F173" s="316" t="s">
        <v>541</v>
      </c>
      <c r="G173" s="295"/>
      <c r="H173" s="295" t="s">
        <v>601</v>
      </c>
      <c r="I173" s="295" t="s">
        <v>537</v>
      </c>
      <c r="J173" s="295">
        <v>50</v>
      </c>
      <c r="K173" s="338"/>
    </row>
    <row r="174" ht="15" customHeight="1">
      <c r="B174" s="317"/>
      <c r="C174" s="295" t="s">
        <v>560</v>
      </c>
      <c r="D174" s="295"/>
      <c r="E174" s="295"/>
      <c r="F174" s="316" t="s">
        <v>541</v>
      </c>
      <c r="G174" s="295"/>
      <c r="H174" s="295" t="s">
        <v>601</v>
      </c>
      <c r="I174" s="295" t="s">
        <v>537</v>
      </c>
      <c r="J174" s="295">
        <v>50</v>
      </c>
      <c r="K174" s="338"/>
    </row>
    <row r="175" ht="15" customHeight="1">
      <c r="B175" s="317"/>
      <c r="C175" s="295" t="s">
        <v>113</v>
      </c>
      <c r="D175" s="295"/>
      <c r="E175" s="295"/>
      <c r="F175" s="316" t="s">
        <v>79</v>
      </c>
      <c r="G175" s="295"/>
      <c r="H175" s="295" t="s">
        <v>602</v>
      </c>
      <c r="I175" s="295" t="s">
        <v>603</v>
      </c>
      <c r="J175" s="295"/>
      <c r="K175" s="338"/>
    </row>
    <row r="176" ht="15" customHeight="1">
      <c r="B176" s="317"/>
      <c r="C176" s="295" t="s">
        <v>59</v>
      </c>
      <c r="D176" s="295"/>
      <c r="E176" s="295"/>
      <c r="F176" s="316" t="s">
        <v>79</v>
      </c>
      <c r="G176" s="295"/>
      <c r="H176" s="295" t="s">
        <v>604</v>
      </c>
      <c r="I176" s="295" t="s">
        <v>605</v>
      </c>
      <c r="J176" s="295">
        <v>1</v>
      </c>
      <c r="K176" s="338"/>
    </row>
    <row r="177" ht="15" customHeight="1">
      <c r="B177" s="317"/>
      <c r="C177" s="295" t="s">
        <v>55</v>
      </c>
      <c r="D177" s="295"/>
      <c r="E177" s="295"/>
      <c r="F177" s="316" t="s">
        <v>79</v>
      </c>
      <c r="G177" s="295"/>
      <c r="H177" s="295" t="s">
        <v>606</v>
      </c>
      <c r="I177" s="295" t="s">
        <v>537</v>
      </c>
      <c r="J177" s="295">
        <v>20</v>
      </c>
      <c r="K177" s="338"/>
    </row>
    <row r="178" ht="15" customHeight="1">
      <c r="B178" s="317"/>
      <c r="C178" s="295" t="s">
        <v>114</v>
      </c>
      <c r="D178" s="295"/>
      <c r="E178" s="295"/>
      <c r="F178" s="316" t="s">
        <v>79</v>
      </c>
      <c r="G178" s="295"/>
      <c r="H178" s="295" t="s">
        <v>607</v>
      </c>
      <c r="I178" s="295" t="s">
        <v>537</v>
      </c>
      <c r="J178" s="295">
        <v>255</v>
      </c>
      <c r="K178" s="338"/>
    </row>
    <row r="179" ht="15" customHeight="1">
      <c r="B179" s="317"/>
      <c r="C179" s="295" t="s">
        <v>115</v>
      </c>
      <c r="D179" s="295"/>
      <c r="E179" s="295"/>
      <c r="F179" s="316" t="s">
        <v>79</v>
      </c>
      <c r="G179" s="295"/>
      <c r="H179" s="295" t="s">
        <v>501</v>
      </c>
      <c r="I179" s="295" t="s">
        <v>537</v>
      </c>
      <c r="J179" s="295">
        <v>10</v>
      </c>
      <c r="K179" s="338"/>
    </row>
    <row r="180" ht="15" customHeight="1">
      <c r="B180" s="317"/>
      <c r="C180" s="295" t="s">
        <v>116</v>
      </c>
      <c r="D180" s="295"/>
      <c r="E180" s="295"/>
      <c r="F180" s="316" t="s">
        <v>79</v>
      </c>
      <c r="G180" s="295"/>
      <c r="H180" s="295" t="s">
        <v>608</v>
      </c>
      <c r="I180" s="295" t="s">
        <v>569</v>
      </c>
      <c r="J180" s="295"/>
      <c r="K180" s="338"/>
    </row>
    <row r="181" ht="15" customHeight="1">
      <c r="B181" s="317"/>
      <c r="C181" s="295" t="s">
        <v>609</v>
      </c>
      <c r="D181" s="295"/>
      <c r="E181" s="295"/>
      <c r="F181" s="316" t="s">
        <v>79</v>
      </c>
      <c r="G181" s="295"/>
      <c r="H181" s="295" t="s">
        <v>610</v>
      </c>
      <c r="I181" s="295" t="s">
        <v>569</v>
      </c>
      <c r="J181" s="295"/>
      <c r="K181" s="338"/>
    </row>
    <row r="182" ht="15" customHeight="1">
      <c r="B182" s="317"/>
      <c r="C182" s="295" t="s">
        <v>598</v>
      </c>
      <c r="D182" s="295"/>
      <c r="E182" s="295"/>
      <c r="F182" s="316" t="s">
        <v>79</v>
      </c>
      <c r="G182" s="295"/>
      <c r="H182" s="295" t="s">
        <v>611</v>
      </c>
      <c r="I182" s="295" t="s">
        <v>569</v>
      </c>
      <c r="J182" s="295"/>
      <c r="K182" s="338"/>
    </row>
    <row r="183" ht="15" customHeight="1">
      <c r="B183" s="317"/>
      <c r="C183" s="295" t="s">
        <v>118</v>
      </c>
      <c r="D183" s="295"/>
      <c r="E183" s="295"/>
      <c r="F183" s="316" t="s">
        <v>541</v>
      </c>
      <c r="G183" s="295"/>
      <c r="H183" s="295" t="s">
        <v>612</v>
      </c>
      <c r="I183" s="295" t="s">
        <v>537</v>
      </c>
      <c r="J183" s="295">
        <v>50</v>
      </c>
      <c r="K183" s="338"/>
    </row>
    <row r="184" ht="15" customHeight="1">
      <c r="B184" s="317"/>
      <c r="C184" s="295" t="s">
        <v>613</v>
      </c>
      <c r="D184" s="295"/>
      <c r="E184" s="295"/>
      <c r="F184" s="316" t="s">
        <v>541</v>
      </c>
      <c r="G184" s="295"/>
      <c r="H184" s="295" t="s">
        <v>614</v>
      </c>
      <c r="I184" s="295" t="s">
        <v>615</v>
      </c>
      <c r="J184" s="295"/>
      <c r="K184" s="338"/>
    </row>
    <row r="185" ht="15" customHeight="1">
      <c r="B185" s="317"/>
      <c r="C185" s="295" t="s">
        <v>616</v>
      </c>
      <c r="D185" s="295"/>
      <c r="E185" s="295"/>
      <c r="F185" s="316" t="s">
        <v>541</v>
      </c>
      <c r="G185" s="295"/>
      <c r="H185" s="295" t="s">
        <v>617</v>
      </c>
      <c r="I185" s="295" t="s">
        <v>615</v>
      </c>
      <c r="J185" s="295"/>
      <c r="K185" s="338"/>
    </row>
    <row r="186" ht="15" customHeight="1">
      <c r="B186" s="317"/>
      <c r="C186" s="295" t="s">
        <v>618</v>
      </c>
      <c r="D186" s="295"/>
      <c r="E186" s="295"/>
      <c r="F186" s="316" t="s">
        <v>541</v>
      </c>
      <c r="G186" s="295"/>
      <c r="H186" s="295" t="s">
        <v>619</v>
      </c>
      <c r="I186" s="295" t="s">
        <v>615</v>
      </c>
      <c r="J186" s="295"/>
      <c r="K186" s="338"/>
    </row>
    <row r="187" ht="15" customHeight="1">
      <c r="B187" s="317"/>
      <c r="C187" s="350" t="s">
        <v>620</v>
      </c>
      <c r="D187" s="295"/>
      <c r="E187" s="295"/>
      <c r="F187" s="316" t="s">
        <v>541</v>
      </c>
      <c r="G187" s="295"/>
      <c r="H187" s="295" t="s">
        <v>621</v>
      </c>
      <c r="I187" s="295" t="s">
        <v>622</v>
      </c>
      <c r="J187" s="351" t="s">
        <v>623</v>
      </c>
      <c r="K187" s="338"/>
    </row>
    <row r="188" ht="15" customHeight="1">
      <c r="B188" s="317"/>
      <c r="C188" s="301" t="s">
        <v>44</v>
      </c>
      <c r="D188" s="295"/>
      <c r="E188" s="295"/>
      <c r="F188" s="316" t="s">
        <v>79</v>
      </c>
      <c r="G188" s="295"/>
      <c r="H188" s="291" t="s">
        <v>624</v>
      </c>
      <c r="I188" s="295" t="s">
        <v>625</v>
      </c>
      <c r="J188" s="295"/>
      <c r="K188" s="338"/>
    </row>
    <row r="189" ht="15" customHeight="1">
      <c r="B189" s="317"/>
      <c r="C189" s="301" t="s">
        <v>626</v>
      </c>
      <c r="D189" s="295"/>
      <c r="E189" s="295"/>
      <c r="F189" s="316" t="s">
        <v>79</v>
      </c>
      <c r="G189" s="295"/>
      <c r="H189" s="295" t="s">
        <v>627</v>
      </c>
      <c r="I189" s="295" t="s">
        <v>569</v>
      </c>
      <c r="J189" s="295"/>
      <c r="K189" s="338"/>
    </row>
    <row r="190" ht="15" customHeight="1">
      <c r="B190" s="317"/>
      <c r="C190" s="301" t="s">
        <v>628</v>
      </c>
      <c r="D190" s="295"/>
      <c r="E190" s="295"/>
      <c r="F190" s="316" t="s">
        <v>79</v>
      </c>
      <c r="G190" s="295"/>
      <c r="H190" s="295" t="s">
        <v>629</v>
      </c>
      <c r="I190" s="295" t="s">
        <v>569</v>
      </c>
      <c r="J190" s="295"/>
      <c r="K190" s="338"/>
    </row>
    <row r="191" ht="15" customHeight="1">
      <c r="B191" s="317"/>
      <c r="C191" s="301" t="s">
        <v>630</v>
      </c>
      <c r="D191" s="295"/>
      <c r="E191" s="295"/>
      <c r="F191" s="316" t="s">
        <v>541</v>
      </c>
      <c r="G191" s="295"/>
      <c r="H191" s="295" t="s">
        <v>631</v>
      </c>
      <c r="I191" s="295" t="s">
        <v>569</v>
      </c>
      <c r="J191" s="295"/>
      <c r="K191" s="338"/>
    </row>
    <row r="192" ht="15" customHeight="1">
      <c r="B192" s="344"/>
      <c r="C192" s="352"/>
      <c r="D192" s="326"/>
      <c r="E192" s="326"/>
      <c r="F192" s="326"/>
      <c r="G192" s="326"/>
      <c r="H192" s="326"/>
      <c r="I192" s="326"/>
      <c r="J192" s="326"/>
      <c r="K192" s="345"/>
    </row>
    <row r="193" ht="18.75" customHeight="1">
      <c r="B193" s="291"/>
      <c r="C193" s="295"/>
      <c r="D193" s="295"/>
      <c r="E193" s="295"/>
      <c r="F193" s="316"/>
      <c r="G193" s="295"/>
      <c r="H193" s="295"/>
      <c r="I193" s="295"/>
      <c r="J193" s="295"/>
      <c r="K193" s="291"/>
    </row>
    <row r="194" ht="18.75" customHeight="1">
      <c r="B194" s="291"/>
      <c r="C194" s="295"/>
      <c r="D194" s="295"/>
      <c r="E194" s="295"/>
      <c r="F194" s="316"/>
      <c r="G194" s="295"/>
      <c r="H194" s="295"/>
      <c r="I194" s="295"/>
      <c r="J194" s="295"/>
      <c r="K194" s="291"/>
    </row>
    <row r="195" ht="18.75" customHeight="1">
      <c r="B195" s="302"/>
      <c r="C195" s="302"/>
      <c r="D195" s="302"/>
      <c r="E195" s="302"/>
      <c r="F195" s="302"/>
      <c r="G195" s="302"/>
      <c r="H195" s="302"/>
      <c r="I195" s="302"/>
      <c r="J195" s="302"/>
      <c r="K195" s="302"/>
    </row>
    <row r="196" ht="13.5">
      <c r="B196" s="281"/>
      <c r="C196" s="282"/>
      <c r="D196" s="282"/>
      <c r="E196" s="282"/>
      <c r="F196" s="282"/>
      <c r="G196" s="282"/>
      <c r="H196" s="282"/>
      <c r="I196" s="282"/>
      <c r="J196" s="282"/>
      <c r="K196" s="283"/>
    </row>
    <row r="197" ht="21">
      <c r="B197" s="284"/>
      <c r="C197" s="285" t="s">
        <v>632</v>
      </c>
      <c r="D197" s="285"/>
      <c r="E197" s="285"/>
      <c r="F197" s="285"/>
      <c r="G197" s="285"/>
      <c r="H197" s="285"/>
      <c r="I197" s="285"/>
      <c r="J197" s="285"/>
      <c r="K197" s="286"/>
    </row>
    <row r="198" ht="25.5" customHeight="1">
      <c r="B198" s="284"/>
      <c r="C198" s="353" t="s">
        <v>633</v>
      </c>
      <c r="D198" s="353"/>
      <c r="E198" s="353"/>
      <c r="F198" s="353" t="s">
        <v>634</v>
      </c>
      <c r="G198" s="354"/>
      <c r="H198" s="353" t="s">
        <v>635</v>
      </c>
      <c r="I198" s="353"/>
      <c r="J198" s="353"/>
      <c r="K198" s="286"/>
    </row>
    <row r="199" ht="5.25" customHeight="1">
      <c r="B199" s="317"/>
      <c r="C199" s="314"/>
      <c r="D199" s="314"/>
      <c r="E199" s="314"/>
      <c r="F199" s="314"/>
      <c r="G199" s="295"/>
      <c r="H199" s="314"/>
      <c r="I199" s="314"/>
      <c r="J199" s="314"/>
      <c r="K199" s="338"/>
    </row>
    <row r="200" ht="15" customHeight="1">
      <c r="B200" s="317"/>
      <c r="C200" s="295" t="s">
        <v>625</v>
      </c>
      <c r="D200" s="295"/>
      <c r="E200" s="295"/>
      <c r="F200" s="316" t="s">
        <v>45</v>
      </c>
      <c r="G200" s="295"/>
      <c r="H200" s="295" t="s">
        <v>636</v>
      </c>
      <c r="I200" s="295"/>
      <c r="J200" s="295"/>
      <c r="K200" s="338"/>
    </row>
    <row r="201" ht="15" customHeight="1">
      <c r="B201" s="317"/>
      <c r="C201" s="323"/>
      <c r="D201" s="295"/>
      <c r="E201" s="295"/>
      <c r="F201" s="316" t="s">
        <v>46</v>
      </c>
      <c r="G201" s="295"/>
      <c r="H201" s="295" t="s">
        <v>637</v>
      </c>
      <c r="I201" s="295"/>
      <c r="J201" s="295"/>
      <c r="K201" s="338"/>
    </row>
    <row r="202" ht="15" customHeight="1">
      <c r="B202" s="317"/>
      <c r="C202" s="323"/>
      <c r="D202" s="295"/>
      <c r="E202" s="295"/>
      <c r="F202" s="316" t="s">
        <v>49</v>
      </c>
      <c r="G202" s="295"/>
      <c r="H202" s="295" t="s">
        <v>638</v>
      </c>
      <c r="I202" s="295"/>
      <c r="J202" s="295"/>
      <c r="K202" s="338"/>
    </row>
    <row r="203" ht="15" customHeight="1">
      <c r="B203" s="317"/>
      <c r="C203" s="295"/>
      <c r="D203" s="295"/>
      <c r="E203" s="295"/>
      <c r="F203" s="316" t="s">
        <v>47</v>
      </c>
      <c r="G203" s="295"/>
      <c r="H203" s="295" t="s">
        <v>639</v>
      </c>
      <c r="I203" s="295"/>
      <c r="J203" s="295"/>
      <c r="K203" s="338"/>
    </row>
    <row r="204" ht="15" customHeight="1">
      <c r="B204" s="317"/>
      <c r="C204" s="295"/>
      <c r="D204" s="295"/>
      <c r="E204" s="295"/>
      <c r="F204" s="316" t="s">
        <v>48</v>
      </c>
      <c r="G204" s="295"/>
      <c r="H204" s="295" t="s">
        <v>640</v>
      </c>
      <c r="I204" s="295"/>
      <c r="J204" s="295"/>
      <c r="K204" s="338"/>
    </row>
    <row r="205" ht="15" customHeight="1">
      <c r="B205" s="317"/>
      <c r="C205" s="295"/>
      <c r="D205" s="295"/>
      <c r="E205" s="295"/>
      <c r="F205" s="316"/>
      <c r="G205" s="295"/>
      <c r="H205" s="295"/>
      <c r="I205" s="295"/>
      <c r="J205" s="295"/>
      <c r="K205" s="338"/>
    </row>
    <row r="206" ht="15" customHeight="1">
      <c r="B206" s="317"/>
      <c r="C206" s="295" t="s">
        <v>581</v>
      </c>
      <c r="D206" s="295"/>
      <c r="E206" s="295"/>
      <c r="F206" s="316" t="s">
        <v>81</v>
      </c>
      <c r="G206" s="295"/>
      <c r="H206" s="295" t="s">
        <v>641</v>
      </c>
      <c r="I206" s="295"/>
      <c r="J206" s="295"/>
      <c r="K206" s="338"/>
    </row>
    <row r="207" ht="15" customHeight="1">
      <c r="B207" s="317"/>
      <c r="C207" s="323"/>
      <c r="D207" s="295"/>
      <c r="E207" s="295"/>
      <c r="F207" s="316" t="s">
        <v>480</v>
      </c>
      <c r="G207" s="295"/>
      <c r="H207" s="295" t="s">
        <v>481</v>
      </c>
      <c r="I207" s="295"/>
      <c r="J207" s="295"/>
      <c r="K207" s="338"/>
    </row>
    <row r="208" ht="15" customHeight="1">
      <c r="B208" s="317"/>
      <c r="C208" s="295"/>
      <c r="D208" s="295"/>
      <c r="E208" s="295"/>
      <c r="F208" s="316" t="s">
        <v>478</v>
      </c>
      <c r="G208" s="295"/>
      <c r="H208" s="295" t="s">
        <v>642</v>
      </c>
      <c r="I208" s="295"/>
      <c r="J208" s="295"/>
      <c r="K208" s="338"/>
    </row>
    <row r="209" ht="15" customHeight="1">
      <c r="B209" s="355"/>
      <c r="C209" s="323"/>
      <c r="D209" s="323"/>
      <c r="E209" s="323"/>
      <c r="F209" s="316" t="s">
        <v>449</v>
      </c>
      <c r="G209" s="301"/>
      <c r="H209" s="342" t="s">
        <v>482</v>
      </c>
      <c r="I209" s="342"/>
      <c r="J209" s="342"/>
      <c r="K209" s="356"/>
    </row>
    <row r="210" ht="15" customHeight="1">
      <c r="B210" s="355"/>
      <c r="C210" s="323"/>
      <c r="D210" s="323"/>
      <c r="E210" s="323"/>
      <c r="F210" s="316" t="s">
        <v>483</v>
      </c>
      <c r="G210" s="301"/>
      <c r="H210" s="342" t="s">
        <v>643</v>
      </c>
      <c r="I210" s="342"/>
      <c r="J210" s="342"/>
      <c r="K210" s="356"/>
    </row>
    <row r="211" ht="15" customHeight="1">
      <c r="B211" s="355"/>
      <c r="C211" s="323"/>
      <c r="D211" s="323"/>
      <c r="E211" s="323"/>
      <c r="F211" s="357"/>
      <c r="G211" s="301"/>
      <c r="H211" s="358"/>
      <c r="I211" s="358"/>
      <c r="J211" s="358"/>
      <c r="K211" s="356"/>
    </row>
    <row r="212" ht="15" customHeight="1">
      <c r="B212" s="355"/>
      <c r="C212" s="295" t="s">
        <v>605</v>
      </c>
      <c r="D212" s="323"/>
      <c r="E212" s="323"/>
      <c r="F212" s="316">
        <v>1</v>
      </c>
      <c r="G212" s="301"/>
      <c r="H212" s="342" t="s">
        <v>644</v>
      </c>
      <c r="I212" s="342"/>
      <c r="J212" s="342"/>
      <c r="K212" s="356"/>
    </row>
    <row r="213" ht="15" customHeight="1">
      <c r="B213" s="355"/>
      <c r="C213" s="323"/>
      <c r="D213" s="323"/>
      <c r="E213" s="323"/>
      <c r="F213" s="316">
        <v>2</v>
      </c>
      <c r="G213" s="301"/>
      <c r="H213" s="342" t="s">
        <v>645</v>
      </c>
      <c r="I213" s="342"/>
      <c r="J213" s="342"/>
      <c r="K213" s="356"/>
    </row>
    <row r="214" ht="15" customHeight="1">
      <c r="B214" s="355"/>
      <c r="C214" s="323"/>
      <c r="D214" s="323"/>
      <c r="E214" s="323"/>
      <c r="F214" s="316">
        <v>3</v>
      </c>
      <c r="G214" s="301"/>
      <c r="H214" s="342" t="s">
        <v>646</v>
      </c>
      <c r="I214" s="342"/>
      <c r="J214" s="342"/>
      <c r="K214" s="356"/>
    </row>
    <row r="215" ht="15" customHeight="1">
      <c r="B215" s="355"/>
      <c r="C215" s="323"/>
      <c r="D215" s="323"/>
      <c r="E215" s="323"/>
      <c r="F215" s="316">
        <v>4</v>
      </c>
      <c r="G215" s="301"/>
      <c r="H215" s="342" t="s">
        <v>647</v>
      </c>
      <c r="I215" s="342"/>
      <c r="J215" s="342"/>
      <c r="K215" s="356"/>
    </row>
    <row r="216" ht="12.75" customHeight="1">
      <c r="B216" s="359"/>
      <c r="C216" s="360"/>
      <c r="D216" s="360"/>
      <c r="E216" s="360"/>
      <c r="F216" s="360"/>
      <c r="G216" s="360"/>
      <c r="H216" s="360"/>
      <c r="I216" s="360"/>
      <c r="J216" s="360"/>
      <c r="K216" s="361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Tomanová Vlasta</dc:creator>
  <cp:lastModifiedBy>Tomanová Vlasta</cp:lastModifiedBy>
  <dcterms:created xsi:type="dcterms:W3CDTF">2017-10-11T06:55:08Z</dcterms:created>
  <dcterms:modified xsi:type="dcterms:W3CDTF">2017-10-11T06:55:13Z</dcterms:modified>
</cp:coreProperties>
</file>