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http://schemas.openxmlformats.org/spreadsheetml/2006/main">
  <bookViews>
    <workbookView xWindow="0" yWindow="0" windowWidth="0" windowHeight="0"/>
  </bookViews>
  <sheets>
    <sheet name="Rekapitulace stavby" sheetId="1" r:id="rId1"/>
    <sheet name="SO 01 - Příprava území" sheetId="2" r:id="rId2"/>
    <sheet name="SO 03 - Vnitroareálové ro..." sheetId="3" r:id="rId3"/>
    <sheet name="SO 05.1 - Multifunkční hř..." sheetId="4" r:id="rId4"/>
    <sheet name="SO 05.1P - Provizorní kon..." sheetId="5" r:id="rId5"/>
    <sheet name="SO 06.2 - Vnitroareálová ..." sheetId="6" r:id="rId6"/>
    <sheet name="SO 06.3 - Plato u školičky" sheetId="7" r:id="rId7"/>
    <sheet name="SO 09.05 - Sportovní zaří..." sheetId="8" r:id="rId8"/>
    <sheet name="SO 09.06 - Ochranné sítě" sheetId="9" r:id="rId9"/>
    <sheet name="VON - Vedlejší a ostatní ..." sheetId="10" r:id="rId10"/>
    <sheet name="Pokyny pro vyplnění" sheetId="11" r:id="rId11"/>
  </sheets>
  <definedNames>
    <definedName name="_xlnm.Print_Area" localSheetId="0">'Rekapitulace stavby'!$D$4:$AO$36,'Rekapitulace stavby'!$C$42:$AQ$68</definedName>
    <definedName name="_xlnm.Print_Titles" localSheetId="0">'Rekapitulace stavby'!$52:$52</definedName>
    <definedName name="_xlnm._FilterDatabase" localSheetId="1" hidden="1">'SO 01 - Příprava území'!$C$88:$K$190</definedName>
    <definedName name="_xlnm.Print_Area" localSheetId="1">'SO 01 - Příprava území'!$C$4:$J$39,'SO 01 - Příprava území'!$C$45:$J$70,'SO 01 - Příprava území'!$C$76:$K$190</definedName>
    <definedName name="_xlnm.Print_Titles" localSheetId="1">'SO 01 - Příprava území'!$88:$88</definedName>
    <definedName name="_xlnm._FilterDatabase" localSheetId="2" hidden="1">'SO 03 - Vnitroareálové ro...'!$C$91:$K$347</definedName>
    <definedName name="_xlnm.Print_Area" localSheetId="2">'SO 03 - Vnitroareálové ro...'!$C$4:$J$39,'SO 03 - Vnitroareálové ro...'!$C$45:$J$73,'SO 03 - Vnitroareálové ro...'!$C$79:$K$347</definedName>
    <definedName name="_xlnm.Print_Titles" localSheetId="2">'SO 03 - Vnitroareálové ro...'!$91:$91</definedName>
    <definedName name="_xlnm._FilterDatabase" localSheetId="3" hidden="1">'SO 05.1 - Multifunkční hř...'!$C$88:$K$110</definedName>
    <definedName name="_xlnm.Print_Area" localSheetId="3">'SO 05.1 - Multifunkční hř...'!$C$4:$J$41,'SO 05.1 - Multifunkční hř...'!$C$47:$J$68,'SO 05.1 - Multifunkční hř...'!$C$74:$K$110</definedName>
    <definedName name="_xlnm.Print_Titles" localSheetId="3">'SO 05.1 - Multifunkční hř...'!$88:$88</definedName>
    <definedName name="_xlnm._FilterDatabase" localSheetId="4" hidden="1">'SO 05.1P - Provizorní kon...'!$C$90:$K$180</definedName>
    <definedName name="_xlnm.Print_Area" localSheetId="4">'SO 05.1P - Provizorní kon...'!$C$4:$J$41,'SO 05.1P - Provizorní kon...'!$C$47:$J$70,'SO 05.1P - Provizorní kon...'!$C$76:$K$180</definedName>
    <definedName name="_xlnm.Print_Titles" localSheetId="4">'SO 05.1P - Provizorní kon...'!$90:$90</definedName>
    <definedName name="_xlnm._FilterDatabase" localSheetId="5" hidden="1">'SO 06.2 - Vnitroareálová ...'!$C$87:$K$97</definedName>
    <definedName name="_xlnm.Print_Area" localSheetId="5">'SO 06.2 - Vnitroareálová ...'!$C$4:$J$41,'SO 06.2 - Vnitroareálová ...'!$C$47:$J$67,'SO 06.2 - Vnitroareálová ...'!$C$73:$K$97</definedName>
    <definedName name="_xlnm.Print_Titles" localSheetId="5">'SO 06.2 - Vnitroareálová ...'!$87:$87</definedName>
    <definedName name="_xlnm._FilterDatabase" localSheetId="6" hidden="1">'SO 06.3 - Plato u školičky'!$C$88:$K$107</definedName>
    <definedName name="_xlnm.Print_Area" localSheetId="6">'SO 06.3 - Plato u školičky'!$C$4:$J$41,'SO 06.3 - Plato u školičky'!$C$47:$J$68,'SO 06.3 - Plato u školičky'!$C$74:$K$107</definedName>
    <definedName name="_xlnm.Print_Titles" localSheetId="6">'SO 06.3 - Plato u školičky'!$88:$88</definedName>
    <definedName name="_xlnm._FilterDatabase" localSheetId="7" hidden="1">'SO 09.05 - Sportovní zaří...'!$C$91:$K$98</definedName>
    <definedName name="_xlnm.Print_Area" localSheetId="7">'SO 09.05 - Sportovní zaří...'!$C$4:$J$43,'SO 09.05 - Sportovní zaří...'!$C$49:$J$69,'SO 09.05 - Sportovní zaří...'!$C$75:$K$98</definedName>
    <definedName name="_xlnm.Print_Titles" localSheetId="7">'SO 09.05 - Sportovní zaří...'!$91:$91</definedName>
    <definedName name="_xlnm._FilterDatabase" localSheetId="8" hidden="1">'SO 09.06 - Ochranné sítě'!$C$96:$K$141</definedName>
    <definedName name="_xlnm.Print_Area" localSheetId="8">'SO 09.06 - Ochranné sítě'!$C$4:$J$43,'SO 09.06 - Ochranné sítě'!$C$49:$J$74,'SO 09.06 - Ochranné sítě'!$C$80:$K$141</definedName>
    <definedName name="_xlnm.Print_Titles" localSheetId="8">'SO 09.06 - Ochranné sítě'!$96:$96</definedName>
    <definedName name="_xlnm._FilterDatabase" localSheetId="9" hidden="1">'VON - Vedlejší a ostatní ...'!$C$82:$K$104</definedName>
    <definedName name="_xlnm.Print_Area" localSheetId="9">'VON - Vedlejší a ostatní ...'!$C$4:$J$39,'VON - Vedlejší a ostatní ...'!$C$45:$J$64,'VON - Vedlejší a ostatní ...'!$C$70:$K$104</definedName>
    <definedName name="_xlnm.Print_Titles" localSheetId="9">'VON - Vedlejší a ostatní ...'!$82:$82</definedName>
    <definedName name="_xlnm.Print_Area" localSheetId="10">'Pokyny pro vyplnění'!$B$2:$K$71,'Pokyny pro vyplnění'!$B$74:$K$118,'Pokyny pro vyplnění'!$B$121:$K$190,'Pokyny pro vyplnění'!$B$198:$K$218</definedName>
  </definedNames>
  <calcPr/>
</workbook>
</file>

<file path=xl/calcChain.xml><?xml version="1.0" encoding="utf-8"?>
<calcChain xmlns="http://schemas.openxmlformats.org/spreadsheetml/2006/main">
  <c i="10" r="J37"/>
  <c r="J36"/>
  <c i="1" r="AY67"/>
  <c i="10" r="J35"/>
  <c i="1" r="AX67"/>
  <c i="10" r="BI103"/>
  <c r="BH103"/>
  <c r="BG103"/>
  <c r="BF103"/>
  <c r="T103"/>
  <c r="R103"/>
  <c r="P103"/>
  <c r="BK103"/>
  <c r="J103"/>
  <c r="BE103"/>
  <c r="BI101"/>
  <c r="BH101"/>
  <c r="BG101"/>
  <c r="BF101"/>
  <c r="T101"/>
  <c r="T100"/>
  <c r="R101"/>
  <c r="R100"/>
  <c r="P101"/>
  <c r="P100"/>
  <c r="BK101"/>
  <c r="BK100"/>
  <c r="J100"/>
  <c r="J101"/>
  <c r="BE101"/>
  <c r="J63"/>
  <c r="BI98"/>
  <c r="BH98"/>
  <c r="BG98"/>
  <c r="BF98"/>
  <c r="T98"/>
  <c r="R98"/>
  <c r="P98"/>
  <c r="BK98"/>
  <c r="J98"/>
  <c r="BE98"/>
  <c r="BI96"/>
  <c r="BH96"/>
  <c r="BG96"/>
  <c r="BF96"/>
  <c r="T96"/>
  <c r="R96"/>
  <c r="P96"/>
  <c r="BK96"/>
  <c r="J96"/>
  <c r="BE96"/>
  <c r="BI94"/>
  <c r="BH94"/>
  <c r="BG94"/>
  <c r="BF94"/>
  <c r="T94"/>
  <c r="R94"/>
  <c r="P94"/>
  <c r="BK94"/>
  <c r="J94"/>
  <c r="BE94"/>
  <c r="BI92"/>
  <c r="BH92"/>
  <c r="BG92"/>
  <c r="BF92"/>
  <c r="T92"/>
  <c r="T91"/>
  <c r="R92"/>
  <c r="R91"/>
  <c r="P92"/>
  <c r="P91"/>
  <c r="BK92"/>
  <c r="BK91"/>
  <c r="J91"/>
  <c r="J92"/>
  <c r="BE92"/>
  <c r="J62"/>
  <c r="BI90"/>
  <c r="BH90"/>
  <c r="BG90"/>
  <c r="BF90"/>
  <c r="T90"/>
  <c r="R90"/>
  <c r="P90"/>
  <c r="BK90"/>
  <c r="J90"/>
  <c r="BE90"/>
  <c r="BI89"/>
  <c r="BH89"/>
  <c r="BG89"/>
  <c r="BF89"/>
  <c r="T89"/>
  <c r="R89"/>
  <c r="P89"/>
  <c r="BK89"/>
  <c r="J89"/>
  <c r="BE89"/>
  <c r="BI88"/>
  <c r="BH88"/>
  <c r="BG88"/>
  <c r="BF88"/>
  <c r="T88"/>
  <c r="R88"/>
  <c r="P88"/>
  <c r="BK88"/>
  <c r="J88"/>
  <c r="BE88"/>
  <c r="BI86"/>
  <c r="F37"/>
  <c i="1" r="BD67"/>
  <c i="10" r="BH86"/>
  <c r="F36"/>
  <c i="1" r="BC67"/>
  <c i="10" r="BG86"/>
  <c r="F35"/>
  <c i="1" r="BB67"/>
  <c i="10" r="BF86"/>
  <c r="J34"/>
  <c i="1" r="AW67"/>
  <c i="10" r="F34"/>
  <c i="1" r="BA67"/>
  <c i="10" r="T86"/>
  <c r="T85"/>
  <c r="T84"/>
  <c r="T83"/>
  <c r="R86"/>
  <c r="R85"/>
  <c r="R84"/>
  <c r="R83"/>
  <c r="P86"/>
  <c r="P85"/>
  <c r="P84"/>
  <c r="P83"/>
  <c i="1" r="AU67"/>
  <c i="10" r="BK86"/>
  <c r="BK85"/>
  <c r="J85"/>
  <c r="BK84"/>
  <c r="J84"/>
  <c r="BK83"/>
  <c r="J83"/>
  <c r="J59"/>
  <c r="J30"/>
  <c i="1" r="AG67"/>
  <c i="10" r="J86"/>
  <c r="BE86"/>
  <c r="J33"/>
  <c i="1" r="AV67"/>
  <c i="10" r="F33"/>
  <c i="1" r="AZ67"/>
  <c i="10" r="J61"/>
  <c r="J60"/>
  <c r="J80"/>
  <c r="J79"/>
  <c r="F79"/>
  <c r="F77"/>
  <c r="E75"/>
  <c r="J55"/>
  <c r="J54"/>
  <c r="F54"/>
  <c r="F52"/>
  <c r="E50"/>
  <c r="J39"/>
  <c r="J18"/>
  <c r="E18"/>
  <c r="F80"/>
  <c r="F55"/>
  <c r="J17"/>
  <c r="J12"/>
  <c r="J77"/>
  <c r="J52"/>
  <c r="E7"/>
  <c r="E73"/>
  <c r="E48"/>
  <c i="9" r="J41"/>
  <c r="J40"/>
  <c i="1" r="AY66"/>
  <c i="9" r="J39"/>
  <c i="1" r="AX66"/>
  <c i="9" r="BI141"/>
  <c r="BH141"/>
  <c r="BG141"/>
  <c r="BF141"/>
  <c r="T141"/>
  <c r="R141"/>
  <c r="P141"/>
  <c r="BK141"/>
  <c r="J141"/>
  <c r="BE141"/>
  <c r="BI139"/>
  <c r="BH139"/>
  <c r="BG139"/>
  <c r="BF139"/>
  <c r="T139"/>
  <c r="R139"/>
  <c r="P139"/>
  <c r="BK139"/>
  <c r="J139"/>
  <c r="BE139"/>
  <c r="BI137"/>
  <c r="BH137"/>
  <c r="BG137"/>
  <c r="BF137"/>
  <c r="T137"/>
  <c r="R137"/>
  <c r="P137"/>
  <c r="BK137"/>
  <c r="J137"/>
  <c r="BE137"/>
  <c r="BI136"/>
  <c r="BH136"/>
  <c r="BG136"/>
  <c r="BF136"/>
  <c r="T136"/>
  <c r="T135"/>
  <c r="R136"/>
  <c r="R135"/>
  <c r="P136"/>
  <c r="P135"/>
  <c r="BK136"/>
  <c r="BK135"/>
  <c r="J135"/>
  <c r="J136"/>
  <c r="BE136"/>
  <c r="J73"/>
  <c r="BI133"/>
  <c r="BH133"/>
  <c r="BG133"/>
  <c r="BF133"/>
  <c r="T133"/>
  <c r="T132"/>
  <c r="R133"/>
  <c r="R132"/>
  <c r="P133"/>
  <c r="P132"/>
  <c r="BK133"/>
  <c r="BK132"/>
  <c r="J132"/>
  <c r="J133"/>
  <c r="BE133"/>
  <c r="J72"/>
  <c r="BI130"/>
  <c r="BH130"/>
  <c r="BG130"/>
  <c r="BF130"/>
  <c r="T130"/>
  <c r="R130"/>
  <c r="P130"/>
  <c r="BK130"/>
  <c r="J130"/>
  <c r="BE130"/>
  <c r="BI127"/>
  <c r="BH127"/>
  <c r="BG127"/>
  <c r="BF127"/>
  <c r="T127"/>
  <c r="T126"/>
  <c r="R127"/>
  <c r="R126"/>
  <c r="P127"/>
  <c r="P126"/>
  <c r="BK127"/>
  <c r="BK126"/>
  <c r="J126"/>
  <c r="J127"/>
  <c r="BE127"/>
  <c r="J71"/>
  <c r="BI122"/>
  <c r="BH122"/>
  <c r="BG122"/>
  <c r="BF122"/>
  <c r="T122"/>
  <c r="R122"/>
  <c r="P122"/>
  <c r="BK122"/>
  <c r="J122"/>
  <c r="BE122"/>
  <c r="BI118"/>
  <c r="BH118"/>
  <c r="BG118"/>
  <c r="BF118"/>
  <c r="T118"/>
  <c r="T117"/>
  <c r="R118"/>
  <c r="R117"/>
  <c r="P118"/>
  <c r="P117"/>
  <c r="BK118"/>
  <c r="BK117"/>
  <c r="J117"/>
  <c r="J118"/>
  <c r="BE118"/>
  <c r="J70"/>
  <c r="BI114"/>
  <c r="BH114"/>
  <c r="BG114"/>
  <c r="BF114"/>
  <c r="T114"/>
  <c r="R114"/>
  <c r="P114"/>
  <c r="BK114"/>
  <c r="J114"/>
  <c r="BE114"/>
  <c r="BI112"/>
  <c r="BH112"/>
  <c r="BG112"/>
  <c r="BF112"/>
  <c r="T112"/>
  <c r="R112"/>
  <c r="P112"/>
  <c r="BK112"/>
  <c r="J112"/>
  <c r="BE112"/>
  <c r="BI108"/>
  <c r="BH108"/>
  <c r="BG108"/>
  <c r="BF108"/>
  <c r="T108"/>
  <c r="R108"/>
  <c r="P108"/>
  <c r="BK108"/>
  <c r="J108"/>
  <c r="BE108"/>
  <c r="BI106"/>
  <c r="BH106"/>
  <c r="BG106"/>
  <c r="BF106"/>
  <c r="T106"/>
  <c r="R106"/>
  <c r="P106"/>
  <c r="BK106"/>
  <c r="J106"/>
  <c r="BE106"/>
  <c r="BI104"/>
  <c r="BH104"/>
  <c r="BG104"/>
  <c r="BF104"/>
  <c r="T104"/>
  <c r="R104"/>
  <c r="P104"/>
  <c r="BK104"/>
  <c r="J104"/>
  <c r="BE104"/>
  <c r="BI100"/>
  <c r="F41"/>
  <c i="1" r="BD66"/>
  <c i="9" r="BH100"/>
  <c r="F40"/>
  <c i="1" r="BC66"/>
  <c i="9" r="BG100"/>
  <c r="F39"/>
  <c i="1" r="BB66"/>
  <c i="9" r="BF100"/>
  <c r="J38"/>
  <c i="1" r="AW66"/>
  <c i="9" r="F38"/>
  <c i="1" r="BA66"/>
  <c i="9" r="T100"/>
  <c r="T99"/>
  <c r="T98"/>
  <c r="T97"/>
  <c r="R100"/>
  <c r="R99"/>
  <c r="R98"/>
  <c r="R97"/>
  <c r="P100"/>
  <c r="P99"/>
  <c r="P98"/>
  <c r="P97"/>
  <c i="1" r="AU66"/>
  <c i="9" r="BK100"/>
  <c r="BK99"/>
  <c r="J99"/>
  <c r="BK98"/>
  <c r="J98"/>
  <c r="BK97"/>
  <c r="J97"/>
  <c r="J67"/>
  <c r="J34"/>
  <c i="1" r="AG66"/>
  <c i="9" r="J100"/>
  <c r="BE100"/>
  <c r="J37"/>
  <c i="1" r="AV66"/>
  <c i="9" r="F37"/>
  <c i="1" r="AZ66"/>
  <c i="9" r="J69"/>
  <c r="J68"/>
  <c r="J94"/>
  <c r="J93"/>
  <c r="F93"/>
  <c r="F91"/>
  <c r="E89"/>
  <c r="J63"/>
  <c r="J62"/>
  <c r="F62"/>
  <c r="F60"/>
  <c r="E58"/>
  <c r="J43"/>
  <c r="J22"/>
  <c r="E22"/>
  <c r="F94"/>
  <c r="F63"/>
  <c r="J21"/>
  <c r="J16"/>
  <c r="J91"/>
  <c r="J60"/>
  <c r="E7"/>
  <c r="E83"/>
  <c r="E52"/>
  <c i="8" r="J41"/>
  <c r="J40"/>
  <c i="1" r="AY65"/>
  <c i="8" r="J39"/>
  <c i="1" r="AX65"/>
  <c i="8" r="BI97"/>
  <c r="BH97"/>
  <c r="BG97"/>
  <c r="BF97"/>
  <c r="T97"/>
  <c r="R97"/>
  <c r="P97"/>
  <c r="BK97"/>
  <c r="J97"/>
  <c r="BE97"/>
  <c r="BI96"/>
  <c r="BH96"/>
  <c r="BG96"/>
  <c r="BF96"/>
  <c r="T96"/>
  <c r="R96"/>
  <c r="P96"/>
  <c r="BK96"/>
  <c r="J96"/>
  <c r="BE96"/>
  <c r="BI95"/>
  <c r="BH95"/>
  <c r="BG95"/>
  <c r="BF95"/>
  <c r="T95"/>
  <c r="R95"/>
  <c r="P95"/>
  <c r="BK95"/>
  <c r="J95"/>
  <c r="BE95"/>
  <c r="BI94"/>
  <c r="F41"/>
  <c i="1" r="BD65"/>
  <c i="8" r="BH94"/>
  <c r="F40"/>
  <c i="1" r="BC65"/>
  <c i="8" r="BG94"/>
  <c r="F39"/>
  <c i="1" r="BB65"/>
  <c i="8" r="BF94"/>
  <c r="J38"/>
  <c i="1" r="AW65"/>
  <c i="8" r="F38"/>
  <c i="1" r="BA65"/>
  <c i="8" r="T94"/>
  <c r="T93"/>
  <c r="T92"/>
  <c r="R94"/>
  <c r="R93"/>
  <c r="R92"/>
  <c r="P94"/>
  <c r="P93"/>
  <c r="P92"/>
  <c i="1" r="AU65"/>
  <c i="8" r="BK94"/>
  <c r="BK93"/>
  <c r="J93"/>
  <c r="BK92"/>
  <c r="J92"/>
  <c r="J67"/>
  <c r="J34"/>
  <c i="1" r="AG65"/>
  <c i="8" r="J94"/>
  <c r="BE94"/>
  <c r="J37"/>
  <c i="1" r="AV65"/>
  <c i="8" r="F37"/>
  <c i="1" r="AZ65"/>
  <c i="8" r="J68"/>
  <c r="J89"/>
  <c r="J88"/>
  <c r="F88"/>
  <c r="F86"/>
  <c r="E84"/>
  <c r="J63"/>
  <c r="J62"/>
  <c r="F62"/>
  <c r="F60"/>
  <c r="E58"/>
  <c r="J43"/>
  <c r="J22"/>
  <c r="E22"/>
  <c r="F89"/>
  <c r="F63"/>
  <c r="J21"/>
  <c r="J16"/>
  <c r="J86"/>
  <c r="J60"/>
  <c r="E7"/>
  <c r="E78"/>
  <c r="E52"/>
  <c i="7" r="J39"/>
  <c r="J38"/>
  <c i="1" r="AY62"/>
  <c i="7" r="J37"/>
  <c i="1" r="AX62"/>
  <c i="7" r="BI107"/>
  <c r="BH107"/>
  <c r="BG107"/>
  <c r="BF107"/>
  <c r="T107"/>
  <c r="T106"/>
  <c r="R107"/>
  <c r="R106"/>
  <c r="P107"/>
  <c r="P106"/>
  <c r="BK107"/>
  <c r="BK106"/>
  <c r="J106"/>
  <c r="J107"/>
  <c r="BE107"/>
  <c r="J67"/>
  <c r="BI103"/>
  <c r="BH103"/>
  <c r="BG103"/>
  <c r="BF103"/>
  <c r="T103"/>
  <c r="R103"/>
  <c r="P103"/>
  <c r="BK103"/>
  <c r="J103"/>
  <c r="BE103"/>
  <c r="BI100"/>
  <c r="BH100"/>
  <c r="BG100"/>
  <c r="BF100"/>
  <c r="T100"/>
  <c r="T99"/>
  <c r="R100"/>
  <c r="R99"/>
  <c r="P100"/>
  <c r="P99"/>
  <c r="BK100"/>
  <c r="BK99"/>
  <c r="J99"/>
  <c r="J100"/>
  <c r="BE100"/>
  <c r="J66"/>
  <c r="BI97"/>
  <c r="BH97"/>
  <c r="BG97"/>
  <c r="BF97"/>
  <c r="T97"/>
  <c r="R97"/>
  <c r="P97"/>
  <c r="BK97"/>
  <c r="J97"/>
  <c r="BE97"/>
  <c r="BI94"/>
  <c r="BH94"/>
  <c r="BG94"/>
  <c r="BF94"/>
  <c r="T94"/>
  <c r="R94"/>
  <c r="P94"/>
  <c r="BK94"/>
  <c r="J94"/>
  <c r="BE94"/>
  <c r="BI92"/>
  <c r="F39"/>
  <c i="1" r="BD62"/>
  <c i="7" r="BH92"/>
  <c r="F38"/>
  <c i="1" r="BC62"/>
  <c i="7" r="BG92"/>
  <c r="F37"/>
  <c i="1" r="BB62"/>
  <c i="7" r="BF92"/>
  <c r="J36"/>
  <c i="1" r="AW62"/>
  <c i="7" r="F36"/>
  <c i="1" r="BA62"/>
  <c i="7" r="T92"/>
  <c r="T91"/>
  <c r="T90"/>
  <c r="T89"/>
  <c r="R92"/>
  <c r="R91"/>
  <c r="R90"/>
  <c r="R89"/>
  <c r="P92"/>
  <c r="P91"/>
  <c r="P90"/>
  <c r="P89"/>
  <c i="1" r="AU62"/>
  <c i="7" r="BK92"/>
  <c r="BK91"/>
  <c r="J91"/>
  <c r="BK90"/>
  <c r="J90"/>
  <c r="BK89"/>
  <c r="J89"/>
  <c r="J63"/>
  <c r="J32"/>
  <c i="1" r="AG62"/>
  <c i="7" r="J92"/>
  <c r="BE92"/>
  <c r="J35"/>
  <c i="1" r="AV62"/>
  <c i="7" r="F35"/>
  <c i="1" r="AZ62"/>
  <c i="7" r="J65"/>
  <c r="J64"/>
  <c r="J86"/>
  <c r="J85"/>
  <c r="F85"/>
  <c r="F83"/>
  <c r="E81"/>
  <c r="J59"/>
  <c r="J58"/>
  <c r="F58"/>
  <c r="F56"/>
  <c r="E54"/>
  <c r="J41"/>
  <c r="J20"/>
  <c r="E20"/>
  <c r="F86"/>
  <c r="F59"/>
  <c r="J19"/>
  <c r="J14"/>
  <c r="J83"/>
  <c r="J56"/>
  <c r="E7"/>
  <c r="E77"/>
  <c r="E50"/>
  <c i="6" r="J39"/>
  <c r="J38"/>
  <c i="1" r="AY61"/>
  <c i="6" r="J37"/>
  <c i="1" r="AX61"/>
  <c i="6" r="BI97"/>
  <c r="BH97"/>
  <c r="BG97"/>
  <c r="BF97"/>
  <c r="T97"/>
  <c r="T96"/>
  <c r="R97"/>
  <c r="R96"/>
  <c r="P97"/>
  <c r="P96"/>
  <c r="BK97"/>
  <c r="BK96"/>
  <c r="J96"/>
  <c r="J97"/>
  <c r="BE97"/>
  <c r="J66"/>
  <c r="BI94"/>
  <c r="BH94"/>
  <c r="BG94"/>
  <c r="BF94"/>
  <c r="T94"/>
  <c r="R94"/>
  <c r="P94"/>
  <c r="BK94"/>
  <c r="J94"/>
  <c r="BE94"/>
  <c r="BI91"/>
  <c r="F39"/>
  <c i="1" r="BD61"/>
  <c i="6" r="BH91"/>
  <c r="F38"/>
  <c i="1" r="BC61"/>
  <c i="6" r="BG91"/>
  <c r="F37"/>
  <c i="1" r="BB61"/>
  <c i="6" r="BF91"/>
  <c r="J36"/>
  <c i="1" r="AW61"/>
  <c i="6" r="F36"/>
  <c i="1" r="BA61"/>
  <c i="6" r="T91"/>
  <c r="T90"/>
  <c r="T89"/>
  <c r="T88"/>
  <c r="R91"/>
  <c r="R90"/>
  <c r="R89"/>
  <c r="R88"/>
  <c r="P91"/>
  <c r="P90"/>
  <c r="P89"/>
  <c r="P88"/>
  <c i="1" r="AU61"/>
  <c i="6" r="BK91"/>
  <c r="BK90"/>
  <c r="J90"/>
  <c r="BK89"/>
  <c r="J89"/>
  <c r="BK88"/>
  <c r="J88"/>
  <c r="J63"/>
  <c r="J32"/>
  <c i="1" r="AG61"/>
  <c i="6" r="J91"/>
  <c r="BE91"/>
  <c r="J35"/>
  <c i="1" r="AV61"/>
  <c i="6" r="F35"/>
  <c i="1" r="AZ61"/>
  <c i="6" r="J65"/>
  <c r="J64"/>
  <c r="J85"/>
  <c r="J84"/>
  <c r="F84"/>
  <c r="F82"/>
  <c r="E80"/>
  <c r="J59"/>
  <c r="J58"/>
  <c r="F58"/>
  <c r="F56"/>
  <c r="E54"/>
  <c r="J41"/>
  <c r="J20"/>
  <c r="E20"/>
  <c r="F85"/>
  <c r="F59"/>
  <c r="J19"/>
  <c r="J14"/>
  <c r="J82"/>
  <c r="J56"/>
  <c r="E7"/>
  <c r="E76"/>
  <c r="E50"/>
  <c i="5" r="J39"/>
  <c r="J38"/>
  <c i="1" r="AY59"/>
  <c i="5" r="J37"/>
  <c i="1" r="AX59"/>
  <c i="5" r="BI179"/>
  <c r="BH179"/>
  <c r="BG179"/>
  <c r="BF179"/>
  <c r="T179"/>
  <c r="T178"/>
  <c r="R179"/>
  <c r="R178"/>
  <c r="P179"/>
  <c r="P178"/>
  <c r="BK179"/>
  <c r="BK178"/>
  <c r="J178"/>
  <c r="J179"/>
  <c r="BE179"/>
  <c r="J69"/>
  <c r="BI176"/>
  <c r="BH176"/>
  <c r="BG176"/>
  <c r="BF176"/>
  <c r="T176"/>
  <c r="R176"/>
  <c r="P176"/>
  <c r="BK176"/>
  <c r="J176"/>
  <c r="BE176"/>
  <c r="BI173"/>
  <c r="BH173"/>
  <c r="BG173"/>
  <c r="BF173"/>
  <c r="T173"/>
  <c r="T172"/>
  <c r="R173"/>
  <c r="R172"/>
  <c r="P173"/>
  <c r="P172"/>
  <c r="BK173"/>
  <c r="BK172"/>
  <c r="J172"/>
  <c r="J173"/>
  <c r="BE173"/>
  <c r="J68"/>
  <c r="BI170"/>
  <c r="BH170"/>
  <c r="BG170"/>
  <c r="BF170"/>
  <c r="T170"/>
  <c r="R170"/>
  <c r="P170"/>
  <c r="BK170"/>
  <c r="J170"/>
  <c r="BE170"/>
  <c r="BI169"/>
  <c r="BH169"/>
  <c r="BG169"/>
  <c r="BF169"/>
  <c r="T169"/>
  <c r="R169"/>
  <c r="P169"/>
  <c r="BK169"/>
  <c r="J169"/>
  <c r="BE169"/>
  <c r="BI166"/>
  <c r="BH166"/>
  <c r="BG166"/>
  <c r="BF166"/>
  <c r="T166"/>
  <c r="T165"/>
  <c r="R166"/>
  <c r="R165"/>
  <c r="P166"/>
  <c r="P165"/>
  <c r="BK166"/>
  <c r="BK165"/>
  <c r="J165"/>
  <c r="J166"/>
  <c r="BE166"/>
  <c r="J67"/>
  <c r="BI163"/>
  <c r="BH163"/>
  <c r="BG163"/>
  <c r="BF163"/>
  <c r="T163"/>
  <c r="R163"/>
  <c r="P163"/>
  <c r="BK163"/>
  <c r="J163"/>
  <c r="BE163"/>
  <c r="BI160"/>
  <c r="BH160"/>
  <c r="BG160"/>
  <c r="BF160"/>
  <c r="T160"/>
  <c r="R160"/>
  <c r="P160"/>
  <c r="BK160"/>
  <c r="J160"/>
  <c r="BE160"/>
  <c r="BI158"/>
  <c r="BH158"/>
  <c r="BG158"/>
  <c r="BF158"/>
  <c r="T158"/>
  <c r="R158"/>
  <c r="P158"/>
  <c r="BK158"/>
  <c r="J158"/>
  <c r="BE158"/>
  <c r="BI155"/>
  <c r="BH155"/>
  <c r="BG155"/>
  <c r="BF155"/>
  <c r="T155"/>
  <c r="R155"/>
  <c r="P155"/>
  <c r="BK155"/>
  <c r="J155"/>
  <c r="BE155"/>
  <c r="BI153"/>
  <c r="BH153"/>
  <c r="BG153"/>
  <c r="BF153"/>
  <c r="T153"/>
  <c r="R153"/>
  <c r="P153"/>
  <c r="BK153"/>
  <c r="J153"/>
  <c r="BE153"/>
  <c r="BI152"/>
  <c r="BH152"/>
  <c r="BG152"/>
  <c r="BF152"/>
  <c r="T152"/>
  <c r="R152"/>
  <c r="P152"/>
  <c r="BK152"/>
  <c r="J152"/>
  <c r="BE152"/>
  <c r="BI150"/>
  <c r="BH150"/>
  <c r="BG150"/>
  <c r="BF150"/>
  <c r="T150"/>
  <c r="R150"/>
  <c r="P150"/>
  <c r="BK150"/>
  <c r="J150"/>
  <c r="BE150"/>
  <c r="BI148"/>
  <c r="BH148"/>
  <c r="BG148"/>
  <c r="BF148"/>
  <c r="T148"/>
  <c r="R148"/>
  <c r="P148"/>
  <c r="BK148"/>
  <c r="J148"/>
  <c r="BE148"/>
  <c r="BI146"/>
  <c r="BH146"/>
  <c r="BG146"/>
  <c r="BF146"/>
  <c r="T146"/>
  <c r="R146"/>
  <c r="P146"/>
  <c r="BK146"/>
  <c r="J146"/>
  <c r="BE146"/>
  <c r="BI143"/>
  <c r="BH143"/>
  <c r="BG143"/>
  <c r="BF143"/>
  <c r="T143"/>
  <c r="T142"/>
  <c r="R143"/>
  <c r="R142"/>
  <c r="P143"/>
  <c r="P142"/>
  <c r="BK143"/>
  <c r="BK142"/>
  <c r="J142"/>
  <c r="J143"/>
  <c r="BE143"/>
  <c r="J66"/>
  <c r="BI141"/>
  <c r="BH141"/>
  <c r="BG141"/>
  <c r="BF141"/>
  <c r="T141"/>
  <c r="R141"/>
  <c r="P141"/>
  <c r="BK141"/>
  <c r="J141"/>
  <c r="BE141"/>
  <c r="BI139"/>
  <c r="BH139"/>
  <c r="BG139"/>
  <c r="BF139"/>
  <c r="T139"/>
  <c r="R139"/>
  <c r="P139"/>
  <c r="BK139"/>
  <c r="J139"/>
  <c r="BE139"/>
  <c r="BI137"/>
  <c r="BH137"/>
  <c r="BG137"/>
  <c r="BF137"/>
  <c r="T137"/>
  <c r="R137"/>
  <c r="P137"/>
  <c r="BK137"/>
  <c r="J137"/>
  <c r="BE137"/>
  <c r="BI133"/>
  <c r="BH133"/>
  <c r="BG133"/>
  <c r="BF133"/>
  <c r="T133"/>
  <c r="R133"/>
  <c r="P133"/>
  <c r="BK133"/>
  <c r="J133"/>
  <c r="BE133"/>
  <c r="BI129"/>
  <c r="BH129"/>
  <c r="BG129"/>
  <c r="BF129"/>
  <c r="T129"/>
  <c r="R129"/>
  <c r="P129"/>
  <c r="BK129"/>
  <c r="J129"/>
  <c r="BE129"/>
  <c r="BI127"/>
  <c r="BH127"/>
  <c r="BG127"/>
  <c r="BF127"/>
  <c r="T127"/>
  <c r="R127"/>
  <c r="P127"/>
  <c r="BK127"/>
  <c r="J127"/>
  <c r="BE127"/>
  <c r="BI125"/>
  <c r="BH125"/>
  <c r="BG125"/>
  <c r="BF125"/>
  <c r="T125"/>
  <c r="R125"/>
  <c r="P125"/>
  <c r="BK125"/>
  <c r="J125"/>
  <c r="BE125"/>
  <c r="BI123"/>
  <c r="BH123"/>
  <c r="BG123"/>
  <c r="BF123"/>
  <c r="T123"/>
  <c r="R123"/>
  <c r="P123"/>
  <c r="BK123"/>
  <c r="J123"/>
  <c r="BE123"/>
  <c r="BI121"/>
  <c r="BH121"/>
  <c r="BG121"/>
  <c r="BF121"/>
  <c r="T121"/>
  <c r="R121"/>
  <c r="P121"/>
  <c r="BK121"/>
  <c r="J121"/>
  <c r="BE121"/>
  <c r="BI119"/>
  <c r="BH119"/>
  <c r="BG119"/>
  <c r="BF119"/>
  <c r="T119"/>
  <c r="R119"/>
  <c r="P119"/>
  <c r="BK119"/>
  <c r="J119"/>
  <c r="BE119"/>
  <c r="BI116"/>
  <c r="BH116"/>
  <c r="BG116"/>
  <c r="BF116"/>
  <c r="T116"/>
  <c r="R116"/>
  <c r="P116"/>
  <c r="BK116"/>
  <c r="J116"/>
  <c r="BE116"/>
  <c r="BI113"/>
  <c r="BH113"/>
  <c r="BG113"/>
  <c r="BF113"/>
  <c r="T113"/>
  <c r="R113"/>
  <c r="P113"/>
  <c r="BK113"/>
  <c r="J113"/>
  <c r="BE113"/>
  <c r="BI110"/>
  <c r="BH110"/>
  <c r="BG110"/>
  <c r="BF110"/>
  <c r="T110"/>
  <c r="R110"/>
  <c r="P110"/>
  <c r="BK110"/>
  <c r="J110"/>
  <c r="BE110"/>
  <c r="BI107"/>
  <c r="BH107"/>
  <c r="BG107"/>
  <c r="BF107"/>
  <c r="T107"/>
  <c r="R107"/>
  <c r="P107"/>
  <c r="BK107"/>
  <c r="J107"/>
  <c r="BE107"/>
  <c r="BI105"/>
  <c r="BH105"/>
  <c r="BG105"/>
  <c r="BF105"/>
  <c r="T105"/>
  <c r="R105"/>
  <c r="P105"/>
  <c r="BK105"/>
  <c r="J105"/>
  <c r="BE105"/>
  <c r="BI102"/>
  <c r="BH102"/>
  <c r="BG102"/>
  <c r="BF102"/>
  <c r="T102"/>
  <c r="R102"/>
  <c r="P102"/>
  <c r="BK102"/>
  <c r="J102"/>
  <c r="BE102"/>
  <c r="BI99"/>
  <c r="BH99"/>
  <c r="BG99"/>
  <c r="BF99"/>
  <c r="T99"/>
  <c r="R99"/>
  <c r="P99"/>
  <c r="BK99"/>
  <c r="J99"/>
  <c r="BE99"/>
  <c r="BI97"/>
  <c r="BH97"/>
  <c r="BG97"/>
  <c r="BF97"/>
  <c r="T97"/>
  <c r="R97"/>
  <c r="P97"/>
  <c r="BK97"/>
  <c r="J97"/>
  <c r="BE97"/>
  <c r="BI94"/>
  <c r="F39"/>
  <c i="1" r="BD59"/>
  <c i="5" r="BH94"/>
  <c r="F38"/>
  <c i="1" r="BC59"/>
  <c i="5" r="BG94"/>
  <c r="F37"/>
  <c i="1" r="BB59"/>
  <c i="5" r="BF94"/>
  <c r="J36"/>
  <c i="1" r="AW59"/>
  <c i="5" r="F36"/>
  <c i="1" r="BA59"/>
  <c i="5" r="T94"/>
  <c r="T93"/>
  <c r="T92"/>
  <c r="T91"/>
  <c r="R94"/>
  <c r="R93"/>
  <c r="R92"/>
  <c r="R91"/>
  <c r="P94"/>
  <c r="P93"/>
  <c r="P92"/>
  <c r="P91"/>
  <c i="1" r="AU59"/>
  <c i="5" r="BK94"/>
  <c r="BK93"/>
  <c r="J93"/>
  <c r="BK92"/>
  <c r="J92"/>
  <c r="BK91"/>
  <c r="J91"/>
  <c r="J63"/>
  <c r="J32"/>
  <c i="1" r="AG59"/>
  <c i="5" r="J94"/>
  <c r="BE94"/>
  <c r="J35"/>
  <c i="1" r="AV59"/>
  <c i="5" r="F35"/>
  <c i="1" r="AZ59"/>
  <c i="5" r="J65"/>
  <c r="J64"/>
  <c r="J88"/>
  <c r="J87"/>
  <c r="F87"/>
  <c r="F85"/>
  <c r="E83"/>
  <c r="J59"/>
  <c r="J58"/>
  <c r="F58"/>
  <c r="F56"/>
  <c r="E54"/>
  <c r="J41"/>
  <c r="J20"/>
  <c r="E20"/>
  <c r="F88"/>
  <c r="F59"/>
  <c r="J19"/>
  <c r="J14"/>
  <c r="J85"/>
  <c r="J56"/>
  <c r="E7"/>
  <c r="E79"/>
  <c r="E50"/>
  <c i="4" r="J39"/>
  <c r="J38"/>
  <c i="1" r="AY58"/>
  <c i="4" r="J37"/>
  <c i="1" r="AX58"/>
  <c i="4" r="BI109"/>
  <c r="BH109"/>
  <c r="BG109"/>
  <c r="BF109"/>
  <c r="T109"/>
  <c r="T108"/>
  <c r="R109"/>
  <c r="R108"/>
  <c r="P109"/>
  <c r="P108"/>
  <c r="BK109"/>
  <c r="BK108"/>
  <c r="J108"/>
  <c r="J109"/>
  <c r="BE109"/>
  <c r="J67"/>
  <c r="BI107"/>
  <c r="BH107"/>
  <c r="BG107"/>
  <c r="BF107"/>
  <c r="T107"/>
  <c r="R107"/>
  <c r="P107"/>
  <c r="BK107"/>
  <c r="J107"/>
  <c r="BE107"/>
  <c r="BI105"/>
  <c r="BH105"/>
  <c r="BG105"/>
  <c r="BF105"/>
  <c r="T105"/>
  <c r="R105"/>
  <c r="P105"/>
  <c r="BK105"/>
  <c r="J105"/>
  <c r="BE105"/>
  <c r="BI102"/>
  <c r="BH102"/>
  <c r="BG102"/>
  <c r="BF102"/>
  <c r="T102"/>
  <c r="R102"/>
  <c r="P102"/>
  <c r="BK102"/>
  <c r="J102"/>
  <c r="BE102"/>
  <c r="BI100"/>
  <c r="BH100"/>
  <c r="BG100"/>
  <c r="BF100"/>
  <c r="T100"/>
  <c r="R100"/>
  <c r="P100"/>
  <c r="BK100"/>
  <c r="J100"/>
  <c r="BE100"/>
  <c r="BI97"/>
  <c r="BH97"/>
  <c r="BG97"/>
  <c r="BF97"/>
  <c r="T97"/>
  <c r="T96"/>
  <c r="R97"/>
  <c r="R96"/>
  <c r="P97"/>
  <c r="P96"/>
  <c r="BK97"/>
  <c r="BK96"/>
  <c r="J96"/>
  <c r="J97"/>
  <c r="BE97"/>
  <c r="J66"/>
  <c r="BI92"/>
  <c r="F39"/>
  <c i="1" r="BD58"/>
  <c i="4" r="BH92"/>
  <c r="F38"/>
  <c i="1" r="BC58"/>
  <c i="4" r="BG92"/>
  <c r="F37"/>
  <c i="1" r="BB58"/>
  <c i="4" r="BF92"/>
  <c r="J36"/>
  <c i="1" r="AW58"/>
  <c i="4" r="F36"/>
  <c i="1" r="BA58"/>
  <c i="4" r="T92"/>
  <c r="T91"/>
  <c r="T90"/>
  <c r="T89"/>
  <c r="R92"/>
  <c r="R91"/>
  <c r="R90"/>
  <c r="R89"/>
  <c r="P92"/>
  <c r="P91"/>
  <c r="P90"/>
  <c r="P89"/>
  <c i="1" r="AU58"/>
  <c i="4" r="BK92"/>
  <c r="BK91"/>
  <c r="J91"/>
  <c r="BK90"/>
  <c r="J90"/>
  <c r="BK89"/>
  <c r="J89"/>
  <c r="J63"/>
  <c r="J32"/>
  <c i="1" r="AG58"/>
  <c i="4" r="J92"/>
  <c r="BE92"/>
  <c r="J35"/>
  <c i="1" r="AV58"/>
  <c i="4" r="F35"/>
  <c i="1" r="AZ58"/>
  <c i="4" r="J65"/>
  <c r="J64"/>
  <c r="J86"/>
  <c r="J85"/>
  <c r="F85"/>
  <c r="F83"/>
  <c r="E81"/>
  <c r="J59"/>
  <c r="J58"/>
  <c r="F58"/>
  <c r="F56"/>
  <c r="E54"/>
  <c r="J41"/>
  <c r="J20"/>
  <c r="E20"/>
  <c r="F86"/>
  <c r="F59"/>
  <c r="J19"/>
  <c r="J14"/>
  <c r="J83"/>
  <c r="J56"/>
  <c r="E7"/>
  <c r="E77"/>
  <c r="E50"/>
  <c i="3" r="J37"/>
  <c r="J36"/>
  <c i="1" r="AY56"/>
  <c i="3" r="J35"/>
  <c i="1" r="AX56"/>
  <c i="3" r="BI346"/>
  <c r="BH346"/>
  <c r="BG346"/>
  <c r="BF346"/>
  <c r="T346"/>
  <c r="R346"/>
  <c r="P346"/>
  <c r="BK346"/>
  <c r="J346"/>
  <c r="BE346"/>
  <c r="BI342"/>
  <c r="BH342"/>
  <c r="BG342"/>
  <c r="BF342"/>
  <c r="T342"/>
  <c r="R342"/>
  <c r="P342"/>
  <c r="BK342"/>
  <c r="J342"/>
  <c r="BE342"/>
  <c r="BI338"/>
  <c r="BH338"/>
  <c r="BG338"/>
  <c r="BF338"/>
  <c r="T338"/>
  <c r="T337"/>
  <c r="T336"/>
  <c r="R338"/>
  <c r="R337"/>
  <c r="R336"/>
  <c r="P338"/>
  <c r="P337"/>
  <c r="P336"/>
  <c r="BK338"/>
  <c r="BK337"/>
  <c r="J337"/>
  <c r="BK336"/>
  <c r="J336"/>
  <c r="J338"/>
  <c r="BE338"/>
  <c r="J72"/>
  <c r="J71"/>
  <c r="BI334"/>
  <c r="BH334"/>
  <c r="BG334"/>
  <c r="BF334"/>
  <c r="T334"/>
  <c r="R334"/>
  <c r="P334"/>
  <c r="BK334"/>
  <c r="J334"/>
  <c r="BE334"/>
  <c r="BI332"/>
  <c r="BH332"/>
  <c r="BG332"/>
  <c r="BF332"/>
  <c r="T332"/>
  <c r="T331"/>
  <c r="T330"/>
  <c r="R332"/>
  <c r="R331"/>
  <c r="R330"/>
  <c r="P332"/>
  <c r="P331"/>
  <c r="P330"/>
  <c r="BK332"/>
  <c r="BK331"/>
  <c r="J331"/>
  <c r="BK330"/>
  <c r="J330"/>
  <c r="J332"/>
  <c r="BE332"/>
  <c r="J70"/>
  <c r="J69"/>
  <c r="BI328"/>
  <c r="BH328"/>
  <c r="BG328"/>
  <c r="BF328"/>
  <c r="T328"/>
  <c r="T327"/>
  <c r="R328"/>
  <c r="R327"/>
  <c r="P328"/>
  <c r="P327"/>
  <c r="BK328"/>
  <c r="BK327"/>
  <c r="J327"/>
  <c r="J328"/>
  <c r="BE328"/>
  <c r="J68"/>
  <c r="BI323"/>
  <c r="BH323"/>
  <c r="BG323"/>
  <c r="BF323"/>
  <c r="T323"/>
  <c r="T322"/>
  <c r="T321"/>
  <c r="R323"/>
  <c r="R322"/>
  <c r="R321"/>
  <c r="P323"/>
  <c r="P322"/>
  <c r="P321"/>
  <c r="BK323"/>
  <c r="BK322"/>
  <c r="J322"/>
  <c r="BK321"/>
  <c r="J321"/>
  <c r="J323"/>
  <c r="BE323"/>
  <c r="J67"/>
  <c r="J66"/>
  <c r="BI319"/>
  <c r="BH319"/>
  <c r="BG319"/>
  <c r="BF319"/>
  <c r="T319"/>
  <c r="R319"/>
  <c r="P319"/>
  <c r="BK319"/>
  <c r="J319"/>
  <c r="BE319"/>
  <c r="BI317"/>
  <c r="BH317"/>
  <c r="BG317"/>
  <c r="BF317"/>
  <c r="T317"/>
  <c r="R317"/>
  <c r="P317"/>
  <c r="BK317"/>
  <c r="J317"/>
  <c r="BE317"/>
  <c r="BI315"/>
  <c r="BH315"/>
  <c r="BG315"/>
  <c r="BF315"/>
  <c r="T315"/>
  <c r="R315"/>
  <c r="P315"/>
  <c r="BK315"/>
  <c r="J315"/>
  <c r="BE315"/>
  <c r="BI313"/>
  <c r="BH313"/>
  <c r="BG313"/>
  <c r="BF313"/>
  <c r="T313"/>
  <c r="R313"/>
  <c r="P313"/>
  <c r="BK313"/>
  <c r="J313"/>
  <c r="BE313"/>
  <c r="BI311"/>
  <c r="BH311"/>
  <c r="BG311"/>
  <c r="BF311"/>
  <c r="T311"/>
  <c r="R311"/>
  <c r="P311"/>
  <c r="BK311"/>
  <c r="J311"/>
  <c r="BE311"/>
  <c r="BI310"/>
  <c r="BH310"/>
  <c r="BG310"/>
  <c r="BF310"/>
  <c r="T310"/>
  <c r="R310"/>
  <c r="P310"/>
  <c r="BK310"/>
  <c r="J310"/>
  <c r="BE310"/>
  <c r="BI308"/>
  <c r="BH308"/>
  <c r="BG308"/>
  <c r="BF308"/>
  <c r="T308"/>
  <c r="R308"/>
  <c r="P308"/>
  <c r="BK308"/>
  <c r="J308"/>
  <c r="BE308"/>
  <c r="BI304"/>
  <c r="BH304"/>
  <c r="BG304"/>
  <c r="BF304"/>
  <c r="T304"/>
  <c r="R304"/>
  <c r="P304"/>
  <c r="BK304"/>
  <c r="J304"/>
  <c r="BE304"/>
  <c r="BI302"/>
  <c r="BH302"/>
  <c r="BG302"/>
  <c r="BF302"/>
  <c r="T302"/>
  <c r="R302"/>
  <c r="P302"/>
  <c r="BK302"/>
  <c r="J302"/>
  <c r="BE302"/>
  <c r="BI299"/>
  <c r="BH299"/>
  <c r="BG299"/>
  <c r="BF299"/>
  <c r="T299"/>
  <c r="R299"/>
  <c r="P299"/>
  <c r="BK299"/>
  <c r="J299"/>
  <c r="BE299"/>
  <c r="BI296"/>
  <c r="BH296"/>
  <c r="BG296"/>
  <c r="BF296"/>
  <c r="T296"/>
  <c r="R296"/>
  <c r="P296"/>
  <c r="BK296"/>
  <c r="J296"/>
  <c r="BE296"/>
  <c r="BI293"/>
  <c r="BH293"/>
  <c r="BG293"/>
  <c r="BF293"/>
  <c r="T293"/>
  <c r="R293"/>
  <c r="P293"/>
  <c r="BK293"/>
  <c r="J293"/>
  <c r="BE293"/>
  <c r="BI290"/>
  <c r="BH290"/>
  <c r="BG290"/>
  <c r="BF290"/>
  <c r="T290"/>
  <c r="R290"/>
  <c r="P290"/>
  <c r="BK290"/>
  <c r="J290"/>
  <c r="BE290"/>
  <c r="BI287"/>
  <c r="BH287"/>
  <c r="BG287"/>
  <c r="BF287"/>
  <c r="T287"/>
  <c r="R287"/>
  <c r="P287"/>
  <c r="BK287"/>
  <c r="J287"/>
  <c r="BE287"/>
  <c r="BI284"/>
  <c r="BH284"/>
  <c r="BG284"/>
  <c r="BF284"/>
  <c r="T284"/>
  <c r="R284"/>
  <c r="P284"/>
  <c r="BK284"/>
  <c r="J284"/>
  <c r="BE284"/>
  <c r="BI281"/>
  <c r="BH281"/>
  <c r="BG281"/>
  <c r="BF281"/>
  <c r="T281"/>
  <c r="R281"/>
  <c r="P281"/>
  <c r="BK281"/>
  <c r="J281"/>
  <c r="BE281"/>
  <c r="BI277"/>
  <c r="BH277"/>
  <c r="BG277"/>
  <c r="BF277"/>
  <c r="T277"/>
  <c r="R277"/>
  <c r="P277"/>
  <c r="BK277"/>
  <c r="J277"/>
  <c r="BE277"/>
  <c r="BI273"/>
  <c r="BH273"/>
  <c r="BG273"/>
  <c r="BF273"/>
  <c r="T273"/>
  <c r="R273"/>
  <c r="P273"/>
  <c r="BK273"/>
  <c r="J273"/>
  <c r="BE273"/>
  <c r="BI268"/>
  <c r="BH268"/>
  <c r="BG268"/>
  <c r="BF268"/>
  <c r="T268"/>
  <c r="R268"/>
  <c r="P268"/>
  <c r="BK268"/>
  <c r="J268"/>
  <c r="BE268"/>
  <c r="BI265"/>
  <c r="BH265"/>
  <c r="BG265"/>
  <c r="BF265"/>
  <c r="T265"/>
  <c r="R265"/>
  <c r="P265"/>
  <c r="BK265"/>
  <c r="J265"/>
  <c r="BE265"/>
  <c r="BI261"/>
  <c r="BH261"/>
  <c r="BG261"/>
  <c r="BF261"/>
  <c r="T261"/>
  <c r="R261"/>
  <c r="P261"/>
  <c r="BK261"/>
  <c r="J261"/>
  <c r="BE261"/>
  <c r="BI259"/>
  <c r="BH259"/>
  <c r="BG259"/>
  <c r="BF259"/>
  <c r="T259"/>
  <c r="R259"/>
  <c r="P259"/>
  <c r="BK259"/>
  <c r="J259"/>
  <c r="BE259"/>
  <c r="BI255"/>
  <c r="BH255"/>
  <c r="BG255"/>
  <c r="BF255"/>
  <c r="T255"/>
  <c r="R255"/>
  <c r="P255"/>
  <c r="BK255"/>
  <c r="J255"/>
  <c r="BE255"/>
  <c r="BI253"/>
  <c r="BH253"/>
  <c r="BG253"/>
  <c r="BF253"/>
  <c r="T253"/>
  <c r="R253"/>
  <c r="P253"/>
  <c r="BK253"/>
  <c r="J253"/>
  <c r="BE253"/>
  <c r="BI248"/>
  <c r="BH248"/>
  <c r="BG248"/>
  <c r="BF248"/>
  <c r="T248"/>
  <c r="R248"/>
  <c r="P248"/>
  <c r="BK248"/>
  <c r="J248"/>
  <c r="BE248"/>
  <c r="BI246"/>
  <c r="BH246"/>
  <c r="BG246"/>
  <c r="BF246"/>
  <c r="T246"/>
  <c r="R246"/>
  <c r="P246"/>
  <c r="BK246"/>
  <c r="J246"/>
  <c r="BE246"/>
  <c r="BI242"/>
  <c r="BH242"/>
  <c r="BG242"/>
  <c r="BF242"/>
  <c r="T242"/>
  <c r="R242"/>
  <c r="P242"/>
  <c r="BK242"/>
  <c r="J242"/>
  <c r="BE242"/>
  <c r="BI240"/>
  <c r="BH240"/>
  <c r="BG240"/>
  <c r="BF240"/>
  <c r="T240"/>
  <c r="R240"/>
  <c r="P240"/>
  <c r="BK240"/>
  <c r="J240"/>
  <c r="BE240"/>
  <c r="BI236"/>
  <c r="BH236"/>
  <c r="BG236"/>
  <c r="BF236"/>
  <c r="T236"/>
  <c r="R236"/>
  <c r="P236"/>
  <c r="BK236"/>
  <c r="J236"/>
  <c r="BE236"/>
  <c r="BI233"/>
  <c r="BH233"/>
  <c r="BG233"/>
  <c r="BF233"/>
  <c r="T233"/>
  <c r="R233"/>
  <c r="P233"/>
  <c r="BK233"/>
  <c r="J233"/>
  <c r="BE233"/>
  <c r="BI228"/>
  <c r="BH228"/>
  <c r="BG228"/>
  <c r="BF228"/>
  <c r="T228"/>
  <c r="R228"/>
  <c r="P228"/>
  <c r="BK228"/>
  <c r="J228"/>
  <c r="BE228"/>
  <c r="BI223"/>
  <c r="BH223"/>
  <c r="BG223"/>
  <c r="BF223"/>
  <c r="T223"/>
  <c r="R223"/>
  <c r="P223"/>
  <c r="BK223"/>
  <c r="J223"/>
  <c r="BE223"/>
  <c r="BI222"/>
  <c r="BH222"/>
  <c r="BG222"/>
  <c r="BF222"/>
  <c r="T222"/>
  <c r="R222"/>
  <c r="P222"/>
  <c r="BK222"/>
  <c r="J222"/>
  <c r="BE222"/>
  <c r="BI217"/>
  <c r="BH217"/>
  <c r="BG217"/>
  <c r="BF217"/>
  <c r="T217"/>
  <c r="T216"/>
  <c r="R217"/>
  <c r="R216"/>
  <c r="P217"/>
  <c r="P216"/>
  <c r="BK217"/>
  <c r="BK216"/>
  <c r="J216"/>
  <c r="J217"/>
  <c r="BE217"/>
  <c r="J65"/>
  <c r="BI213"/>
  <c r="BH213"/>
  <c r="BG213"/>
  <c r="BF213"/>
  <c r="T213"/>
  <c r="R213"/>
  <c r="P213"/>
  <c r="BK213"/>
  <c r="J213"/>
  <c r="BE213"/>
  <c r="BI212"/>
  <c r="BH212"/>
  <c r="BG212"/>
  <c r="BF212"/>
  <c r="T212"/>
  <c r="R212"/>
  <c r="P212"/>
  <c r="BK212"/>
  <c r="J212"/>
  <c r="BE212"/>
  <c r="BI209"/>
  <c r="BH209"/>
  <c r="BG209"/>
  <c r="BF209"/>
  <c r="T209"/>
  <c r="T208"/>
  <c r="R209"/>
  <c r="R208"/>
  <c r="P209"/>
  <c r="P208"/>
  <c r="BK209"/>
  <c r="BK208"/>
  <c r="J208"/>
  <c r="J209"/>
  <c r="BE209"/>
  <c r="J64"/>
  <c r="BI202"/>
  <c r="BH202"/>
  <c r="BG202"/>
  <c r="BF202"/>
  <c r="T202"/>
  <c r="R202"/>
  <c r="P202"/>
  <c r="BK202"/>
  <c r="J202"/>
  <c r="BE202"/>
  <c r="BI200"/>
  <c r="BH200"/>
  <c r="BG200"/>
  <c r="BF200"/>
  <c r="T200"/>
  <c r="R200"/>
  <c r="P200"/>
  <c r="BK200"/>
  <c r="J200"/>
  <c r="BE200"/>
  <c r="BI195"/>
  <c r="BH195"/>
  <c r="BG195"/>
  <c r="BF195"/>
  <c r="T195"/>
  <c r="R195"/>
  <c r="P195"/>
  <c r="BK195"/>
  <c r="J195"/>
  <c r="BE195"/>
  <c r="BI192"/>
  <c r="BH192"/>
  <c r="BG192"/>
  <c r="BF192"/>
  <c r="T192"/>
  <c r="T191"/>
  <c r="R192"/>
  <c r="R191"/>
  <c r="P192"/>
  <c r="P191"/>
  <c r="BK192"/>
  <c r="BK191"/>
  <c r="J191"/>
  <c r="J192"/>
  <c r="BE192"/>
  <c r="J63"/>
  <c r="BI188"/>
  <c r="BH188"/>
  <c r="BG188"/>
  <c r="BF188"/>
  <c r="T188"/>
  <c r="R188"/>
  <c r="P188"/>
  <c r="BK188"/>
  <c r="J188"/>
  <c r="BE188"/>
  <c r="BI185"/>
  <c r="BH185"/>
  <c r="BG185"/>
  <c r="BF185"/>
  <c r="T185"/>
  <c r="T184"/>
  <c r="R185"/>
  <c r="R184"/>
  <c r="P185"/>
  <c r="P184"/>
  <c r="BK185"/>
  <c r="BK184"/>
  <c r="J184"/>
  <c r="J185"/>
  <c r="BE185"/>
  <c r="J62"/>
  <c r="BI182"/>
  <c r="BH182"/>
  <c r="BG182"/>
  <c r="BF182"/>
  <c r="T182"/>
  <c r="R182"/>
  <c r="P182"/>
  <c r="BK182"/>
  <c r="J182"/>
  <c r="BE182"/>
  <c r="BI171"/>
  <c r="BH171"/>
  <c r="BG171"/>
  <c r="BF171"/>
  <c r="T171"/>
  <c r="R171"/>
  <c r="P171"/>
  <c r="BK171"/>
  <c r="J171"/>
  <c r="BE171"/>
  <c r="BI167"/>
  <c r="BH167"/>
  <c r="BG167"/>
  <c r="BF167"/>
  <c r="T167"/>
  <c r="R167"/>
  <c r="P167"/>
  <c r="BK167"/>
  <c r="J167"/>
  <c r="BE167"/>
  <c r="BI164"/>
  <c r="BH164"/>
  <c r="BG164"/>
  <c r="BF164"/>
  <c r="T164"/>
  <c r="R164"/>
  <c r="P164"/>
  <c r="BK164"/>
  <c r="J164"/>
  <c r="BE164"/>
  <c r="BI162"/>
  <c r="BH162"/>
  <c r="BG162"/>
  <c r="BF162"/>
  <c r="T162"/>
  <c r="R162"/>
  <c r="P162"/>
  <c r="BK162"/>
  <c r="J162"/>
  <c r="BE162"/>
  <c r="BI158"/>
  <c r="BH158"/>
  <c r="BG158"/>
  <c r="BF158"/>
  <c r="T158"/>
  <c r="R158"/>
  <c r="P158"/>
  <c r="BK158"/>
  <c r="J158"/>
  <c r="BE158"/>
  <c r="BI141"/>
  <c r="BH141"/>
  <c r="BG141"/>
  <c r="BF141"/>
  <c r="T141"/>
  <c r="R141"/>
  <c r="P141"/>
  <c r="BK141"/>
  <c r="J141"/>
  <c r="BE141"/>
  <c r="BI137"/>
  <c r="BH137"/>
  <c r="BG137"/>
  <c r="BF137"/>
  <c r="T137"/>
  <c r="R137"/>
  <c r="P137"/>
  <c r="BK137"/>
  <c r="J137"/>
  <c r="BE137"/>
  <c r="BI136"/>
  <c r="BH136"/>
  <c r="BG136"/>
  <c r="BF136"/>
  <c r="T136"/>
  <c r="R136"/>
  <c r="P136"/>
  <c r="BK136"/>
  <c r="J136"/>
  <c r="BE136"/>
  <c r="BI129"/>
  <c r="BH129"/>
  <c r="BG129"/>
  <c r="BF129"/>
  <c r="T129"/>
  <c r="R129"/>
  <c r="P129"/>
  <c r="BK129"/>
  <c r="J129"/>
  <c r="BE129"/>
  <c r="BI128"/>
  <c r="BH128"/>
  <c r="BG128"/>
  <c r="BF128"/>
  <c r="T128"/>
  <c r="R128"/>
  <c r="P128"/>
  <c r="BK128"/>
  <c r="J128"/>
  <c r="BE128"/>
  <c r="BI121"/>
  <c r="BH121"/>
  <c r="BG121"/>
  <c r="BF121"/>
  <c r="T121"/>
  <c r="R121"/>
  <c r="P121"/>
  <c r="BK121"/>
  <c r="J121"/>
  <c r="BE121"/>
  <c r="BI119"/>
  <c r="BH119"/>
  <c r="BG119"/>
  <c r="BF119"/>
  <c r="T119"/>
  <c r="R119"/>
  <c r="P119"/>
  <c r="BK119"/>
  <c r="J119"/>
  <c r="BE119"/>
  <c r="BI109"/>
  <c r="BH109"/>
  <c r="BG109"/>
  <c r="BF109"/>
  <c r="T109"/>
  <c r="R109"/>
  <c r="P109"/>
  <c r="BK109"/>
  <c r="J109"/>
  <c r="BE109"/>
  <c r="BI107"/>
  <c r="BH107"/>
  <c r="BG107"/>
  <c r="BF107"/>
  <c r="T107"/>
  <c r="R107"/>
  <c r="P107"/>
  <c r="BK107"/>
  <c r="J107"/>
  <c r="BE107"/>
  <c r="BI103"/>
  <c r="BH103"/>
  <c r="BG103"/>
  <c r="BF103"/>
  <c r="T103"/>
  <c r="R103"/>
  <c r="P103"/>
  <c r="BK103"/>
  <c r="J103"/>
  <c r="BE103"/>
  <c r="BI99"/>
  <c r="BH99"/>
  <c r="BG99"/>
  <c r="BF99"/>
  <c r="T99"/>
  <c r="R99"/>
  <c r="P99"/>
  <c r="BK99"/>
  <c r="J99"/>
  <c r="BE99"/>
  <c r="BI95"/>
  <c r="F37"/>
  <c i="1" r="BD56"/>
  <c i="3" r="BH95"/>
  <c r="F36"/>
  <c i="1" r="BC56"/>
  <c i="3" r="BG95"/>
  <c r="F35"/>
  <c i="1" r="BB56"/>
  <c i="3" r="BF95"/>
  <c r="J34"/>
  <c i="1" r="AW56"/>
  <c i="3" r="F34"/>
  <c i="1" r="BA56"/>
  <c i="3" r="T95"/>
  <c r="T94"/>
  <c r="T93"/>
  <c r="T92"/>
  <c r="R95"/>
  <c r="R94"/>
  <c r="R93"/>
  <c r="R92"/>
  <c r="P95"/>
  <c r="P94"/>
  <c r="P93"/>
  <c r="P92"/>
  <c i="1" r="AU56"/>
  <c i="3" r="BK95"/>
  <c r="BK94"/>
  <c r="J94"/>
  <c r="BK93"/>
  <c r="J93"/>
  <c r="BK92"/>
  <c r="J92"/>
  <c r="J59"/>
  <c r="J30"/>
  <c i="1" r="AG56"/>
  <c i="3" r="J95"/>
  <c r="BE95"/>
  <c r="J33"/>
  <c i="1" r="AV56"/>
  <c i="3" r="F33"/>
  <c i="1" r="AZ56"/>
  <c i="3" r="J61"/>
  <c r="J60"/>
  <c r="J89"/>
  <c r="J88"/>
  <c r="F88"/>
  <c r="F86"/>
  <c r="E84"/>
  <c r="J55"/>
  <c r="J54"/>
  <c r="F54"/>
  <c r="F52"/>
  <c r="E50"/>
  <c r="J39"/>
  <c r="J18"/>
  <c r="E18"/>
  <c r="F89"/>
  <c r="F55"/>
  <c r="J17"/>
  <c r="J12"/>
  <c r="J86"/>
  <c r="J52"/>
  <c r="E7"/>
  <c r="E82"/>
  <c r="E48"/>
  <c i="2" r="J37"/>
  <c r="J36"/>
  <c i="1" r="AY55"/>
  <c i="2" r="J35"/>
  <c i="1" r="AX55"/>
  <c i="2" r="BI188"/>
  <c r="BH188"/>
  <c r="BG188"/>
  <c r="BF188"/>
  <c r="T188"/>
  <c r="R188"/>
  <c r="P188"/>
  <c r="BK188"/>
  <c r="J188"/>
  <c r="BE188"/>
  <c r="BI185"/>
  <c r="BH185"/>
  <c r="BG185"/>
  <c r="BF185"/>
  <c r="T185"/>
  <c r="T184"/>
  <c r="T183"/>
  <c r="R185"/>
  <c r="R184"/>
  <c r="R183"/>
  <c r="P185"/>
  <c r="P184"/>
  <c r="P183"/>
  <c r="BK185"/>
  <c r="BK184"/>
  <c r="J184"/>
  <c r="BK183"/>
  <c r="J183"/>
  <c r="J185"/>
  <c r="BE185"/>
  <c r="J69"/>
  <c r="J68"/>
  <c r="BI181"/>
  <c r="BH181"/>
  <c r="BG181"/>
  <c r="BF181"/>
  <c r="T181"/>
  <c r="R181"/>
  <c r="P181"/>
  <c r="BK181"/>
  <c r="J181"/>
  <c r="BE181"/>
  <c r="BI178"/>
  <c r="BH178"/>
  <c r="BG178"/>
  <c r="BF178"/>
  <c r="T178"/>
  <c r="R178"/>
  <c r="P178"/>
  <c r="BK178"/>
  <c r="J178"/>
  <c r="BE178"/>
  <c r="BI171"/>
  <c r="BH171"/>
  <c r="BG171"/>
  <c r="BF171"/>
  <c r="T171"/>
  <c r="R171"/>
  <c r="P171"/>
  <c r="BK171"/>
  <c r="J171"/>
  <c r="BE171"/>
  <c r="BI168"/>
  <c r="BH168"/>
  <c r="BG168"/>
  <c r="BF168"/>
  <c r="T168"/>
  <c r="R168"/>
  <c r="P168"/>
  <c r="BK168"/>
  <c r="J168"/>
  <c r="BE168"/>
  <c r="BI165"/>
  <c r="BH165"/>
  <c r="BG165"/>
  <c r="BF165"/>
  <c r="T165"/>
  <c r="R165"/>
  <c r="P165"/>
  <c r="BK165"/>
  <c r="J165"/>
  <c r="BE165"/>
  <c r="BI163"/>
  <c r="BH163"/>
  <c r="BG163"/>
  <c r="BF163"/>
  <c r="T163"/>
  <c r="R163"/>
  <c r="P163"/>
  <c r="BK163"/>
  <c r="J163"/>
  <c r="BE163"/>
  <c r="BI161"/>
  <c r="BH161"/>
  <c r="BG161"/>
  <c r="BF161"/>
  <c r="T161"/>
  <c r="R161"/>
  <c r="P161"/>
  <c r="BK161"/>
  <c r="J161"/>
  <c r="BE161"/>
  <c r="BI159"/>
  <c r="BH159"/>
  <c r="BG159"/>
  <c r="BF159"/>
  <c r="T159"/>
  <c r="T158"/>
  <c r="R159"/>
  <c r="R158"/>
  <c r="P159"/>
  <c r="P158"/>
  <c r="BK159"/>
  <c r="BK158"/>
  <c r="J158"/>
  <c r="J159"/>
  <c r="BE159"/>
  <c r="J67"/>
  <c r="BI155"/>
  <c r="BH155"/>
  <c r="BG155"/>
  <c r="BF155"/>
  <c r="T155"/>
  <c r="R155"/>
  <c r="P155"/>
  <c r="BK155"/>
  <c r="J155"/>
  <c r="BE155"/>
  <c r="BI152"/>
  <c r="BH152"/>
  <c r="BG152"/>
  <c r="BF152"/>
  <c r="T152"/>
  <c r="R152"/>
  <c r="P152"/>
  <c r="BK152"/>
  <c r="J152"/>
  <c r="BE152"/>
  <c r="BI148"/>
  <c r="BH148"/>
  <c r="BG148"/>
  <c r="BF148"/>
  <c r="T148"/>
  <c r="R148"/>
  <c r="P148"/>
  <c r="BK148"/>
  <c r="J148"/>
  <c r="BE148"/>
  <c r="BI145"/>
  <c r="BH145"/>
  <c r="BG145"/>
  <c r="BF145"/>
  <c r="T145"/>
  <c r="R145"/>
  <c r="P145"/>
  <c r="BK145"/>
  <c r="J145"/>
  <c r="BE145"/>
  <c r="BI142"/>
  <c r="BH142"/>
  <c r="BG142"/>
  <c r="BF142"/>
  <c r="T142"/>
  <c r="R142"/>
  <c r="P142"/>
  <c r="BK142"/>
  <c r="J142"/>
  <c r="BE142"/>
  <c r="BI139"/>
  <c r="BH139"/>
  <c r="BG139"/>
  <c r="BF139"/>
  <c r="T139"/>
  <c r="R139"/>
  <c r="P139"/>
  <c r="BK139"/>
  <c r="J139"/>
  <c r="BE139"/>
  <c r="BI136"/>
  <c r="BH136"/>
  <c r="BG136"/>
  <c r="BF136"/>
  <c r="T136"/>
  <c r="T135"/>
  <c r="T134"/>
  <c r="R136"/>
  <c r="R135"/>
  <c r="R134"/>
  <c r="P136"/>
  <c r="P135"/>
  <c r="P134"/>
  <c r="BK136"/>
  <c r="BK135"/>
  <c r="J135"/>
  <c r="BK134"/>
  <c r="J134"/>
  <c r="J136"/>
  <c r="BE136"/>
  <c r="J66"/>
  <c r="J65"/>
  <c r="BI131"/>
  <c r="BH131"/>
  <c r="BG131"/>
  <c r="BF131"/>
  <c r="T131"/>
  <c r="R131"/>
  <c r="P131"/>
  <c r="BK131"/>
  <c r="J131"/>
  <c r="BE131"/>
  <c r="BI128"/>
  <c r="BH128"/>
  <c r="BG128"/>
  <c r="BF128"/>
  <c r="T128"/>
  <c r="T127"/>
  <c r="R128"/>
  <c r="R127"/>
  <c r="P128"/>
  <c r="P127"/>
  <c r="BK128"/>
  <c r="BK127"/>
  <c r="J127"/>
  <c r="J128"/>
  <c r="BE128"/>
  <c r="J64"/>
  <c r="BI124"/>
  <c r="BH124"/>
  <c r="BG124"/>
  <c r="BF124"/>
  <c r="T124"/>
  <c r="R124"/>
  <c r="P124"/>
  <c r="BK124"/>
  <c r="J124"/>
  <c r="BE124"/>
  <c r="BI122"/>
  <c r="BH122"/>
  <c r="BG122"/>
  <c r="BF122"/>
  <c r="T122"/>
  <c r="R122"/>
  <c r="P122"/>
  <c r="BK122"/>
  <c r="J122"/>
  <c r="BE122"/>
  <c r="BI119"/>
  <c r="BH119"/>
  <c r="BG119"/>
  <c r="BF119"/>
  <c r="T119"/>
  <c r="R119"/>
  <c r="P119"/>
  <c r="BK119"/>
  <c r="J119"/>
  <c r="BE119"/>
  <c r="BI116"/>
  <c r="BH116"/>
  <c r="BG116"/>
  <c r="BF116"/>
  <c r="T116"/>
  <c r="R116"/>
  <c r="P116"/>
  <c r="BK116"/>
  <c r="J116"/>
  <c r="BE116"/>
  <c r="BI114"/>
  <c r="BH114"/>
  <c r="BG114"/>
  <c r="BF114"/>
  <c r="T114"/>
  <c r="R114"/>
  <c r="P114"/>
  <c r="BK114"/>
  <c r="J114"/>
  <c r="BE114"/>
  <c r="BI111"/>
  <c r="BH111"/>
  <c r="BG111"/>
  <c r="BF111"/>
  <c r="T111"/>
  <c r="T110"/>
  <c r="R111"/>
  <c r="R110"/>
  <c r="P111"/>
  <c r="P110"/>
  <c r="BK111"/>
  <c r="BK110"/>
  <c r="J110"/>
  <c r="J111"/>
  <c r="BE111"/>
  <c r="J63"/>
  <c r="BI103"/>
  <c r="BH103"/>
  <c r="BG103"/>
  <c r="BF103"/>
  <c r="T103"/>
  <c r="R103"/>
  <c r="P103"/>
  <c r="BK103"/>
  <c r="J103"/>
  <c r="BE103"/>
  <c r="BI100"/>
  <c r="BH100"/>
  <c r="BG100"/>
  <c r="BF100"/>
  <c r="T100"/>
  <c r="R100"/>
  <c r="P100"/>
  <c r="BK100"/>
  <c r="J100"/>
  <c r="BE100"/>
  <c r="BI96"/>
  <c r="BH96"/>
  <c r="BG96"/>
  <c r="BF96"/>
  <c r="T96"/>
  <c r="R96"/>
  <c r="P96"/>
  <c r="BK96"/>
  <c r="J96"/>
  <c r="BE96"/>
  <c r="BI93"/>
  <c r="F37"/>
  <c i="1" r="BD55"/>
  <c i="2" r="BH93"/>
  <c r="F36"/>
  <c i="1" r="BC55"/>
  <c i="2" r="BG93"/>
  <c r="F35"/>
  <c i="1" r="BB55"/>
  <c i="2" r="BF93"/>
  <c r="J34"/>
  <c i="1" r="AW55"/>
  <c i="2" r="F34"/>
  <c i="1" r="BA55"/>
  <c i="2" r="T93"/>
  <c r="T92"/>
  <c r="T91"/>
  <c r="T90"/>
  <c r="T89"/>
  <c r="R93"/>
  <c r="R92"/>
  <c r="R91"/>
  <c r="R90"/>
  <c r="R89"/>
  <c r="P93"/>
  <c r="P92"/>
  <c r="P91"/>
  <c r="P90"/>
  <c r="P89"/>
  <c i="1" r="AU55"/>
  <c i="2" r="BK93"/>
  <c r="BK92"/>
  <c r="J92"/>
  <c r="BK91"/>
  <c r="J91"/>
  <c r="BK90"/>
  <c r="J90"/>
  <c r="BK89"/>
  <c r="J89"/>
  <c r="J59"/>
  <c r="J30"/>
  <c i="1" r="AG55"/>
  <c i="2" r="J93"/>
  <c r="BE93"/>
  <c r="J33"/>
  <c i="1" r="AV55"/>
  <c i="2" r="F33"/>
  <c i="1" r="AZ55"/>
  <c i="2" r="J62"/>
  <c r="J61"/>
  <c r="J60"/>
  <c r="J86"/>
  <c r="J85"/>
  <c r="F85"/>
  <c r="F83"/>
  <c r="E81"/>
  <c r="J55"/>
  <c r="J54"/>
  <c r="F54"/>
  <c r="F52"/>
  <c r="E50"/>
  <c r="J39"/>
  <c r="J18"/>
  <c r="E18"/>
  <c r="F86"/>
  <c r="F55"/>
  <c r="J17"/>
  <c r="J12"/>
  <c r="J83"/>
  <c r="J52"/>
  <c r="E7"/>
  <c r="E79"/>
  <c r="E48"/>
  <c i="1" r="BD64"/>
  <c r="BC64"/>
  <c r="BB64"/>
  <c r="BA64"/>
  <c r="AZ64"/>
  <c r="AY64"/>
  <c r="AX64"/>
  <c r="AW64"/>
  <c r="AV64"/>
  <c r="AU64"/>
  <c r="AT64"/>
  <c r="AS64"/>
  <c r="AG64"/>
  <c r="BD63"/>
  <c r="BC63"/>
  <c r="BB63"/>
  <c r="BA63"/>
  <c r="AZ63"/>
  <c r="AY63"/>
  <c r="AX63"/>
  <c r="AW63"/>
  <c r="AV63"/>
  <c r="AU63"/>
  <c r="AT63"/>
  <c r="AS63"/>
  <c r="AG63"/>
  <c r="BD60"/>
  <c r="BC60"/>
  <c r="BB60"/>
  <c r="BA60"/>
  <c r="AZ60"/>
  <c r="AY60"/>
  <c r="AX60"/>
  <c r="AW60"/>
  <c r="AV60"/>
  <c r="AU60"/>
  <c r="AT60"/>
  <c r="AS60"/>
  <c r="AG60"/>
  <c r="BD57"/>
  <c r="BC57"/>
  <c r="BB57"/>
  <c r="BA57"/>
  <c r="AZ57"/>
  <c r="AY57"/>
  <c r="AX57"/>
  <c r="AW57"/>
  <c r="AV57"/>
  <c r="AU57"/>
  <c r="AT57"/>
  <c r="AS57"/>
  <c r="AG57"/>
  <c r="BD54"/>
  <c r="W33"/>
  <c r="BC54"/>
  <c r="W32"/>
  <c r="BB54"/>
  <c r="W31"/>
  <c r="BA54"/>
  <c r="W30"/>
  <c r="AZ54"/>
  <c r="W29"/>
  <c r="AY54"/>
  <c r="AX54"/>
  <c r="AW54"/>
  <c r="AK30"/>
  <c r="AV54"/>
  <c r="AK29"/>
  <c r="AU54"/>
  <c r="AT54"/>
  <c r="AS54"/>
  <c r="AG54"/>
  <c r="AK26"/>
  <c r="AT67"/>
  <c r="AN67"/>
  <c r="AT66"/>
  <c r="AN66"/>
  <c r="AT65"/>
  <c r="AN65"/>
  <c r="AN64"/>
  <c r="AN63"/>
  <c r="AT62"/>
  <c r="AN62"/>
  <c r="AT61"/>
  <c r="AN61"/>
  <c r="AN60"/>
  <c r="AT59"/>
  <c r="AN59"/>
  <c r="AT58"/>
  <c r="AN58"/>
  <c r="AN57"/>
  <c r="AT56"/>
  <c r="AN56"/>
  <c r="AT55"/>
  <c r="AN55"/>
  <c r="AN54"/>
  <c r="L50"/>
  <c r="AM50"/>
  <c r="AM49"/>
  <c r="L49"/>
  <c r="AM47"/>
  <c r="L47"/>
  <c r="L45"/>
  <c r="L44"/>
  <c r="AK35"/>
</calcChain>
</file>

<file path=xl/sharedStrings.xml><?xml version="1.0" encoding="utf-8"?>
<sst xmlns="http://schemas.openxmlformats.org/spreadsheetml/2006/main">
  <si>
    <t>Export Komplet</t>
  </si>
  <si>
    <t>VZ</t>
  </si>
  <si>
    <t>2.0</t>
  </si>
  <si>
    <t>ZAMOK</t>
  </si>
  <si>
    <t>False</t>
  </si>
  <si>
    <t>{fe4f6f80-289c-4b3a-92d5-10a2a508d648}</t>
  </si>
  <si>
    <t>0,01</t>
  </si>
  <si>
    <t>21</t>
  </si>
  <si>
    <t>15</t>
  </si>
  <si>
    <t>REKAPITULACE STAVBY</t>
  </si>
  <si>
    <t xml:space="preserve">v ---  níže se nacházejí doplnkové a pomocné údaje k sestavám  --- v</t>
  </si>
  <si>
    <t>Návod na vyplnění</t>
  </si>
  <si>
    <t>0,001</t>
  </si>
  <si>
    <t>Kód:</t>
  </si>
  <si>
    <t>19h058</t>
  </si>
  <si>
    <t>Měnit lze pouze buňky se žlutým podbarvením!_x000d_
_x000d_
1) v Rekapitulaci stavby vyplňte údaje o Uchazeči (přenesou se do ostatních sestav i v jiných listech)_x000d_
_x000d_
2) na vybraných listech vyplňte v sestavě Soupis prací ceny u položek</t>
  </si>
  <si>
    <t>Stavba:</t>
  </si>
  <si>
    <t>ZŠ Dukelských hrdinů 0.ETAPA - Multifunkční hřište</t>
  </si>
  <si>
    <t>KSO:</t>
  </si>
  <si>
    <t/>
  </si>
  <si>
    <t>CC-CZ:</t>
  </si>
  <si>
    <t>Místo:</t>
  </si>
  <si>
    <t>Karlovy Vary</t>
  </si>
  <si>
    <t>Datum:</t>
  </si>
  <si>
    <t>2. 5. 2019</t>
  </si>
  <si>
    <t>Zadavatel:</t>
  </si>
  <si>
    <t>IČ:</t>
  </si>
  <si>
    <t>Statutární město Karlovy Vary</t>
  </si>
  <si>
    <t>DIČ:</t>
  </si>
  <si>
    <t>Uchazeč:</t>
  </si>
  <si>
    <t>Vyplň údaj</t>
  </si>
  <si>
    <t>Projektant:</t>
  </si>
  <si>
    <t>Ing. Štěpán Mosler</t>
  </si>
  <si>
    <t>True</t>
  </si>
  <si>
    <t>Zpracovatel:</t>
  </si>
  <si>
    <t>Daniela Hahnová</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</si>
  <si>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</si>
  <si>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</si>
  <si>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</si>
  <si>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</si>
  <si>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</si>
  <si>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</si>
  <si>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</si>
  <si>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</si>
  <si>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</si>
  <si>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</si>
  <si>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</si>
  <si>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</si>
  <si>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</si>
  <si>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</si>
  <si>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</si>
  <si>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</si>
  <si>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</si>
  <si>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</si>
  <si>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</si>
  <si>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</si>
  <si>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</si>
  <si>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</si>
  <si>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</si>
  <si>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</si>
  <si>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</si>
  <si>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</si>
  <si>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</si>
  <si>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</si>
  <si>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</si>
  <si>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</si>
  <si>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</si>
  <si>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</si>
  <si>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</si>
  <si>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</si>
  <si>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</si>
  <si>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</si>
  <si>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</si>
  <si>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</si>
  <si>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</si>
  <si>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</si>
  <si>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</si>
  <si>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SO 01</t>
  </si>
  <si>
    <t>Příprava území</t>
  </si>
  <si>
    <t>STA</t>
  </si>
  <si>
    <t>1</t>
  </si>
  <si>
    <t>{55fb1803-2222-4e28-93de-13cabf4b5c94}</t>
  </si>
  <si>
    <t>2</t>
  </si>
  <si>
    <t>SO 03</t>
  </si>
  <si>
    <t>Vnitroareálové rozvody ZTI</t>
  </si>
  <si>
    <t>{31eee802-01d1-403d-b434-64b7d0b29278}</t>
  </si>
  <si>
    <t>SO 05</t>
  </si>
  <si>
    <t>Plochy sportovišť</t>
  </si>
  <si>
    <t>{dea6e2c2-2241-4b1c-bf5a-15a4a62bdc31}</t>
  </si>
  <si>
    <t>SO 05.1</t>
  </si>
  <si>
    <t>Multifunkční hřiště</t>
  </si>
  <si>
    <t>Soupis</t>
  </si>
  <si>
    <t>{4ded36cd-da01-4d44-9564-d1393e217bc1}</t>
  </si>
  <si>
    <t>SO 05.1P</t>
  </si>
  <si>
    <t>Provizorní konstrukce a práce</t>
  </si>
  <si>
    <t>{9eea3d7b-ede0-4093-9e87-3248c97b2733}</t>
  </si>
  <si>
    <t>SO 06</t>
  </si>
  <si>
    <t>Komunikace a zpevněné plochy</t>
  </si>
  <si>
    <t>{ebcb2695-95cd-4263-9f73-d1e82da181e5}</t>
  </si>
  <si>
    <t>SO 06.2</t>
  </si>
  <si>
    <t>Vnitroareálová páteřní komunikace pro pěší</t>
  </si>
  <si>
    <t>{0d8855f7-c5e3-4214-b2cc-f2852c16f522}</t>
  </si>
  <si>
    <t>SO 06.3</t>
  </si>
  <si>
    <t>Plato u školičky</t>
  </si>
  <si>
    <t>{36a518db-3e31-471b-a92f-ba5f3f47383f}</t>
  </si>
  <si>
    <t>SO 09</t>
  </si>
  <si>
    <t>Mobiliář, drobná architektura a sportovní zařízení</t>
  </si>
  <si>
    <t>{06107ee4-da0f-40b3-b230-768589676575}</t>
  </si>
  <si>
    <t>SO 09.3</t>
  </si>
  <si>
    <t>Vybavení sportovišť</t>
  </si>
  <si>
    <t>{19ecf49e-2501-47ee-9a57-dfc1d5a69e64}</t>
  </si>
  <si>
    <t>SO 09.05</t>
  </si>
  <si>
    <t>Sportovní zařízení</t>
  </si>
  <si>
    <t>3</t>
  </si>
  <si>
    <t>{8e0911d7-94a3-4cfe-98b4-593095fc2aba}</t>
  </si>
  <si>
    <t>SO 09.06</t>
  </si>
  <si>
    <t>Ochranné sítě</t>
  </si>
  <si>
    <t>{f2e586c1-fa31-4a72-8a2b-34c3afbc3abc}</t>
  </si>
  <si>
    <t>VON</t>
  </si>
  <si>
    <t>Vedlejší a ostatní náklady</t>
  </si>
  <si>
    <t>{e2988bb1-15f7-447f-ae57-d3fdf40cb6dd}</t>
  </si>
  <si>
    <t>KRYCÍ LIST SOUPISU PRACÍ</t>
  </si>
  <si>
    <t>Objekt:</t>
  </si>
  <si>
    <t>SO 01 - Příprava území</t>
  </si>
  <si>
    <t>REKAPITULACE ČLENĚNÍ SOUPISU PRACÍ</t>
  </si>
  <si>
    <t>Kód dílu - Popis</t>
  </si>
  <si>
    <t>Cena celkem [CZK]</t>
  </si>
  <si>
    <t>-1</t>
  </si>
  <si>
    <t>HSV - Práce a dodávky HSV</t>
  </si>
  <si>
    <t xml:space="preserve">    1 - Zemní práce</t>
  </si>
  <si>
    <t xml:space="preserve">      11 - Zemní práce - přípravné a přidružené práce</t>
  </si>
  <si>
    <t xml:space="preserve">      12 - Zemní práce - odkopávky a prokopávky</t>
  </si>
  <si>
    <t xml:space="preserve">      18 - Zemní práce - povrchové úpravy terénu</t>
  </si>
  <si>
    <t xml:space="preserve">    9 - Ostatní konstrukce a práce-bourání</t>
  </si>
  <si>
    <t xml:space="preserve">      96 - Bourání konstrukcí</t>
  </si>
  <si>
    <t xml:space="preserve">    997 - Přesun sutě</t>
  </si>
  <si>
    <t>PSV - Práce a dodávky PSV</t>
  </si>
  <si>
    <t xml:space="preserve">    767 - Konstrukce zámečnické</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</si>
  <si>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</si>
  <si>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</si>
  <si>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</si>
  <si>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</si>
  <si>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</si>
  <si>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</si>
  <si>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</si>
  <si>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</si>
  <si>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</si>
  <si>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</si>
  <si>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</si>
  <si>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</si>
  <si>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</si>
  <si>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</si>
  <si>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</si>
  <si>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</si>
  <si>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</si>
  <si>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11</t>
  </si>
  <si>
    <t>Zemní práce - přípravné a přidružené práce</t>
  </si>
  <si>
    <t>K</t>
  </si>
  <si>
    <t>113106121</t>
  </si>
  <si>
    <t>Rozebrání dlažeb komunikací pro pěší s přemístěním hmot na skládku na vzdálenost do 3 m nebo s naložením na dopravní prostředek s ložem z kameniva nebo živice a s jakoukoliv výplní spár ručně z betonových nebo kameninových dlaždic, desek nebo tvarovek</t>
  </si>
  <si>
    <t>m2</t>
  </si>
  <si>
    <t>CS ÚRS 2019 01</t>
  </si>
  <si>
    <t>4</t>
  </si>
  <si>
    <t>1144136448</t>
  </si>
  <si>
    <t>PSC</t>
  </si>
  <si>
    <t xml:space="preserve">Poznámka k souboru cen:_x000d_
1. Ceny jsou určeny pro rozebrání dlažeb včetně odstranění lože._x000d_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podkladu._x000d_
3. V cenách nejsou započteny náklady na popř. nutné očištění:_x000d_
a) dlažebních nebo mozaikových kostek, které se oceňuje cenami souboru cen 979 07-11 Očištění vybouraných dlažebních kostek části C01,_x000d_
b) betonových, kameninových nebo kamenných desek nebo dlaždic, které se oceňuje cenami souboru cen 979 0 . - . . Očištění vybouraných obrubníků, krajníků, desek nebo dílců části C01._x000d_
4. Přemístění vybourané dlažby včetně materiálu z lože a spár na vzdálenost přes 3 m se oceňuje cenami souborů cen 997 22-1 Vodorovná doprava suti a vybouraných hmot._x000d_
</t>
  </si>
  <si>
    <t>VV</t>
  </si>
  <si>
    <t xml:space="preserve">"dětská hřiště"  17,3+5,6</t>
  </si>
  <si>
    <t>113107113</t>
  </si>
  <si>
    <t>Odstranění podkladů nebo krytů ručně s přemístěním hmot na skládku na vzdálenost do 3 m nebo s naložením na dopravní prostředek z kameniva těženého, o tl. vrstvy přes 200 do 300 mm</t>
  </si>
  <si>
    <t>1068240955</t>
  </si>
  <si>
    <t xml:space="preserve">Poznámka k souboru cen:_x000d_
1. Pro volbu cen z hlediska množství se uvažuje každá souvisle odstraňovaná plocha krytu nebo podkladu stejného druhu samostatně. Odstraňuje-li se několik vrstev vozovky najednou, jednotlivé vrstvy se oceňují každá samostatně._x000d_
2. Ceny_x000d_
a) –7111 až –7113, –7151 až -7153, -7211 až -7213 a -7311 až -7313 lze použít i pro odstranění podkladů nebo krytů ze štěrkopísku, škváry, strusky nebo z mechanicky zpevněných zemin,_x000d_
b) –7121 až 7125, –7161 až -7165, -7221 až -7225 a -7321 až -7325 lze použít i pro odstranění podkladů nebo krytů ze zemin stabilizovaných vápnem,_x000d_
c) –7130 až -7134, –7170 až -7174, –7230 až -7234 a -7330 až -7334 lze použít i pro odstranění dlažeb uložených do betonového lože a dlažeb z mozaiky uložených do cementové malty nebo podkladu ze zemin stabilizovaných cementem._x000d_
3. Ceny lze použít i pro odstranění podkladů nebo krytů opatřených živičnými postřiky nebo nátěry._x000d_
4. Ceny odlišené podle tloušťky (např. do 100 mm, do 200 mm) jsou určeny vždy pro celou tloušťku jednotlivých konstrukcí._x000d_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nevykazuje._x000d_
6. Přemístění vybouraného materiálu větší vzdálenost, než je uvedeno, se oceňuje cenami souborů cen 997 22-1 Vodorovná doprava suti._x000d_
7. Ceny -714 . , -718 . , –724 . a -734 . nelze použít pro odstranění podkladu nebo krytu frézováním._x000d_
</t>
  </si>
  <si>
    <t>"pískoviště a "nová" prolézačka"</t>
  </si>
  <si>
    <t>20,8+12,3+21,8</t>
  </si>
  <si>
    <t>113107130</t>
  </si>
  <si>
    <t>Odstranění podkladů nebo krytů ručně s přemístěním hmot na skládku na vzdálenost do 3 m nebo s naložením na dopravní prostředek z betonu prostého, o tl. vrstvy do 100 mm</t>
  </si>
  <si>
    <t>-233546531</t>
  </si>
  <si>
    <t>"chodník před školičkou" 64,0</t>
  </si>
  <si>
    <t>113204111</t>
  </si>
  <si>
    <t>Vytrhání obrub s vybouráním lože, s přemístěním hmot na skládku na vzdálenost do 3 m nebo s naložením na dopravní prostředek záhonových</t>
  </si>
  <si>
    <t>m</t>
  </si>
  <si>
    <t>-36943961</t>
  </si>
  <si>
    <t xml:space="preserve">Poznámka k souboru cen:_x000d_
1. Ceny jsou určeny:_x000d_
a) pro vytrhání obrub, obrubníků nebo krajníků jakéhokoliv druhu a velikosti uložených v jakémkoliv loži popř. i s opěrami a vyspárovaných jakýmkoliv materiálem,_x000d_
b) pro obruby z dlažebních kostek uložených v jedné řadě._x000d_
2. V cenách nejsou započteny náklady na popř. nutné očištění:_x000d_
a) vytrhaných obrubníků nebo krajníků, které se oceňuje cenami souboru cen 979 0 . - . . Očištění vybouraných obrubníků, krajníků, desek nebo dílců části C 01 tohoto ceníku,_x000d_
b) vytrhaných dlažebních kostek, které se oceňují cenami souboru cen 979 07-11 Očištění vybouraných dlažebních kostek části C 01 tohoto ceníku._x000d_
3. Vytrhání obrub ze dvou řad kostek se oceňuje jako dvojnásobné množství vytrhání obrub z jedné řady kostek._x000d_
4. Přemístění vybouraných obrub, krajníků nebo dlažebních kostek včetně materiálu z lože a spár na vzdálenost přes 3 m se oceňuje cenami souborů cen 997 22-1 Vodorovná doprava suti a vybouraných hmot._x000d_
</t>
  </si>
  <si>
    <t>"dětská hřiště"</t>
  </si>
  <si>
    <t>6,4+2*5,2+3,2+2*(5,0+3,0)+4*4,65+2*(1,6+2,2)</t>
  </si>
  <si>
    <t>42,5+8,5+1,65+23,8+19,6+23,8+3,7+1,7+36,4+3,5</t>
  </si>
  <si>
    <t>6,3+2,15+22,2+1,0+1,5+3,0+1,5+28,0+3,0</t>
  </si>
  <si>
    <t>3,8+39,75+8,37+19,5</t>
  </si>
  <si>
    <t>12</t>
  </si>
  <si>
    <t>Zemní práce - odkopávky a prokopávky</t>
  </si>
  <si>
    <t>5</t>
  </si>
  <si>
    <t>122201102</t>
  </si>
  <si>
    <t>Odkopávky a prokopávky nezapažené s přehozením výkopku na vzdálenost do 3 m nebo s naložením na dopravní prostředek v hornině tř. 3 přes 100 do 1 000 m3</t>
  </si>
  <si>
    <t>m3</t>
  </si>
  <si>
    <t>2002951409</t>
  </si>
  <si>
    <t xml:space="preserve">Poznámka k souboru cen:_x000d_
1. Odkopávky a prokopávky v roubených prostorech se oceňují podle čl. 3116 Všeobecných podmínek tohoto katalogu._x000d_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m3._x000d_
3. Ceny lze použít i pro vykopávky odpadových jam._x000d_
4. Ceny lze použít i pro sejmutí podorničí. Přitom se přihlíží k ustanovení čl. 3112 Všeobecných podmínek tohoto katalogu._x000d_
</t>
  </si>
  <si>
    <t>" odkopání na srovnávací rovinu" 0,5*(456+264+34+220+75)</t>
  </si>
  <si>
    <t>6</t>
  </si>
  <si>
    <t>122201109</t>
  </si>
  <si>
    <t>Odkopávky a prokopávky nezapažené s přehozením výkopku na vzdálenost do 3 m nebo s naložením na dopravní prostředek v hornině tř. 3 Příplatek k cenám za lepivost horniny tř. 3</t>
  </si>
  <si>
    <t>-441588206</t>
  </si>
  <si>
    <t>7</t>
  </si>
  <si>
    <t>162701105</t>
  </si>
  <si>
    <t>Vodorovné přemístění výkopku nebo sypaniny po suchu na obvyklém dopravním prostředku, bez naložení výkopku, avšak se složením bez rozhrnutí z horniny tř. 1 až 4 na vzdálenost přes 9 000 do 10 000 m</t>
  </si>
  <si>
    <t>-954623235</t>
  </si>
  <si>
    <t xml:space="preserve">Poznámka k souboru cen:_x000d_
1. Ceny nelze použít, předepisuje-li projekt přemístit výkopek na místo nepřístupné obvyklým dopravním prostředkům; toto přemístění se oceňuje individuálně._x000d_
2. V cenách jsou započteny i náhrady za jízdu loženého vozidla v terénu ve výkopišti nebo na násypišti._x000d_
3. V cenách nejsou započteny náklady na rozhrnutí výkopku na násypišti; toto rozhrnutí se oceňuje cenami souboru cen 171 . 0- . . Uložení sypaniny do násypů a 171 20-1201 Uložení sypaniny na skládky._x000d_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5._x000d_
5. Přemísťuje-li se výkopek z dočasných skládek vzdálených do 50 m, neoceňuje se nakládání výkopku, i když se provádí. Toto ustanovení neplatí, vylučuje-li projekt použití dozeru._x000d_
6. V cenách vodorovného přemístění sypaniny nejsou započteny náklady na dodávku materiálu, tyto se oceňují ve specifikaci._x000d_
</t>
  </si>
  <si>
    <t>" odkopání na srovnávací rovinu" 524,5</t>
  </si>
  <si>
    <t>8</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</si>
  <si>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</si>
  <si>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</si>
  <si>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-1727354805</t>
  </si>
  <si>
    <t>524,5*5 'Přepočtené koeficientem množství</t>
  </si>
  <si>
    <t>9</t>
  </si>
  <si>
    <t>171201201</t>
  </si>
  <si>
    <t>Uložení sypaniny na skládky</t>
  </si>
  <si>
    <t>395557758</t>
  </si>
  <si>
    <t xml:space="preserve">Poznámka k souboru cen:_x000d_
1. Cena -1201 je určena i pro:_x000d_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skládky;_x000d_
b) zasypání koryt vodotečí a prohlubní v terénu bez předepsaného zhutnění sypaniny;_x000d_
c) uložení výkopku pod vodou do prohlubní ve dně vodotečí nebo nádrží._x000d_
2. Cenu -1201 nelze použít pro uložení výkopku nebo ornice:_x000d_
a) při vykopávkách pro podzemní vedení podél hrany výkopu, z něhož byl výkopek získán, a to ani tehdy, jestliže se výkopek po vyhození z výkopu na povrch území ještě dále přemisťuje na hromady podél výkopu;_x000d_
b) na dočasné skládky, které nejsou předepsány projektem;_x000d_
c) na dočasné skládky předepsané projektem tak, že na 1 m2 projektem určené plochy této skládky připadají nejvýše 2 m3 výkopku nebo ornice (viz. též poznámku č. 1 a);_x000d_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neoceňuje._x000d_
e) na trvalé skládky s předepsaným zhutněním; toto uložení výkopku se oceňuje cenami souboru cen 171 . 0- . . Uložení sypaniny do násypů._x000d_
3. V ceně -1201 jsou započteny i náklady na rozprostření sypaniny ve vrstvách s hrubým urovnáním na skládce._x000d_
4. V ceně -1201 nejsou započteny náklady na získání skládek ani na poplatky za skládku._x000d_
5. Množství jednotek uložení výkopku (sypaniny) se určí v m3 uloženého výkopku (sypaniny),v rostlém stavu zpravidla ve výkopišti._x000d_
</t>
  </si>
  <si>
    <t>10</t>
  </si>
  <si>
    <t>171201211</t>
  </si>
  <si>
    <t>Poplatek za uložení stavebního odpadu na skládce (skládkovné) zeminy a kameniva zatříděného do Katalogu odpadů pod kódem 170 504</t>
  </si>
  <si>
    <t>t</t>
  </si>
  <si>
    <t>1931539478</t>
  </si>
  <si>
    <t xml:space="preserve">Poznámka k souboru cen:_x000d_
1. Ceny uvedené v souboru cen lze po dohodě upravit podle místních podmínek._x000d_
</t>
  </si>
  <si>
    <t>524,5*2 'Přepočtené koeficientem množství</t>
  </si>
  <si>
    <t>18</t>
  </si>
  <si>
    <t>Zemní práce - povrchové úpravy terénu</t>
  </si>
  <si>
    <t>121101102</t>
  </si>
  <si>
    <t>Sejmutí ornice nebo lesní půdy s vodorovným přemístěním na hromady v místě upotřebení nebo na dočasné či trvalé skládky se složením, na vzdálenost přes 50 do 100 m</t>
  </si>
  <si>
    <t>-701941712</t>
  </si>
  <si>
    <t xml:space="preserve">Poznámka k souboru cen:_x000d_
1. V cenách jsou započteny i náklady na příp. nutné naložení sejmuté ornice na dopravní prostředek._x000d_
2. V cenách nejsou započteny náklady na odstranění nevhodných přimísenin (kamenů, kořenů apod.); tyto práce se ocení individuálně._x000d_
3. Množství ornice odebírané ze skládek se do objemu vykopávek pro volbu cen podle množství nezapočítává. Ceny souboru cen 122 . 0-11 Odkopávky a prokopávky nezapažené, se volí pro ornici odebíranou z projektovaných dočasných skládek;_x000d_
a) na staveništi podle součtu objemu ze všech skládek,_x000d_
b) mimo staveniště podle objemu každé skládky zvlášť._x000d_
4. Uložení ornice na skládky se oceňuje podle ustanovení v poznámkách č. 1 a 2 k ceně 171 20-1201 Uložení sypaniny na skládky. Složení ornice na hromady v místě upotřebení se neoceňuje._x000d_
5. Odebírá-li se ornice z projektované dočasné skládky, oceňuje se její naložení a přemístění podle čl. 3172 Všeobecných podmínek tohoto katalogu._x000d_
6. Přemísťuje-li se ornice na vzdálenost větší něž 250 m, vzdálenost 50 m se pro určení vzdálenosti vodorovného přemístění neodečítá a ocení se sejmutí a přemístění bez ohledu na ustanovení pozn. č. 1 takto:_x000d_
a) sejmutí ornice na vzdálenost 50m cenou 121 10-1101;_x000d_
b) naložení příslušnou cenou souboru cen 167 10- . ._x000d_
c) vodorovné přemístění cenami souboru cen 162 . 0- . . Vodorovné přemístění výkopku._x000d_
7. Sejmutí podorničí se oceňuje cenami odkopávek s přihlédnutím k ustanovení čl. 3112 Všeobecných podmínek tohoto katalogu._x000d_
</t>
  </si>
  <si>
    <t>" původní zelené plochy" (456+264+34-(51,1+22,9+54,9))*0,15</t>
  </si>
  <si>
    <t>181951101</t>
  </si>
  <si>
    <t>Úprava pláně vyrovnáním výškových rozdílů v hornině tř. 1 až 4 bez zhutnění</t>
  </si>
  <si>
    <t>-1392219467</t>
  </si>
  <si>
    <t xml:space="preserve">Poznámka k souboru cen:_x000d_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důvodu._x000d_
2. Ceny nelze použít pro urovnání lavic (berem) šířky do 3 m přerušujících svahy, pro urovnání dna silničních a železničních příkopů pro jakoukoliv šířku dna; toto urovnání se oceňuje cenami souboru cen 182 .0-1 Svahování._x000d_
3. Urovnání ploch ve sklonu přes 1 : 5 se oceňuje cenami souboru cen 182 . 0-11 Svahování trvalých svahů do projektovaných profilů._x000d_
4. Náklady na urovnání dna a stěn při čištění příkopů pozemních komunikací jsou započteny v cenách souborů cen 938 90-2 . Čištění příkopů komunikací v suchu nebo ve vodě části A02 Zemní práce pro objekty oborů 821 až 828._x000d_
5. Míru zhutnění určuje projekt. Ceny se zhutněním jsou určeny pro jakoukoliv míru zhutnění._x000d_
</t>
  </si>
  <si>
    <t>(456+264+34+220+377,8+64)</t>
  </si>
  <si>
    <t>Ostatní konstrukce a práce-bourání</t>
  </si>
  <si>
    <t>96</t>
  </si>
  <si>
    <t>Bourání konstrukcí</t>
  </si>
  <si>
    <t>13</t>
  </si>
  <si>
    <t>961044111</t>
  </si>
  <si>
    <t>Bourání základů z betonu prostého</t>
  </si>
  <si>
    <t>-1471734741</t>
  </si>
  <si>
    <t>"základy prolézaček"</t>
  </si>
  <si>
    <t>2*1,0*0,5*0,5+2*0,8*0,3*0,2+6*1,2*0,5*0,5</t>
  </si>
  <si>
    <t>14</t>
  </si>
  <si>
    <t>963054949</t>
  </si>
  <si>
    <t>Bourání železobetonových schodnic jakékoliv délky</t>
  </si>
  <si>
    <t>434362739</t>
  </si>
  <si>
    <t>"venkovní schodiště k lavičkám"</t>
  </si>
  <si>
    <t>2*2,5</t>
  </si>
  <si>
    <t>965042141</t>
  </si>
  <si>
    <t>Bourání mazanin betonových nebo z litého asfaltu tl. do 100 mm, plochy přes 4 m2</t>
  </si>
  <si>
    <t>-1393855677</t>
  </si>
  <si>
    <t>0,1*(3,2*5,6+1,6*2,2)</t>
  </si>
  <si>
    <t>16</t>
  </si>
  <si>
    <t>965042241</t>
  </si>
  <si>
    <t>Bourání mazanin betonových nebo z litého asfaltu tl. přes 100 mm, plochy přes 4 m2</t>
  </si>
  <si>
    <t>-1149572822</t>
  </si>
  <si>
    <t>0,15*(3,14*4,0*4,0)</t>
  </si>
  <si>
    <t>17</t>
  </si>
  <si>
    <t>966071711</t>
  </si>
  <si>
    <t>Bourání plotových sloupků a vzpěr ocelových trubkových nebo profilovaných výšky do 2,50 m zabetonovaných</t>
  </si>
  <si>
    <t>kus</t>
  </si>
  <si>
    <t>-757656333</t>
  </si>
  <si>
    <t xml:space="preserve">Poznámka k souboru cen:_x000d_
1. V cenách jsou započteny i náklady na odklizení materiálu na vzdálenost do 20 m nebo naložení na dopravní prostředek._x000d_
</t>
  </si>
  <si>
    <t>P</t>
  </si>
  <si>
    <t>Poznámka k položce:_x000d_
- odstranění sloupku vč. základu</t>
  </si>
  <si>
    <t xml:space="preserve">"dělící oplocení u školičky - pletivo"  19</t>
  </si>
  <si>
    <t>966071822</t>
  </si>
  <si>
    <t>Rozebrání oplocení z pletiva drátěného se čtvercovými oky, výšky přes 1,6 do 2,0 m</t>
  </si>
  <si>
    <t>-970639586</t>
  </si>
  <si>
    <t xml:space="preserve">Poznámka k souboru cen:_x000d_
1. V cenách jsou započteny i náklady na odklizení materiálu na vzdálenost do 20 m nebo naložení na dopravní prostředek._x000d_
2. V cenách nejsou započteny náklady na demontáž sloupků._x000d_
</t>
  </si>
  <si>
    <t>Poznámka k položce:_x000d_
- uvnitř areálu školy</t>
  </si>
  <si>
    <t>19</t>
  </si>
  <si>
    <t>976047231</t>
  </si>
  <si>
    <t>Vybourání betonových nebo železobetonových dvířek, ventilací, obrub, krycích desek krycích desek, ukončujících horní plochu zdiva, tl. do 100 mm</t>
  </si>
  <si>
    <t>978209659</t>
  </si>
  <si>
    <t>"opěrné zdi - stávající pískové a asfaltové hřiště"</t>
  </si>
  <si>
    <t>13,67</t>
  </si>
  <si>
    <t>997</t>
  </si>
  <si>
    <t>Přesun sutě</t>
  </si>
  <si>
    <t>20</t>
  </si>
  <si>
    <t>997013151</t>
  </si>
  <si>
    <t>Vnitrostaveništní doprava suti a vybouraných hmot vodorovně do 50 m svisle s omezením mechanizace pro budovy a haly výšky do 6 m</t>
  </si>
  <si>
    <t>753517014</t>
  </si>
  <si>
    <t xml:space="preserve">Poznámka k souboru cen:_x000d_
1. V cenách -3111 až -3217 jsou započteny i náklady na:_x000d_
a) vodorovnou dopravu na uvedenou vzdálenost,_x000d_
b) svislou dopravu pro uvedenou výšku budovy,_x000d_
c) naložení na vodorovný dopravní prostředek pro odvoz na skládku nebo meziskládku,_x000d_
d) náklady na rozhrnutí a urovnání suti na dopravním prostředku._x000d_
2. Jestliže se pro svislý přesun použije shoz nebo zařízení investora (např. výtah v budově), užijí se pro ocenění vodorovné dopravy suti ceny -3111, 3151 a -3211 pro budovy a haly výšky do 6 m._x000d_
3. Montáž, demontáž a pronájem shozu se ocení cenami souboru cen 997 01-33 Shoz suti._x000d_
4. Ceny -3151 až -3162 lze použít v případě, kdy dochází ke ztížení dopravy suti např. tím, že není možné instalovat jeřáb._x000d_
</t>
  </si>
  <si>
    <t>997013501</t>
  </si>
  <si>
    <t>Odvoz suti a vybouraných hmot na skládku nebo meziskládku se složením, na vzdálenost do 1 km</t>
  </si>
  <si>
    <t>-1289091785</t>
  </si>
  <si>
    <t xml:space="preserve">Poznámka k souboru cen:_x000d_
1. Délka odvozu suti je vzdálenost od místa naložení suti na dopravní prostředek až po místo složení na určené skládce nebo meziskládce._x000d_
2. V ceně -3501 jsou započteny i náklady na složení suti na skládku nebo meziskládku._x000d_
3. Ceny jsou určeny pro odvoz suti na skládku nebo meziskládku jakýmkoliv způsobem silniční dopravy (i prostřednictvím kontejnerů)._x000d_
4. Odvoz suti z meziskládky se oceňuje cenou 997 01-3511._x000d_
</t>
  </si>
  <si>
    <t>22</t>
  </si>
  <si>
    <t>997013509</t>
  </si>
  <si>
    <t>Odvoz suti a vybouraných hmot na skládku nebo meziskládku se složením, na vzdálenost Příplatek k ceně za každý další i započatý 1 km přes 1 km</t>
  </si>
  <si>
    <t>106858685</t>
  </si>
  <si>
    <t>23</t>
  </si>
  <si>
    <t>997013801</t>
  </si>
  <si>
    <t>Poplatek za uložení stavebního odpadu na skládce (skládkovné) z prostého betonu zatříděného do Katalogu odpadů pod kódem 170 101</t>
  </si>
  <si>
    <t>-680514659</t>
  </si>
  <si>
    <t xml:space="preserve">Poznámka k souboru cen:_x000d_
1. Ceny uvedené v souboru cen je doporučeno upravit podle aktuálních cen místně příslušné skládky odpadů._x000d_
2. Uložení odpadů neuvedených v souboru cen se oceňuje individuálně._x000d_
3. V cenách je započítán poplatek za ukládaní odpadu dle zákona 185/2001 Sb._x000d_
4. Případné drcení stavebního odpadu lze ocenit souborem cen 997 00-60 Drcení stavebního odpadu z katalogu 800-6 Demolice objektů._x000d_
</t>
  </si>
  <si>
    <t>5,84+15,36+14,697+4,792+4,717+16,579</t>
  </si>
  <si>
    <t>24</t>
  </si>
  <si>
    <t>997013802</t>
  </si>
  <si>
    <t>Poplatek za uložení stavebního odpadu na skládce (skládkovné) z armovaného betonu zatříděného do Katalogu odpadů pod kódem 170 101</t>
  </si>
  <si>
    <t>-857469797</t>
  </si>
  <si>
    <t>0,72+2,406</t>
  </si>
  <si>
    <t>25</t>
  </si>
  <si>
    <t>997013831</t>
  </si>
  <si>
    <t>Poplatek za uložení stavebního odpadu na skládce (skládkovné) směsného stavebního a demoličního zatříděného do Katalogu odpadů pod kódem 170 904</t>
  </si>
  <si>
    <t>-1830653542</t>
  </si>
  <si>
    <t>" celkem" 94,067</t>
  </si>
  <si>
    <t>" prostý beton" -61,985</t>
  </si>
  <si>
    <t>" železobeton" -3,126</t>
  </si>
  <si>
    <t>" kamenivo" -27,45</t>
  </si>
  <si>
    <t>" železo" -0,05</t>
  </si>
  <si>
    <t>26</t>
  </si>
  <si>
    <t>997223855</t>
  </si>
  <si>
    <t>-1173991563</t>
  </si>
  <si>
    <t>" kamenivo" 27,45</t>
  </si>
  <si>
    <t>27</t>
  </si>
  <si>
    <t>979098232</t>
  </si>
  <si>
    <t>Poplatek za uložení ocelového odpadu do sběrných surovin</t>
  </si>
  <si>
    <t>-329563920</t>
  </si>
  <si>
    <t>" zámečníci" 0,05</t>
  </si>
  <si>
    <t>PSV</t>
  </si>
  <si>
    <t>Práce a dodávky PSV</t>
  </si>
  <si>
    <t>767</t>
  </si>
  <si>
    <t>Konstrukce zámečnické</t>
  </si>
  <si>
    <t>28</t>
  </si>
  <si>
    <t>767996701</t>
  </si>
  <si>
    <t>Demontáž ostatních zámečnických konstrukcí o hmotnosti jednotlivých dílů řezáním do 50 kg</t>
  </si>
  <si>
    <t>kg</t>
  </si>
  <si>
    <t>-1072067402</t>
  </si>
  <si>
    <t xml:space="preserve">Poznámka k souboru cen:_x000d_
1. Cenami nelze oceňovat demontáž jmenovité konstrukce, pro kterou jsou ceny v katalogu již stanoveny._x000d_
2. Ceny lze užít pro sortiment zámečnických konstrukcí, nikoliv pro sloupy, kolejnice, vazníky apod._x000d_
3. Volba cen se řídí hmotností jednotlivě demontovaného dílu konstrukce._x000d_
</t>
  </si>
  <si>
    <t xml:space="preserve">"dětská prolézačka - žebřík"  50</t>
  </si>
  <si>
    <t>29</t>
  </si>
  <si>
    <t>767996802</t>
  </si>
  <si>
    <t>Demontáž ostatních zámečnických konstrukcí o hmotnosti jednotlivých dílů rozebráním přes 50 do 100 kg</t>
  </si>
  <si>
    <t>1142289428</t>
  </si>
  <si>
    <t>"dětská prolézačka s lezeckou stěnou k dalšímu použití" 150,0</t>
  </si>
  <si>
    <t>SO 03 - Vnitroareálové rozvody ZTI</t>
  </si>
  <si>
    <t xml:space="preserve">    1 - ZEMNI PRACE STAVEBNI</t>
  </si>
  <si>
    <t xml:space="preserve">    2 - ZAKLADANI</t>
  </si>
  <si>
    <t xml:space="preserve">    4 - VODOROVNE KONSTRUKCE</t>
  </si>
  <si>
    <t xml:space="preserve">    5 - KOMUNIKACE</t>
  </si>
  <si>
    <t xml:space="preserve">    8 - POTRUBI</t>
  </si>
  <si>
    <t xml:space="preserve">    9 - DOKONCUJICI KONSTRUKCE</t>
  </si>
  <si>
    <t xml:space="preserve">      91 - DOPLNUJICI KONSTRUKCE A PRACE</t>
  </si>
  <si>
    <t xml:space="preserve">    998 - PRESUN HMOT</t>
  </si>
  <si>
    <t xml:space="preserve">    721 - VNITRNI KANALIZACE</t>
  </si>
  <si>
    <t>OST - Ostatní</t>
  </si>
  <si>
    <t xml:space="preserve">    900 - RŮZNÉ</t>
  </si>
  <si>
    <t>ZEMNI PRACE STAVEBNI</t>
  </si>
  <si>
    <t>119001421</t>
  </si>
  <si>
    <t>Dočasné zajištění podzemního potrubí nebo vedení ve výkopišti ve stavu i poloze , ve kterých byla na začátku zemních prací a to s podepřením, vzepřením nebo vyvěšením, příp. s ochranným bedněním, se zřízením a odstraněním zajišťovací konstrukce, s opotřebením hmot kabelů a kabelových tratí z volně ložených kabelů a to do 3 kabelů</t>
  </si>
  <si>
    <t xml:space="preserve">Poznámka k souboru cen:_x000d_
1. Ceny nelze použít pro dočasné zajištění potrubí v provozu pod tlakem přes 1 MPa a potrubí nebo jiných vedení v provozu u nichž investor zakazuje použít při vykopávce kovové nástroje nebo nářadí._x000d_
2. Ztížení vykopávky v blízkosti vedení, potrubí a stok ve výkopišti nebo podél jeho stěn se oceňuje cenami souboru cen 120 00- . . a 130 00- . . Příplatky za ztížení vykopávky._x000d_
</t>
  </si>
  <si>
    <t xml:space="preserve">kanalizace-část C                                 </t>
  </si>
  <si>
    <t xml:space="preserve">5*1.2                                       </t>
  </si>
  <si>
    <t>120001101</t>
  </si>
  <si>
    <t>Příplatek k cenám vykopávek za ztížení vykopávky v blízkosti inženýrských sítí nebo výbušnin v horninách jakékoliv třídy</t>
  </si>
  <si>
    <t xml:space="preserve">Poznámka k souboru cen:_x000d_
1. Cena je určena pro:_x000d_
a) podzemní vedení procházející odkopávkou nebo prokopávkou, korytem vodoteče, melioračním kanálem nebo uložené ve stěně výkopu při jakékoliv hloubce vedení pod původním terénem nebo jeho výšce nade dnem výkopu a jakémkoliv jeho směru ke stranám výkopu;_x000d_
b) výbušniny nezaložené dodavatelem._x000d_
2. Cenu lze použít i tehdy, narazí-li se na vedení nebo výbušninu až při vykopávce, a to pro objem výkopu, který je projektantem nebo investorem označen, v němž by toto nebo jiné nepředvídané vedení nebo výbušnina mohlo být uloženo. Toto ustanovení neplatí pro objem tř. 6 a 7._x000d_
3. Cenu nelze použít pro ztížení vykopávky v blízkosti podzemních vedení nebo výbušnin, u nichž je projektem zakázáno použít při vykopávce kovové nástroje nebo nářadí. Tyto práce se ocení individuálně._x000d_
4. Množství ztížení vykopávky v blízkosti:_x000d_
a) podzemního vedení, jehož půdorysná a výšková plocha:_x000d_
- je v projektu uvedena, určí se jako objem myšleného hranolu, jehož průřezem je obdélník, jehož horní vodorovná a obě svislé strany jsou ve vzdálenosti 0,5 m a dolní vodorovná strana je ve vzdálenosti 1 m od přilehlého vnějšího líce vedení, příp. jeho obalu a délka se rovná osové délce vedení ve výkopišti nebo délce vedení ve stěně výkopu. Vymezí-li projekt prostor, v němž je nutno při vykopávce postupovat opatrně větší, platí cena pro celý objem výkopku v tomto prostoru. Od takto zjištěného množství se odečítá objem vedení i s příp. se vyskytujícím obalem._x000d_
- není v projektu uvedena, avšak která podle projektu nebo podle sdělení investora jsou pravděpodobně ve výkopišti uložena, se rovná objemu výkopu, který je projektem nebo investorem takto označen._x000d_
b) výbušniny určí vždy projektant nebo investor, ať je v projektu uvedeno či neuvedeno._x000d_
5. Je-li vedení položeno ve výkopišti tak, že se vykopávka v celém výše popsaném objemu nevykopává, např. blízko stěn nebo dna výkopu, oceňuje se ztížení vykopávky jen pro tu část objemu, v níž se vykopávka provádí._x000d_
6. Jsou-li ve výkopišti dvě vedení položena tak blízko sebe, že se výše uvedené objemy pro obě vedení pronikají, určí se množství ztížení vykopávky tak, aby se pronik započetl jen jednou._x000d_
7. Objem ztížení vykopávky se od celkového objemu výkopu neodečítá._x000d_
8. Dočasné zajištění různých podzemních vedení ve výkopišti se oceňuje cenami souboru cen 119 00-14 Dočasné zajištění podzemního potrubí nebo vedení ve výkopišti._x000d_
9. Množství jednotek ztížení vykopávky v blízkosti výbušnin nezaložených dodavatelem se určí přiměřeně podle poznámek č. 2 a 4._x000d_
</t>
  </si>
  <si>
    <t xml:space="preserve">6*1*1.5                              </t>
  </si>
  <si>
    <t>132201101</t>
  </si>
  <si>
    <t>Hloubení zapažených i nezapažených rýh šířky do 600 mm s urovnáním dna do předepsaného profilu a spádu v hornině tř. 3 do 100 m3</t>
  </si>
  <si>
    <t xml:space="preserve">Poznámka k souboru cen:_x000d_
1. V cenách jsou započteny i náklady na přehození výkopku na přilehlém terénu na vzdálenost do 3 m od podélné osy rýhy nebo naložení na dopravní prostředek._x000d_
2. Ceny jsou určeny pro rýhy:_x000d_
a) šířky přes 200 do 300 mm a hloubky do 750 mm,_x000d_
b) šířky přes 300 do 400 mm a hloubky do 1 000 mm,_x000d_
c) šířky přes 400 do 500 mm a hloubky do 1 250 mm,_x000d_
d) šířky přes 500 do 600 mm a hloubky do 1 500 mm._x000d_
3. Náklady na svislé přemístění výkopku nad 1 m hloubky se určí dle ustanovení článku č. 3161 všeobecných podmínek katalogu._x000d_
</t>
  </si>
  <si>
    <t xml:space="preserve">drenáž hřiště č.1                                 </t>
  </si>
  <si>
    <t>(0.52*24,2*2+0.495*19.2*4+0.49*18+0.68*17.6)*0.3*0,3</t>
  </si>
  <si>
    <t>132201109</t>
  </si>
  <si>
    <t>Hloubení zapažených i nezapažených rýh šířky do 600 mm s urovnáním dna do předepsaného profilu a spádu v hornině tř. 3 Příplatek k cenám za lepivost horniny tř. 3</t>
  </si>
  <si>
    <t>132201202</t>
  </si>
  <si>
    <t>Hloubení zapažených i nezapažených rýh šířky přes 600 do 2 000 mm s urovnáním dna do předepsaného profilu a spádu v hornině tř. 3 přes 100 do 1 000 m3</t>
  </si>
  <si>
    <t xml:space="preserve">Poznámka k souboru cen:_x000d_
1. V cenách jsou započteny i náklady na případné nutné přemístění výkopku ve výkopišti na vzdálenost do 3 m a na přehození výkopku na přilehlém terénu na vzdálenost do 5 m od okraje jámy nebo naložení na dopravní prostředek._x000d_
2. Hloubení rýh při lesnicko-technických melioracích se oceňuje:_x000d_
a) ve stržích cenami platnými pro objem výkopu do 100 m3, i když skutečný objem výkopu je větší,_x000d_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m3._x000d_
3. Náklady na svislé přemístění výkopku nad 1 m hloubky se určí dle ustanovení článku č. 3161 všeobecných podmínek katalogu._x000d_
4. Předepisuje-li projekt hloubit rýhy 5 až 7 bez použití trhavin, oceňuje se toto hloubení:_x000d_
a) v suchu nebo mokru cenami 138 40-1201, 138 50-1201 a 138 60-1201 Dolamování hloubených vykopávek,_x000d_
b) v tekoucí vodě při jakékoliv její rychlosti individuálně._x000d_
5. Ceny nelze použít pro hloubení rýh a hloubky přes 16 m. Tyto práce se oceňují individuálně._x000d_
</t>
  </si>
  <si>
    <t>(1.235*5.07+1.53*5.66+2.305*2.45+2.675*1.75+2.325*37.69+2.13*5.02+2.07*24,15+1.625*9.16+1.185*23.68)*1,2</t>
  </si>
  <si>
    <t xml:space="preserve">rozšíření šachty                                  </t>
  </si>
  <si>
    <t xml:space="preserve">1.2*2.4*(2.64+2.28+2+1.36+1.01)     </t>
  </si>
  <si>
    <t xml:space="preserve">přípojky kanalizace-část C                        </t>
  </si>
  <si>
    <t>(1.965*0.6+1.405*1.58+2.005*0.5+1.69*0.4+1.94*0.6+1.655*1.68+1.495*0.3+1,22+0,47+0,61+0,15+1,365*0,3+1,22*0,47+0,61*0,15+0,935*9,95+0,705*20,72)*1</t>
  </si>
  <si>
    <t xml:space="preserve">(0,315*0,15+0,835*3,23+0,445*0,15)*1  </t>
  </si>
  <si>
    <t>Součet</t>
  </si>
  <si>
    <t>132201209</t>
  </si>
  <si>
    <t>Hloubení zapažených i nezapažených rýh šířky přes 600 do 2 000 mm s urovnáním dna do předepsaného profilu a spádu v hornině tř. 3 Příplatek k cenám za lepivost horniny tř. 3</t>
  </si>
  <si>
    <t>151101101</t>
  </si>
  <si>
    <t>Zřízení pažení a rozepření stěn rýh pro podzemní vedení pro všechny šířky rýhy příložné pro jakoukoliv mezerovitost, hloubky do 2 m</t>
  </si>
  <si>
    <t xml:space="preserve">Poznámka k souboru cen:_x000d_
1. Ceny jsou určeny pro roubení a rozepření stěn i jiných výkopů se svislými stěnami, pokud jsou tyto výkopy pro podzemní vedení rozměru do 1 250 mm._x000d_
2. Plocha mezer mezi pažinami příložného pažení se od plochy příložného pažení neodečítá; nezapažené plochy u pažení zátažného nebo hnaného se od plochy pažení odečítají._x000d_
3. Předepisuje-li projekt:_x000d_
a) ponechat pažení ve výkopu, oceňuje se toto pažení cenami souboru cen 151 . 0-19 Pažení stěn s ponecháním a rozepření stěn cenami souboru cen 151 . 0-13 Zřízení rozepření zapažených stěn výkopů,_x000d_
b) vzepření stěn, oceňuje se toto odstranění pažení stěn výkopu cenami souboru cen 151 . 0-12 Pažení stěn a vzepření stěn cenami souboru cen 151 . 0-14 odstranění vzepření stěn,_x000d_
c) kotvení stěn, oceňuje se toto Odstranění pažení stěn cenami souboru cen 151 . 0-12 Pažení stěn a kotvení stěn příslušnými cenami katalogu 800-2 Zvláštní zakládání objektů._x000d_
</t>
  </si>
  <si>
    <t xml:space="preserve">(1.53*5.66+1.625*9.16)*2               </t>
  </si>
  <si>
    <t xml:space="preserve">kanalizační přípojky-část C                       </t>
  </si>
  <si>
    <t xml:space="preserve">(1.965*0.6+1.69*0.4+1.94*0.6+1.655*1.68+1.495*0.3)*2   </t>
  </si>
  <si>
    <t>151101111</t>
  </si>
  <si>
    <t>Odstranění pažení a rozepření stěn rýh pro podzemní vedení s uložením materiálu na vzdálenost do 3 m od kraje výkopu příložné, hloubky do 2 m</t>
  </si>
  <si>
    <t>151101102</t>
  </si>
  <si>
    <t>Zřízení pažení a rozepření stěn rýh pro podzemní vedení pro všechny šířky rýhy příložné pro jakoukoliv mezerovitost, hloubky do 4 m</t>
  </si>
  <si>
    <t xml:space="preserve">(2.305*2.45+2.675*1.75+2.325*37.69+2.13*5.02+2.07*24,15)*2 </t>
  </si>
  <si>
    <t>(2.005*0.5)*2</t>
  </si>
  <si>
    <t>151101112</t>
  </si>
  <si>
    <t>Odstranění pažení a rozepření stěn rýh pro podzemní vedení s uložením materiálu na vzdálenost do 3 m od kraje výkopu příložné, hloubky přes 2 do 4 m</t>
  </si>
  <si>
    <t>161101101</t>
  </si>
  <si>
    <t>Svislé přemístění výkopku bez naložení do dopravní nádoby avšak s vyprázdněním dopravní nádoby na hromadu nebo do dopravního prostředku z horniny tř. 1 až 4, při hloubce výkopu přes 1 do 2,5 m</t>
  </si>
  <si>
    <t xml:space="preserve">Poznámka k souboru cen:_x000d_
1. Ceny -1151 až -1158 lze použít i pro svislé přemístění materiálu a stavební suti z konstrukcí ze zdiva cihelného nebo kamenného, z betonu prostého, prokládaného, železového i předpjatého, pokud tyto konstrukce byly vybourány ve výkopišti._x000d_
2. Ceny pro hloubku přes 1 do 2,5 m, přes 2,5 m do 4 m atd. jsou určeny pro svislé přemístění výkopku od 0 do 2,5 m, od 0 do 4 m atd._x000d_
3. Množství materiálu i stavební suti z rozbouraných konstrukcí pro přemístění se rovná objemu konstrukcí před rozbouráním._x000d_
</t>
  </si>
  <si>
    <t xml:space="preserve">7,757+(326,281)*0.5                      </t>
  </si>
  <si>
    <t>30</t>
  </si>
  <si>
    <t xml:space="preserve">drenáž                                            </t>
  </si>
  <si>
    <t xml:space="preserve">119*0.135+17.6*0.137                            </t>
  </si>
  <si>
    <t xml:space="preserve">lože                                              </t>
  </si>
  <si>
    <t xml:space="preserve">(114.63)*1.2*0.1                            </t>
  </si>
  <si>
    <t xml:space="preserve">obsyp                                             </t>
  </si>
  <si>
    <t>114.63*1.2*0.55</t>
  </si>
  <si>
    <t xml:space="preserve">(9,95+5,36+26,09)*1*0.1                         </t>
  </si>
  <si>
    <t xml:space="preserve">9,95*1*0.45+5,36*1*0.425+26,09*1*0.4            </t>
  </si>
  <si>
    <t xml:space="preserve">šachty C                                          </t>
  </si>
  <si>
    <t>3.14*0.6*0.6*(2.93+2.28+2+1.75+1.4)</t>
  </si>
  <si>
    <t>32</t>
  </si>
  <si>
    <t xml:space="preserve">140,931*5                                         </t>
  </si>
  <si>
    <t>34</t>
  </si>
  <si>
    <t>-2013829267</t>
  </si>
  <si>
    <t xml:space="preserve">140,931*2                                         </t>
  </si>
  <si>
    <t>174101101</t>
  </si>
  <si>
    <t>Zásyp sypaninou z jakékoliv horniny s uložením výkopku ve vrstvách se zhutněním jam, šachet, rýh nebo kolem objektů v těchto vykopávkách</t>
  </si>
  <si>
    <t>38</t>
  </si>
  <si>
    <t xml:space="preserve">Poznámka k souboru cen:_x000d_
1. Ceny 174 10- . . jsou určeny pro zhutněné zásypy s mírou zhutnění:_x000d_
a) z hornin soudržných do 100 % PS,_x000d_
b) z hornin nesoudržných do I(d) 0,9,_x000d_
c) z hornin kamenitých pro jakoukoliv míru zhutnění._x000d_
2. Je-li projektem předepsáno vyšší zhutnění, podle bodu a) a b) poznámky č 1., ocení se zásyp individuálně._x000d_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potrubí._x000d_
4. V cenách 10-1101, 10-1103, 20-1101 a 20-1103 je započteno přemístění sypaniny ze vzdálenosti 10 m od kraje výkopu nebo zasypávaného prostoru, měřeno k těžišti skládky._x000d_
5. V ceně 10-1102 je započteno přemístění sypaniny ze vzdálenosti 15 m od hrany zasypávaného prostoru, měřeno k těžišti skládky._x000d_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._x000d_
7. Odklizení zbylého výkopku po provedení zásypu zářezů se šikmými stěnami pro podzemní vedení nebo zásypu jam a rýh pro podzemní vedení se oceňuje, je-li objem zbylého výkopku:_x000d_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výkopku;_x000d_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8._x000d_
8. Rozprostření zbylého výkopku podél výkopu a nad výkopem po provedení zásypů zářezů se šikmými stěnami pro podzemní vedení nebo zásypu jam a rýh pro podzemní vedení se oceňuje:_x000d_
a) cenou 171 20-1101 Uložení sypaniny do nezhutněných násypů, není-li projektem předepsáno zhutnění rozprostřeného zbylého výkopku,_x000d_
b) cenou 171 10-1111 Uložení sypaniny do násypů z hornin sypkých, je-li předepsáno zhutnění rozprostřeného zbylého výkopku, a to v objemu vypočteném podle poznámky č.6, příp. zmenšeném o objem výkopku, který byl již odklizen._x000d_
9. Míru zhutnění předepisuje projekt._x000d_
</t>
  </si>
  <si>
    <t xml:space="preserve">7,557+326,281-140,931                       </t>
  </si>
  <si>
    <t>175111101</t>
  </si>
  <si>
    <t>Obsypání potrubí ručně sypaninou z vhodných hornin tř. 1 až 4 nebo materiálem připraveným podél výkopu ve vzdálenosti do 3 m od jeho kraje, pro jakoukoliv hloubku výkopu a míru zhutnění bez prohození sypaniny sítem</t>
  </si>
  <si>
    <t>469045130</t>
  </si>
  <si>
    <t xml:space="preserve">Poznámka k souboru cen:_x000d_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konstrukcí)._x000d_
2. Míru zhutnění předepisuje projekt._x000d_
3. V cenách nejsou zahrnuty náklady na nakupovanou sypaninu. Tato se oceňuje ve specifikaci._x000d_
</t>
  </si>
  <si>
    <t xml:space="preserve">75,656+17,192 </t>
  </si>
  <si>
    <t xml:space="preserve">odpočet kanalizačních trub DN 100mm               </t>
  </si>
  <si>
    <t xml:space="preserve">-3.14*0.055*0.055*(26,09)                        </t>
  </si>
  <si>
    <t xml:space="preserve">odpočet kanalizačních trub DN 125mm               </t>
  </si>
  <si>
    <t>-3.14*0.065*0.065*5,36</t>
  </si>
  <si>
    <t xml:space="preserve">odpočet kanalizačních trub DN 150mm               </t>
  </si>
  <si>
    <t xml:space="preserve">-3.14*0.08*0.08*(9,95)                     </t>
  </si>
  <si>
    <t xml:space="preserve">odpočet kanalizačních trub DN 200mm               </t>
  </si>
  <si>
    <t xml:space="preserve">-3.14*0.14*0.14*(114,63)                      </t>
  </si>
  <si>
    <t>M</t>
  </si>
  <si>
    <t>58331345</t>
  </si>
  <si>
    <t>kamenivo těžené drobné frakce 0/4</t>
  </si>
  <si>
    <t>-1297515721</t>
  </si>
  <si>
    <t xml:space="preserve">85,274*1.67*1.1*1.02                             </t>
  </si>
  <si>
    <t>ZAKLADANI</t>
  </si>
  <si>
    <t>212752212</t>
  </si>
  <si>
    <t>Trativody z drenážních trubek se zřízením štěrkopískového lože pod trubky a s jejich obsypem v průměrném celkovém množství do 0,15 m3/m v otevřeném výkopu z trubek plastových flexibilních D přes 65 do 100 mm</t>
  </si>
  <si>
    <t>298077453</t>
  </si>
  <si>
    <t>Poznámka k položce:_x000d_
fr.8-16mm</t>
  </si>
  <si>
    <t>24.2*2+19.2*4+18</t>
  </si>
  <si>
    <t>212752213</t>
  </si>
  <si>
    <t>Trativody z drenážních trubek se zřízením štěrkopískového lože pod trubky a s jejich obsypem v průměrném celkovém množství do 0,15 m3/m v otevřeném výkopu z trubek plastových flexibilních D přes 100 do 160 mm</t>
  </si>
  <si>
    <t>-1006597922</t>
  </si>
  <si>
    <t>17,6</t>
  </si>
  <si>
    <t>VODOROVNE KONSTRUKCE</t>
  </si>
  <si>
    <t>451572111</t>
  </si>
  <si>
    <t>Lože pod potrubí, stoky a drobné objekty v otevřeném výkopu z kameniva drobného těženého 0 až 4 mm</t>
  </si>
  <si>
    <t>-1762203591</t>
  </si>
  <si>
    <t xml:space="preserve">Poznámka k souboru cen:_x000d_
1. Ceny -1111 a -1192 lze použít i pro zřízení sběrných vrstev nad drenážními trubkami._x000d_
2. V cenách -5111 a -1192 jsou započteny i náklady na prohození výkopku získaného při zemních pracích._x000d_
</t>
  </si>
  <si>
    <t xml:space="preserve">13,756+4,14        </t>
  </si>
  <si>
    <t>452112111</t>
  </si>
  <si>
    <t>Osazení betonových dílců prstenců nebo rámů pod poklopy a mříže, výšky do 100 mm</t>
  </si>
  <si>
    <t>50</t>
  </si>
  <si>
    <t xml:space="preserve">Poznámka k souboru cen:_x000d_
1. V cenách nejsou započteny náklady na dodávku betonových výrobků; tyto se oceňují ve specifikaci._x000d_
</t>
  </si>
  <si>
    <t xml:space="preserve">šachty                                            </t>
  </si>
  <si>
    <t xml:space="preserve">3                                        </t>
  </si>
  <si>
    <t>59224185</t>
  </si>
  <si>
    <t>prstenec šachtový vyrovnávací betonový 625x120x60mm</t>
  </si>
  <si>
    <t>1867652372</t>
  </si>
  <si>
    <t>3*1,01 'Přepočtené koeficientem množství</t>
  </si>
  <si>
    <t>452386121</t>
  </si>
  <si>
    <t>Podkladní a vyrovnávací konstrukce z betonu vyrovnávací prstence z prostého betonu tř. C 25/30 pod poklopy a mříže, výšky přes 100 do 200 mm</t>
  </si>
  <si>
    <t>60</t>
  </si>
  <si>
    <t xml:space="preserve">Poznámka k souboru cen:_x000d_
1. V cenách jsou započteny i náklady na bednění, odbednění a na nátěr bednění proti přilnavosti betonu._x000d_
2. Množství podkladní konstrukce z pražců se určuje v m součtem jednotlivých délek pražců._x000d_
3. Pro výpočet přesunu hmot se celková hmotnost položky sníží o hmotnost betonu, pokud je beton dodáván přímo na místo zabudování nebo do prostoru technologické manipulace._x000d_
</t>
  </si>
  <si>
    <t>podbetonování čvercového poklopu u atyp.přechodové</t>
  </si>
  <si>
    <t xml:space="preserve"> desky                                            </t>
  </si>
  <si>
    <t xml:space="preserve">1                                                 </t>
  </si>
  <si>
    <t>KOMUNIKACE</t>
  </si>
  <si>
    <t>597961111R</t>
  </si>
  <si>
    <t>Klad rigol lože B C 20/25 10cm</t>
  </si>
  <si>
    <t>62</t>
  </si>
  <si>
    <t>Poznámka k položce:_x000d_
obeton.B C 20/25 0,045m3/bm</t>
  </si>
  <si>
    <t>34*2</t>
  </si>
  <si>
    <t>59229903</t>
  </si>
  <si>
    <t>Žlabové díly 100 vč.vpusti, čela a nerez mřížkového rošt-žlab 02B</t>
  </si>
  <si>
    <t>70</t>
  </si>
  <si>
    <t>591111111</t>
  </si>
  <si>
    <t>Kladení dlažby z kostek s provedením lože do tl. 50 mm, s vyplněním spár, s dvojím beraněním a se smetením přebytečného materiálu na krajnici velkých z kamene, do lože z kameniva těženého</t>
  </si>
  <si>
    <t>86</t>
  </si>
  <si>
    <t xml:space="preserve">Poznámka k souboru cen:_x000d_
1. Ceny 591 1.- pro dlažbu z kostek velkých jsou určeny pro dlažbu úhlopříčnou a řádkovou._x000d_
2. Ceny 591 2.- pro dlažbu z kostek drobných jsou určeny pro dlažbu úhlopříčnou, řádkovou a kroužkovou._x000d_
3. Dlažba vějířová z kostek drobných se oceňuje cenami 591 41-2111 a 591 44-2111 Kladení dlažby z mozaiky dvoubarevné a vícebarevné komunikací pro pěší._x000d_
4. V cenách jsou započteny i náklady na dodání hmot pro lože a na dodání téhož materiálu na výplň spár._x000d_
5. V cenách nejsou započteny náklady na:_x000d_
a) dodání dlažebních kostek, které se oceňuje ve specifikaci; ztratné lze dohodnout_x000d_
- u velkých kostek ve výši 1 %,_x000d_
- u drobných kostek ve výši 2 %,_x000d_
b) vyplnění spár dlažby živičnou zálivkou, které se oceňuje cenami souboru cen 599 1 . -11 Zálivka živičná spár dlažby._x000d_
6. Část lože přesahující tloušťku 50 mm se oceňuje cenami souboru cen 451 31-97 Příplatek za každých dalších 10 mm tloušťky podkladu nebo lože._x000d_
</t>
  </si>
  <si>
    <t>Poznámka k položce:_x000d_
stávající dlažba</t>
  </si>
  <si>
    <t>POTRUBI</t>
  </si>
  <si>
    <t>899102111</t>
  </si>
  <si>
    <t>Osazení poklopů litinových a ocelových včetně rámů pro třídu zatížení A15, A50</t>
  </si>
  <si>
    <t xml:space="preserve">Poznámka k souboru cen:_x000d_
1. V cenách 899 10 -.112 nejsou započteny náklady na dodání poklopů včetně rámů; tyto náklady se oceňují ve specifikaci._x000d_
2. V cenách 899 10 -.113 nejsou započteny náklady na:_x000d_
a) dodání poklopů; tyto náklady se oceňují ve specifikaci,_x000d_
b) montáž rámů, která se oceňuje cenami souboru 452 11-21.. části A01 tohoto katalogu._x000d_
3. Poklopy a vtokové mříže dělíme do těchto tříd zatížení:_x000d_
a) A15, A50 pro plochy používané výlučně chodci a cyklisty,_x000d_
b) B125 pro chodníky, pěší zóny a plochy srovnatelné, plochy pro stání a parkování osobních automobilů i v patrech,_x000d_
c) C250 pro poklopy umístěné v ploše odvodňovacích proužků pozemní komunikace, která měřeno od hrany obrubníku, zasahuje nejvíce 0,5 m do vozovkya nejvíce 0,2 m do chodníku,_x000d_
d) D400 pro vozovky pozemních komunikací, ulice pro pěší, zpevněné krajnice a parkovací plochy, které jsou přístupné pro všechny druhy silničních vozidel,_x000d_
e) E600 pro plochy, které budou vystavené zvláště vysokému zatížení kol._x000d_
</t>
  </si>
  <si>
    <t xml:space="preserve">betonové šachty B125                              </t>
  </si>
  <si>
    <t xml:space="preserve">4                                         </t>
  </si>
  <si>
    <t>28614183</t>
  </si>
  <si>
    <t>poklop litinový kanalizační šachty DN 400 bez větrání šroubovací s teleskopickým dílem pro třídu zatížení B125 (vč.těsnění)</t>
  </si>
  <si>
    <t>-1715716626</t>
  </si>
  <si>
    <t>899103111</t>
  </si>
  <si>
    <t>Osazení poklopů litinových a ocelových včetně rámů pro třídu zatížení B125, C250</t>
  </si>
  <si>
    <t>102</t>
  </si>
  <si>
    <t xml:space="preserve">nové šachty                                       </t>
  </si>
  <si>
    <t xml:space="preserve">1                                          </t>
  </si>
  <si>
    <t>31</t>
  </si>
  <si>
    <t>19496018.1</t>
  </si>
  <si>
    <t>Poklop 600/600 C 250 pro zadláždění</t>
  </si>
  <si>
    <t>ks</t>
  </si>
  <si>
    <t>106</t>
  </si>
  <si>
    <t>Poznámka k položce:_x000d_
žár.pozinkovaný v.150mm</t>
  </si>
  <si>
    <t xml:space="preserve">1                                           </t>
  </si>
  <si>
    <t>817364111</t>
  </si>
  <si>
    <t>Montáž betonových útesů s hrdlem na potrubí betonovém a železobetonovém DN 250</t>
  </si>
  <si>
    <t>120</t>
  </si>
  <si>
    <t xml:space="preserve">Poznámka k souboru cen:_x000d_
1. V cenách jsou započteny i náklady na odsekání betonových trub na útesy a na vysekání otvorů v betonových nebo železobetonových troubách._x000d_
2. V cenách nejsou započteny náklady na:_x000d_
a) obetonování útesů; tyto náklady se oceňují cenami souboru cen 899 62-11 Obetonování drenážního potrubí prostým betonem, katalogu 831-1 Hydromeliorace zemědělské, části A 01 tohoto katalogu,_x000d_
b) dodání trouby pro útes; tyto náklady se oceňují ve specifikaci. Ztratné lze dohodnout ve výši 1 %._x000d_
</t>
  </si>
  <si>
    <t>Poznámka k položce:_x000d_
napojení do stávajících šachet</t>
  </si>
  <si>
    <t>33</t>
  </si>
  <si>
    <t>871263121</t>
  </si>
  <si>
    <t>Montáž kanalizačního potrubí z plastů z tvrdého PVC těsněných gumovým kroužkem v otevřeném výkopu ve sklonu do 20 % DN 110</t>
  </si>
  <si>
    <t>-1053498892</t>
  </si>
  <si>
    <t xml:space="preserve">Poznámka k souboru cen:_x000d_
1. V cenách montáže potrubí nejsou započteny náklady na dodání trub, elektrospojek a těsnicích kroužků pokud tyto nejsou součástí dodávky potrubí. Tyto náklady se oceňují ve specifikaci._x000d_
2. V cenách potrubí z trubek polyetylenových a polypropylenových nejsou započteny náklady na dodání tvarovek použitých pro napojení na jiný druh potrubí; tvarovky se oceňují ve specifikaci._x000d_
3. Ztratné lze dohodnout:_x000d_
a) u trub kanalizačních z tvrdého PVC ve směrné výši 3 %,_x000d_
b) u trub polyetylenových a polypropylenových ve směrné výši 1,5._x000d_
</t>
  </si>
  <si>
    <t xml:space="preserve">0,9+0,9+20,9+3,4+3*1,5 </t>
  </si>
  <si>
    <t>28611115</t>
  </si>
  <si>
    <t>trubka kanalizační PVC DN 110x3000 mm SN4</t>
  </si>
  <si>
    <t>-1114517122</t>
  </si>
  <si>
    <t xml:space="preserve">30,6*1.093                                         </t>
  </si>
  <si>
    <t>35</t>
  </si>
  <si>
    <t>871273121</t>
  </si>
  <si>
    <t>Montáž kanalizačního potrubí z plastů z tvrdého PVC těsněných gumovým kroužkem v otevřeném výkopu ve sklonu do 20 % DN 125</t>
  </si>
  <si>
    <t>438074459</t>
  </si>
  <si>
    <t>2.2+0.9+2.3</t>
  </si>
  <si>
    <t>36</t>
  </si>
  <si>
    <t>28611128</t>
  </si>
  <si>
    <t>trubka kanalizační PVC DN 125x3000 mm SN4</t>
  </si>
  <si>
    <t>100299183</t>
  </si>
  <si>
    <t xml:space="preserve">5,4*1.093                                        </t>
  </si>
  <si>
    <t>37</t>
  </si>
  <si>
    <t>871313121</t>
  </si>
  <si>
    <t>Montáž kanalizačního potrubí z plastů z tvrdého PVC těsněných gumovým kroužkem v otevřeném výkopu ve sklonu do 20 % DN 160</t>
  </si>
  <si>
    <t>130</t>
  </si>
  <si>
    <t xml:space="preserve">10                            </t>
  </si>
  <si>
    <t>28611133</t>
  </si>
  <si>
    <t>trubka kanalizační PVC DN 160x3000 mm SN4</t>
  </si>
  <si>
    <t>-457162847</t>
  </si>
  <si>
    <t xml:space="preserve">10*1.093                                          </t>
  </si>
  <si>
    <t>39</t>
  </si>
  <si>
    <t>871360410</t>
  </si>
  <si>
    <t>Montáž kanalizačního potrubí z plastů z polypropylenu PP korugovaného nebo žebrovaného SN 10 DN 250</t>
  </si>
  <si>
    <t>-92854062</t>
  </si>
  <si>
    <t xml:space="preserve">115                                               </t>
  </si>
  <si>
    <t>40</t>
  </si>
  <si>
    <t>28614124</t>
  </si>
  <si>
    <t>trubka kanalizační žebrovaná PP vnitřní průměr 250mm, dl. 5m</t>
  </si>
  <si>
    <t>231229095</t>
  </si>
  <si>
    <t xml:space="preserve">115*1.093                                         </t>
  </si>
  <si>
    <t>41</t>
  </si>
  <si>
    <t>877350420</t>
  </si>
  <si>
    <t>Montáž tvarovek na kanalizačním plastovém potrubí z polypropylenu PP korugovaného nebo žebrovaného odboček DN 200</t>
  </si>
  <si>
    <t>852236155</t>
  </si>
  <si>
    <t xml:space="preserve">Poznámka k souboru cen:_x000d_
1. V cenách montáže tvarovek nejsou započteny náklady na dodání tvarovek. Tyto náklady se oceňují ve specifikaci._x000d_
2. V cenách montáže tvarovek jsou započteny náklady na dodání těsnicích kroužků, pokud tyto nejsou součástí dodávky tvarovek._x000d_
</t>
  </si>
  <si>
    <t>42</t>
  </si>
  <si>
    <t>28611390</t>
  </si>
  <si>
    <t>odbočka kanalizační plastová s hrdlem KG 150/110/45°</t>
  </si>
  <si>
    <t>804247795</t>
  </si>
  <si>
    <t xml:space="preserve">kanalizace-část B1                                </t>
  </si>
  <si>
    <t xml:space="preserve">1*1.015                                           </t>
  </si>
  <si>
    <t>43</t>
  </si>
  <si>
    <t>877370310</t>
  </si>
  <si>
    <t>Montáž tvarovek na kanalizačním plastovém potrubí z polypropylenu PP hladkého plnostěnného kolen DN 300</t>
  </si>
  <si>
    <t>-385054718</t>
  </si>
  <si>
    <t>Poznámka k položce:_x000d_
žebrované</t>
  </si>
  <si>
    <t xml:space="preserve">3+2                                               </t>
  </si>
  <si>
    <t>44</t>
  </si>
  <si>
    <t>28611399</t>
  </si>
  <si>
    <t>odbočka kanalizační plastová s hrdlem KG 250/150/45°</t>
  </si>
  <si>
    <t>1522774785</t>
  </si>
  <si>
    <t>Poznámka k položce:_x000d_
žebrovaná</t>
  </si>
  <si>
    <t xml:space="preserve">5*1.015                                           </t>
  </si>
  <si>
    <t>45</t>
  </si>
  <si>
    <t>877315211</t>
  </si>
  <si>
    <t>Montáž tvarovek na kanalizačním potrubí z trub z plastu z tvrdého PVC nebo z polypropylenu v otevřeném výkopu jednoosých DN 160</t>
  </si>
  <si>
    <t>1392603316</t>
  </si>
  <si>
    <t xml:space="preserve">Poznámka k souboru cen:_x000d_
1. V cenách nejsou započteny náklady na dodání tvarovek. Tvarovky se oceňují ve ve specifikaci._x000d_
</t>
  </si>
  <si>
    <t xml:space="preserve">1+4+2+3+3+3+3+3                    </t>
  </si>
  <si>
    <t>46</t>
  </si>
  <si>
    <t>28611351</t>
  </si>
  <si>
    <t>koleno kanalizační PVC KG 110x45°</t>
  </si>
  <si>
    <t>750594067</t>
  </si>
  <si>
    <t xml:space="preserve">1*1.015                                          </t>
  </si>
  <si>
    <t>47</t>
  </si>
  <si>
    <t>28611352</t>
  </si>
  <si>
    <t>koleno kanalizace PVC KG 110x67°</t>
  </si>
  <si>
    <t>240149437</t>
  </si>
  <si>
    <t xml:space="preserve">2*1.015                                           </t>
  </si>
  <si>
    <t>48</t>
  </si>
  <si>
    <t>28611353</t>
  </si>
  <si>
    <t>koleno kanalizační PVC KG 110x87°</t>
  </si>
  <si>
    <t>1647966381</t>
  </si>
  <si>
    <t xml:space="preserve">(1+3)*1.015                                      </t>
  </si>
  <si>
    <t>49</t>
  </si>
  <si>
    <t>28611357</t>
  </si>
  <si>
    <t>koleno kanalizace PVC KG 125x67°</t>
  </si>
  <si>
    <t>-1244312258</t>
  </si>
  <si>
    <t xml:space="preserve">3*1.015                                           </t>
  </si>
  <si>
    <t>28611358</t>
  </si>
  <si>
    <t>koleno kanalizace PVC KG 125x87°</t>
  </si>
  <si>
    <t>767494400</t>
  </si>
  <si>
    <t>51</t>
  </si>
  <si>
    <t>28611502</t>
  </si>
  <si>
    <t>redukce kanalizační PVC 125/110</t>
  </si>
  <si>
    <t>-1622213888</t>
  </si>
  <si>
    <t>52</t>
  </si>
  <si>
    <t>28611506</t>
  </si>
  <si>
    <t>redukce kanalizační PVC 160/125</t>
  </si>
  <si>
    <t>-1687433393</t>
  </si>
  <si>
    <t>53</t>
  </si>
  <si>
    <t>28611520</t>
  </si>
  <si>
    <t>přechod kanalizační KG litina-plast DN 110</t>
  </si>
  <si>
    <t>599882173</t>
  </si>
  <si>
    <t>3*1,015</t>
  </si>
  <si>
    <t>54</t>
  </si>
  <si>
    <t>894118001</t>
  </si>
  <si>
    <t>Šachty kanalizační zděné Příplatek k cenám za každých dalších 0,60 m výšky vstupu</t>
  </si>
  <si>
    <t>208</t>
  </si>
  <si>
    <t xml:space="preserve">Poznámka k souboru cen:_x000d_
1. V cenách jsou započteny náklady na podkladní konstrukci z betonu C 8/10. V případě použití jiné třídy betonu než C 8/10 se cena stanoví výměnou stávajícího materiálu za beton požadované třídy._x000d_
2. V cenách jsou započteny i náklady na montáž a dodávku stupadel._x000d_
3. V cenách šachet na stokách kruhových a vejčitých nejsou započteny náklady na bednění a na obetonování konstrukce výplňovým betonem. Tyto náklady se oceňují:_x000d_
a) stěn šachet cenami souboru cen 894 50- . . Bednění stěn šachet části A 01 tohoto katalogu,_x000d_
b) konstrukce výplňovým betonem cenami souboru cen 894 20- . . Ostatní konstrukce na trubním vedení z prostého betonu z prostého betonu části A 01 tohoto katalogu, stavebnicovým způsobem tvorby cen._x000d_
</t>
  </si>
  <si>
    <t>3+2+1+1</t>
  </si>
  <si>
    <t>55</t>
  </si>
  <si>
    <t>894411121</t>
  </si>
  <si>
    <t>Zřízení šachet kanalizačních z betonových dílců výšky vstupu do 1,50 m s obložením dna betonem tř. C 25/30, na potrubí DN přes 200 do 300</t>
  </si>
  <si>
    <t>212</t>
  </si>
  <si>
    <t xml:space="preserve">Poznámka k souboru cen:_x000d_
1. Příplatek k ceně šachet z betonových dílců za každých dalších i započatých 0,60 m výšky vstupu se oceňuje cenou 894 11-8001 této části katalogu._x000d_
2. V cenách jsou započteny i náklady na:_x000d_
a) podkladní desku z betonu prostého._x000d_
b) zhotovení monolitického dna_x000d_
3. V cenách nejsou započteny náklady na:_x000d_
a) litinové poklopy; osazení litinových poklopů se oceňuje cenami souboru cen 899 10- . 1 Osazení poklopů litinových a ocelových včetně rámů části A 01 tohoto katalogu; dodání poklopů se oceňuje ve specifikaci,_x000d_
b) dodání betonových dílců (vyrovnávací prstenec, přechodová skruž, přechodová deska, skruže, šachtové a skružová těsnění); tyto se oceňují ve specifikaci._x000d_
</t>
  </si>
  <si>
    <t>56</t>
  </si>
  <si>
    <t>59224382</t>
  </si>
  <si>
    <t>Šachtové dno TBZ Q 250-735</t>
  </si>
  <si>
    <t>218</t>
  </si>
  <si>
    <t>57</t>
  </si>
  <si>
    <t>59224160</t>
  </si>
  <si>
    <t>skruž kanalizační s ocelovými stupadly 100 x 25 x 12 cm</t>
  </si>
  <si>
    <t>-595808798</t>
  </si>
  <si>
    <t>58</t>
  </si>
  <si>
    <t>59224161</t>
  </si>
  <si>
    <t>skruž kanalizační s ocelovými stupadly 100 x 50 x 12 cm</t>
  </si>
  <si>
    <t>-132717833</t>
  </si>
  <si>
    <t>6*1,01 'Přepočtené koeficientem množství</t>
  </si>
  <si>
    <t>59</t>
  </si>
  <si>
    <t>59224168</t>
  </si>
  <si>
    <t>skruž betonová přechodová 62,5/100x60x12 cm, stupadla poplastovaná kapsová</t>
  </si>
  <si>
    <t>-827309661</t>
  </si>
  <si>
    <t>2*1,01 'Přepočtené koeficientem množství</t>
  </si>
  <si>
    <t>59224378</t>
  </si>
  <si>
    <t>Přechod.deska TZK Q 625/200/120/T</t>
  </si>
  <si>
    <t>226</t>
  </si>
  <si>
    <t>61</t>
  </si>
  <si>
    <t>59224401</t>
  </si>
  <si>
    <t>Přechodová deska atyp-poklop 60x60</t>
  </si>
  <si>
    <t>228</t>
  </si>
  <si>
    <t>1*1,01 'Přepočtené koeficientem množství</t>
  </si>
  <si>
    <t>DOKONCUJICI KONSTRUKCE</t>
  </si>
  <si>
    <t>91</t>
  </si>
  <si>
    <t>DOPLNUJICI KONSTRUKCE A PRACE</t>
  </si>
  <si>
    <t>113106211</t>
  </si>
  <si>
    <t>Rozebrání dlažeb a dílců vozovek a ploch s přemístěním hmot na skládku na vzdálenost do 3 m nebo s naložením na dopravní prostředek, s jakoukoliv výplní spár strojně plochy jednotlivě přes 50 m2 do 200 m2 z velkých kostek s ložem z kameniva</t>
  </si>
  <si>
    <t>236</t>
  </si>
  <si>
    <t xml:space="preserve">Poznámka k souboru cen:_x000d_
1. Ceny jsou určeny pro rozebrání dlažeb a dílců včetně odstranění lože._x000d_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podkladu._x000d_
3. V cenách nejsou započteny náklady na popř. nutné očištění:_x000d_
a) dlažebních, které se oceňuje cenami souboru cen 979 07-11 Očištění vybouraných dlažebních kostek části C01,_x000d_
b) betonových, kameninových nebo kamenných desek nebo dlaždic, které se oceňuje cenami souboru cen 979 0 . - . . Očištění vybouraných obrubníků, krajníků, desek nebo dílců části C01._x000d_
4. Přemístění vybourané dlažby včetně materiálu z lože a spár na vzdálenost přes 3 m se oceňuje cenami souborů cen 997 22-1 Vodorovná doprava suti a vybouraných hmot._x000d_
</t>
  </si>
  <si>
    <t xml:space="preserve">(4.5+40)*1.2                                    </t>
  </si>
  <si>
    <t>998</t>
  </si>
  <si>
    <t>PRESUN HMOT</t>
  </si>
  <si>
    <t>63</t>
  </si>
  <si>
    <t>998276101</t>
  </si>
  <si>
    <t>Přesun hmot pro trubní vedení hloubené z trub z plastických hmot nebo sklolaminátových pro vodovody nebo kanalizace v otevřeném výkopu dopravní vzdálenost do 15 m</t>
  </si>
  <si>
    <t>238</t>
  </si>
  <si>
    <t xml:space="preserve">Poznámka k souboru cen:_x000d_
1. Položky přesunu hmot nelze užít pro zeminu, sypaniny, štěrkopísek, kamenivo ap. Případná manipulace s tímto materiálem se oceňuje souborem cen 162 .0-11 Vodorovné přemístění výkopku nebo sypaniny katalogu 800-1 Zemní práce._x000d_
</t>
  </si>
  <si>
    <t>721</t>
  </si>
  <si>
    <t>VNITRNI KANALIZACE</t>
  </si>
  <si>
    <t>64</t>
  </si>
  <si>
    <t>721242115</t>
  </si>
  <si>
    <t>Lapače střešních splavenin polypropylenové (PP) s kulovým kloubem na odtoku DN 110</t>
  </si>
  <si>
    <t>252</t>
  </si>
  <si>
    <t>" dvorana" 3</t>
  </si>
  <si>
    <t>65</t>
  </si>
  <si>
    <t>998721101</t>
  </si>
  <si>
    <t>Přesun hmot pro vnitřní kanalizace stanovený z hmotnosti přesunovaného materiálu vodorovná dopravní vzdálenost do 50 m v objektech výšky do 6 m</t>
  </si>
  <si>
    <t>254</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</si>
  <si>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-1181 pro přesun prováděný bez použití mechanizace, tj. za ztížených podmínek, lze použít pouze pro hmotnost materiálu, která se tímto způsobem skutečně přemísťuje._x000d_
</t>
  </si>
  <si>
    <t>OST</t>
  </si>
  <si>
    <t>Ostatní</t>
  </si>
  <si>
    <t>900</t>
  </si>
  <si>
    <t>RŮZNÉ</t>
  </si>
  <si>
    <t>66</t>
  </si>
  <si>
    <t>230170013</t>
  </si>
  <si>
    <t>Zkouška těsnosti potrubí DN přes 80 do 125</t>
  </si>
  <si>
    <t>276</t>
  </si>
  <si>
    <t xml:space="preserve">Poznámka k položce:_x000d_
-DN  100-125</t>
  </si>
  <si>
    <t xml:space="preserve">26,1+5,4                                      </t>
  </si>
  <si>
    <t>67</t>
  </si>
  <si>
    <t>230170014</t>
  </si>
  <si>
    <t>Zkouška těsnosti potrubí DN přes 125 do 200</t>
  </si>
  <si>
    <t>278</t>
  </si>
  <si>
    <t xml:space="preserve">Poznámka k položce:_x000d_
-dn  150-200</t>
  </si>
  <si>
    <t xml:space="preserve">10                             </t>
  </si>
  <si>
    <t>68</t>
  </si>
  <si>
    <t>230170015</t>
  </si>
  <si>
    <t>Zkouška těsnosti potrubí DN přes 200 do 350</t>
  </si>
  <si>
    <t>280</t>
  </si>
  <si>
    <t xml:space="preserve">Poznámka k položce:_x000d_
-DN  250-350</t>
  </si>
  <si>
    <t>SO 05 - Plochy sportovišť</t>
  </si>
  <si>
    <t>Soupis:</t>
  </si>
  <si>
    <t>SO 05.1 - Multifunkční hřiště</t>
  </si>
  <si>
    <t xml:space="preserve">    5 - Komunikace pozemní</t>
  </si>
  <si>
    <t xml:space="preserve">    998 - Přesun hmot</t>
  </si>
  <si>
    <t>181102302</t>
  </si>
  <si>
    <t>Úprava pláně na stavbách dálnic strojně v zářezech mimo skalních se zhutněním</t>
  </si>
  <si>
    <t>791395442</t>
  </si>
  <si>
    <t xml:space="preserve">Poznámka k souboru cen:_x000d_
1. Ceny se zhutněním jsou určeny pro všechny míry zhutnění._x000d_
2. Ceny 10-2301, 10-2302, 20-2301 a 20-2305 jsou určeny pro urovnání nově zřizovaných ploch vodorovných nebo ve sklonu do 1:5 pod zpevnění ploch jakéhokoliv druhu, pod humusování, drnování a dále předepíše-li projekt urovnání pláně z jiného důvodu._x000d_
3. Cena 10-2303 je určena pro vyplnění sypaninou prohlubní zářezů v horninách třídy II a III._x000d_
4. Ceny neplatí pro zhutnění podloží pod násypy; toto zhutnění se oceňuje cenou 215 90-1101 Zhutnění podloží pod násypy._x000d_
5. Ceny neplatí pro urovnání lavic (berem) šířky do 3 m přerušujících svahy, pro urovnání dna příkopů pro jakoukoliv jejich šířku; toto urovnání se oceňuje cenami souboru cen 182 . 0-11 Svahování trvalých svahů do projektovaných profilů A 01 tohoto katalogu._x000d_
6. Urovnání ploch ve sklonu přes 1:5 (svahování) se oceňuje cenou 182 20-1101 Svahování trvalých svahů do projektovaných profilů, části A 01 tohoto katalogu._x000d_
7. Vyplnění prohlubní v horninách třídy II a III betonem nebo stabilizací se oceňuje cenami části A 01 Zřízení konstrukcí katalogu 822-1 Komunikace pozemní a letiště._x000d_
</t>
  </si>
  <si>
    <t xml:space="preserve">" multifunkční hřiště - červená"  264</t>
  </si>
  <si>
    <t xml:space="preserve">" okolní plocha - zelená"  456</t>
  </si>
  <si>
    <t>Komunikace pozemní</t>
  </si>
  <si>
    <t>564831111</t>
  </si>
  <si>
    <t>Podklad ze štěrkodrti ŠD s rozprostřením a zhutněním, po zhutnění tl. 100 mm</t>
  </si>
  <si>
    <t>1516790493</t>
  </si>
  <si>
    <t>564952111</t>
  </si>
  <si>
    <t>Podklad z mechanicky zpevněného kameniva MZK (minerální beton) s rozprostřením a s hutněním, po zhutnění tl. 150 mm</t>
  </si>
  <si>
    <t>-896864243</t>
  </si>
  <si>
    <t xml:space="preserve">Poznámka k souboru cen:_x000d_
1. ČSN 73 6126-1 připouští pro MZK max. tl. 300 mm._x000d_
2. V cenách nejsou započteny náklady na:_x000d_
a) ochranu povrchu podkladu filtračním postřikem, který se oceňuje cenami souboru cen 573 11-11,_x000d_
b) spojovací postřik před pokládkou asfaltových směsí, který se oceňuje cenami souboru cen 573 2.-11._x000d_
</t>
  </si>
  <si>
    <t>565166111</t>
  </si>
  <si>
    <t>Asfaltový beton vrstva podkladní ACP 22 (obalované kamenivo hrubozrnné - OKH) s rozprostřením a zhutněním v pruhu šířky do 3 m, po zhutnění tl. 80 mm</t>
  </si>
  <si>
    <t>2098517360</t>
  </si>
  <si>
    <t xml:space="preserve">Poznámka k souboru cen:_x000d_
1. ČSN EN 13108-1 připouští pro ACP 22 pouze tl. 60 až 100 mm._x000d_
</t>
  </si>
  <si>
    <t>Poznámka k položce:_x000d_
vodopropustné</t>
  </si>
  <si>
    <t>576146311</t>
  </si>
  <si>
    <t>Asfaltový koberec otevřený AKO 16 (AKOH) s rozprostřením a se zhutněním z nemodifikovaného asfaltu v pruhu šířky do 3 m, po zhutnění tl. 50 mm</t>
  </si>
  <si>
    <t>2100344557</t>
  </si>
  <si>
    <t>Poznámka k položce:_x000d_
Asfaltový koberec drenážní střednězrnný po zhutnění tl. 50 mm</t>
  </si>
  <si>
    <t>58996001R</t>
  </si>
  <si>
    <t>D+M umělý polyuretanový povrch EPDM 11mm</t>
  </si>
  <si>
    <t>1572595103</t>
  </si>
  <si>
    <t>Přesun hmot</t>
  </si>
  <si>
    <t>998222012</t>
  </si>
  <si>
    <t>Přesun hmot pro tělovýchovné plochy dopravní vzdálenost do 200 m</t>
  </si>
  <si>
    <t>1704574480</t>
  </si>
  <si>
    <t xml:space="preserve">Poznámka k souboru cen:_x000d_
1. Cena je určena pro přesun hmot na jakémkoliv podkladu._x000d_
</t>
  </si>
  <si>
    <t>SO 05.1P - Provizorní konstrukce a práce</t>
  </si>
  <si>
    <t xml:space="preserve">    4 - Vodorovné konstrukce</t>
  </si>
  <si>
    <t xml:space="preserve">    9 - Ostatní konstrukce a práce, bourání</t>
  </si>
  <si>
    <t>122201101</t>
  </si>
  <si>
    <t>Odkopávky a prokopávky nezapažené s přehozením výkopku na vzdálenost do 3 m nebo s naložením na dopravní prostředek v hornině tř. 3 do 100 m3</t>
  </si>
  <si>
    <t>416737340</t>
  </si>
  <si>
    <t>" prodloužení schodiště - 4 stupně" 2,0*1,5*0,5</t>
  </si>
  <si>
    <t>59609171</t>
  </si>
  <si>
    <t>-1241426984</t>
  </si>
  <si>
    <t>-694389537</t>
  </si>
  <si>
    <t>1,5*5 'Přepočtené koeficientem množství</t>
  </si>
  <si>
    <t>1567009507</t>
  </si>
  <si>
    <t>-330179586</t>
  </si>
  <si>
    <t>1,5*2 'Přepočtené koeficientem množství</t>
  </si>
  <si>
    <t>181111111</t>
  </si>
  <si>
    <t>Plošná úprava terénu v zemině tř. 1 až 4 s urovnáním povrchu bez doplnění ornice souvislé plochy do 500 m2 při nerovnostech terénu přes 50 do 100 mm v rovině nebo na svahu do 1:5</t>
  </si>
  <si>
    <t>-1527448194</t>
  </si>
  <si>
    <t xml:space="preserve">Poznámka k souboru cen:_x000d_
1. Ceny jsou určeny pro vyrovnání nerovností neupraveného rostlého nebo ulehlého terénu._x000d_
2. Ceny lze použít pro vyrovnání terénu při zakládání trávníku._x000d_
3. V cenách nejsou započteny náklady na hutnění, tyto náklady se oceňují cenami souboru cen 215 90-1.. Zhutnění podloží pod násypy z rostlé horniny tř. 1 až 4 katalogu 800-1 Zemní práce._x000d_
4. V cenách o sklonu svahu přes 1:1 jsou uvažovány podmínky pro svahy běžně schůdné; bez použití lezeckých technik. V případě použití lezeckých technik se tyto náklady oceňují individuálně._x000d_
</t>
  </si>
  <si>
    <t>" zeleň" 377,8</t>
  </si>
  <si>
    <t>181301103</t>
  </si>
  <si>
    <t>Rozprostření a urovnání ornice v rovině nebo ve svahu sklonu do 1:5 při souvislé ploše do 500 m2, tl. vrstvy přes 150 do 200 mm</t>
  </si>
  <si>
    <t>-546309594</t>
  </si>
  <si>
    <t xml:space="preserve">Poznámka k souboru cen:_x000d_
1. V ceně jsou započteny i náklady na případné nutné přemístění hromad nebo dočasných skládek na místo spotřeby ze vzdálenosti do 30 m._x000d_
2. V ceně nejsou započteny náklady na získání ornice; toto získání se oceňuje cenami souboru cen 121 10-11 Sejmutí ornice._x000d_
3. Případné nakládání ornice, v souvislosti s pozn. č. 2 se oceňuje cenami souboru cen 167 10-11 Nakládání, skládání a překládání neulehlého výkopku nebo sypaniny._x000d_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neodečítá._x000d_
</t>
  </si>
  <si>
    <t>" zeleň dovoz z meziskládky na pozemku" 377,8</t>
  </si>
  <si>
    <t>167101101</t>
  </si>
  <si>
    <t>Nakládání, skládání a překládání neulehlého výkopku nebo sypaniny nakládání, množství do 100 m3, z hornin tř. 1 až 4</t>
  </si>
  <si>
    <t>1194690786</t>
  </si>
  <si>
    <t xml:space="preserve">Poznámka k souboru cen:_x000d_
1. Ceny -1101, -1151, -1102, -1152, -1103, -1153, jsou určeny pro nakládání, skládání a překládání na obvyklý nebo z obvyklého dopravního prostředku. Pro nakládání z lodi nebo na loď jsou určeny ceny -1105 a -1155._x000d_
2. Ceny -1105 a -1155 jsou určeny pro nakládání, překládání a vykládání na vzdálenost_x000d_
a) do 20 m vodorovně; vodorovná vzdálenost se měří od těžnice lodi k těžnici druhé lodi, nebo k těžišti hromady na břehu nebo k těžišti dopravního prostředku na suchu,_x000d_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m._x000d_
3. Množství měrných jednotek se určí v rostlém stavu horniny._x000d_
</t>
  </si>
  <si>
    <t>93,765</t>
  </si>
  <si>
    <t>162301101</t>
  </si>
  <si>
    <t>Vodorovné přemístění výkopku nebo sypaniny po suchu na obvyklém dopravním prostředku, bez naložení výkopku, avšak se složením bez rozhrnutí z horniny tř. 1 až 4 na vzdálenost přes 50 do 500 m</t>
  </si>
  <si>
    <t>804924848</t>
  </si>
  <si>
    <t>182303111</t>
  </si>
  <si>
    <t>Doplnění zeminy nebo substrátu na travnatých plochách tloušťky do 50 mm v rovině nebo na svahu do 1:5</t>
  </si>
  <si>
    <t>-1119523814</t>
  </si>
  <si>
    <t xml:space="preserve">Poznámka k souboru cen:_x000d_
1. V cenách jsou započteny i náklady na vodorovné přemístění na vzdálenost do 3 m._x000d_
2. V cenách nejsou započteny náklady na substrát._x000d_
</t>
  </si>
  <si>
    <t>10371500</t>
  </si>
  <si>
    <t>substrát pro trávníky VL</t>
  </si>
  <si>
    <t>-1389664302</t>
  </si>
  <si>
    <t>" zeleň" 377,8*0,05</t>
  </si>
  <si>
    <t>181411131</t>
  </si>
  <si>
    <t>Založení trávníku na půdě předem připravené plochy do 1000 m2 výsevem včetně utažení parkového v rovině nebo na svahu do 1:5</t>
  </si>
  <si>
    <t>-1398730660</t>
  </si>
  <si>
    <t xml:space="preserve">Poznámka k souboru cen:_x000d_
1. V cenách jsou započteny i náklady na pokosení, naložení a odvoz odpadu do 20 km se složením._x000d_
2. V cenách -1161 až -1164 nejsou započteny i náklady na zatravňovací textilii._x000d_
3. V cenách nejsou započteny náklady na:_x000d_
a) přípravu půdy,_x000d_
b) travní semeno, tyto náklady se oceňují ve specifikaci,_x000d_
c) vypletí a zalévání; tyto práce se oceňují cenami části C02 souborů cen 185 80-42 Vypletí a 185 80-43 Zalití rostlin vodou,_x000d_
d) srovnání terénu, tyto práce se oceňují souborem cen 181 1.-..Plošná úprava terénu._x000d_
4. V cenách o sklonu svahu přes 1:1 jsou uvažovány podmínky pro svahy běžně schůdné; bez použití lezeckých technik. V případě použití lezeckých technik se tyto náklady oceňují individuálně._x000d_
</t>
  </si>
  <si>
    <t>00572410</t>
  </si>
  <si>
    <t>osivo směs travní parková</t>
  </si>
  <si>
    <t>-783332240</t>
  </si>
  <si>
    <t>377,8*0,015 'Přepočtené koeficientem množství</t>
  </si>
  <si>
    <t>183403153</t>
  </si>
  <si>
    <t>Obdělání půdy hrabáním v rovině nebo na svahu do 1:5</t>
  </si>
  <si>
    <t>844974225</t>
  </si>
  <si>
    <t xml:space="preserve">Poznámka k souboru cen:_x000d_
1. Každé opakované obdělání půdy se oceňuje samostatně._x000d_
2. Ceny -3114 a -3115 lze použít i pro obdělání půdy aktivními branami._x000d_
</t>
  </si>
  <si>
    <t>Poznámka k položce:_x000d_
2x</t>
  </si>
  <si>
    <t>377,8*2 'Přepočtené koeficientem množství</t>
  </si>
  <si>
    <t>183403161</t>
  </si>
  <si>
    <t>Obdělání půdy válením v rovině nebo na svahu do 1:5</t>
  </si>
  <si>
    <t>-902945408</t>
  </si>
  <si>
    <t>185803111</t>
  </si>
  <si>
    <t>Ošetření trávníku jednorázové v rovině nebo na svahu do 1:5</t>
  </si>
  <si>
    <t>2071332711</t>
  </si>
  <si>
    <t xml:space="preserve">Poznámka k souboru cen:_x000d_
1. V cenách nejsou započteny náklady na :_x000d_
a) vypletí; tyto práce se oceňují cenami části C02 souboru cen 185 80-42 Vypletí,_x000d_
b) zalití; tyto práce se oceňují cenami části C02 souboru cen 185 80-43 Zalití rostlin vodou_x000d_
c) chemické odplevelení; tyto práce se oceňují cenami části A02 souboru cen 184 80-22 Chemické odplevelení trávníku,_x000d_
d) hnojení; tyto práce se oceňuji cenami části A02 souboru cen 184 85-11 Hnojení roztokem hnojiva nebo 185 80-21 Hnojení._x000d_
2. V cenách jsou započteny i náklady na pokosení se shrabáním, naložením shrabu na dopravní prostředek s odvezením do vzdálenosti 20 km a vyložením shrabu._x000d_
3. V cenách o sklonu svahu přes 1:1 jsou uvažovány podmínky pro svahy běžně schůdné; bez použití lezeckých technik. V případě použití lezeckých technik se tyto náklady oceňují individuálně._x000d_
</t>
  </si>
  <si>
    <t>185804312</t>
  </si>
  <si>
    <t>Zalití rostlin vodou plochy záhonů jednotlivě přes 20 m2</t>
  </si>
  <si>
    <t>-1310979143</t>
  </si>
  <si>
    <t>377,8*0,25</t>
  </si>
  <si>
    <t>08211321</t>
  </si>
  <si>
    <t>voda pitná pro ostatní odběratele</t>
  </si>
  <si>
    <t>CS ÚRS 2018 02</t>
  </si>
  <si>
    <t>-1749813542</t>
  </si>
  <si>
    <t>Vodorovné konstrukce</t>
  </si>
  <si>
    <t>271572211</t>
  </si>
  <si>
    <t>Podsyp pod základové konstrukce se zhutněním a urovnáním povrchu ze štěrkopísku netříděného</t>
  </si>
  <si>
    <t>311346425</t>
  </si>
  <si>
    <t xml:space="preserve">Poznámka k souboru cen:_x000d_
1. Ceny slouží pro ocenění násypů pod základové konstrukce tloušťky vrstvy do 300 mm._x000d_
2. Násypy s tloušťkou vrstvy přesahující 300 mm se ocení cenami souboru cen 213 31-…. Polštáře zhutněné pod základy v katalogu 800-2 Zvláštní zakládání objektů._x000d_
</t>
  </si>
  <si>
    <t>" schodiště - 4 stupně" 2,0*1,5*0,1</t>
  </si>
  <si>
    <t>430321313</t>
  </si>
  <si>
    <t>Schodišťové konstrukce a rampy z betonu železového (bez výztuže) stupně, schodnice, ramena, podesty s nosníky tř. C 16/20</t>
  </si>
  <si>
    <t>733370215</t>
  </si>
  <si>
    <t>" schodiště - 4 stupně" 2,0*1,5*0,15</t>
  </si>
  <si>
    <t>430362021</t>
  </si>
  <si>
    <t>Výztuž schodišťových konstrukcí a ramp stupňů, schodnic, ramen, podest s nosníky ze svařovaných sítí z drátů typu KARI</t>
  </si>
  <si>
    <t>-1270764754</t>
  </si>
  <si>
    <t>2,0*1,5*2,447*2*1,15*0,001</t>
  </si>
  <si>
    <t>431351121</t>
  </si>
  <si>
    <t>Bednění podest, podstupňových desek a ramp včetně podpěrné konstrukce výšky do 4 m půdorysně přímočarých zřízení</t>
  </si>
  <si>
    <t>-1937111927</t>
  </si>
  <si>
    <t>(2,0+1,5)*0,15*2</t>
  </si>
  <si>
    <t>431351122</t>
  </si>
  <si>
    <t>Bednění podest, podstupňových desek a ramp včetně podpěrné konstrukce výšky do 4 m půdorysně přímočarých odstranění</t>
  </si>
  <si>
    <t>1928790115</t>
  </si>
  <si>
    <t>434311114</t>
  </si>
  <si>
    <t>Stupně dusané z betonu prostého nebo prokládaného kamenem na terén nebo na desku bez potěru, se zahlazením povrchu tř. C 16/20</t>
  </si>
  <si>
    <t>-1065639131</t>
  </si>
  <si>
    <t>2,0*4</t>
  </si>
  <si>
    <t>434351141</t>
  </si>
  <si>
    <t>Bednění stupňů betonovaných na podstupňové desce nebo na terénu půdorysně přímočarých zřízení</t>
  </si>
  <si>
    <t>712023514</t>
  </si>
  <si>
    <t xml:space="preserve">Poznámka k souboru cen:_x000d_
1. Množství měrných jednotek bednění stupňů se určuje v m2 plochy stupnic a podstupnic._x000d_
</t>
  </si>
  <si>
    <t>2,0*4*0,2</t>
  </si>
  <si>
    <t>434351142</t>
  </si>
  <si>
    <t>Bednění stupňů betonovaných na podstupňové desce nebo na terénu půdorysně přímočarých odstranění</t>
  </si>
  <si>
    <t>2027082731</t>
  </si>
  <si>
    <t>434121425</t>
  </si>
  <si>
    <t>Osazování schodišťových stupňů železobetonových s vyspárováním styčných spár, s provizorním dřevěným zábradlím a dočasným zakrytím stupnic prkny na desku, stupňů broušených nebo leštěných</t>
  </si>
  <si>
    <t>972361758</t>
  </si>
  <si>
    <t xml:space="preserve">Poznámka k souboru cen:_x000d_
1. U cen -1441, -1442, -1451, -1452 je započtena podpěrná konstrukce visuté části stupňů._x000d_
2. Množství měrných jednotek se určuje v m délky stupňů včetně uložení._x000d_
3. Dodávka stupňů se oceňuje ve specifikaci._x000d_
</t>
  </si>
  <si>
    <t>59373752</t>
  </si>
  <si>
    <t>schodišťový stupeň (pravoúhlá podstupnice) obkladový teracový do délky 240, do šíře 38, do výše 18 cm, šedý</t>
  </si>
  <si>
    <t>-1557876145</t>
  </si>
  <si>
    <t>2,0*4*1,01</t>
  </si>
  <si>
    <t>181951102</t>
  </si>
  <si>
    <t>Úprava pláně vyrovnáním výškových rozdílů v hornině tř. 1 až 4 se zhutněním</t>
  </si>
  <si>
    <t>-1376113787</t>
  </si>
  <si>
    <t>" provizorní písková plocha" 220,0</t>
  </si>
  <si>
    <t>564851111</t>
  </si>
  <si>
    <t>Podklad ze štěrkodrti ŠD s rozprostřením a zhutněním, po zhutnění tl. 150 mm</t>
  </si>
  <si>
    <t>-427086603</t>
  </si>
  <si>
    <t>589116112</t>
  </si>
  <si>
    <t>Kryt ploch pro tělovýchovu jednovrstvový nebo dvouvrstvový s rozprostřením hmot, vlhčením a zhutněním hlinitopísčitý, o tl. přes 20 do 50 mm</t>
  </si>
  <si>
    <t>489451212</t>
  </si>
  <si>
    <t xml:space="preserve">Poznámka k souboru cen:_x000d_
1. V cenách jsou započteny i náklady na projektem předepsaný posyp._x000d_
</t>
  </si>
  <si>
    <t>Ostatní konstrukce a práce, bourání</t>
  </si>
  <si>
    <t>916231213</t>
  </si>
  <si>
    <t>Osazení chodníkového obrubníku betonového se zřízením lože, s vyplněním a zatřením spár cementovou maltou stojatého s boční opěrou z betonu prostého, do lože z betonu prostého</t>
  </si>
  <si>
    <t>-920414999</t>
  </si>
  <si>
    <t xml:space="preserve">Poznámka k souboru cen:_x000d_
1. V cenách chodníkových obrubníků ležatých i stojatých jsou započteny pro osazení_x000d_
a) do lože z kameniva těženého i náklady na dodání hmot pro lože tl. 80 až 100 mm,_x000d_
b) do lože z betonu prostého i náklady na dodání hmot pro lože tl. 80 až 100 mm; v cenách -1113 a -1213 též náklady na zřízení bočních opěr._x000d_
2. Část lože z betonu prostého přesahující tl. 100 mm se oceňuje cenou 916 99-1121 Lože pod obrubníky, krajníky nebo obruby z dlažebních kostek._x000d_
3. V cenách nejsou započteny náklady na dodání obrubníků, tyto se oceňují ve specifikaci._x000d_
</t>
  </si>
  <si>
    <t>" ohraničení píščité plochy betonovou bondurou 300/100/1000" 92,0</t>
  </si>
  <si>
    <t>59217001</t>
  </si>
  <si>
    <t>obrubník betonový zahradní 1000x50x250mm</t>
  </si>
  <si>
    <t>82681399</t>
  </si>
  <si>
    <t>92*1,01 'Přepočtené koeficientem množství</t>
  </si>
  <si>
    <t>998225111</t>
  </si>
  <si>
    <t>Přesun hmot pro komunikace s krytem z kameniva, monolitickým betonovým nebo živičným dopravní vzdálenost do 200 m jakékoliv délky objektu</t>
  </si>
  <si>
    <t>1011747568</t>
  </si>
  <si>
    <t xml:space="preserve">Poznámka k souboru cen:_x000d_
1. Ceny lze použít i pro plochy letišť s krytem monolitickým betonovým nebo živičným._x000d_
</t>
  </si>
  <si>
    <t>SO 06 - Komunikace a zpevněné plochy</t>
  </si>
  <si>
    <t>SO 06.2 - Vnitroareálová páteřní komunikace pro pěší</t>
  </si>
  <si>
    <t>916131113</t>
  </si>
  <si>
    <t>Osazení silničního obrubníku betonového se zřízením lože, s vyplněním a zatřením spár cementovou maltou ležatého s boční opěrou z betonu prostého, do lože z betonu prostého</t>
  </si>
  <si>
    <t>-645664015</t>
  </si>
  <si>
    <t xml:space="preserve">Poznámka k souboru cen:_x000d_
1. V cenách silničních obrubníků ležatých i stojatých jsou započteny:_x000d_
a) pro osazení do lože z kameniva těženého i náklady na dodání hmot pro lože tl. 80 až 100 mm,_x000d_
b) pro osazení do lože z betonu prostého i náklady na dodání hmot pro lože tl. 80 až 100 mm; v cenách -1113 a -1213 též náklady na zřízení bočních opěr._x000d_
2. Část lože z betonu prostého přesahující tl. 100 mm se oceňuje cenou 916 99-1121 Lože pod obrubníky, krajníky nebo obruby z dlažebních kostek._x000d_
3. V cenách nejsou započteny náklady na dodání obrubníků, tyto se oceňují ve specifikaci._x000d_
</t>
  </si>
  <si>
    <t>" ohraničení hřiště betonovou bondurou 300/100/1000" 115,0</t>
  </si>
  <si>
    <t>59217033</t>
  </si>
  <si>
    <t>obrubník betonový silniční 1000x100x300mm</t>
  </si>
  <si>
    <t>-249652972</t>
  </si>
  <si>
    <t>115*1,01 'Přepočtené koeficientem množství</t>
  </si>
  <si>
    <t>998223011</t>
  </si>
  <si>
    <t>Přesun hmot pro pozemní komunikace s krytem dlážděným dopravní vzdálenost do 200 m jakékoliv délky objektu</t>
  </si>
  <si>
    <t>1646981318</t>
  </si>
  <si>
    <t>SO 06.3 - Plato u školičky</t>
  </si>
  <si>
    <t>564861111</t>
  </si>
  <si>
    <t>Podklad ze štěrkodrti ŠD s rozprostřením a zhutněním, po zhutnění tl. 200 mm</t>
  </si>
  <si>
    <t>1800233709</t>
  </si>
  <si>
    <t xml:space="preserve">" plato u školičky  - B4 - část -původně bet. panely" 64</t>
  </si>
  <si>
    <t>596211112</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</si>
  <si>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100 do 300 m2</t>
  </si>
  <si>
    <t>-676243953</t>
  </si>
  <si>
    <t xml:space="preserve">Poznámka k souboru cen:_x000d_
1. Pro volbu cen dlažeb platí toto rozdělení: Skupina A: dlažby z prvků stejného tvaru, Skupina B: dlažby z prvků dvou a více tvarů nebo z obrazců o ploše jednotlivě do 100 m2, Skupina C: dlažby obloukovitých tvarů (oblouky, kruhy, apod.)._x000d_
2. V cenách jsou započteny i náklady na dodání hmot pro lože a na dodání materiálu na výplň spár._x000d_
3. V cenách nejsou započteny náklady na dodání zámkové dlažby, které se oceňuje ve specifikaci; ztratné lze dohodnout u plochy_x000d_
a) do 100 m2 ve výši 3 %,_x000d_
b) přes 100 do 300 m2 ve výši 2 %,_x000d_
c) přes 300 m2 ve výši 1 %._x000d_
4. Část lože přesahující tloušťku 40 mm se oceňuje cenami souboru cen 451 . . -9 . Příplatek za každých dalších 10 mm tloušťky podkladu nebo lože._x000d_
</t>
  </si>
  <si>
    <t xml:space="preserve">" plato u školičky  - B4" 64</t>
  </si>
  <si>
    <t>592453060</t>
  </si>
  <si>
    <t>dlažba skladebná betonová 100x100x60mm přírodní</t>
  </si>
  <si>
    <t>-2005225529</t>
  </si>
  <si>
    <t xml:space="preserve">" plato u školičky  - B4" 64*1,03</t>
  </si>
  <si>
    <t>916131213</t>
  </si>
  <si>
    <t>Osazení silničního obrubníku betonového se zřízením lože, s vyplněním a zatřením spár cementovou maltou stojatého s boční opěrou z betonu prostého, do lože z betonu prostého</t>
  </si>
  <si>
    <t>380958886</t>
  </si>
  <si>
    <t>" plato u školičky - beton 300/100mm" 17,0</t>
  </si>
  <si>
    <t>2072026135</t>
  </si>
  <si>
    <t>17*1,01 'Přepočtené koeficientem množství</t>
  </si>
  <si>
    <t>SO 09 - Mobiliář, drobná architektura a sportovní zařízení</t>
  </si>
  <si>
    <t>SO 09.3 - Vybavení sportovišť</t>
  </si>
  <si>
    <t>Úroveň 3:</t>
  </si>
  <si>
    <t>SO 09.05 - Sportovní zařízení</t>
  </si>
  <si>
    <t>3. - Volejbal</t>
  </si>
  <si>
    <t>3.</t>
  </si>
  <si>
    <t>Volejbal</t>
  </si>
  <si>
    <t>2-01</t>
  </si>
  <si>
    <t>Volejbalové sloupky školní do pouzder venkovní 102 mm včětně objímek, povrchová úprava žárový zinek</t>
  </si>
  <si>
    <t>pár</t>
  </si>
  <si>
    <t>2-01-1</t>
  </si>
  <si>
    <t xml:space="preserve">Zemní pouzdro pro vložení sloupků pr 106mm, výška pouzdra 35mm, povrchová úprava žárový zinek_x000d_
</t>
  </si>
  <si>
    <t>2-63</t>
  </si>
  <si>
    <t xml:space="preserve">Krycí víčko na pouzdro venkovní pr 102mm, povrchová úprava žárový zinek_x000d_
</t>
  </si>
  <si>
    <t>R-01-2</t>
  </si>
  <si>
    <t>Montáž zemního pouzdra v zemi na venkovním hřišti</t>
  </si>
  <si>
    <t>Poznámka k položce:_x000d_
včetně zemních prací</t>
  </si>
  <si>
    <t>SO 09.06 - Ochranné sítě</t>
  </si>
  <si>
    <t xml:space="preserve">    2 - Zakládání</t>
  </si>
  <si>
    <t>OST - Ochranné sítě</t>
  </si>
  <si>
    <t>133201101</t>
  </si>
  <si>
    <t>Hloubení zapažených i nezapažených šachet s případným nutným přemístěním výkopku ve výkopišti v hornině tř. 3 do 100 m3</t>
  </si>
  <si>
    <t>-1238245519</t>
  </si>
  <si>
    <t xml:space="preserve">Poznámka k souboru cen:_x000d_
1. Ceny 10-1101 až 40-1101 jsou určeny jen pro šachty hloubky do 12 m. Šachty větších hloubek se oceňují individuálně._x000d_
2. V cenách jsou započteny i náklady na:_x000d_
a) svislé přemístění výkopku,_x000d_
b) urovnání dna do předepsaného profilu a spádu._x000d_
c) přehození výkopku na přilehlém terénu na vzdálenost do 5 m od hrany šachty nebo naložení na dopravní prostředek._x000d_
3. V cenách nejsou započteny náklady na roubení._x000d_
4. Pažení šachet bentonitovou suspenzí se oceňuje takto:_x000d_
a) dodání bentonitové suspenze cenou 239 68-1711 Bentonitová suspenze pro pažení rýh pro podzemní stěny – její výroba katalogu 800-2 Zvlášní zakládání objektů; množství v m2 se určí jako součin objemu vyhloubeného prostoru (v m3) a koeficientu 1,667,_x000d_
b) doplnění bentonitové suspenze se ocení cenou 239 68-4111 Doplnění bentonitové suspenze katalogu 800-2 Zvlášní zakládání objektů._x000d_
5. Vodorovné přemístění výkopku ze šachet, pažených bentonitovou suspenzí, se oceňuje cenami souboru cen 162 . 0-31 Vodorovné přemístění výkopku z rýh podzemních stěn, vodorovné přemístění znehodnocené bentonitové suspenze se oceňuje cenami souboru cen 162 . . -4 . Vodorovné přemístění znehodnocené suspenze katalogu 800-2 Zvláštní zakládání objektů._x000d_
</t>
  </si>
  <si>
    <t>" patky pro sloupky ochr. sítě" 0,7*0,7*0,8*15</t>
  </si>
  <si>
    <t>" patky pro sloupky ochr. sítě" 1,2*0,7*0,6*2</t>
  </si>
  <si>
    <t>133201109</t>
  </si>
  <si>
    <t>Hloubení zapažených i nezapažených šachet s případným nutným přemístěním výkopku ve výkopišti v hornině tř. 3 Příplatek k cenám za lepivost horniny tř. 3</t>
  </si>
  <si>
    <t>-2045553388</t>
  </si>
  <si>
    <t>879476061</t>
  </si>
  <si>
    <t>1291724737</t>
  </si>
  <si>
    <t>Poznámka k položce:_x000d_
Celkem 17Km</t>
  </si>
  <si>
    <t>6,888*7 'Přepočtené koeficientem množství</t>
  </si>
  <si>
    <t>26955423</t>
  </si>
  <si>
    <t>1784978800</t>
  </si>
  <si>
    <t>6,888*1,8 'Přepočtené koeficientem množství</t>
  </si>
  <si>
    <t>Zakládání</t>
  </si>
  <si>
    <t>1001157247</t>
  </si>
  <si>
    <t>" patky pro sloupky ochr. sítě" 0,7*0,7*0,1*15</t>
  </si>
  <si>
    <t>" patky pro sloupky ochr. sítě" 1,2*0,7*0,1*2</t>
  </si>
  <si>
    <t>275313711</t>
  </si>
  <si>
    <t>Základy z betonu prostého patky a bloky z betonu kamenem neprokládaného tř. C 20/25</t>
  </si>
  <si>
    <t>-1842629962</t>
  </si>
  <si>
    <t xml:space="preserve">Poznámka k souboru cen:_x000d_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objektů._x000d_
2. Hloubení s použitím bentonitové suspenze se oceňuje katalogem 800-1 Zemní práce. Bednění se neoceňuje._x000d_
</t>
  </si>
  <si>
    <t>" patky pro sloupky ochr. sítě" (0,7*0,7*0,7-3,14*0,125*0,125*0,7)*15</t>
  </si>
  <si>
    <t>" patky pro sloupky ochr. sítě" (1,2*0,7*0,5-3,14*0,125*0,125*0,7)*2</t>
  </si>
  <si>
    <t>953943123</t>
  </si>
  <si>
    <t>Osazování drobných kovových předmětů výrobků ostatních jinde neuvedených do betonu se zajištěním polohy k bednění či k výztuži před zabetonováním hmotnosti přes 5 do 15 kg/kus</t>
  </si>
  <si>
    <t>809112877</t>
  </si>
  <si>
    <t xml:space="preserve">Poznámka k souboru cen:_x000d_
1. V cenách nejsou započteny náklady na dodávku kovových předmětů; tyto se oceňují ve specifikaci. Ztratné se nestanoví._x000d_
2. Cenu -2841 lze použít pro osazení rámu pod pružinový (roštový) ocelový základ např. domovních praček, odstředivek, ždímaček, motorových zařízení, ventilátorů apod._x000d_
3. Cena -2851 je určena pro zednické osazení zábradlí ze samostatných dílů nevyžadující samostatnou montáž._x000d_
4. Ceny platí za každé zalití._x000d_
</t>
  </si>
  <si>
    <t>Poznámka k položce:_x000d_
Chránička do patek DN 250</t>
  </si>
  <si>
    <t>28611140</t>
  </si>
  <si>
    <t>trubka kanalizační PVC DN 250x1000 mm SN4</t>
  </si>
  <si>
    <t>357830308</t>
  </si>
  <si>
    <t>17*1,0</t>
  </si>
  <si>
    <t>-874499180</t>
  </si>
  <si>
    <t>900960001R</t>
  </si>
  <si>
    <t>Kompletní montáž na klíč včetně dopravy</t>
  </si>
  <si>
    <t>512</t>
  </si>
  <si>
    <t>531347534</t>
  </si>
  <si>
    <t>319960001R</t>
  </si>
  <si>
    <t>Záchytné konstrukce z hliníkových profilů 100x120mm, s 2m ocelovou vložkou, včetně statického výpočtu</t>
  </si>
  <si>
    <t>-1166649525</t>
  </si>
  <si>
    <t xml:space="preserve">Poznámka k položce:_x000d_
Sloup výška 7 m na zemí_x000d_
Č.výr. 1458_x000d_
</t>
  </si>
  <si>
    <t>319960002R</t>
  </si>
  <si>
    <t>992323840</t>
  </si>
  <si>
    <t xml:space="preserve">Poznámka k položce:_x000d_
Příčníky, osová míra 5 m_x000d_
 Č.výr.: 1459_x000d_
</t>
  </si>
  <si>
    <t>319960003R</t>
  </si>
  <si>
    <t>Záchytné sítě PP 4mm/ oko 50/50mm, včetně spojovacího materiálu ( barva bílá nebo zelená)</t>
  </si>
  <si>
    <t>-79430891</t>
  </si>
  <si>
    <t>VON - Vedlejší a ostatní náklady</t>
  </si>
  <si>
    <t>VRN - Vedlejší rozpočtové náklady</t>
  </si>
  <si>
    <t xml:space="preserve">    VRN1 - Průzkumné, geodetické a projektové práce</t>
  </si>
  <si>
    <t xml:space="preserve">    VRN3 - Zařízení staveniště</t>
  </si>
  <si>
    <t xml:space="preserve">    VRN4 - Inženýrská činnost</t>
  </si>
  <si>
    <t>VRN</t>
  </si>
  <si>
    <t>Vedlejší rozpočtové náklady</t>
  </si>
  <si>
    <t>VRN1</t>
  </si>
  <si>
    <t>Průzkumné, geodetické a projektové práce</t>
  </si>
  <si>
    <t>012103000</t>
  </si>
  <si>
    <t>Geodetické práce před výstavbou</t>
  </si>
  <si>
    <t>1024</t>
  </si>
  <si>
    <t>1798327294</t>
  </si>
  <si>
    <t xml:space="preserve">Poznámka k položce:_x000d_
Vytýčení stávajících inženýrských sítí_x000d_
</t>
  </si>
  <si>
    <t>012203000</t>
  </si>
  <si>
    <t>Geodetické práce při provádění stavby</t>
  </si>
  <si>
    <t>-1683096194</t>
  </si>
  <si>
    <t>012303000</t>
  </si>
  <si>
    <t>Geodetické práce po výstavbě</t>
  </si>
  <si>
    <t>-1077504320</t>
  </si>
  <si>
    <t>013254000</t>
  </si>
  <si>
    <t>Dokumentace skutečného provedení stavby</t>
  </si>
  <si>
    <t>198875578</t>
  </si>
  <si>
    <t>VRN3</t>
  </si>
  <si>
    <t>Zařízení staveniště</t>
  </si>
  <si>
    <t>032903000</t>
  </si>
  <si>
    <t>Náklady na provoz a údržbu vybavení staveniště</t>
  </si>
  <si>
    <t>318960827</t>
  </si>
  <si>
    <t xml:space="preserve">Poznámka k položce:_x000d_
( energie, průběžný úklid staveniště a okolních ploch, ostraha staveniště ,provizorní dopravní značení , zábor ploch pro ZS  , buňky, mobilní WC, apod)</t>
  </si>
  <si>
    <t>034103000</t>
  </si>
  <si>
    <t>Oplocení staveniště</t>
  </si>
  <si>
    <t>kpl</t>
  </si>
  <si>
    <t>102747657</t>
  </si>
  <si>
    <t>Poznámka k položce:_x000d_
v rámci školy</t>
  </si>
  <si>
    <t>034503000</t>
  </si>
  <si>
    <t>Informační tabule na staveništi</t>
  </si>
  <si>
    <t>-270124934</t>
  </si>
  <si>
    <t>Poznámka k položce:_x000d_
informační cedule o výstavbě</t>
  </si>
  <si>
    <t>039103000</t>
  </si>
  <si>
    <t>Rozebrání, bourání a odvoz zařízení staveniště</t>
  </si>
  <si>
    <t>1722637354</t>
  </si>
  <si>
    <t>Poznámka k položce:_x000d_
včetně uvedení do původního stavu</t>
  </si>
  <si>
    <t>VRN4</t>
  </si>
  <si>
    <t>Inženýrská činnost</t>
  </si>
  <si>
    <t>043103000</t>
  </si>
  <si>
    <t>Zkoušky bez rozlišení</t>
  </si>
  <si>
    <t>1605347278</t>
  </si>
  <si>
    <t>Poznámka k položce:_x000d_
dle platných ČSN - např. únostnost zemin</t>
  </si>
  <si>
    <t>045203000</t>
  </si>
  <si>
    <t>Kompletační činnost</t>
  </si>
  <si>
    <t>-1349792800</t>
  </si>
  <si>
    <t>Poznámka k položce:_x000d_
součinnost řemesel</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</si>
  <si>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</si>
  <si>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</si>
  <si>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</si>
  <si>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</si>
  <si>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rFont val="Trebuchet MS"/>
        <charset val="238"/>
        <i val="1"/>
        <color auto="1"/>
        <sz val="9"/>
        <scheme val="none"/>
      </rPr>
      <t xml:space="preserve">Rekapitulace stavby </t>
    </r>
    <r>
      <rPr>
        <rFont val="Trebuchet MS"/>
        <charset val="238"/>
        <color auto="1"/>
        <sz val="9"/>
        <scheme val="none"/>
      </rPr>
      <t>obsahuje sestavu Rekapitulace stavby a Rekapitulace objektů stavby a soupisů prací.</t>
    </r>
  </si>
  <si>
    <r>
      <t xml:space="preserve">V sestavě </t>
    </r>
    <r>
      <rPr>
        <rFont val="Trebuchet MS"/>
        <charset val="238"/>
        <b val="1"/>
        <color auto="1"/>
        <sz val="9"/>
        <scheme val="none"/>
      </rPr>
      <t>Rekapitulace stavby</t>
    </r>
    <r>
      <rPr>
        <rFont val="Trebuchet MS"/>
        <charset val="238"/>
        <color auto="1"/>
        <sz val="9"/>
        <scheme val="none"/>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</si>
  <si>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</si>
  <si>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</si>
  <si>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rFont val="Trebuchet MS"/>
        <charset val="238"/>
        <b val="1"/>
        <color auto="1"/>
        <sz val="9"/>
        <scheme val="none"/>
      </rPr>
      <t>Rekapitulace objektů stavby a soupisů prací</t>
    </r>
    <r>
      <rPr>
        <rFont val="Trebuchet MS"/>
        <charset val="238"/>
        <color auto="1"/>
        <sz val="9"/>
        <scheme val="none"/>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</si>
  <si>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</si>
  <si>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</si>
  <si>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</si>
  <si>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</si>
  <si>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</si>
  <si>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</si>
  <si>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</si>
  <si>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Soupis prací pro daný typ objektu</t>
  </si>
  <si>
    <r>
      <rPr>
        <rFont val="Trebuchet MS"/>
        <charset val="238"/>
        <i val="1"/>
        <color auto="1"/>
        <sz val="9"/>
        <scheme val="none"/>
      </rPr>
      <t xml:space="preserve">Soupis prací </t>
    </r>
    <r>
      <rPr>
        <rFont val="Trebuchet MS"/>
        <charset val="238"/>
        <color auto="1"/>
        <sz val="9"/>
        <scheme val="none"/>
      </rPr>
      <t>pro jednotlivé objekty obsahuje sestavy Krycí list soupisu prací, Rekapitulace členění soupisu prací, Soupis prací. Za soupis prací může být považován</t>
    </r>
  </si>
  <si>
    <t>i objekt stavby v případě, že neobsahuje podřízenou zakázku.</t>
  </si>
  <si>
    <r>
      <rPr>
        <rFont val="Trebuchet MS"/>
        <charset val="238"/>
        <b val="1"/>
        <color auto="1"/>
        <sz val="9"/>
        <scheme val="none"/>
      </rPr>
      <t>Krycí list soupisu</t>
    </r>
    <r>
      <rPr>
        <rFont val="Trebuchet MS"/>
        <charset val="238"/>
        <color auto="1"/>
        <sz val="9"/>
        <scheme val="none"/>
      </rPr>
      <t xml:space="preserve"> obsahuje rekapitulaci informací o předmětu veřejné zakázky ze sestavy Rekapitulace stavby, informaci o zařazení objektu do KSO, </t>
    </r>
  </si>
  <si>
    <t>CC-CZ, CZ-CPV, CZ-CPA a rekapitulaci celkové nabídkové ceny uchazeče za aktuální soupis prací.</t>
  </si>
  <si>
    <r>
      <rPr>
        <rFont val="Trebuchet MS"/>
        <charset val="238"/>
        <b val="1"/>
        <color auto="1"/>
        <sz val="9"/>
        <scheme val="none"/>
      </rPr>
      <t>Rekapitulace členění soupisu prací</t>
    </r>
    <r>
      <rPr>
        <rFont val="Trebuchet MS"/>
        <charset val="238"/>
        <color auto="1"/>
        <sz val="9"/>
        <scheme val="none"/>
      </rPr>
      <t xml:space="preserve"> obsahuje rekapitulaci soupisu prací ve všech úrovních členění soupisu tak, jak byla tato členění použita (např. </t>
    </r>
  </si>
  <si>
    <t>stavební díly, funkční díly, případně jiné členění) s rekapitulací nabídkové ceny.</t>
  </si>
  <si>
    <r>
      <rPr>
        <rFont val="Trebuchet MS"/>
        <charset val="238"/>
        <b val="1"/>
        <color auto="1"/>
        <sz val="9"/>
        <scheme val="none"/>
      </rPr>
      <t xml:space="preserve">Soupis prací </t>
    </r>
    <r>
      <rPr>
        <rFont val="Trebuchet MS"/>
        <charset val="238"/>
        <color auto="1"/>
        <sz val="9"/>
        <scheme val="none"/>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</si>
  <si>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</si>
  <si>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</si>
  <si>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</si>
  <si>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</si>
  <si>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 xml:space="preserve">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</si>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</sst>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7">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505050"/>
      <name val="Arial CE"/>
    </font>
    <font>
      <sz val="8"/>
      <color rgb="FF800080"/>
      <name val="Arial CE"/>
    </font>
    <font>
      <sz val="8"/>
      <color rgb="FFFF0000"/>
      <name val="Arial CE"/>
    </font>
    <font>
      <sz val="8"/>
      <name val="Trebuchet MS"/>
      <family val="0"/>
      <charset val="238"/>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b/>
      <sz val="10"/>
      <color rgb="FF00336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i/>
      <sz val="7"/>
      <color rgb="FF969696"/>
      <name val="Arial CE"/>
    </font>
    <font>
      <i/>
      <sz val="9"/>
      <color rgb="FF0000FF"/>
      <name val="Arial CE"/>
    </font>
    <font>
      <i/>
      <sz val="8"/>
      <color rgb="FF0000FF"/>
      <name val="Arial CE"/>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32">
    <border/>
    <border>
      <left>
        <color indexed="0"/>
      </left>
      <right>
        <color indexed="0"/>
      </right>
      <top>
        <color indexed="0"/>
      </top>
      <bottom>
        <color indexed="0"/>
      </bottom>
      <diagonal>
        <color indexed="0"/>
      </diagonal>
    </border>
    <border>
      <left style="thin">
        <color rgb="FF000000"/>
      </left>
      <top style="thin">
        <color rgb="FF000000"/>
      </top>
    </border>
    <border>
      <top style="thin">
        <color rgb="FF000000"/>
      </top>
    </border>
    <border>
      <left style="thin">
        <color rgb="FF000000"/>
      </lef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left style="hair">
        <color rgb="FF969696"/>
      </left>
      <right style="hair">
        <color rgb="FF969696"/>
      </right>
      <top style="hair">
        <color rgb="FF969696"/>
      </top>
      <bottom style="hair">
        <color rgb="FF969696"/>
      </bottom>
    </border>
    <border>
      <left style="thin">
        <color indexed="64"/>
      </left>
      <right>
        <color indexed="0"/>
      </right>
      <top style="thin">
        <color indexed="64"/>
      </top>
      <bottom>
        <color indexed="0"/>
      </bottom>
      <diagonal>
        <color indexed="0"/>
      </diagonal>
    </border>
    <border>
      <left>
        <color indexed="0"/>
      </left>
      <right>
        <color indexed="0"/>
      </right>
      <top style="thin">
        <color indexed="64"/>
      </top>
      <bottom>
        <color indexed="0"/>
      </bottom>
      <diagonal>
        <color indexed="0"/>
      </diagonal>
    </border>
    <border>
      <left>
        <color indexed="0"/>
      </left>
      <right style="thin">
        <color indexed="64"/>
      </right>
      <top style="thin">
        <color indexed="64"/>
      </top>
      <bottom>
        <color indexed="0"/>
      </bottom>
      <diagonal>
        <color indexed="0"/>
      </diagonal>
    </border>
    <border>
      <left style="thin">
        <color indexed="64"/>
      </left>
      <right>
        <color indexed="0"/>
      </right>
      <top>
        <color indexed="0"/>
      </top>
      <bottom>
        <color indexed="0"/>
      </bottom>
      <diagonal>
        <color indexed="0"/>
      </diagonal>
    </border>
    <border>
      <left>
        <color indexed="0"/>
      </left>
      <right style="thin">
        <color indexed="64"/>
      </right>
      <top>
        <color indexed="0"/>
      </top>
      <bottom>
        <color indexed="0"/>
      </bottom>
      <diagonal>
        <color indexed="0"/>
      </diagonal>
    </border>
    <border>
      <left>
        <color indexed="0"/>
      </left>
      <right>
        <color indexed="0"/>
      </right>
      <top>
        <color indexed="0"/>
      </top>
      <bottom style="thin">
        <color indexed="64"/>
      </bottom>
      <diagonal>
        <color indexed="0"/>
      </diagonal>
    </border>
    <border>
      <left style="thin">
        <color indexed="64"/>
      </left>
      <right>
        <color indexed="0"/>
      </right>
      <top>
        <color indexed="0"/>
      </top>
      <bottom style="thin">
        <color indexed="64"/>
      </bottom>
      <diagonal>
        <color indexed="0"/>
      </diagonal>
    </border>
    <border>
      <left>
        <color indexed="0"/>
      </left>
      <right style="thin">
        <color indexed="64"/>
      </right>
      <top>
        <color indexed="0"/>
      </top>
      <bottom style="thin">
        <color indexed="64"/>
      </bottom>
      <diagonal>
        <color indexed="0"/>
      </diagonal>
    </border>
  </borders>
  <cellStyleXfs count="2">
    <xf numFmtId="0" fontId="0" fillId="0" borderId="0"/>
    <xf numFmtId="0" fontId="46" fillId="0" borderId="0" applyNumberFormat="0" applyFill="0" applyBorder="0" applyAlignment="0" applyProtection="0"/>
  </cellStyleXfs>
  <cellXfs count="374">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xf numFmtId="0" fontId="0" fillId="0" borderId="4" xfId="0" applyBorder="1" applyProtection="1"/>
    <xf numFmtId="0" fontId="0" fillId="0" borderId="0" xfId="0" applyProtection="1"/>
    <xf numFmtId="0" fontId="14" fillId="0" borderId="0" xfId="0" applyFont="1" applyAlignment="1" applyProtection="1">
      <alignment horizontal="left" vertical="center"/>
    </xf>
    <xf numFmtId="0" fontId="15" fillId="0" borderId="0" xfId="0" applyFont="1" applyAlignment="1">
      <alignment horizontal="left" vertical="center"/>
    </xf>
    <xf numFmtId="0" fontId="16"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17" fillId="0" borderId="0" xfId="0" applyFont="1" applyAlignment="1">
      <alignment horizontal="left" vertical="top" wrapText="1"/>
    </xf>
    <xf numFmtId="0" fontId="3" fillId="0" borderId="0" xfId="0" applyFont="1" applyAlignment="1" applyProtection="1">
      <alignment horizontal="left" vertical="top"/>
    </xf>
    <xf numFmtId="0" fontId="3" fillId="0" borderId="0" xfId="0" applyFont="1" applyAlignment="1" applyProtection="1">
      <alignment horizontal="left" vertical="top" wrapText="1"/>
    </xf>
    <xf numFmtId="0" fontId="17" fillId="0" borderId="0" xfId="0" applyFont="1" applyAlignment="1">
      <alignment horizontal="left" vertical="center"/>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0" fontId="0" fillId="0" borderId="5" xfId="0" applyBorder="1" applyProtection="1"/>
    <xf numFmtId="0" fontId="0" fillId="0" borderId="4" xfId="0" applyFont="1" applyBorder="1" applyAlignment="1" applyProtection="1">
      <alignment vertical="center"/>
    </xf>
    <xf numFmtId="0" fontId="0" fillId="0" borderId="0" xfId="0" applyFont="1" applyAlignment="1" applyProtection="1">
      <alignment vertical="center"/>
    </xf>
    <xf numFmtId="0" fontId="18" fillId="0" borderId="6" xfId="0" applyFont="1" applyBorder="1" applyAlignment="1" applyProtection="1">
      <alignment horizontal="left" vertical="center"/>
    </xf>
    <xf numFmtId="0" fontId="0" fillId="0" borderId="6" xfId="0" applyFont="1" applyBorder="1" applyAlignment="1" applyProtection="1">
      <alignment vertical="center"/>
    </xf>
    <xf numFmtId="4" fontId="18" fillId="0" borderId="6" xfId="0" applyNumberFormat="1" applyFont="1" applyBorder="1" applyAlignment="1" applyProtection="1">
      <alignment vertical="center"/>
    </xf>
    <xf numFmtId="0" fontId="0" fillId="0" borderId="4" xfId="0" applyFont="1" applyBorder="1" applyAlignment="1">
      <alignment vertical="center"/>
    </xf>
    <xf numFmtId="0" fontId="1" fillId="0" borderId="0" xfId="0" applyFont="1" applyAlignment="1" applyProtection="1">
      <alignment horizontal="right" vertical="center"/>
    </xf>
    <xf numFmtId="0" fontId="1" fillId="0" borderId="4" xfId="0" applyFont="1" applyBorder="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left" vertical="center"/>
    </xf>
    <xf numFmtId="4" fontId="19" fillId="0" borderId="0" xfId="0" applyNumberFormat="1" applyFont="1" applyAlignment="1" applyProtection="1">
      <alignment vertical="center"/>
    </xf>
    <xf numFmtId="0" fontId="1" fillId="0" borderId="4" xfId="0" applyFont="1" applyBorder="1" applyAlignment="1">
      <alignment vertical="center"/>
    </xf>
    <xf numFmtId="0" fontId="19" fillId="0" borderId="0" xfId="0" applyFont="1" applyAlignment="1">
      <alignment horizontal="left" vertical="center"/>
    </xf>
    <xf numFmtId="0" fontId="0" fillId="3" borderId="0" xfId="0" applyFont="1" applyFill="1" applyAlignment="1" applyProtection="1">
      <alignment vertical="center"/>
    </xf>
    <xf numFmtId="0" fontId="4" fillId="3" borderId="7" xfId="0" applyFont="1" applyFill="1" applyBorder="1" applyAlignment="1" applyProtection="1">
      <alignment horizontal="left" vertical="center"/>
    </xf>
    <xf numFmtId="0" fontId="0" fillId="3" borderId="8" xfId="0" applyFont="1" applyFill="1" applyBorder="1" applyAlignment="1" applyProtection="1">
      <alignment vertical="center"/>
    </xf>
    <xf numFmtId="0" fontId="4" fillId="3" borderId="8" xfId="0" applyFont="1" applyFill="1" applyBorder="1" applyAlignment="1" applyProtection="1">
      <alignment horizontal="center" vertical="center"/>
    </xf>
    <xf numFmtId="0" fontId="4" fillId="3" borderId="8" xfId="0" applyFont="1" applyFill="1" applyBorder="1" applyAlignment="1" applyProtection="1">
      <alignment horizontal="left" vertical="center"/>
    </xf>
    <xf numFmtId="4" fontId="4" fillId="3" borderId="8" xfId="0" applyNumberFormat="1" applyFont="1" applyFill="1" applyBorder="1" applyAlignment="1" applyProtection="1">
      <alignment vertical="center"/>
    </xf>
    <xf numFmtId="0" fontId="0" fillId="3" borderId="9" xfId="0" applyFont="1" applyFill="1" applyBorder="1" applyAlignment="1" applyProtection="1">
      <alignment vertical="center"/>
    </xf>
    <xf numFmtId="0" fontId="0" fillId="0" borderId="10" xfId="0" applyFont="1" applyBorder="1" applyAlignment="1" applyProtection="1">
      <alignment vertical="center"/>
    </xf>
    <xf numFmtId="0" fontId="0" fillId="0" borderId="11"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2" fillId="0" borderId="4" xfId="0" applyFont="1" applyBorder="1" applyAlignment="1" applyProtection="1">
      <alignment vertical="center"/>
    </xf>
    <xf numFmtId="0" fontId="2" fillId="0" borderId="0" xfId="0" applyFont="1" applyAlignment="1" applyProtection="1">
      <alignment vertical="center"/>
    </xf>
    <xf numFmtId="0" fontId="2" fillId="0" borderId="4" xfId="0" applyFont="1" applyBorder="1" applyAlignment="1">
      <alignment vertical="center"/>
    </xf>
    <xf numFmtId="0" fontId="3" fillId="0" borderId="4"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3" fillId="0" borderId="4" xfId="0" applyFont="1" applyBorder="1" applyAlignment="1">
      <alignment vertical="center"/>
    </xf>
    <xf numFmtId="0" fontId="18"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wrapText="1"/>
    </xf>
    <xf numFmtId="0" fontId="20" fillId="0" borderId="12" xfId="0" applyFont="1" applyBorder="1" applyAlignment="1">
      <alignment horizontal="center" vertical="center"/>
    </xf>
    <xf numFmtId="0" fontId="20" fillId="0" borderId="13" xfId="0" applyFont="1" applyBorder="1" applyAlignment="1">
      <alignment horizontal="left" vertical="center"/>
    </xf>
    <xf numFmtId="0" fontId="0" fillId="0" borderId="13" xfId="0" applyFont="1" applyBorder="1" applyAlignment="1">
      <alignment vertical="center"/>
    </xf>
    <xf numFmtId="0" fontId="0" fillId="0" borderId="14" xfId="0" applyFont="1" applyBorder="1" applyAlignment="1">
      <alignment vertical="center"/>
    </xf>
    <xf numFmtId="0" fontId="21" fillId="0" borderId="15" xfId="0" applyFont="1" applyBorder="1" applyAlignment="1">
      <alignment horizontal="left" vertical="center"/>
    </xf>
    <xf numFmtId="0" fontId="21" fillId="0" borderId="0" xfId="0" applyFont="1" applyBorder="1" applyAlignment="1">
      <alignment horizontal="left" vertical="center"/>
    </xf>
    <xf numFmtId="0" fontId="0" fillId="0" borderId="0" xfId="0" applyFont="1" applyBorder="1" applyAlignment="1">
      <alignment vertical="center"/>
    </xf>
    <xf numFmtId="0" fontId="0" fillId="0" borderId="16" xfId="0" applyFont="1" applyBorder="1" applyAlignment="1">
      <alignment vertical="center"/>
    </xf>
    <xf numFmtId="0" fontId="21" fillId="0" borderId="15" xfId="0" applyFont="1" applyBorder="1" applyAlignment="1" applyProtection="1">
      <alignment horizontal="left" vertical="center"/>
    </xf>
    <xf numFmtId="0" fontId="21" fillId="0" borderId="0" xfId="0" applyFont="1" applyBorder="1" applyAlignment="1" applyProtection="1">
      <alignment horizontal="left" vertical="center"/>
    </xf>
    <xf numFmtId="0" fontId="0" fillId="0" borderId="0" xfId="0" applyFont="1" applyBorder="1" applyAlignment="1" applyProtection="1">
      <alignment vertical="center"/>
    </xf>
    <xf numFmtId="0" fontId="0" fillId="0" borderId="16" xfId="0" applyFont="1" applyBorder="1" applyAlignment="1" applyProtection="1">
      <alignment vertical="center"/>
    </xf>
    <xf numFmtId="0" fontId="22" fillId="4" borderId="7" xfId="0" applyFont="1" applyFill="1" applyBorder="1" applyAlignment="1" applyProtection="1">
      <alignment horizontal="center" vertical="center"/>
    </xf>
    <xf numFmtId="0" fontId="22" fillId="4" borderId="8" xfId="0" applyFont="1" applyFill="1" applyBorder="1" applyAlignment="1" applyProtection="1">
      <alignment horizontal="left" vertical="center"/>
    </xf>
    <xf numFmtId="0" fontId="0" fillId="4" borderId="8" xfId="0" applyFont="1" applyFill="1" applyBorder="1" applyAlignment="1" applyProtection="1">
      <alignment vertical="center"/>
    </xf>
    <xf numFmtId="0" fontId="22" fillId="4" borderId="8" xfId="0" applyFont="1" applyFill="1" applyBorder="1" applyAlignment="1" applyProtection="1">
      <alignment horizontal="center" vertical="center"/>
    </xf>
    <xf numFmtId="0" fontId="22" fillId="4" borderId="8" xfId="0" applyFont="1" applyFill="1" applyBorder="1" applyAlignment="1" applyProtection="1">
      <alignment horizontal="right" vertical="center"/>
    </xf>
    <xf numFmtId="0" fontId="22" fillId="4" borderId="9" xfId="0" applyFont="1" applyFill="1" applyBorder="1" applyAlignment="1" applyProtection="1">
      <alignment horizontal="center" vertical="center"/>
    </xf>
    <xf numFmtId="0" fontId="23" fillId="0" borderId="17" xfId="0" applyFont="1" applyBorder="1" applyAlignment="1" applyProtection="1">
      <alignment horizontal="center" vertical="center" wrapText="1"/>
    </xf>
    <xf numFmtId="0" fontId="23" fillId="0" borderId="18" xfId="0" applyFont="1" applyBorder="1" applyAlignment="1" applyProtection="1">
      <alignment horizontal="center" vertical="center" wrapText="1"/>
    </xf>
    <xf numFmtId="0" fontId="23" fillId="0" borderId="19" xfId="0" applyFont="1" applyBorder="1" applyAlignment="1" applyProtection="1">
      <alignment horizontal="center" vertical="center" wrapText="1"/>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4" fillId="0" borderId="4" xfId="0" applyFont="1" applyBorder="1" applyAlignment="1" applyProtection="1">
      <alignment vertical="center"/>
    </xf>
    <xf numFmtId="0" fontId="24" fillId="0" borderId="0" xfId="0" applyFont="1" applyAlignment="1" applyProtection="1">
      <alignment horizontal="left" vertical="center"/>
    </xf>
    <xf numFmtId="0" fontId="24" fillId="0" borderId="0" xfId="0" applyFont="1" applyAlignment="1" applyProtection="1">
      <alignment vertical="center"/>
    </xf>
    <xf numFmtId="4" fontId="24" fillId="0" borderId="0" xfId="0" applyNumberFormat="1" applyFont="1" applyAlignment="1" applyProtection="1">
      <alignment horizontal="right" vertical="center"/>
    </xf>
    <xf numFmtId="4" fontId="24"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4" xfId="0" applyFont="1" applyBorder="1" applyAlignment="1">
      <alignment vertical="center"/>
    </xf>
    <xf numFmtId="4" fontId="20" fillId="0" borderId="15" xfId="0" applyNumberFormat="1" applyFont="1" applyBorder="1" applyAlignment="1" applyProtection="1">
      <alignment vertical="center"/>
    </xf>
    <xf numFmtId="4" fontId="20" fillId="0" borderId="0" xfId="0" applyNumberFormat="1" applyFont="1" applyBorder="1" applyAlignment="1" applyProtection="1">
      <alignment vertical="center"/>
    </xf>
    <xf numFmtId="166" fontId="20" fillId="0" borderId="0" xfId="0" applyNumberFormat="1" applyFont="1" applyBorder="1" applyAlignment="1" applyProtection="1">
      <alignment vertical="center"/>
    </xf>
    <xf numFmtId="4" fontId="20" fillId="0" borderId="16" xfId="0" applyNumberFormat="1" applyFont="1" applyBorder="1" applyAlignment="1" applyProtection="1">
      <alignment vertical="center"/>
    </xf>
    <xf numFmtId="0" fontId="4" fillId="0" borderId="0" xfId="0" applyFont="1" applyAlignment="1">
      <alignment horizontal="left" vertical="center"/>
    </xf>
    <xf numFmtId="0" fontId="25" fillId="0" borderId="0" xfId="0" applyFont="1" applyAlignment="1">
      <alignment horizontal="left" vertical="center"/>
    </xf>
    <xf numFmtId="0" fontId="26" fillId="0" borderId="0" xfId="1" applyFont="1" applyAlignment="1">
      <alignment horizontal="center" vertical="center"/>
    </xf>
    <xf numFmtId="0" fontId="5" fillId="0" borderId="4" xfId="0" applyFont="1" applyBorder="1" applyAlignment="1" applyProtection="1">
      <alignment vertical="center"/>
    </xf>
    <xf numFmtId="0" fontId="27" fillId="0" borderId="0" xfId="0" applyFont="1" applyAlignment="1" applyProtection="1">
      <alignment vertical="center"/>
    </xf>
    <xf numFmtId="0" fontId="27" fillId="0" borderId="0" xfId="0" applyFont="1" applyAlignment="1" applyProtection="1">
      <alignment horizontal="left" vertical="center" wrapText="1"/>
    </xf>
    <xf numFmtId="0" fontId="28" fillId="0" borderId="0" xfId="0" applyFont="1" applyAlignment="1" applyProtection="1">
      <alignment vertical="center"/>
    </xf>
    <xf numFmtId="4" fontId="28" fillId="0" borderId="0" xfId="0" applyNumberFormat="1" applyFont="1" applyAlignment="1" applyProtection="1">
      <alignment vertical="center"/>
    </xf>
    <xf numFmtId="0" fontId="3" fillId="0" borderId="0" xfId="0" applyFont="1" applyAlignment="1" applyProtection="1">
      <alignment horizontal="center" vertical="center"/>
    </xf>
    <xf numFmtId="0" fontId="5" fillId="0" borderId="4" xfId="0" applyFont="1" applyBorder="1" applyAlignment="1">
      <alignment vertical="center"/>
    </xf>
    <xf numFmtId="4" fontId="29" fillId="0" borderId="15" xfId="0" applyNumberFormat="1" applyFont="1" applyBorder="1" applyAlignment="1" applyProtection="1">
      <alignment vertical="center"/>
    </xf>
    <xf numFmtId="4" fontId="29" fillId="0" borderId="0" xfId="0" applyNumberFormat="1" applyFont="1" applyBorder="1" applyAlignment="1" applyProtection="1">
      <alignment vertical="center"/>
    </xf>
    <xf numFmtId="166" fontId="29" fillId="0" borderId="0" xfId="0" applyNumberFormat="1" applyFont="1" applyBorder="1" applyAlignment="1" applyProtection="1">
      <alignment vertical="center"/>
    </xf>
    <xf numFmtId="4" fontId="29" fillId="0" borderId="16" xfId="0" applyNumberFormat="1" applyFont="1" applyBorder="1" applyAlignment="1" applyProtection="1">
      <alignment vertical="center"/>
    </xf>
    <xf numFmtId="0" fontId="5" fillId="0" borderId="0" xfId="0" applyFont="1" applyAlignment="1">
      <alignment horizontal="left" vertical="center"/>
    </xf>
    <xf numFmtId="4" fontId="28" fillId="0" borderId="0" xfId="0" applyNumberFormat="1" applyFont="1" applyAlignment="1" applyProtection="1">
      <alignment horizontal="right" vertical="center"/>
    </xf>
    <xf numFmtId="0" fontId="7" fillId="0" borderId="0" xfId="0" applyFont="1" applyAlignment="1" applyProtection="1">
      <alignment vertical="center"/>
    </xf>
    <xf numFmtId="0" fontId="30" fillId="0" borderId="0" xfId="0" applyFont="1" applyAlignment="1" applyProtection="1">
      <alignment horizontal="left" vertical="center" wrapText="1"/>
    </xf>
    <xf numFmtId="4" fontId="7" fillId="0" borderId="0" xfId="0" applyNumberFormat="1" applyFont="1" applyAlignment="1" applyProtection="1">
      <alignment vertical="center"/>
    </xf>
    <xf numFmtId="0" fontId="2" fillId="0" borderId="0" xfId="0" applyFont="1" applyAlignment="1" applyProtection="1">
      <alignment horizontal="center" vertical="center"/>
    </xf>
    <xf numFmtId="4" fontId="1" fillId="0" borderId="15" xfId="0" applyNumberFormat="1" applyFont="1" applyBorder="1" applyAlignment="1" applyProtection="1">
      <alignment vertical="center"/>
    </xf>
    <xf numFmtId="4" fontId="1" fillId="0" borderId="0" xfId="0" applyNumberFormat="1" applyFont="1" applyBorder="1" applyAlignment="1" applyProtection="1">
      <alignment vertical="center"/>
    </xf>
    <xf numFmtId="166" fontId="1" fillId="0" borderId="0" xfId="0" applyNumberFormat="1" applyFont="1" applyBorder="1" applyAlignment="1" applyProtection="1">
      <alignment vertical="center"/>
    </xf>
    <xf numFmtId="4" fontId="1" fillId="0" borderId="16" xfId="0" applyNumberFormat="1" applyFont="1" applyBorder="1" applyAlignment="1" applyProtection="1">
      <alignment vertical="center"/>
    </xf>
    <xf numFmtId="0" fontId="2" fillId="0" borderId="0" xfId="0" applyFont="1" applyAlignment="1">
      <alignment horizontal="left" vertical="center"/>
    </xf>
    <xf numFmtId="4" fontId="7" fillId="0" borderId="0" xfId="0" applyNumberFormat="1" applyFont="1" applyAlignment="1" applyProtection="1">
      <alignment horizontal="right" vertical="center"/>
    </xf>
    <xf numFmtId="4" fontId="29" fillId="0" borderId="20" xfId="0" applyNumberFormat="1" applyFont="1" applyBorder="1" applyAlignment="1" applyProtection="1">
      <alignment vertical="center"/>
    </xf>
    <xf numFmtId="4" fontId="29" fillId="0" borderId="21" xfId="0" applyNumberFormat="1" applyFont="1" applyBorder="1" applyAlignment="1" applyProtection="1">
      <alignment vertical="center"/>
    </xf>
    <xf numFmtId="166" fontId="29" fillId="0" borderId="21" xfId="0" applyNumberFormat="1" applyFont="1" applyBorder="1" applyAlignment="1" applyProtection="1">
      <alignment vertical="center"/>
    </xf>
    <xf numFmtId="4" fontId="29" fillId="0" borderId="22" xfId="0" applyNumberFormat="1" applyFont="1" applyBorder="1" applyAlignment="1" applyProtection="1">
      <alignment vertical="center"/>
    </xf>
    <xf numFmtId="0" fontId="0" fillId="0" borderId="0" xfId="0" applyProtection="1">
      <protection locked="0"/>
    </xf>
    <xf numFmtId="0" fontId="0" fillId="0" borderId="2" xfId="0" applyBorder="1"/>
    <xf numFmtId="0" fontId="0" fillId="0" borderId="3" xfId="0" applyBorder="1"/>
    <xf numFmtId="0" fontId="0" fillId="0" borderId="3" xfId="0" applyBorder="1" applyProtection="1">
      <protection locked="0"/>
    </xf>
    <xf numFmtId="0" fontId="14" fillId="0" borderId="0" xfId="0" applyFont="1" applyAlignment="1">
      <alignment horizontal="left" vertical="center"/>
    </xf>
    <xf numFmtId="0" fontId="31"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center" wrapText="1"/>
    </xf>
    <xf numFmtId="0" fontId="0" fillId="0" borderId="0" xfId="0" applyFont="1" applyAlignment="1" applyProtection="1">
      <alignment vertical="center"/>
      <protection locked="0"/>
    </xf>
    <xf numFmtId="0" fontId="3" fillId="0" borderId="0" xfId="0" applyFont="1" applyAlignment="1">
      <alignment horizontal="left" vertical="center" wrapText="1"/>
    </xf>
    <xf numFmtId="0" fontId="1" fillId="0" borderId="0" xfId="0" applyFont="1" applyAlignment="1" applyProtection="1">
      <alignment horizontal="left" vertical="center"/>
      <protection locked="0"/>
    </xf>
    <xf numFmtId="165" fontId="2" fillId="0" borderId="0" xfId="0" applyNumberFormat="1" applyFont="1" applyAlignment="1">
      <alignment horizontal="left" vertical="center"/>
    </xf>
    <xf numFmtId="0" fontId="0" fillId="0" borderId="4" xfId="0" applyFont="1" applyBorder="1" applyAlignment="1">
      <alignment vertical="center" wrapText="1"/>
    </xf>
    <xf numFmtId="0" fontId="2"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13" xfId="0" applyFont="1" applyBorder="1" applyAlignment="1" applyProtection="1">
      <alignment vertical="center"/>
      <protection locked="0"/>
    </xf>
    <xf numFmtId="0" fontId="18" fillId="0" borderId="0" xfId="0" applyFont="1" applyAlignment="1">
      <alignment horizontal="left" vertical="center"/>
    </xf>
    <xf numFmtId="4" fontId="24" fillId="0" borderId="0" xfId="0" applyNumberFormat="1" applyFont="1" applyAlignment="1">
      <alignment vertical="center"/>
    </xf>
    <xf numFmtId="0" fontId="1" fillId="0" borderId="0" xfId="0" applyFont="1" applyAlignment="1">
      <alignment horizontal="right" vertical="center"/>
    </xf>
    <xf numFmtId="0" fontId="1" fillId="0" borderId="0" xfId="0" applyFont="1" applyAlignment="1" applyProtection="1">
      <alignment horizontal="right" vertical="center"/>
      <protection locked="0"/>
    </xf>
    <xf numFmtId="0" fontId="21"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7" xfId="0" applyFont="1" applyFill="1" applyBorder="1" applyAlignment="1">
      <alignment horizontal="left" vertical="center"/>
    </xf>
    <xf numFmtId="0" fontId="0" fillId="4" borderId="8" xfId="0" applyFont="1" applyFill="1" applyBorder="1" applyAlignment="1">
      <alignment vertical="center"/>
    </xf>
    <xf numFmtId="0" fontId="4" fillId="4" borderId="8" xfId="0" applyFont="1" applyFill="1" applyBorder="1" applyAlignment="1">
      <alignment horizontal="right" vertical="center"/>
    </xf>
    <xf numFmtId="0" fontId="4" fillId="4" borderId="8" xfId="0" applyFont="1" applyFill="1" applyBorder="1" applyAlignment="1">
      <alignment horizontal="center" vertical="center"/>
    </xf>
    <xf numFmtId="0" fontId="0" fillId="4" borderId="8" xfId="0" applyFont="1" applyFill="1" applyBorder="1" applyAlignment="1" applyProtection="1">
      <alignment vertical="center"/>
      <protection locked="0"/>
    </xf>
    <xf numFmtId="4" fontId="4" fillId="4" borderId="8" xfId="0" applyNumberFormat="1" applyFont="1" applyFill="1" applyBorder="1" applyAlignment="1">
      <alignment vertical="center"/>
    </xf>
    <xf numFmtId="0" fontId="0" fillId="4" borderId="9"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1"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1" fillId="0" borderId="0" xfId="0" applyFont="1" applyAlignment="1" applyProtection="1">
      <alignment horizontal="left" vertical="center" wrapText="1"/>
    </xf>
    <xf numFmtId="0" fontId="22" fillId="4" borderId="0" xfId="0" applyFont="1" applyFill="1" applyAlignment="1" applyProtection="1">
      <alignment horizontal="left" vertical="center"/>
    </xf>
    <xf numFmtId="0" fontId="0" fillId="4" borderId="0" xfId="0" applyFont="1" applyFill="1" applyAlignment="1" applyProtection="1">
      <alignment vertical="center"/>
    </xf>
    <xf numFmtId="0" fontId="0" fillId="4" borderId="0" xfId="0" applyFont="1" applyFill="1" applyAlignment="1" applyProtection="1">
      <alignment vertical="center"/>
      <protection locked="0"/>
    </xf>
    <xf numFmtId="0" fontId="22" fillId="4" borderId="0" xfId="0" applyFont="1" applyFill="1" applyAlignment="1" applyProtection="1">
      <alignment horizontal="right" vertical="center"/>
    </xf>
    <xf numFmtId="0" fontId="32" fillId="0" borderId="0" xfId="0" applyFont="1" applyAlignment="1" applyProtection="1">
      <alignment horizontal="left" vertical="center"/>
    </xf>
    <xf numFmtId="0" fontId="6" fillId="0" borderId="4" xfId="0" applyFont="1" applyBorder="1" applyAlignment="1" applyProtection="1">
      <alignment vertical="center"/>
    </xf>
    <xf numFmtId="0" fontId="6" fillId="0" borderId="0" xfId="0" applyFont="1" applyAlignment="1" applyProtection="1">
      <alignment vertical="center"/>
    </xf>
    <xf numFmtId="0" fontId="6" fillId="0" borderId="21" xfId="0" applyFont="1" applyBorder="1" applyAlignment="1" applyProtection="1">
      <alignment horizontal="left" vertical="center"/>
    </xf>
    <xf numFmtId="0" fontId="6" fillId="0" borderId="21" xfId="0" applyFont="1" applyBorder="1" applyAlignment="1" applyProtection="1">
      <alignment vertical="center"/>
    </xf>
    <xf numFmtId="0" fontId="6" fillId="0" borderId="21" xfId="0" applyFont="1" applyBorder="1" applyAlignment="1" applyProtection="1">
      <alignment vertical="center"/>
      <protection locked="0"/>
    </xf>
    <xf numFmtId="4" fontId="6" fillId="0" borderId="21" xfId="0" applyNumberFormat="1" applyFont="1" applyBorder="1" applyAlignment="1" applyProtection="1">
      <alignment vertical="center"/>
    </xf>
    <xf numFmtId="0" fontId="6" fillId="0" borderId="4" xfId="0" applyFont="1" applyBorder="1" applyAlignment="1">
      <alignment vertical="center"/>
    </xf>
    <xf numFmtId="0" fontId="7" fillId="0" borderId="4" xfId="0" applyFont="1" applyBorder="1" applyAlignment="1" applyProtection="1">
      <alignment vertical="center"/>
    </xf>
    <xf numFmtId="0" fontId="7" fillId="0" borderId="21" xfId="0" applyFont="1" applyBorder="1" applyAlignment="1" applyProtection="1">
      <alignment horizontal="left" vertical="center"/>
    </xf>
    <xf numFmtId="0" fontId="7" fillId="0" borderId="21" xfId="0" applyFont="1" applyBorder="1" applyAlignment="1" applyProtection="1">
      <alignment vertical="center"/>
    </xf>
    <xf numFmtId="0" fontId="7" fillId="0" borderId="21" xfId="0" applyFont="1" applyBorder="1" applyAlignment="1" applyProtection="1">
      <alignment vertical="center"/>
      <protection locked="0"/>
    </xf>
    <xf numFmtId="4" fontId="7" fillId="0" borderId="21" xfId="0" applyNumberFormat="1" applyFont="1" applyBorder="1" applyAlignment="1" applyProtection="1">
      <alignment vertical="center"/>
    </xf>
    <xf numFmtId="0" fontId="7" fillId="0" borderId="4" xfId="0" applyFont="1" applyBorder="1" applyAlignment="1">
      <alignment vertical="center"/>
    </xf>
    <xf numFmtId="0" fontId="0" fillId="0" borderId="4" xfId="0" applyFont="1" applyBorder="1" applyAlignment="1" applyProtection="1">
      <alignment horizontal="center" vertical="center" wrapText="1"/>
    </xf>
    <xf numFmtId="0" fontId="22" fillId="4" borderId="17" xfId="0" applyFont="1" applyFill="1" applyBorder="1" applyAlignment="1" applyProtection="1">
      <alignment horizontal="center" vertical="center" wrapText="1"/>
    </xf>
    <xf numFmtId="0" fontId="22" fillId="4" borderId="18" xfId="0" applyFont="1" applyFill="1" applyBorder="1" applyAlignment="1" applyProtection="1">
      <alignment horizontal="center" vertical="center" wrapText="1"/>
    </xf>
    <xf numFmtId="0" fontId="22" fillId="4" borderId="18" xfId="0" applyFont="1" applyFill="1" applyBorder="1" applyAlignment="1" applyProtection="1">
      <alignment horizontal="center" vertical="center" wrapText="1"/>
      <protection locked="0"/>
    </xf>
    <xf numFmtId="0" fontId="22" fillId="4" borderId="19" xfId="0" applyFont="1" applyFill="1" applyBorder="1" applyAlignment="1" applyProtection="1">
      <alignment horizontal="center" vertical="center" wrapText="1"/>
    </xf>
    <xf numFmtId="0" fontId="0" fillId="0" borderId="4" xfId="0" applyFont="1" applyBorder="1" applyAlignment="1">
      <alignment horizontal="center" vertical="center" wrapText="1"/>
    </xf>
    <xf numFmtId="4" fontId="24" fillId="0" borderId="0" xfId="0" applyNumberFormat="1" applyFont="1" applyAlignment="1" applyProtection="1"/>
    <xf numFmtId="166" fontId="33" fillId="0" borderId="13" xfId="0" applyNumberFormat="1" applyFont="1" applyBorder="1" applyAlignment="1" applyProtection="1"/>
    <xf numFmtId="166" fontId="33" fillId="0" borderId="14" xfId="0" applyNumberFormat="1" applyFont="1" applyBorder="1" applyAlignment="1" applyProtection="1"/>
    <xf numFmtId="4" fontId="34" fillId="0" borderId="0" xfId="0" applyNumberFormat="1" applyFont="1" applyAlignment="1">
      <alignment vertical="center"/>
    </xf>
    <xf numFmtId="0" fontId="8" fillId="0" borderId="4"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4" xfId="0" applyFont="1" applyBorder="1" applyAlignment="1"/>
    <xf numFmtId="0" fontId="8" fillId="0" borderId="15"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6"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22" fillId="0" borderId="23" xfId="0" applyFont="1" applyBorder="1" applyAlignment="1" applyProtection="1">
      <alignment horizontal="center" vertical="center"/>
    </xf>
    <xf numFmtId="49" fontId="22" fillId="0" borderId="23" xfId="0" applyNumberFormat="1" applyFont="1" applyBorder="1" applyAlignment="1" applyProtection="1">
      <alignment horizontal="left" vertical="center" wrapText="1"/>
    </xf>
    <xf numFmtId="0" fontId="22" fillId="0" borderId="23" xfId="0" applyFont="1" applyBorder="1" applyAlignment="1" applyProtection="1">
      <alignment horizontal="left" vertical="center" wrapText="1"/>
    </xf>
    <xf numFmtId="0" fontId="22" fillId="0" borderId="23" xfId="0" applyFont="1" applyBorder="1" applyAlignment="1" applyProtection="1">
      <alignment horizontal="center" vertical="center" wrapText="1"/>
    </xf>
    <xf numFmtId="167" fontId="22" fillId="0" borderId="23" xfId="0" applyNumberFormat="1" applyFont="1" applyBorder="1" applyAlignment="1" applyProtection="1">
      <alignment vertical="center"/>
    </xf>
    <xf numFmtId="4" fontId="22" fillId="2" borderId="23" xfId="0" applyNumberFormat="1" applyFont="1" applyFill="1" applyBorder="1" applyAlignment="1" applyProtection="1">
      <alignment vertical="center"/>
      <protection locked="0"/>
    </xf>
    <xf numFmtId="4" fontId="22" fillId="0" borderId="23" xfId="0" applyNumberFormat="1" applyFont="1" applyBorder="1" applyAlignment="1" applyProtection="1">
      <alignment vertical="center"/>
    </xf>
    <xf numFmtId="0" fontId="23" fillId="2" borderId="15"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xf>
    <xf numFmtId="166" fontId="23" fillId="0" borderId="0" xfId="0" applyNumberFormat="1" applyFont="1" applyBorder="1" applyAlignment="1" applyProtection="1">
      <alignment vertical="center"/>
    </xf>
    <xf numFmtId="166" fontId="23" fillId="0" borderId="16" xfId="0" applyNumberFormat="1" applyFont="1" applyBorder="1" applyAlignment="1" applyProtection="1">
      <alignment vertical="center"/>
    </xf>
    <xf numFmtId="0" fontId="22"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xf>
    <xf numFmtId="0" fontId="36" fillId="0" borderId="0" xfId="0" applyFont="1" applyAlignment="1" applyProtection="1">
      <alignment vertical="center" wrapText="1"/>
    </xf>
    <xf numFmtId="0" fontId="0" fillId="0" borderId="15" xfId="0" applyFont="1" applyBorder="1" applyAlignment="1" applyProtection="1">
      <alignment vertical="center"/>
    </xf>
    <xf numFmtId="0" fontId="9" fillId="0" borderId="4"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5" xfId="0" applyFont="1" applyBorder="1" applyAlignment="1" applyProtection="1">
      <alignment vertical="center"/>
    </xf>
    <xf numFmtId="0" fontId="9" fillId="0" borderId="0" xfId="0" applyFont="1" applyBorder="1" applyAlignment="1" applyProtection="1">
      <alignment vertical="center"/>
    </xf>
    <xf numFmtId="0" fontId="9" fillId="0" borderId="16" xfId="0" applyFont="1" applyBorder="1" applyAlignment="1" applyProtection="1">
      <alignment vertical="center"/>
    </xf>
    <xf numFmtId="0" fontId="9" fillId="0" borderId="0" xfId="0" applyFont="1" applyAlignment="1">
      <alignment horizontal="left" vertical="center"/>
    </xf>
    <xf numFmtId="0" fontId="10" fillId="0" borderId="4"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5" xfId="0" applyFont="1" applyBorder="1" applyAlignment="1" applyProtection="1">
      <alignment vertical="center"/>
    </xf>
    <xf numFmtId="0" fontId="10" fillId="0" borderId="0" xfId="0" applyFont="1" applyBorder="1" applyAlignment="1" applyProtection="1">
      <alignment vertical="center"/>
    </xf>
    <xf numFmtId="0" fontId="10" fillId="0" borderId="16" xfId="0" applyFont="1" applyBorder="1" applyAlignment="1" applyProtection="1">
      <alignment vertical="center"/>
    </xf>
    <xf numFmtId="0" fontId="10" fillId="0" borderId="0" xfId="0" applyFont="1" applyAlignment="1">
      <alignment horizontal="left" vertical="center"/>
    </xf>
    <xf numFmtId="0" fontId="36" fillId="0" borderId="0" xfId="0" applyFont="1" applyAlignment="1" applyProtection="1">
      <alignment vertical="top" wrapText="1"/>
    </xf>
    <xf numFmtId="0" fontId="9" fillId="0" borderId="20" xfId="0" applyFont="1" applyBorder="1" applyAlignment="1" applyProtection="1">
      <alignment vertical="center"/>
    </xf>
    <xf numFmtId="0" fontId="9" fillId="0" borderId="21" xfId="0" applyFont="1" applyBorder="1" applyAlignment="1" applyProtection="1">
      <alignment vertical="center"/>
    </xf>
    <xf numFmtId="0" fontId="9" fillId="0" borderId="22" xfId="0" applyFont="1" applyBorder="1" applyAlignment="1" applyProtection="1">
      <alignment vertical="center"/>
    </xf>
    <xf numFmtId="0" fontId="11" fillId="0" borderId="4"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167" fontId="11" fillId="0" borderId="0" xfId="0" applyNumberFormat="1" applyFont="1" applyAlignment="1" applyProtection="1">
      <alignment vertical="center"/>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5" xfId="0" applyFont="1" applyBorder="1" applyAlignment="1" applyProtection="1">
      <alignment vertical="center"/>
    </xf>
    <xf numFmtId="0" fontId="11" fillId="0" borderId="0" xfId="0" applyFont="1" applyBorder="1" applyAlignment="1" applyProtection="1">
      <alignment vertical="center"/>
    </xf>
    <xf numFmtId="0" fontId="11" fillId="0" borderId="16" xfId="0" applyFont="1" applyBorder="1" applyAlignment="1" applyProtection="1">
      <alignment vertical="center"/>
    </xf>
    <xf numFmtId="0" fontId="11" fillId="0" borderId="0" xfId="0" applyFont="1" applyAlignment="1">
      <alignment horizontal="left" vertical="center"/>
    </xf>
    <xf numFmtId="0" fontId="37" fillId="0" borderId="23" xfId="0" applyFont="1" applyBorder="1" applyAlignment="1" applyProtection="1">
      <alignment horizontal="center" vertical="center"/>
    </xf>
    <xf numFmtId="49" fontId="37" fillId="0" borderId="23" xfId="0" applyNumberFormat="1" applyFont="1" applyBorder="1" applyAlignment="1" applyProtection="1">
      <alignment horizontal="left" vertical="center" wrapText="1"/>
    </xf>
    <xf numFmtId="0" fontId="37" fillId="0" borderId="23" xfId="0" applyFont="1" applyBorder="1" applyAlignment="1" applyProtection="1">
      <alignment horizontal="left" vertical="center" wrapText="1"/>
    </xf>
    <xf numFmtId="0" fontId="37" fillId="0" borderId="23" xfId="0" applyFont="1" applyBorder="1" applyAlignment="1" applyProtection="1">
      <alignment horizontal="center" vertical="center" wrapText="1"/>
    </xf>
    <xf numFmtId="167" fontId="37" fillId="0" borderId="23" xfId="0" applyNumberFormat="1" applyFont="1" applyBorder="1" applyAlignment="1" applyProtection="1">
      <alignment vertical="center"/>
    </xf>
    <xf numFmtId="4" fontId="37" fillId="2" borderId="23" xfId="0" applyNumberFormat="1" applyFont="1" applyFill="1" applyBorder="1" applyAlignment="1" applyProtection="1">
      <alignment vertical="center"/>
      <protection locked="0"/>
    </xf>
    <xf numFmtId="4" fontId="37" fillId="0" borderId="23" xfId="0" applyNumberFormat="1" applyFont="1" applyBorder="1" applyAlignment="1" applyProtection="1">
      <alignment vertical="center"/>
    </xf>
    <xf numFmtId="0" fontId="38" fillId="0" borderId="4" xfId="0" applyFont="1" applyBorder="1" applyAlignment="1">
      <alignment vertical="center"/>
    </xf>
    <xf numFmtId="0" fontId="37" fillId="2" borderId="15"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xf>
    <xf numFmtId="0" fontId="0" fillId="0" borderId="20" xfId="0" applyFont="1" applyBorder="1" applyAlignment="1" applyProtection="1">
      <alignment vertical="center"/>
    </xf>
    <xf numFmtId="0" fontId="0" fillId="0" borderId="21" xfId="0" applyFont="1" applyBorder="1" applyAlignment="1" applyProtection="1">
      <alignment vertical="center"/>
    </xf>
    <xf numFmtId="0" fontId="0" fillId="0" borderId="22" xfId="0" applyFont="1" applyBorder="1" applyAlignment="1" applyProtection="1">
      <alignment vertical="center"/>
    </xf>
    <xf numFmtId="0" fontId="23" fillId="2" borderId="20" xfId="0" applyFont="1" applyFill="1" applyBorder="1" applyAlignment="1" applyProtection="1">
      <alignment horizontal="left" vertical="center"/>
      <protection locked="0"/>
    </xf>
    <xf numFmtId="0" fontId="23" fillId="0" borderId="21" xfId="0" applyFont="1" applyBorder="1" applyAlignment="1" applyProtection="1">
      <alignment horizontal="center" vertical="center"/>
    </xf>
    <xf numFmtId="166" fontId="23" fillId="0" borderId="21" xfId="0" applyNumberFormat="1" applyFont="1" applyBorder="1" applyAlignment="1" applyProtection="1">
      <alignment vertical="center"/>
    </xf>
    <xf numFmtId="166" fontId="23" fillId="0" borderId="22" xfId="0" applyNumberFormat="1" applyFont="1" applyBorder="1" applyAlignment="1" applyProtection="1">
      <alignment vertical="center"/>
    </xf>
    <xf numFmtId="0" fontId="21" fillId="0" borderId="0" xfId="0" applyFont="1" applyAlignment="1" applyProtection="1">
      <alignment horizontal="left" vertical="center"/>
    </xf>
    <xf numFmtId="0" fontId="37" fillId="2" borderId="20" xfId="0" applyFont="1" applyFill="1" applyBorder="1" applyAlignment="1" applyProtection="1">
      <alignment horizontal="left" vertical="center"/>
      <protection locked="0"/>
    </xf>
    <xf numFmtId="0" fontId="37" fillId="0" borderId="21" xfId="0" applyFont="1" applyBorder="1" applyAlignment="1" applyProtection="1">
      <alignment horizontal="center" vertical="center"/>
    </xf>
    <xf numFmtId="0" fontId="0" fillId="0" borderId="0" xfId="0" applyAlignment="1">
      <alignment vertical="top"/>
    </xf>
    <xf numFmtId="0" fontId="39" fillId="0" borderId="24" xfId="0" applyFont="1" applyBorder="1" applyAlignment="1">
      <alignment vertical="center" wrapText="1"/>
    </xf>
    <xf numFmtId="0" fontId="39" fillId="0" borderId="25" xfId="0" applyFont="1" applyBorder="1" applyAlignment="1">
      <alignment vertical="center" wrapText="1"/>
    </xf>
    <xf numFmtId="0" fontId="39" fillId="0" borderId="26" xfId="0" applyFont="1" applyBorder="1" applyAlignment="1">
      <alignment vertical="center" wrapText="1"/>
    </xf>
    <xf numFmtId="0" fontId="39" fillId="0" borderId="27" xfId="0" applyFont="1" applyBorder="1" applyAlignment="1">
      <alignment horizontal="center" vertical="center" wrapText="1"/>
    </xf>
    <xf numFmtId="0" fontId="40" fillId="0" borderId="1" xfId="0" applyFont="1" applyBorder="1" applyAlignment="1">
      <alignment horizontal="center" vertical="center" wrapText="1"/>
    </xf>
    <xf numFmtId="0" fontId="39" fillId="0" borderId="28" xfId="0" applyFont="1" applyBorder="1" applyAlignment="1">
      <alignment horizontal="center" vertical="center" wrapText="1"/>
    </xf>
    <xf numFmtId="0" fontId="39" fillId="0" borderId="27" xfId="0" applyFont="1" applyBorder="1" applyAlignment="1">
      <alignment vertical="center" wrapText="1"/>
    </xf>
    <xf numFmtId="0" fontId="41" fillId="0" borderId="29" xfId="0" applyFont="1" applyBorder="1" applyAlignment="1">
      <alignment horizontal="left" wrapText="1"/>
    </xf>
    <xf numFmtId="0" fontId="39" fillId="0" borderId="28" xfId="0" applyFont="1" applyBorder="1" applyAlignment="1">
      <alignment vertical="center" wrapText="1"/>
    </xf>
    <xf numFmtId="0" fontId="41" fillId="0" borderId="1" xfId="0" applyFont="1" applyBorder="1" applyAlignment="1">
      <alignment horizontal="left" vertical="center" wrapText="1"/>
    </xf>
    <xf numFmtId="0" fontId="42" fillId="0" borderId="1" xfId="0" applyFont="1" applyBorder="1" applyAlignment="1">
      <alignment horizontal="left" vertical="center" wrapText="1"/>
    </xf>
    <xf numFmtId="0" fontId="42" fillId="0" borderId="27" xfId="0" applyFont="1" applyBorder="1" applyAlignment="1">
      <alignment vertical="center" wrapText="1"/>
    </xf>
    <xf numFmtId="0" fontId="42" fillId="0" borderId="1" xfId="0" applyFont="1" applyBorder="1" applyAlignment="1">
      <alignment vertical="center" wrapText="1"/>
    </xf>
    <xf numFmtId="0" fontId="42" fillId="0" borderId="1" xfId="0" applyFont="1" applyBorder="1" applyAlignment="1">
      <alignment horizontal="left" vertical="center"/>
    </xf>
    <xf numFmtId="0" fontId="42" fillId="0" borderId="1" xfId="0" applyFont="1" applyBorder="1" applyAlignment="1">
      <alignment vertical="center"/>
    </xf>
    <xf numFmtId="49" fontId="42" fillId="0" borderId="1" xfId="0" applyNumberFormat="1" applyFont="1" applyBorder="1" applyAlignment="1">
      <alignment horizontal="left" vertical="center" wrapText="1"/>
    </xf>
    <xf numFmtId="49" fontId="42" fillId="0" borderId="1" xfId="0" applyNumberFormat="1" applyFont="1" applyBorder="1" applyAlignment="1">
      <alignment vertical="center" wrapText="1"/>
    </xf>
    <xf numFmtId="0" fontId="39" fillId="0" borderId="30" xfId="0" applyFont="1" applyBorder="1" applyAlignment="1">
      <alignment vertical="center" wrapText="1"/>
    </xf>
    <xf numFmtId="0" fontId="43" fillId="0" borderId="29" xfId="0" applyFont="1" applyBorder="1" applyAlignment="1">
      <alignment vertical="center" wrapText="1"/>
    </xf>
    <xf numFmtId="0" fontId="39" fillId="0" borderId="31" xfId="0" applyFont="1" applyBorder="1" applyAlignment="1">
      <alignment vertical="center" wrapText="1"/>
    </xf>
    <xf numFmtId="0" fontId="39" fillId="0" borderId="1" xfId="0" applyFont="1" applyBorder="1" applyAlignment="1">
      <alignment vertical="top"/>
    </xf>
    <xf numFmtId="0" fontId="39" fillId="0" borderId="0" xfId="0" applyFont="1" applyAlignment="1">
      <alignment vertical="top"/>
    </xf>
    <xf numFmtId="0" fontId="39" fillId="0" borderId="24" xfId="0" applyFont="1" applyBorder="1" applyAlignment="1">
      <alignment horizontal="left" vertical="center"/>
    </xf>
    <xf numFmtId="0" fontId="39" fillId="0" borderId="25" xfId="0" applyFont="1" applyBorder="1" applyAlignment="1">
      <alignment horizontal="left" vertical="center"/>
    </xf>
    <xf numFmtId="0" fontId="39" fillId="0" borderId="26" xfId="0" applyFont="1" applyBorder="1" applyAlignment="1">
      <alignment horizontal="left" vertical="center"/>
    </xf>
    <xf numFmtId="0" fontId="39" fillId="0" borderId="27" xfId="0" applyFont="1" applyBorder="1" applyAlignment="1">
      <alignment horizontal="left" vertical="center"/>
    </xf>
    <xf numFmtId="0" fontId="40" fillId="0" borderId="1" xfId="0" applyFont="1" applyBorder="1" applyAlignment="1">
      <alignment horizontal="center" vertical="center"/>
    </xf>
    <xf numFmtId="0" fontId="39" fillId="0" borderId="28" xfId="0" applyFont="1" applyBorder="1" applyAlignment="1">
      <alignment horizontal="left" vertical="center"/>
    </xf>
    <xf numFmtId="0" fontId="41" fillId="0" borderId="1" xfId="0" applyFont="1" applyBorder="1" applyAlignment="1">
      <alignment horizontal="left" vertical="center"/>
    </xf>
    <xf numFmtId="0" fontId="44" fillId="0" borderId="0" xfId="0" applyFont="1" applyAlignment="1">
      <alignment horizontal="left" vertical="center"/>
    </xf>
    <xf numFmtId="0" fontId="41" fillId="0" borderId="29" xfId="0" applyFont="1" applyBorder="1" applyAlignment="1">
      <alignment horizontal="left" vertical="center"/>
    </xf>
    <xf numFmtId="0" fontId="41" fillId="0" borderId="29" xfId="0" applyFont="1" applyBorder="1" applyAlignment="1">
      <alignment horizontal="center" vertical="center"/>
    </xf>
    <xf numFmtId="0" fontId="44" fillId="0" borderId="29" xfId="0" applyFont="1" applyBorder="1" applyAlignment="1">
      <alignment horizontal="left" vertical="center"/>
    </xf>
    <xf numFmtId="0" fontId="45" fillId="0" borderId="1" xfId="0" applyFont="1" applyBorder="1" applyAlignment="1">
      <alignment horizontal="left" vertical="center"/>
    </xf>
    <xf numFmtId="0" fontId="42" fillId="0" borderId="0" xfId="0" applyFont="1" applyAlignment="1">
      <alignment horizontal="left" vertical="center"/>
    </xf>
    <xf numFmtId="0" fontId="42" fillId="0" borderId="1" xfId="0" applyFont="1" applyBorder="1" applyAlignment="1">
      <alignment horizontal="center" vertical="center"/>
    </xf>
    <xf numFmtId="0" fontId="42" fillId="0" borderId="27" xfId="0" applyFont="1" applyBorder="1" applyAlignment="1">
      <alignment horizontal="left" vertical="center"/>
    </xf>
    <xf numFmtId="0" fontId="42" fillId="0" borderId="1" xfId="0" applyFont="1" applyFill="1" applyBorder="1" applyAlignment="1">
      <alignment horizontal="left" vertical="center"/>
    </xf>
    <xf numFmtId="0" fontId="42" fillId="0" borderId="1" xfId="0" applyFont="1" applyFill="1" applyBorder="1" applyAlignment="1">
      <alignment horizontal="center" vertical="center"/>
    </xf>
    <xf numFmtId="0" fontId="39" fillId="0" borderId="30" xfId="0" applyFont="1" applyBorder="1" applyAlignment="1">
      <alignment horizontal="left" vertical="center"/>
    </xf>
    <xf numFmtId="0" fontId="43" fillId="0" borderId="29" xfId="0" applyFont="1" applyBorder="1" applyAlignment="1">
      <alignment horizontal="left" vertical="center"/>
    </xf>
    <xf numFmtId="0" fontId="39" fillId="0" borderId="31" xfId="0" applyFont="1" applyBorder="1" applyAlignment="1">
      <alignment horizontal="left" vertical="center"/>
    </xf>
    <xf numFmtId="0" fontId="39" fillId="0" borderId="1" xfId="0" applyFont="1" applyBorder="1" applyAlignment="1">
      <alignment horizontal="left" vertical="center"/>
    </xf>
    <xf numFmtId="0" fontId="43" fillId="0" borderId="1" xfId="0" applyFont="1" applyBorder="1" applyAlignment="1">
      <alignment horizontal="left" vertical="center"/>
    </xf>
    <xf numFmtId="0" fontId="44" fillId="0" borderId="1" xfId="0" applyFont="1" applyBorder="1" applyAlignment="1">
      <alignment horizontal="left" vertical="center"/>
    </xf>
    <xf numFmtId="0" fontId="42" fillId="0" borderId="29" xfId="0" applyFont="1" applyBorder="1" applyAlignment="1">
      <alignment horizontal="left" vertical="center"/>
    </xf>
    <xf numFmtId="0" fontId="39" fillId="0" borderId="1" xfId="0" applyFont="1" applyBorder="1" applyAlignment="1">
      <alignment horizontal="left" vertical="center" wrapText="1"/>
    </xf>
    <xf numFmtId="0" fontId="42" fillId="0" borderId="1" xfId="0" applyFont="1" applyBorder="1" applyAlignment="1">
      <alignment horizontal="center" vertical="center" wrapText="1"/>
    </xf>
    <xf numFmtId="0" fontId="39" fillId="0" borderId="24" xfId="0" applyFont="1" applyBorder="1" applyAlignment="1">
      <alignment horizontal="left" vertical="center" wrapText="1"/>
    </xf>
    <xf numFmtId="0" fontId="39" fillId="0" borderId="25" xfId="0" applyFont="1" applyBorder="1" applyAlignment="1">
      <alignment horizontal="left" vertical="center" wrapText="1"/>
    </xf>
    <xf numFmtId="0" fontId="39" fillId="0" borderId="26" xfId="0" applyFont="1" applyBorder="1" applyAlignment="1">
      <alignment horizontal="left" vertical="center" wrapText="1"/>
    </xf>
    <xf numFmtId="0" fontId="39" fillId="0" borderId="27" xfId="0" applyFont="1" applyBorder="1" applyAlignment="1">
      <alignment horizontal="left" vertical="center" wrapText="1"/>
    </xf>
    <xf numFmtId="0" fontId="39" fillId="0" borderId="28"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42" fillId="0" borderId="27" xfId="0" applyFont="1" applyBorder="1" applyAlignment="1">
      <alignment horizontal="left" vertical="center" wrapText="1"/>
    </xf>
    <xf numFmtId="0" fontId="42" fillId="0" borderId="28" xfId="0" applyFont="1" applyBorder="1" applyAlignment="1">
      <alignment horizontal="left" vertical="center" wrapText="1"/>
    </xf>
    <xf numFmtId="0" fontId="42" fillId="0" borderId="28" xfId="0" applyFont="1" applyBorder="1" applyAlignment="1">
      <alignment horizontal="left" vertical="center"/>
    </xf>
    <xf numFmtId="0" fontId="42" fillId="0" borderId="30" xfId="0" applyFont="1" applyBorder="1" applyAlignment="1">
      <alignment horizontal="left" vertical="center" wrapText="1"/>
    </xf>
    <xf numFmtId="0" fontId="42" fillId="0" borderId="29" xfId="0" applyFont="1" applyBorder="1" applyAlignment="1">
      <alignment horizontal="left" vertical="center" wrapText="1"/>
    </xf>
    <xf numFmtId="0" fontId="42" fillId="0" borderId="31" xfId="0" applyFont="1" applyBorder="1" applyAlignment="1">
      <alignment horizontal="left" vertical="center" wrapText="1"/>
    </xf>
    <xf numFmtId="0" fontId="42" fillId="0" borderId="1" xfId="0" applyFont="1" applyBorder="1" applyAlignment="1">
      <alignment horizontal="left" vertical="top"/>
    </xf>
    <xf numFmtId="0" fontId="42" fillId="0" borderId="1" xfId="0" applyFont="1" applyBorder="1" applyAlignment="1">
      <alignment horizontal="center" vertical="top"/>
    </xf>
    <xf numFmtId="0" fontId="42" fillId="0" borderId="30" xfId="0" applyFont="1" applyBorder="1" applyAlignment="1">
      <alignment horizontal="left" vertical="center"/>
    </xf>
    <xf numFmtId="0" fontId="42" fillId="0" borderId="31" xfId="0" applyFont="1" applyBorder="1" applyAlignment="1">
      <alignment horizontal="left" vertical="center"/>
    </xf>
    <xf numFmtId="0" fontId="44" fillId="0" borderId="0" xfId="0" applyFont="1" applyAlignment="1">
      <alignment vertical="center"/>
    </xf>
    <xf numFmtId="0" fontId="41" fillId="0" borderId="1" xfId="0" applyFont="1" applyBorder="1" applyAlignment="1">
      <alignment vertical="center"/>
    </xf>
    <xf numFmtId="0" fontId="44" fillId="0" borderId="29" xfId="0" applyFont="1" applyBorder="1" applyAlignment="1">
      <alignment vertical="center"/>
    </xf>
    <xf numFmtId="0" fontId="41" fillId="0" borderId="29" xfId="0" applyFont="1" applyBorder="1" applyAlignment="1">
      <alignment vertical="center"/>
    </xf>
    <xf numFmtId="0" fontId="0" fillId="0" borderId="1" xfId="0" applyBorder="1" applyAlignment="1">
      <alignment vertical="top"/>
    </xf>
    <xf numFmtId="49" fontId="42" fillId="0" borderId="1" xfId="0" applyNumberFormat="1" applyFont="1" applyBorder="1" applyAlignment="1">
      <alignment horizontal="left" vertical="center"/>
    </xf>
    <xf numFmtId="0" fontId="0" fillId="0" borderId="29" xfId="0" applyBorder="1" applyAlignment="1">
      <alignment vertical="top"/>
    </xf>
    <xf numFmtId="0" fontId="41" fillId="0" borderId="29" xfId="0" applyFont="1" applyBorder="1" applyAlignment="1">
      <alignment horizontal="left"/>
    </xf>
    <xf numFmtId="0" fontId="44" fillId="0" borderId="29" xfId="0" applyFont="1" applyBorder="1" applyAlignment="1"/>
    <xf numFmtId="0" fontId="39" fillId="0" borderId="27" xfId="0" applyFont="1" applyBorder="1" applyAlignment="1">
      <alignment vertical="top"/>
    </xf>
    <xf numFmtId="0" fontId="39" fillId="0" borderId="28" xfId="0" applyFont="1" applyBorder="1" applyAlignment="1">
      <alignment vertical="top"/>
    </xf>
    <xf numFmtId="0" fontId="39" fillId="0" borderId="1" xfId="0" applyFont="1" applyBorder="1" applyAlignment="1">
      <alignment horizontal="center" vertical="center"/>
    </xf>
    <xf numFmtId="0" fontId="39" fillId="0" borderId="1" xfId="0" applyFont="1" applyBorder="1" applyAlignment="1">
      <alignment horizontal="left" vertical="top"/>
    </xf>
    <xf numFmtId="0" fontId="39" fillId="0" borderId="30" xfId="0" applyFont="1" applyBorder="1" applyAlignment="1">
      <alignment vertical="top"/>
    </xf>
    <xf numFmtId="0" fontId="39" fillId="0" borderId="29" xfId="0" applyFont="1" applyBorder="1" applyAlignment="1">
      <alignment vertical="top"/>
    </xf>
    <xf numFmtId="0" fontId="39" fillId="0" borderId="31" xfId="0" applyFont="1" applyBorder="1" applyAlignment="1">
      <alignment vertical="top"/>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theme" Target="theme/theme1.xml" /><Relationship Id="rId14" Type="http://schemas.openxmlformats.org/officeDocument/2006/relationships/calcChain" Target="calcChain.xml" /><Relationship Id="rId15"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0.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5.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6.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7.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8.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9.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59080" cy="25908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0.xml><?xml version="1.0" encoding="utf-8"?>
<xdr:wsDr xmlns:xdr="http://schemas.openxmlformats.org/drawingml/2006/spreadsheetDrawing" xmlns:a="http://schemas.openxmlformats.org/drawingml/2006/main">
  <xdr:absoluteAnchor>
    <xdr:pos x="0" y="0"/>
    <xdr:ext cx="259080" cy="25908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59080" cy="25908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59080" cy="25908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59080" cy="25908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59080" cy="25908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59080" cy="25908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59080" cy="25908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59080" cy="25908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9.xml><?xml version="1.0" encoding="utf-8"?>
<xdr:wsDr xmlns:xdr="http://schemas.openxmlformats.org/drawingml/2006/spreadsheetDrawing" xmlns:a="http://schemas.openxmlformats.org/drawingml/2006/main">
  <xdr:absoluteAnchor>
    <xdr:pos x="0" y="0"/>
    <xdr:ext cx="259080" cy="25908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10.xml.rels>&#65279;<?xml version="1.0" encoding="utf-8"?><Relationships xmlns="http://schemas.openxmlformats.org/package/2006/relationships"><Relationship Id="rId1" Type="http://schemas.openxmlformats.org/officeDocument/2006/relationships/drawing" Target="../drawings/drawing10.xml" /></Relationships>
</file>

<file path=xl/worksheets/_rels/sheet11.xml.rels>&#65279;<?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drawing" Target="../drawings/drawing3.xml" /></Relationships>
</file>

<file path=xl/worksheets/_rels/sheet4.xml.rels>&#65279;<?xml version="1.0" encoding="utf-8"?><Relationships xmlns="http://schemas.openxmlformats.org/package/2006/relationships"><Relationship Id="rId1" Type="http://schemas.openxmlformats.org/officeDocument/2006/relationships/drawing" Target="../drawings/drawing4.xml" /></Relationships>
</file>

<file path=xl/worksheets/_rels/sheet5.xml.rels>&#65279;<?xml version="1.0" encoding="utf-8"?><Relationships xmlns="http://schemas.openxmlformats.org/package/2006/relationships"><Relationship Id="rId1" Type="http://schemas.openxmlformats.org/officeDocument/2006/relationships/drawing" Target="../drawings/drawing5.xml" /></Relationships>
</file>

<file path=xl/worksheets/_rels/sheet6.xml.rels>&#65279;<?xml version="1.0" encoding="utf-8"?><Relationships xmlns="http://schemas.openxmlformats.org/package/2006/relationships"><Relationship Id="rId1" Type="http://schemas.openxmlformats.org/officeDocument/2006/relationships/drawing" Target="../drawings/drawing6.xml" /></Relationships>
</file>

<file path=xl/worksheets/_rels/sheet7.xml.rels>&#65279;<?xml version="1.0" encoding="utf-8"?><Relationships xmlns="http://schemas.openxmlformats.org/package/2006/relationships"><Relationship Id="rId1" Type="http://schemas.openxmlformats.org/officeDocument/2006/relationships/drawing" Target="../drawings/drawing7.xml" /></Relationships>
</file>

<file path=xl/worksheets/_rels/sheet8.xml.rels>&#65279;<?xml version="1.0" encoding="utf-8"?><Relationships xmlns="http://schemas.openxmlformats.org/package/2006/relationships"><Relationship Id="rId1" Type="http://schemas.openxmlformats.org/officeDocument/2006/relationships/drawing" Target="../drawings/drawing8.xml" /></Relationships>
</file>

<file path=xl/worksheets/_rels/sheet9.xml.rels>&#65279;<?xml version="1.0" encoding="utf-8"?><Relationships xmlns="http://schemas.openxmlformats.org/package/2006/relationships"><Relationship Id="rId1" Type="http://schemas.openxmlformats.org/officeDocument/2006/relationships/drawing" Target="../drawings/drawing9.xml"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sheetViews>
  <cols>
    <col min="1" max="1" width="7.14" customWidth="1"/>
    <col min="2" max="2" width="1.43" customWidth="1"/>
    <col min="3" max="3" width="3.57" customWidth="1"/>
    <col min="4" max="4" width="2.29" customWidth="1"/>
    <col min="5" max="5" width="2.29" customWidth="1"/>
    <col min="6" max="6" width="2.29" customWidth="1"/>
    <col min="7" max="7" width="2.29" customWidth="1"/>
    <col min="8" max="8" width="2.29" customWidth="1"/>
    <col min="9" max="9" width="2.29" customWidth="1"/>
    <col min="10" max="10" width="2.29" customWidth="1"/>
    <col min="11" max="11" width="2.29" customWidth="1"/>
    <col min="12" max="12" width="2.29" customWidth="1"/>
    <col min="13" max="13" width="2.29" customWidth="1"/>
    <col min="14" max="14" width="2.29" customWidth="1"/>
    <col min="15" max="15" width="2.29" customWidth="1"/>
    <col min="16" max="16" width="2.29" customWidth="1"/>
    <col min="17" max="17" width="2.29" customWidth="1"/>
    <col min="18" max="18" width="2.29" customWidth="1"/>
    <col min="19" max="19" width="2.29" customWidth="1"/>
    <col min="20" max="20" width="2.29" customWidth="1"/>
    <col min="21" max="21" width="2.29" customWidth="1"/>
    <col min="22" max="22" width="2.29" customWidth="1"/>
    <col min="23" max="23" width="2.29" customWidth="1"/>
    <col min="24" max="24" width="2.29" customWidth="1"/>
    <col min="25" max="25" width="2.29" customWidth="1"/>
    <col min="26" max="26" width="2.29" customWidth="1"/>
    <col min="27" max="27" width="2.29" customWidth="1"/>
    <col min="28" max="28" width="2.29" customWidth="1"/>
    <col min="29" max="29" width="2.29" customWidth="1"/>
    <col min="30" max="30" width="2.29" customWidth="1"/>
    <col min="31" max="31" width="2.29" customWidth="1"/>
    <col min="32" max="32" width="2.29" customWidth="1"/>
    <col min="33" max="33" width="2.29" customWidth="1"/>
    <col min="34" max="34" width="2.86" customWidth="1"/>
    <col min="35" max="35" width="27.14" customWidth="1"/>
    <col min="36" max="36" width="2.14" customWidth="1"/>
    <col min="37" max="37" width="2.14" customWidth="1"/>
    <col min="38" max="38" width="7.14" customWidth="1"/>
    <col min="39" max="39" width="2.86" customWidth="1"/>
    <col min="40" max="40" width="11.43" customWidth="1"/>
    <col min="41" max="41" width="6.43" customWidth="1"/>
    <col min="42" max="42" width="3.57" customWidth="1"/>
    <col min="43" max="43" width="13.43" customWidth="1"/>
    <col min="44" max="44" width="11.71" customWidth="1"/>
    <col min="45" max="45" width="22.14" hidden="1" customWidth="1"/>
    <col min="46" max="46" width="22.14" hidden="1" customWidth="1"/>
    <col min="47" max="47" width="22.14" hidden="1" customWidth="1"/>
    <col min="48" max="48" width="18.57" hidden="1" customWidth="1"/>
    <col min="49" max="49" width="18.57" hidden="1" customWidth="1"/>
    <col min="50" max="50" width="21.43" hidden="1" customWidth="1"/>
    <col min="51" max="51" width="21.43" hidden="1" customWidth="1"/>
    <col min="52" max="52" width="18.57" hidden="1" customWidth="1"/>
    <col min="53" max="53" width="16.43" hidden="1" customWidth="1"/>
    <col min="54" max="54" width="21.43" hidden="1" customWidth="1"/>
    <col min="55" max="55" width="18.57" hidden="1" customWidth="1"/>
    <col min="56" max="56" width="16.43" hidden="1" customWidth="1"/>
    <col min="57" max="57" width="57" customWidth="1"/>
    <col min="71" max="71" width="9.14" hidden="1"/>
    <col min="72" max="72" width="9.14" hidden="1"/>
    <col min="73" max="73" width="9.14" hidden="1"/>
    <col min="74" max="74" width="9.14" hidden="1"/>
    <col min="75" max="75" width="9.14" hidden="1"/>
    <col min="76" max="76" width="9.14" hidden="1"/>
    <col min="77" max="77" width="9.14" hidden="1"/>
    <col min="78" max="78" width="9.14" hidden="1"/>
    <col min="79" max="79" width="9.14" hidden="1"/>
    <col min="80" max="80" width="9.14" hidden="1"/>
    <col min="81" max="81" width="9.14" hidden="1"/>
    <col min="82" max="82" width="9.14" hidden="1"/>
    <col min="83" max="83" width="9.14" hidden="1"/>
    <col min="84" max="84" width="9.14" hidden="1"/>
    <col min="85" max="85" width="9.14" hidden="1"/>
    <col min="86" max="86" width="9.14" hidden="1"/>
    <col min="87" max="87" width="9.14" hidden="1"/>
    <col min="88" max="88" width="9.14" hidden="1"/>
    <col min="89" max="89" width="9.14" hidden="1"/>
    <col min="90" max="90" width="9.14" hidden="1"/>
    <col min="91" max="91" width="9.14" hidden="1"/>
  </cols>
  <sheetData>
    <row r="1">
      <c r="A1" s="16" t="s">
        <v>0</v>
      </c>
      <c r="AZ1" s="16" t="s">
        <v>1</v>
      </c>
      <c r="BA1" s="16" t="s">
        <v>2</v>
      </c>
      <c r="BB1" s="16" t="s">
        <v>3</v>
      </c>
      <c r="BT1" s="16" t="s">
        <v>4</v>
      </c>
      <c r="BU1" s="16" t="s">
        <v>4</v>
      </c>
      <c r="BV1" s="16" t="s">
        <v>5</v>
      </c>
    </row>
    <row r="2" ht="36.96" customHeight="1">
      <c r="AR2"/>
      <c r="BS2" s="17" t="s">
        <v>6</v>
      </c>
      <c r="BT2" s="17" t="s">
        <v>7</v>
      </c>
    </row>
    <row r="3" ht="6.96"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ht="24.96"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ht="12" customHeight="1">
      <c r="B5" s="21"/>
      <c r="C5" s="22"/>
      <c r="D5" s="26" t="s">
        <v>13</v>
      </c>
      <c r="E5" s="22"/>
      <c r="F5" s="22"/>
      <c r="G5" s="22"/>
      <c r="H5" s="22"/>
      <c r="I5" s="22"/>
      <c r="J5" s="22"/>
      <c r="K5" s="27" t="s">
        <v>14</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E5" s="28" t="s">
        <v>15</v>
      </c>
      <c r="BS5" s="17" t="s">
        <v>6</v>
      </c>
    </row>
    <row r="6" ht="36.96" customHeight="1">
      <c r="B6" s="21"/>
      <c r="C6" s="22"/>
      <c r="D6" s="29" t="s">
        <v>16</v>
      </c>
      <c r="E6" s="22"/>
      <c r="F6" s="22"/>
      <c r="G6" s="22"/>
      <c r="H6" s="22"/>
      <c r="I6" s="22"/>
      <c r="J6" s="22"/>
      <c r="K6" s="30" t="s">
        <v>17</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E6" s="31"/>
      <c r="BS6" s="17" t="s">
        <v>6</v>
      </c>
    </row>
    <row r="7" ht="12" customHeight="1">
      <c r="B7" s="21"/>
      <c r="C7" s="22"/>
      <c r="D7" s="32" t="s">
        <v>18</v>
      </c>
      <c r="E7" s="22"/>
      <c r="F7" s="22"/>
      <c r="G7" s="22"/>
      <c r="H7" s="22"/>
      <c r="I7" s="22"/>
      <c r="J7" s="22"/>
      <c r="K7" s="27" t="s">
        <v>19</v>
      </c>
      <c r="L7" s="22"/>
      <c r="M7" s="22"/>
      <c r="N7" s="22"/>
      <c r="O7" s="22"/>
      <c r="P7" s="22"/>
      <c r="Q7" s="22"/>
      <c r="R7" s="22"/>
      <c r="S7" s="22"/>
      <c r="T7" s="22"/>
      <c r="U7" s="22"/>
      <c r="V7" s="22"/>
      <c r="W7" s="22"/>
      <c r="X7" s="22"/>
      <c r="Y7" s="22"/>
      <c r="Z7" s="22"/>
      <c r="AA7" s="22"/>
      <c r="AB7" s="22"/>
      <c r="AC7" s="22"/>
      <c r="AD7" s="22"/>
      <c r="AE7" s="22"/>
      <c r="AF7" s="22"/>
      <c r="AG7" s="22"/>
      <c r="AH7" s="22"/>
      <c r="AI7" s="22"/>
      <c r="AJ7" s="22"/>
      <c r="AK7" s="32" t="s">
        <v>20</v>
      </c>
      <c r="AL7" s="22"/>
      <c r="AM7" s="22"/>
      <c r="AN7" s="27" t="s">
        <v>19</v>
      </c>
      <c r="AO7" s="22"/>
      <c r="AP7" s="22"/>
      <c r="AQ7" s="22"/>
      <c r="AR7" s="20"/>
      <c r="BE7" s="31"/>
      <c r="BS7" s="17" t="s">
        <v>6</v>
      </c>
    </row>
    <row r="8" ht="12" customHeight="1">
      <c r="B8" s="21"/>
      <c r="C8" s="22"/>
      <c r="D8" s="32" t="s">
        <v>21</v>
      </c>
      <c r="E8" s="22"/>
      <c r="F8" s="22"/>
      <c r="G8" s="22"/>
      <c r="H8" s="22"/>
      <c r="I8" s="22"/>
      <c r="J8" s="22"/>
      <c r="K8" s="27" t="s">
        <v>22</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23</v>
      </c>
      <c r="AL8" s="22"/>
      <c r="AM8" s="22"/>
      <c r="AN8" s="33" t="s">
        <v>24</v>
      </c>
      <c r="AO8" s="22"/>
      <c r="AP8" s="22"/>
      <c r="AQ8" s="22"/>
      <c r="AR8" s="20"/>
      <c r="BE8" s="31"/>
      <c r="BS8" s="17" t="s">
        <v>6</v>
      </c>
    </row>
    <row r="9" ht="14.4"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1"/>
      <c r="BS9" s="17" t="s">
        <v>6</v>
      </c>
    </row>
    <row r="10" ht="12" customHeight="1">
      <c r="B10" s="21"/>
      <c r="C10" s="22"/>
      <c r="D10" s="32" t="s">
        <v>25</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26</v>
      </c>
      <c r="AL10" s="22"/>
      <c r="AM10" s="22"/>
      <c r="AN10" s="27" t="s">
        <v>19</v>
      </c>
      <c r="AO10" s="22"/>
      <c r="AP10" s="22"/>
      <c r="AQ10" s="22"/>
      <c r="AR10" s="20"/>
      <c r="BE10" s="31"/>
      <c r="BS10" s="17" t="s">
        <v>6</v>
      </c>
    </row>
    <row r="11" ht="18.48" customHeight="1">
      <c r="B11" s="21"/>
      <c r="C11" s="22"/>
      <c r="D11" s="22"/>
      <c r="E11" s="27" t="s">
        <v>27</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28</v>
      </c>
      <c r="AL11" s="22"/>
      <c r="AM11" s="22"/>
      <c r="AN11" s="27" t="s">
        <v>19</v>
      </c>
      <c r="AO11" s="22"/>
      <c r="AP11" s="22"/>
      <c r="AQ11" s="22"/>
      <c r="AR11" s="20"/>
      <c r="BE11" s="31"/>
      <c r="BS11" s="17" t="s">
        <v>6</v>
      </c>
    </row>
    <row r="12" ht="6.96"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
      <c r="BS12" s="17" t="s">
        <v>6</v>
      </c>
    </row>
    <row r="13" ht="12" customHeight="1">
      <c r="B13" s="21"/>
      <c r="C13" s="22"/>
      <c r="D13" s="32" t="s">
        <v>29</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26</v>
      </c>
      <c r="AL13" s="22"/>
      <c r="AM13" s="22"/>
      <c r="AN13" s="34" t="s">
        <v>30</v>
      </c>
      <c r="AO13" s="22"/>
      <c r="AP13" s="22"/>
      <c r="AQ13" s="22"/>
      <c r="AR13" s="20"/>
      <c r="BE13" s="31"/>
      <c r="BS13" s="17" t="s">
        <v>6</v>
      </c>
    </row>
    <row r="14">
      <c r="B14" s="21"/>
      <c r="C14" s="22"/>
      <c r="D14" s="22"/>
      <c r="E14" s="34" t="s">
        <v>30</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2" t="s">
        <v>28</v>
      </c>
      <c r="AL14" s="22"/>
      <c r="AM14" s="22"/>
      <c r="AN14" s="34" t="s">
        <v>30</v>
      </c>
      <c r="AO14" s="22"/>
      <c r="AP14" s="22"/>
      <c r="AQ14" s="22"/>
      <c r="AR14" s="20"/>
      <c r="BE14" s="31"/>
      <c r="BS14" s="17" t="s">
        <v>6</v>
      </c>
    </row>
    <row r="15" ht="6.96"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
      <c r="BS15" s="17" t="s">
        <v>4</v>
      </c>
    </row>
    <row r="16" ht="12" customHeight="1">
      <c r="B16" s="21"/>
      <c r="C16" s="22"/>
      <c r="D16" s="32" t="s">
        <v>31</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26</v>
      </c>
      <c r="AL16" s="22"/>
      <c r="AM16" s="22"/>
      <c r="AN16" s="27" t="s">
        <v>19</v>
      </c>
      <c r="AO16" s="22"/>
      <c r="AP16" s="22"/>
      <c r="AQ16" s="22"/>
      <c r="AR16" s="20"/>
      <c r="BE16" s="31"/>
      <c r="BS16" s="17" t="s">
        <v>4</v>
      </c>
    </row>
    <row r="17" ht="18.48" customHeight="1">
      <c r="B17" s="21"/>
      <c r="C17" s="22"/>
      <c r="D17" s="22"/>
      <c r="E17" s="27" t="s">
        <v>32</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28</v>
      </c>
      <c r="AL17" s="22"/>
      <c r="AM17" s="22"/>
      <c r="AN17" s="27" t="s">
        <v>19</v>
      </c>
      <c r="AO17" s="22"/>
      <c r="AP17" s="22"/>
      <c r="AQ17" s="22"/>
      <c r="AR17" s="20"/>
      <c r="BE17" s="31"/>
      <c r="BS17" s="17" t="s">
        <v>33</v>
      </c>
    </row>
    <row r="18" ht="6.96"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
      <c r="BS18" s="17" t="s">
        <v>6</v>
      </c>
    </row>
    <row r="19" ht="12" customHeight="1">
      <c r="B19" s="21"/>
      <c r="C19" s="22"/>
      <c r="D19" s="32" t="s">
        <v>34</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26</v>
      </c>
      <c r="AL19" s="22"/>
      <c r="AM19" s="22"/>
      <c r="AN19" s="27" t="s">
        <v>19</v>
      </c>
      <c r="AO19" s="22"/>
      <c r="AP19" s="22"/>
      <c r="AQ19" s="22"/>
      <c r="AR19" s="20"/>
      <c r="BE19" s="31"/>
      <c r="BS19" s="17" t="s">
        <v>6</v>
      </c>
    </row>
    <row r="20" ht="18.48" customHeight="1">
      <c r="B20" s="21"/>
      <c r="C20" s="22"/>
      <c r="D20" s="22"/>
      <c r="E20" s="27" t="s">
        <v>35</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28</v>
      </c>
      <c r="AL20" s="22"/>
      <c r="AM20" s="22"/>
      <c r="AN20" s="27" t="s">
        <v>19</v>
      </c>
      <c r="AO20" s="22"/>
      <c r="AP20" s="22"/>
      <c r="AQ20" s="22"/>
      <c r="AR20" s="20"/>
      <c r="BE20" s="31"/>
      <c r="BS20" s="17" t="s">
        <v>4</v>
      </c>
    </row>
    <row r="21" ht="6.96"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
    </row>
    <row r="22" ht="12" customHeight="1">
      <c r="B22" s="21"/>
      <c r="C22" s="22"/>
      <c r="D22" s="32" t="s">
        <v>36</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
    </row>
    <row r="23" ht="60" customHeight="1">
      <c r="B23" s="21"/>
      <c r="C23" s="22"/>
      <c r="D23" s="22"/>
      <c r="E23" s="36" t="s">
        <v>37</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22"/>
      <c r="AP23" s="22"/>
      <c r="AQ23" s="22"/>
      <c r="AR23" s="20"/>
      <c r="BE23" s="31"/>
    </row>
    <row r="24" ht="6.96"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
    </row>
    <row r="25" ht="6.96" customHeight="1">
      <c r="B25" s="21"/>
      <c r="C25" s="22"/>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22"/>
      <c r="AQ25" s="22"/>
      <c r="AR25" s="20"/>
      <c r="BE25" s="31"/>
    </row>
    <row r="26" s="1" customFormat="1" ht="25.92" customHeight="1">
      <c r="B26" s="38"/>
      <c r="C26" s="39"/>
      <c r="D26" s="40" t="s">
        <v>38</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2">
        <f>ROUND(AG54,2)</f>
        <v>0</v>
      </c>
      <c r="AL26" s="41"/>
      <c r="AM26" s="41"/>
      <c r="AN26" s="41"/>
      <c r="AO26" s="41"/>
      <c r="AP26" s="39"/>
      <c r="AQ26" s="39"/>
      <c r="AR26" s="43"/>
      <c r="BE26" s="31"/>
    </row>
    <row r="27" s="1" customFormat="1" ht="6.96" customHeight="1">
      <c r="B27" s="38"/>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43"/>
      <c r="BE27" s="31"/>
    </row>
    <row r="28" s="1" customFormat="1">
      <c r="B28" s="38"/>
      <c r="C28" s="39"/>
      <c r="D28" s="39"/>
      <c r="E28" s="39"/>
      <c r="F28" s="39"/>
      <c r="G28" s="39"/>
      <c r="H28" s="39"/>
      <c r="I28" s="39"/>
      <c r="J28" s="39"/>
      <c r="K28" s="39"/>
      <c r="L28" s="44" t="s">
        <v>39</v>
      </c>
      <c r="M28" s="44"/>
      <c r="N28" s="44"/>
      <c r="O28" s="44"/>
      <c r="P28" s="44"/>
      <c r="Q28" s="39"/>
      <c r="R28" s="39"/>
      <c r="S28" s="39"/>
      <c r="T28" s="39"/>
      <c r="U28" s="39"/>
      <c r="V28" s="39"/>
      <c r="W28" s="44" t="s">
        <v>40</v>
      </c>
      <c r="X28" s="44"/>
      <c r="Y28" s="44"/>
      <c r="Z28" s="44"/>
      <c r="AA28" s="44"/>
      <c r="AB28" s="44"/>
      <c r="AC28" s="44"/>
      <c r="AD28" s="44"/>
      <c r="AE28" s="44"/>
      <c r="AF28" s="39"/>
      <c r="AG28" s="39"/>
      <c r="AH28" s="39"/>
      <c r="AI28" s="39"/>
      <c r="AJ28" s="39"/>
      <c r="AK28" s="44" t="s">
        <v>41</v>
      </c>
      <c r="AL28" s="44"/>
      <c r="AM28" s="44"/>
      <c r="AN28" s="44"/>
      <c r="AO28" s="44"/>
      <c r="AP28" s="39"/>
      <c r="AQ28" s="39"/>
      <c r="AR28" s="43"/>
      <c r="BE28" s="31"/>
    </row>
    <row r="29" s="2" customFormat="1" ht="14.4" customHeight="1">
      <c r="B29" s="45"/>
      <c r="C29" s="46"/>
      <c r="D29" s="32" t="s">
        <v>42</v>
      </c>
      <c r="E29" s="46"/>
      <c r="F29" s="32" t="s">
        <v>43</v>
      </c>
      <c r="G29" s="46"/>
      <c r="H29" s="46"/>
      <c r="I29" s="46"/>
      <c r="J29" s="46"/>
      <c r="K29" s="46"/>
      <c r="L29" s="47">
        <v>0.20999999999999999</v>
      </c>
      <c r="M29" s="46"/>
      <c r="N29" s="46"/>
      <c r="O29" s="46"/>
      <c r="P29" s="46"/>
      <c r="Q29" s="46"/>
      <c r="R29" s="46"/>
      <c r="S29" s="46"/>
      <c r="T29" s="46"/>
      <c r="U29" s="46"/>
      <c r="V29" s="46"/>
      <c r="W29" s="48">
        <f>ROUND(AZ54, 2)</f>
        <v>0</v>
      </c>
      <c r="X29" s="46"/>
      <c r="Y29" s="46"/>
      <c r="Z29" s="46"/>
      <c r="AA29" s="46"/>
      <c r="AB29" s="46"/>
      <c r="AC29" s="46"/>
      <c r="AD29" s="46"/>
      <c r="AE29" s="46"/>
      <c r="AF29" s="46"/>
      <c r="AG29" s="46"/>
      <c r="AH29" s="46"/>
      <c r="AI29" s="46"/>
      <c r="AJ29" s="46"/>
      <c r="AK29" s="48">
        <f>ROUND(AV54, 2)</f>
        <v>0</v>
      </c>
      <c r="AL29" s="46"/>
      <c r="AM29" s="46"/>
      <c r="AN29" s="46"/>
      <c r="AO29" s="46"/>
      <c r="AP29" s="46"/>
      <c r="AQ29" s="46"/>
      <c r="AR29" s="49"/>
      <c r="BE29" s="50"/>
    </row>
    <row r="30" s="2" customFormat="1" ht="14.4" customHeight="1">
      <c r="B30" s="45"/>
      <c r="C30" s="46"/>
      <c r="D30" s="46"/>
      <c r="E30" s="46"/>
      <c r="F30" s="32" t="s">
        <v>44</v>
      </c>
      <c r="G30" s="46"/>
      <c r="H30" s="46"/>
      <c r="I30" s="46"/>
      <c r="J30" s="46"/>
      <c r="K30" s="46"/>
      <c r="L30" s="47">
        <v>0.14999999999999999</v>
      </c>
      <c r="M30" s="46"/>
      <c r="N30" s="46"/>
      <c r="O30" s="46"/>
      <c r="P30" s="46"/>
      <c r="Q30" s="46"/>
      <c r="R30" s="46"/>
      <c r="S30" s="46"/>
      <c r="T30" s="46"/>
      <c r="U30" s="46"/>
      <c r="V30" s="46"/>
      <c r="W30" s="48">
        <f>ROUND(BA54, 2)</f>
        <v>0</v>
      </c>
      <c r="X30" s="46"/>
      <c r="Y30" s="46"/>
      <c r="Z30" s="46"/>
      <c r="AA30" s="46"/>
      <c r="AB30" s="46"/>
      <c r="AC30" s="46"/>
      <c r="AD30" s="46"/>
      <c r="AE30" s="46"/>
      <c r="AF30" s="46"/>
      <c r="AG30" s="46"/>
      <c r="AH30" s="46"/>
      <c r="AI30" s="46"/>
      <c r="AJ30" s="46"/>
      <c r="AK30" s="48">
        <f>ROUND(AW54, 2)</f>
        <v>0</v>
      </c>
      <c r="AL30" s="46"/>
      <c r="AM30" s="46"/>
      <c r="AN30" s="46"/>
      <c r="AO30" s="46"/>
      <c r="AP30" s="46"/>
      <c r="AQ30" s="46"/>
      <c r="AR30" s="49"/>
      <c r="BE30" s="50"/>
    </row>
    <row r="31" hidden="1" s="2" customFormat="1" ht="14.4" customHeight="1">
      <c r="B31" s="45"/>
      <c r="C31" s="46"/>
      <c r="D31" s="46"/>
      <c r="E31" s="46"/>
      <c r="F31" s="32" t="s">
        <v>45</v>
      </c>
      <c r="G31" s="46"/>
      <c r="H31" s="46"/>
      <c r="I31" s="46"/>
      <c r="J31" s="46"/>
      <c r="K31" s="46"/>
      <c r="L31" s="47">
        <v>0.20999999999999999</v>
      </c>
      <c r="M31" s="46"/>
      <c r="N31" s="46"/>
      <c r="O31" s="46"/>
      <c r="P31" s="46"/>
      <c r="Q31" s="46"/>
      <c r="R31" s="46"/>
      <c r="S31" s="46"/>
      <c r="T31" s="46"/>
      <c r="U31" s="46"/>
      <c r="V31" s="46"/>
      <c r="W31" s="48">
        <f>ROUND(BB54, 2)</f>
        <v>0</v>
      </c>
      <c r="X31" s="46"/>
      <c r="Y31" s="46"/>
      <c r="Z31" s="46"/>
      <c r="AA31" s="46"/>
      <c r="AB31" s="46"/>
      <c r="AC31" s="46"/>
      <c r="AD31" s="46"/>
      <c r="AE31" s="46"/>
      <c r="AF31" s="46"/>
      <c r="AG31" s="46"/>
      <c r="AH31" s="46"/>
      <c r="AI31" s="46"/>
      <c r="AJ31" s="46"/>
      <c r="AK31" s="48">
        <v>0</v>
      </c>
      <c r="AL31" s="46"/>
      <c r="AM31" s="46"/>
      <c r="AN31" s="46"/>
      <c r="AO31" s="46"/>
      <c r="AP31" s="46"/>
      <c r="AQ31" s="46"/>
      <c r="AR31" s="49"/>
      <c r="BE31" s="50"/>
    </row>
    <row r="32" hidden="1" s="2" customFormat="1" ht="14.4" customHeight="1">
      <c r="B32" s="45"/>
      <c r="C32" s="46"/>
      <c r="D32" s="46"/>
      <c r="E32" s="46"/>
      <c r="F32" s="32" t="s">
        <v>46</v>
      </c>
      <c r="G32" s="46"/>
      <c r="H32" s="46"/>
      <c r="I32" s="46"/>
      <c r="J32" s="46"/>
      <c r="K32" s="46"/>
      <c r="L32" s="47">
        <v>0.14999999999999999</v>
      </c>
      <c r="M32" s="46"/>
      <c r="N32" s="46"/>
      <c r="O32" s="46"/>
      <c r="P32" s="46"/>
      <c r="Q32" s="46"/>
      <c r="R32" s="46"/>
      <c r="S32" s="46"/>
      <c r="T32" s="46"/>
      <c r="U32" s="46"/>
      <c r="V32" s="46"/>
      <c r="W32" s="48">
        <f>ROUND(BC54, 2)</f>
        <v>0</v>
      </c>
      <c r="X32" s="46"/>
      <c r="Y32" s="46"/>
      <c r="Z32" s="46"/>
      <c r="AA32" s="46"/>
      <c r="AB32" s="46"/>
      <c r="AC32" s="46"/>
      <c r="AD32" s="46"/>
      <c r="AE32" s="46"/>
      <c r="AF32" s="46"/>
      <c r="AG32" s="46"/>
      <c r="AH32" s="46"/>
      <c r="AI32" s="46"/>
      <c r="AJ32" s="46"/>
      <c r="AK32" s="48">
        <v>0</v>
      </c>
      <c r="AL32" s="46"/>
      <c r="AM32" s="46"/>
      <c r="AN32" s="46"/>
      <c r="AO32" s="46"/>
      <c r="AP32" s="46"/>
      <c r="AQ32" s="46"/>
      <c r="AR32" s="49"/>
      <c r="BE32" s="50"/>
    </row>
    <row r="33" hidden="1" s="2" customFormat="1" ht="14.4" customHeight="1">
      <c r="B33" s="45"/>
      <c r="C33" s="46"/>
      <c r="D33" s="46"/>
      <c r="E33" s="46"/>
      <c r="F33" s="32" t="s">
        <v>47</v>
      </c>
      <c r="G33" s="46"/>
      <c r="H33" s="46"/>
      <c r="I33" s="46"/>
      <c r="J33" s="46"/>
      <c r="K33" s="46"/>
      <c r="L33" s="47">
        <v>0</v>
      </c>
      <c r="M33" s="46"/>
      <c r="N33" s="46"/>
      <c r="O33" s="46"/>
      <c r="P33" s="46"/>
      <c r="Q33" s="46"/>
      <c r="R33" s="46"/>
      <c r="S33" s="46"/>
      <c r="T33" s="46"/>
      <c r="U33" s="46"/>
      <c r="V33" s="46"/>
      <c r="W33" s="48">
        <f>ROUND(BD54, 2)</f>
        <v>0</v>
      </c>
      <c r="X33" s="46"/>
      <c r="Y33" s="46"/>
      <c r="Z33" s="46"/>
      <c r="AA33" s="46"/>
      <c r="AB33" s="46"/>
      <c r="AC33" s="46"/>
      <c r="AD33" s="46"/>
      <c r="AE33" s="46"/>
      <c r="AF33" s="46"/>
      <c r="AG33" s="46"/>
      <c r="AH33" s="46"/>
      <c r="AI33" s="46"/>
      <c r="AJ33" s="46"/>
      <c r="AK33" s="48">
        <v>0</v>
      </c>
      <c r="AL33" s="46"/>
      <c r="AM33" s="46"/>
      <c r="AN33" s="46"/>
      <c r="AO33" s="46"/>
      <c r="AP33" s="46"/>
      <c r="AQ33" s="46"/>
      <c r="AR33" s="49"/>
    </row>
    <row r="34" s="1" customFormat="1" ht="6.96" customHeight="1">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43"/>
    </row>
    <row r="35" s="1" customFormat="1" ht="25.92" customHeight="1">
      <c r="B35" s="38"/>
      <c r="C35" s="51"/>
      <c r="D35" s="52" t="s">
        <v>48</v>
      </c>
      <c r="E35" s="53"/>
      <c r="F35" s="53"/>
      <c r="G35" s="53"/>
      <c r="H35" s="53"/>
      <c r="I35" s="53"/>
      <c r="J35" s="53"/>
      <c r="K35" s="53"/>
      <c r="L35" s="53"/>
      <c r="M35" s="53"/>
      <c r="N35" s="53"/>
      <c r="O35" s="53"/>
      <c r="P35" s="53"/>
      <c r="Q35" s="53"/>
      <c r="R35" s="53"/>
      <c r="S35" s="53"/>
      <c r="T35" s="54" t="s">
        <v>49</v>
      </c>
      <c r="U35" s="53"/>
      <c r="V35" s="53"/>
      <c r="W35" s="53"/>
      <c r="X35" s="55" t="s">
        <v>50</v>
      </c>
      <c r="Y35" s="53"/>
      <c r="Z35" s="53"/>
      <c r="AA35" s="53"/>
      <c r="AB35" s="53"/>
      <c r="AC35" s="53"/>
      <c r="AD35" s="53"/>
      <c r="AE35" s="53"/>
      <c r="AF35" s="53"/>
      <c r="AG35" s="53"/>
      <c r="AH35" s="53"/>
      <c r="AI35" s="53"/>
      <c r="AJ35" s="53"/>
      <c r="AK35" s="56">
        <f>SUM(AK26:AK33)</f>
        <v>0</v>
      </c>
      <c r="AL35" s="53"/>
      <c r="AM35" s="53"/>
      <c r="AN35" s="53"/>
      <c r="AO35" s="57"/>
      <c r="AP35" s="51"/>
      <c r="AQ35" s="51"/>
      <c r="AR35" s="43"/>
    </row>
    <row r="36" s="1" customFormat="1" ht="6.96" customHeight="1">
      <c r="B36" s="38"/>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43"/>
    </row>
    <row r="37" s="1" customFormat="1" ht="6.96" customHeight="1">
      <c r="B37" s="58"/>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43"/>
    </row>
    <row r="41" s="1" customFormat="1" ht="6.96" customHeight="1">
      <c r="B41" s="60"/>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43"/>
    </row>
    <row r="42" s="1" customFormat="1" ht="24.96" customHeight="1">
      <c r="B42" s="38"/>
      <c r="C42" s="23" t="s">
        <v>51</v>
      </c>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43"/>
    </row>
    <row r="43" s="1" customFormat="1" ht="6.96" customHeight="1">
      <c r="B43" s="38"/>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43"/>
    </row>
    <row r="44" s="3" customFormat="1" ht="12" customHeight="1">
      <c r="B44" s="62"/>
      <c r="C44" s="32" t="s">
        <v>13</v>
      </c>
      <c r="D44" s="63"/>
      <c r="E44" s="63"/>
      <c r="F44" s="63"/>
      <c r="G44" s="63"/>
      <c r="H44" s="63"/>
      <c r="I44" s="63"/>
      <c r="J44" s="63"/>
      <c r="K44" s="63"/>
      <c r="L44" s="63" t="str">
        <f>K5</f>
        <v>19h058</v>
      </c>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4"/>
    </row>
    <row r="45" s="4" customFormat="1" ht="36.96" customHeight="1">
      <c r="B45" s="65"/>
      <c r="C45" s="66" t="s">
        <v>16</v>
      </c>
      <c r="D45" s="67"/>
      <c r="E45" s="67"/>
      <c r="F45" s="67"/>
      <c r="G45" s="67"/>
      <c r="H45" s="67"/>
      <c r="I45" s="67"/>
      <c r="J45" s="67"/>
      <c r="K45" s="67"/>
      <c r="L45" s="68" t="str">
        <f>K6</f>
        <v>ZŠ Dukelských hrdinů 0.ETAPA - Multifunkční hřište</v>
      </c>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9"/>
    </row>
    <row r="46" s="1" customFormat="1" ht="6.96" customHeight="1">
      <c r="B46" s="38"/>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43"/>
    </row>
    <row r="47" s="1" customFormat="1" ht="12" customHeight="1">
      <c r="B47" s="38"/>
      <c r="C47" s="32" t="s">
        <v>21</v>
      </c>
      <c r="D47" s="39"/>
      <c r="E47" s="39"/>
      <c r="F47" s="39"/>
      <c r="G47" s="39"/>
      <c r="H47" s="39"/>
      <c r="I47" s="39"/>
      <c r="J47" s="39"/>
      <c r="K47" s="39"/>
      <c r="L47" s="70" t="str">
        <f>IF(K8="","",K8)</f>
        <v>Karlovy Vary</v>
      </c>
      <c r="M47" s="39"/>
      <c r="N47" s="39"/>
      <c r="O47" s="39"/>
      <c r="P47" s="39"/>
      <c r="Q47" s="39"/>
      <c r="R47" s="39"/>
      <c r="S47" s="39"/>
      <c r="T47" s="39"/>
      <c r="U47" s="39"/>
      <c r="V47" s="39"/>
      <c r="W47" s="39"/>
      <c r="X47" s="39"/>
      <c r="Y47" s="39"/>
      <c r="Z47" s="39"/>
      <c r="AA47" s="39"/>
      <c r="AB47" s="39"/>
      <c r="AC47" s="39"/>
      <c r="AD47" s="39"/>
      <c r="AE47" s="39"/>
      <c r="AF47" s="39"/>
      <c r="AG47" s="39"/>
      <c r="AH47" s="39"/>
      <c r="AI47" s="32" t="s">
        <v>23</v>
      </c>
      <c r="AJ47" s="39"/>
      <c r="AK47" s="39"/>
      <c r="AL47" s="39"/>
      <c r="AM47" s="71" t="str">
        <f>IF(AN8= "","",AN8)</f>
        <v>2. 5. 2019</v>
      </c>
      <c r="AN47" s="71"/>
      <c r="AO47" s="39"/>
      <c r="AP47" s="39"/>
      <c r="AQ47" s="39"/>
      <c r="AR47" s="43"/>
    </row>
    <row r="48" s="1" customFormat="1" ht="6.96" customHeight="1">
      <c r="B48" s="38"/>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43"/>
    </row>
    <row r="49" s="1" customFormat="1" ht="15.6" customHeight="1">
      <c r="B49" s="38"/>
      <c r="C49" s="32" t="s">
        <v>25</v>
      </c>
      <c r="D49" s="39"/>
      <c r="E49" s="39"/>
      <c r="F49" s="39"/>
      <c r="G49" s="39"/>
      <c r="H49" s="39"/>
      <c r="I49" s="39"/>
      <c r="J49" s="39"/>
      <c r="K49" s="39"/>
      <c r="L49" s="63" t="str">
        <f>IF(E11= "","",E11)</f>
        <v>Statutární město Karlovy Vary</v>
      </c>
      <c r="M49" s="39"/>
      <c r="N49" s="39"/>
      <c r="O49" s="39"/>
      <c r="P49" s="39"/>
      <c r="Q49" s="39"/>
      <c r="R49" s="39"/>
      <c r="S49" s="39"/>
      <c r="T49" s="39"/>
      <c r="U49" s="39"/>
      <c r="V49" s="39"/>
      <c r="W49" s="39"/>
      <c r="X49" s="39"/>
      <c r="Y49" s="39"/>
      <c r="Z49" s="39"/>
      <c r="AA49" s="39"/>
      <c r="AB49" s="39"/>
      <c r="AC49" s="39"/>
      <c r="AD49" s="39"/>
      <c r="AE49" s="39"/>
      <c r="AF49" s="39"/>
      <c r="AG49" s="39"/>
      <c r="AH49" s="39"/>
      <c r="AI49" s="32" t="s">
        <v>31</v>
      </c>
      <c r="AJ49" s="39"/>
      <c r="AK49" s="39"/>
      <c r="AL49" s="39"/>
      <c r="AM49" s="72" t="str">
        <f>IF(E17="","",E17)</f>
        <v>Ing. Štěpán Mosler</v>
      </c>
      <c r="AN49" s="63"/>
      <c r="AO49" s="63"/>
      <c r="AP49" s="63"/>
      <c r="AQ49" s="39"/>
      <c r="AR49" s="43"/>
      <c r="AS49" s="73" t="s">
        <v>52</v>
      </c>
      <c r="AT49" s="74"/>
      <c r="AU49" s="75"/>
      <c r="AV49" s="75"/>
      <c r="AW49" s="75"/>
      <c r="AX49" s="75"/>
      <c r="AY49" s="75"/>
      <c r="AZ49" s="75"/>
      <c r="BA49" s="75"/>
      <c r="BB49" s="75"/>
      <c r="BC49" s="75"/>
      <c r="BD49" s="76"/>
    </row>
    <row r="50" s="1" customFormat="1" ht="15.6" customHeight="1">
      <c r="B50" s="38"/>
      <c r="C50" s="32" t="s">
        <v>29</v>
      </c>
      <c r="D50" s="39"/>
      <c r="E50" s="39"/>
      <c r="F50" s="39"/>
      <c r="G50" s="39"/>
      <c r="H50" s="39"/>
      <c r="I50" s="39"/>
      <c r="J50" s="39"/>
      <c r="K50" s="39"/>
      <c r="L50" s="63" t="str">
        <f>IF(E14= "Vyplň údaj","",E14)</f>
        <v/>
      </c>
      <c r="M50" s="39"/>
      <c r="N50" s="39"/>
      <c r="O50" s="39"/>
      <c r="P50" s="39"/>
      <c r="Q50" s="39"/>
      <c r="R50" s="39"/>
      <c r="S50" s="39"/>
      <c r="T50" s="39"/>
      <c r="U50" s="39"/>
      <c r="V50" s="39"/>
      <c r="W50" s="39"/>
      <c r="X50" s="39"/>
      <c r="Y50" s="39"/>
      <c r="Z50" s="39"/>
      <c r="AA50" s="39"/>
      <c r="AB50" s="39"/>
      <c r="AC50" s="39"/>
      <c r="AD50" s="39"/>
      <c r="AE50" s="39"/>
      <c r="AF50" s="39"/>
      <c r="AG50" s="39"/>
      <c r="AH50" s="39"/>
      <c r="AI50" s="32" t="s">
        <v>34</v>
      </c>
      <c r="AJ50" s="39"/>
      <c r="AK50" s="39"/>
      <c r="AL50" s="39"/>
      <c r="AM50" s="72" t="str">
        <f>IF(E20="","",E20)</f>
        <v>Daniela Hahnová</v>
      </c>
      <c r="AN50" s="63"/>
      <c r="AO50" s="63"/>
      <c r="AP50" s="63"/>
      <c r="AQ50" s="39"/>
      <c r="AR50" s="43"/>
      <c r="AS50" s="77"/>
      <c r="AT50" s="78"/>
      <c r="AU50" s="79"/>
      <c r="AV50" s="79"/>
      <c r="AW50" s="79"/>
      <c r="AX50" s="79"/>
      <c r="AY50" s="79"/>
      <c r="AZ50" s="79"/>
      <c r="BA50" s="79"/>
      <c r="BB50" s="79"/>
      <c r="BC50" s="79"/>
      <c r="BD50" s="80"/>
    </row>
    <row r="51" s="1" customFormat="1" ht="10.8" customHeight="1">
      <c r="B51" s="38"/>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43"/>
      <c r="AS51" s="81"/>
      <c r="AT51" s="82"/>
      <c r="AU51" s="83"/>
      <c r="AV51" s="83"/>
      <c r="AW51" s="83"/>
      <c r="AX51" s="83"/>
      <c r="AY51" s="83"/>
      <c r="AZ51" s="83"/>
      <c r="BA51" s="83"/>
      <c r="BB51" s="83"/>
      <c r="BC51" s="83"/>
      <c r="BD51" s="84"/>
    </row>
    <row r="52" s="1" customFormat="1" ht="29.28" customHeight="1">
      <c r="B52" s="38"/>
      <c r="C52" s="85" t="s">
        <v>53</v>
      </c>
      <c r="D52" s="86"/>
      <c r="E52" s="86"/>
      <c r="F52" s="86"/>
      <c r="G52" s="86"/>
      <c r="H52" s="87"/>
      <c r="I52" s="88" t="s">
        <v>54</v>
      </c>
      <c r="J52" s="86"/>
      <c r="K52" s="86"/>
      <c r="L52" s="86"/>
      <c r="M52" s="86"/>
      <c r="N52" s="86"/>
      <c r="O52" s="86"/>
      <c r="P52" s="86"/>
      <c r="Q52" s="86"/>
      <c r="R52" s="86"/>
      <c r="S52" s="86"/>
      <c r="T52" s="86"/>
      <c r="U52" s="86"/>
      <c r="V52" s="86"/>
      <c r="W52" s="86"/>
      <c r="X52" s="86"/>
      <c r="Y52" s="86"/>
      <c r="Z52" s="86"/>
      <c r="AA52" s="86"/>
      <c r="AB52" s="86"/>
      <c r="AC52" s="86"/>
      <c r="AD52" s="86"/>
      <c r="AE52" s="86"/>
      <c r="AF52" s="86"/>
      <c r="AG52" s="89" t="s">
        <v>55</v>
      </c>
      <c r="AH52" s="86"/>
      <c r="AI52" s="86"/>
      <c r="AJ52" s="86"/>
      <c r="AK52" s="86"/>
      <c r="AL52" s="86"/>
      <c r="AM52" s="86"/>
      <c r="AN52" s="88" t="s">
        <v>56</v>
      </c>
      <c r="AO52" s="86"/>
      <c r="AP52" s="86"/>
      <c r="AQ52" s="90" t="s">
        <v>57</v>
      </c>
      <c r="AR52" s="43"/>
      <c r="AS52" s="91" t="s">
        <v>58</v>
      </c>
      <c r="AT52" s="92" t="s">
        <v>59</v>
      </c>
      <c r="AU52" s="92" t="s">
        <v>60</v>
      </c>
      <c r="AV52" s="92" t="s">
        <v>61</v>
      </c>
      <c r="AW52" s="92" t="s">
        <v>62</v>
      </c>
      <c r="AX52" s="92" t="s">
        <v>63</v>
      </c>
      <c r="AY52" s="92" t="s">
        <v>64</v>
      </c>
      <c r="AZ52" s="92" t="s">
        <v>65</v>
      </c>
      <c r="BA52" s="92" t="s">
        <v>66</v>
      </c>
      <c r="BB52" s="92" t="s">
        <v>67</v>
      </c>
      <c r="BC52" s="92" t="s">
        <v>68</v>
      </c>
      <c r="BD52" s="93" t="s">
        <v>69</v>
      </c>
    </row>
    <row r="53" s="1" customFormat="1" ht="10.8" customHeight="1">
      <c r="B53" s="38"/>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43"/>
      <c r="AS53" s="94"/>
      <c r="AT53" s="95"/>
      <c r="AU53" s="95"/>
      <c r="AV53" s="95"/>
      <c r="AW53" s="95"/>
      <c r="AX53" s="95"/>
      <c r="AY53" s="95"/>
      <c r="AZ53" s="95"/>
      <c r="BA53" s="95"/>
      <c r="BB53" s="95"/>
      <c r="BC53" s="95"/>
      <c r="BD53" s="96"/>
    </row>
    <row r="54" s="5" customFormat="1" ht="32.4" customHeight="1">
      <c r="B54" s="97"/>
      <c r="C54" s="98" t="s">
        <v>70</v>
      </c>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100">
        <f>ROUND(AG55+AG56+AG57+AG60+AG63+AG67,2)</f>
        <v>0</v>
      </c>
      <c r="AH54" s="100"/>
      <c r="AI54" s="100"/>
      <c r="AJ54" s="100"/>
      <c r="AK54" s="100"/>
      <c r="AL54" s="100"/>
      <c r="AM54" s="100"/>
      <c r="AN54" s="101">
        <f>SUM(AG54,AT54)</f>
        <v>0</v>
      </c>
      <c r="AO54" s="101"/>
      <c r="AP54" s="101"/>
      <c r="AQ54" s="102" t="s">
        <v>19</v>
      </c>
      <c r="AR54" s="103"/>
      <c r="AS54" s="104">
        <f>ROUND(AS55+AS56+AS57+AS60+AS63+AS67,2)</f>
        <v>0</v>
      </c>
      <c r="AT54" s="105">
        <f>ROUND(SUM(AV54:AW54),2)</f>
        <v>0</v>
      </c>
      <c r="AU54" s="106">
        <f>ROUND(AU55+AU56+AU57+AU60+AU63+AU67,5)</f>
        <v>0</v>
      </c>
      <c r="AV54" s="105">
        <f>ROUND(AZ54*L29,2)</f>
        <v>0</v>
      </c>
      <c r="AW54" s="105">
        <f>ROUND(BA54*L30,2)</f>
        <v>0</v>
      </c>
      <c r="AX54" s="105">
        <f>ROUND(BB54*L29,2)</f>
        <v>0</v>
      </c>
      <c r="AY54" s="105">
        <f>ROUND(BC54*L30,2)</f>
        <v>0</v>
      </c>
      <c r="AZ54" s="105">
        <f>ROUND(AZ55+AZ56+AZ57+AZ60+AZ63+AZ67,2)</f>
        <v>0</v>
      </c>
      <c r="BA54" s="105">
        <f>ROUND(BA55+BA56+BA57+BA60+BA63+BA67,2)</f>
        <v>0</v>
      </c>
      <c r="BB54" s="105">
        <f>ROUND(BB55+BB56+BB57+BB60+BB63+BB67,2)</f>
        <v>0</v>
      </c>
      <c r="BC54" s="105">
        <f>ROUND(BC55+BC56+BC57+BC60+BC63+BC67,2)</f>
        <v>0</v>
      </c>
      <c r="BD54" s="107">
        <f>ROUND(BD55+BD56+BD57+BD60+BD63+BD67,2)</f>
        <v>0</v>
      </c>
      <c r="BS54" s="108" t="s">
        <v>71</v>
      </c>
      <c r="BT54" s="108" t="s">
        <v>72</v>
      </c>
      <c r="BU54" s="109" t="s">
        <v>73</v>
      </c>
      <c r="BV54" s="108" t="s">
        <v>74</v>
      </c>
      <c r="BW54" s="108" t="s">
        <v>5</v>
      </c>
      <c r="BX54" s="108" t="s">
        <v>75</v>
      </c>
      <c r="CL54" s="108" t="s">
        <v>19</v>
      </c>
    </row>
    <row r="55" s="6" customFormat="1" ht="26.4" customHeight="1">
      <c r="A55" s="110" t="s">
        <v>76</v>
      </c>
      <c r="B55" s="111"/>
      <c r="C55" s="112"/>
      <c r="D55" s="113" t="s">
        <v>77</v>
      </c>
      <c r="E55" s="113"/>
      <c r="F55" s="113"/>
      <c r="G55" s="113"/>
      <c r="H55" s="113"/>
      <c r="I55" s="114"/>
      <c r="J55" s="113" t="s">
        <v>78</v>
      </c>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5">
        <f>'SO 01 - Příprava území'!J30</f>
        <v>0</v>
      </c>
      <c r="AH55" s="114"/>
      <c r="AI55" s="114"/>
      <c r="AJ55" s="114"/>
      <c r="AK55" s="114"/>
      <c r="AL55" s="114"/>
      <c r="AM55" s="114"/>
      <c r="AN55" s="115">
        <f>SUM(AG55,AT55)</f>
        <v>0</v>
      </c>
      <c r="AO55" s="114"/>
      <c r="AP55" s="114"/>
      <c r="AQ55" s="116" t="s">
        <v>79</v>
      </c>
      <c r="AR55" s="117"/>
      <c r="AS55" s="118">
        <v>0</v>
      </c>
      <c r="AT55" s="119">
        <f>ROUND(SUM(AV55:AW55),2)</f>
        <v>0</v>
      </c>
      <c r="AU55" s="120">
        <f>'SO 01 - Příprava území'!P89</f>
        <v>0</v>
      </c>
      <c r="AV55" s="119">
        <f>'SO 01 - Příprava území'!J33</f>
        <v>0</v>
      </c>
      <c r="AW55" s="119">
        <f>'SO 01 - Příprava území'!J34</f>
        <v>0</v>
      </c>
      <c r="AX55" s="119">
        <f>'SO 01 - Příprava území'!J35</f>
        <v>0</v>
      </c>
      <c r="AY55" s="119">
        <f>'SO 01 - Příprava území'!J36</f>
        <v>0</v>
      </c>
      <c r="AZ55" s="119">
        <f>'SO 01 - Příprava území'!F33</f>
        <v>0</v>
      </c>
      <c r="BA55" s="119">
        <f>'SO 01 - Příprava území'!F34</f>
        <v>0</v>
      </c>
      <c r="BB55" s="119">
        <f>'SO 01 - Příprava území'!F35</f>
        <v>0</v>
      </c>
      <c r="BC55" s="119">
        <f>'SO 01 - Příprava území'!F36</f>
        <v>0</v>
      </c>
      <c r="BD55" s="121">
        <f>'SO 01 - Příprava území'!F37</f>
        <v>0</v>
      </c>
      <c r="BT55" s="122" t="s">
        <v>80</v>
      </c>
      <c r="BV55" s="122" t="s">
        <v>74</v>
      </c>
      <c r="BW55" s="122" t="s">
        <v>81</v>
      </c>
      <c r="BX55" s="122" t="s">
        <v>5</v>
      </c>
      <c r="CL55" s="122" t="s">
        <v>19</v>
      </c>
      <c r="CM55" s="122" t="s">
        <v>82</v>
      </c>
    </row>
    <row r="56" s="6" customFormat="1" ht="26.4" customHeight="1">
      <c r="A56" s="110" t="s">
        <v>76</v>
      </c>
      <c r="B56" s="111"/>
      <c r="C56" s="112"/>
      <c r="D56" s="113" t="s">
        <v>83</v>
      </c>
      <c r="E56" s="113"/>
      <c r="F56" s="113"/>
      <c r="G56" s="113"/>
      <c r="H56" s="113"/>
      <c r="I56" s="114"/>
      <c r="J56" s="113" t="s">
        <v>84</v>
      </c>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5">
        <f>'SO 03 - Vnitroareálové ro...'!J30</f>
        <v>0</v>
      </c>
      <c r="AH56" s="114"/>
      <c r="AI56" s="114"/>
      <c r="AJ56" s="114"/>
      <c r="AK56" s="114"/>
      <c r="AL56" s="114"/>
      <c r="AM56" s="114"/>
      <c r="AN56" s="115">
        <f>SUM(AG56,AT56)</f>
        <v>0</v>
      </c>
      <c r="AO56" s="114"/>
      <c r="AP56" s="114"/>
      <c r="AQ56" s="116" t="s">
        <v>79</v>
      </c>
      <c r="AR56" s="117"/>
      <c r="AS56" s="118">
        <v>0</v>
      </c>
      <c r="AT56" s="119">
        <f>ROUND(SUM(AV56:AW56),2)</f>
        <v>0</v>
      </c>
      <c r="AU56" s="120">
        <f>'SO 03 - Vnitroareálové ro...'!P92</f>
        <v>0</v>
      </c>
      <c r="AV56" s="119">
        <f>'SO 03 - Vnitroareálové ro...'!J33</f>
        <v>0</v>
      </c>
      <c r="AW56" s="119">
        <f>'SO 03 - Vnitroareálové ro...'!J34</f>
        <v>0</v>
      </c>
      <c r="AX56" s="119">
        <f>'SO 03 - Vnitroareálové ro...'!J35</f>
        <v>0</v>
      </c>
      <c r="AY56" s="119">
        <f>'SO 03 - Vnitroareálové ro...'!J36</f>
        <v>0</v>
      </c>
      <c r="AZ56" s="119">
        <f>'SO 03 - Vnitroareálové ro...'!F33</f>
        <v>0</v>
      </c>
      <c r="BA56" s="119">
        <f>'SO 03 - Vnitroareálové ro...'!F34</f>
        <v>0</v>
      </c>
      <c r="BB56" s="119">
        <f>'SO 03 - Vnitroareálové ro...'!F35</f>
        <v>0</v>
      </c>
      <c r="BC56" s="119">
        <f>'SO 03 - Vnitroareálové ro...'!F36</f>
        <v>0</v>
      </c>
      <c r="BD56" s="121">
        <f>'SO 03 - Vnitroareálové ro...'!F37</f>
        <v>0</v>
      </c>
      <c r="BT56" s="122" t="s">
        <v>80</v>
      </c>
      <c r="BV56" s="122" t="s">
        <v>74</v>
      </c>
      <c r="BW56" s="122" t="s">
        <v>85</v>
      </c>
      <c r="BX56" s="122" t="s">
        <v>5</v>
      </c>
      <c r="CL56" s="122" t="s">
        <v>19</v>
      </c>
      <c r="CM56" s="122" t="s">
        <v>82</v>
      </c>
    </row>
    <row r="57" s="6" customFormat="1" ht="26.4" customHeight="1">
      <c r="B57" s="111"/>
      <c r="C57" s="112"/>
      <c r="D57" s="113" t="s">
        <v>86</v>
      </c>
      <c r="E57" s="113"/>
      <c r="F57" s="113"/>
      <c r="G57" s="113"/>
      <c r="H57" s="113"/>
      <c r="I57" s="114"/>
      <c r="J57" s="113" t="s">
        <v>87</v>
      </c>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23">
        <f>ROUND(SUM(AG58:AG59),2)</f>
        <v>0</v>
      </c>
      <c r="AH57" s="114"/>
      <c r="AI57" s="114"/>
      <c r="AJ57" s="114"/>
      <c r="AK57" s="114"/>
      <c r="AL57" s="114"/>
      <c r="AM57" s="114"/>
      <c r="AN57" s="115">
        <f>SUM(AG57,AT57)</f>
        <v>0</v>
      </c>
      <c r="AO57" s="114"/>
      <c r="AP57" s="114"/>
      <c r="AQ57" s="116" t="s">
        <v>79</v>
      </c>
      <c r="AR57" s="117"/>
      <c r="AS57" s="118">
        <f>ROUND(SUM(AS58:AS59),2)</f>
        <v>0</v>
      </c>
      <c r="AT57" s="119">
        <f>ROUND(SUM(AV57:AW57),2)</f>
        <v>0</v>
      </c>
      <c r="AU57" s="120">
        <f>ROUND(SUM(AU58:AU59),5)</f>
        <v>0</v>
      </c>
      <c r="AV57" s="119">
        <f>ROUND(AZ57*L29,2)</f>
        <v>0</v>
      </c>
      <c r="AW57" s="119">
        <f>ROUND(BA57*L30,2)</f>
        <v>0</v>
      </c>
      <c r="AX57" s="119">
        <f>ROUND(BB57*L29,2)</f>
        <v>0</v>
      </c>
      <c r="AY57" s="119">
        <f>ROUND(BC57*L30,2)</f>
        <v>0</v>
      </c>
      <c r="AZ57" s="119">
        <f>ROUND(SUM(AZ58:AZ59),2)</f>
        <v>0</v>
      </c>
      <c r="BA57" s="119">
        <f>ROUND(SUM(BA58:BA59),2)</f>
        <v>0</v>
      </c>
      <c r="BB57" s="119">
        <f>ROUND(SUM(BB58:BB59),2)</f>
        <v>0</v>
      </c>
      <c r="BC57" s="119">
        <f>ROUND(SUM(BC58:BC59),2)</f>
        <v>0</v>
      </c>
      <c r="BD57" s="121">
        <f>ROUND(SUM(BD58:BD59),2)</f>
        <v>0</v>
      </c>
      <c r="BS57" s="122" t="s">
        <v>71</v>
      </c>
      <c r="BT57" s="122" t="s">
        <v>80</v>
      </c>
      <c r="BU57" s="122" t="s">
        <v>73</v>
      </c>
      <c r="BV57" s="122" t="s">
        <v>74</v>
      </c>
      <c r="BW57" s="122" t="s">
        <v>88</v>
      </c>
      <c r="BX57" s="122" t="s">
        <v>5</v>
      </c>
      <c r="CL57" s="122" t="s">
        <v>19</v>
      </c>
      <c r="CM57" s="122" t="s">
        <v>82</v>
      </c>
    </row>
    <row r="58" s="3" customFormat="1" ht="24" customHeight="1">
      <c r="A58" s="110" t="s">
        <v>76</v>
      </c>
      <c r="B58" s="62"/>
      <c r="C58" s="124"/>
      <c r="D58" s="124"/>
      <c r="E58" s="125" t="s">
        <v>89</v>
      </c>
      <c r="F58" s="125"/>
      <c r="G58" s="125"/>
      <c r="H58" s="125"/>
      <c r="I58" s="125"/>
      <c r="J58" s="124"/>
      <c r="K58" s="125" t="s">
        <v>90</v>
      </c>
      <c r="L58" s="125"/>
      <c r="M58" s="125"/>
      <c r="N58" s="125"/>
      <c r="O58" s="125"/>
      <c r="P58" s="125"/>
      <c r="Q58" s="125"/>
      <c r="R58" s="125"/>
      <c r="S58" s="125"/>
      <c r="T58" s="125"/>
      <c r="U58" s="125"/>
      <c r="V58" s="125"/>
      <c r="W58" s="125"/>
      <c r="X58" s="125"/>
      <c r="Y58" s="125"/>
      <c r="Z58" s="125"/>
      <c r="AA58" s="125"/>
      <c r="AB58" s="125"/>
      <c r="AC58" s="125"/>
      <c r="AD58" s="125"/>
      <c r="AE58" s="125"/>
      <c r="AF58" s="125"/>
      <c r="AG58" s="126">
        <f>'SO 05.1 - Multifunkční hř...'!J32</f>
        <v>0</v>
      </c>
      <c r="AH58" s="124"/>
      <c r="AI58" s="124"/>
      <c r="AJ58" s="124"/>
      <c r="AK58" s="124"/>
      <c r="AL58" s="124"/>
      <c r="AM58" s="124"/>
      <c r="AN58" s="126">
        <f>SUM(AG58,AT58)</f>
        <v>0</v>
      </c>
      <c r="AO58" s="124"/>
      <c r="AP58" s="124"/>
      <c r="AQ58" s="127" t="s">
        <v>91</v>
      </c>
      <c r="AR58" s="64"/>
      <c r="AS58" s="128">
        <v>0</v>
      </c>
      <c r="AT58" s="129">
        <f>ROUND(SUM(AV58:AW58),2)</f>
        <v>0</v>
      </c>
      <c r="AU58" s="130">
        <f>'SO 05.1 - Multifunkční hř...'!P89</f>
        <v>0</v>
      </c>
      <c r="AV58" s="129">
        <f>'SO 05.1 - Multifunkční hř...'!J35</f>
        <v>0</v>
      </c>
      <c r="AW58" s="129">
        <f>'SO 05.1 - Multifunkční hř...'!J36</f>
        <v>0</v>
      </c>
      <c r="AX58" s="129">
        <f>'SO 05.1 - Multifunkční hř...'!J37</f>
        <v>0</v>
      </c>
      <c r="AY58" s="129">
        <f>'SO 05.1 - Multifunkční hř...'!J38</f>
        <v>0</v>
      </c>
      <c r="AZ58" s="129">
        <f>'SO 05.1 - Multifunkční hř...'!F35</f>
        <v>0</v>
      </c>
      <c r="BA58" s="129">
        <f>'SO 05.1 - Multifunkční hř...'!F36</f>
        <v>0</v>
      </c>
      <c r="BB58" s="129">
        <f>'SO 05.1 - Multifunkční hř...'!F37</f>
        <v>0</v>
      </c>
      <c r="BC58" s="129">
        <f>'SO 05.1 - Multifunkční hř...'!F38</f>
        <v>0</v>
      </c>
      <c r="BD58" s="131">
        <f>'SO 05.1 - Multifunkční hř...'!F39</f>
        <v>0</v>
      </c>
      <c r="BT58" s="132" t="s">
        <v>82</v>
      </c>
      <c r="BV58" s="132" t="s">
        <v>74</v>
      </c>
      <c r="BW58" s="132" t="s">
        <v>92</v>
      </c>
      <c r="BX58" s="132" t="s">
        <v>88</v>
      </c>
      <c r="CL58" s="132" t="s">
        <v>19</v>
      </c>
    </row>
    <row r="59" s="3" customFormat="1" ht="24" customHeight="1">
      <c r="A59" s="110" t="s">
        <v>76</v>
      </c>
      <c r="B59" s="62"/>
      <c r="C59" s="124"/>
      <c r="D59" s="124"/>
      <c r="E59" s="125" t="s">
        <v>93</v>
      </c>
      <c r="F59" s="125"/>
      <c r="G59" s="125"/>
      <c r="H59" s="125"/>
      <c r="I59" s="125"/>
      <c r="J59" s="124"/>
      <c r="K59" s="125" t="s">
        <v>94</v>
      </c>
      <c r="L59" s="125"/>
      <c r="M59" s="125"/>
      <c r="N59" s="125"/>
      <c r="O59" s="125"/>
      <c r="P59" s="125"/>
      <c r="Q59" s="125"/>
      <c r="R59" s="125"/>
      <c r="S59" s="125"/>
      <c r="T59" s="125"/>
      <c r="U59" s="125"/>
      <c r="V59" s="125"/>
      <c r="W59" s="125"/>
      <c r="X59" s="125"/>
      <c r="Y59" s="125"/>
      <c r="Z59" s="125"/>
      <c r="AA59" s="125"/>
      <c r="AB59" s="125"/>
      <c r="AC59" s="125"/>
      <c r="AD59" s="125"/>
      <c r="AE59" s="125"/>
      <c r="AF59" s="125"/>
      <c r="AG59" s="126">
        <f>'SO 05.1P - Provizorní kon...'!J32</f>
        <v>0</v>
      </c>
      <c r="AH59" s="124"/>
      <c r="AI59" s="124"/>
      <c r="AJ59" s="124"/>
      <c r="AK59" s="124"/>
      <c r="AL59" s="124"/>
      <c r="AM59" s="124"/>
      <c r="AN59" s="126">
        <f>SUM(AG59,AT59)</f>
        <v>0</v>
      </c>
      <c r="AO59" s="124"/>
      <c r="AP59" s="124"/>
      <c r="AQ59" s="127" t="s">
        <v>91</v>
      </c>
      <c r="AR59" s="64"/>
      <c r="AS59" s="128">
        <v>0</v>
      </c>
      <c r="AT59" s="129">
        <f>ROUND(SUM(AV59:AW59),2)</f>
        <v>0</v>
      </c>
      <c r="AU59" s="130">
        <f>'SO 05.1P - Provizorní kon...'!P91</f>
        <v>0</v>
      </c>
      <c r="AV59" s="129">
        <f>'SO 05.1P - Provizorní kon...'!J35</f>
        <v>0</v>
      </c>
      <c r="AW59" s="129">
        <f>'SO 05.1P - Provizorní kon...'!J36</f>
        <v>0</v>
      </c>
      <c r="AX59" s="129">
        <f>'SO 05.1P - Provizorní kon...'!J37</f>
        <v>0</v>
      </c>
      <c r="AY59" s="129">
        <f>'SO 05.1P - Provizorní kon...'!J38</f>
        <v>0</v>
      </c>
      <c r="AZ59" s="129">
        <f>'SO 05.1P - Provizorní kon...'!F35</f>
        <v>0</v>
      </c>
      <c r="BA59" s="129">
        <f>'SO 05.1P - Provizorní kon...'!F36</f>
        <v>0</v>
      </c>
      <c r="BB59" s="129">
        <f>'SO 05.1P - Provizorní kon...'!F37</f>
        <v>0</v>
      </c>
      <c r="BC59" s="129">
        <f>'SO 05.1P - Provizorní kon...'!F38</f>
        <v>0</v>
      </c>
      <c r="BD59" s="131">
        <f>'SO 05.1P - Provizorní kon...'!F39</f>
        <v>0</v>
      </c>
      <c r="BT59" s="132" t="s">
        <v>82</v>
      </c>
      <c r="BV59" s="132" t="s">
        <v>74</v>
      </c>
      <c r="BW59" s="132" t="s">
        <v>95</v>
      </c>
      <c r="BX59" s="132" t="s">
        <v>88</v>
      </c>
      <c r="CL59" s="132" t="s">
        <v>19</v>
      </c>
    </row>
    <row r="60" s="6" customFormat="1" ht="26.4" customHeight="1">
      <c r="B60" s="111"/>
      <c r="C60" s="112"/>
      <c r="D60" s="113" t="s">
        <v>96</v>
      </c>
      <c r="E60" s="113"/>
      <c r="F60" s="113"/>
      <c r="G60" s="113"/>
      <c r="H60" s="113"/>
      <c r="I60" s="114"/>
      <c r="J60" s="113" t="s">
        <v>97</v>
      </c>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23">
        <f>ROUND(SUM(AG61:AG62),2)</f>
        <v>0</v>
      </c>
      <c r="AH60" s="114"/>
      <c r="AI60" s="114"/>
      <c r="AJ60" s="114"/>
      <c r="AK60" s="114"/>
      <c r="AL60" s="114"/>
      <c r="AM60" s="114"/>
      <c r="AN60" s="115">
        <f>SUM(AG60,AT60)</f>
        <v>0</v>
      </c>
      <c r="AO60" s="114"/>
      <c r="AP60" s="114"/>
      <c r="AQ60" s="116" t="s">
        <v>79</v>
      </c>
      <c r="AR60" s="117"/>
      <c r="AS60" s="118">
        <f>ROUND(SUM(AS61:AS62),2)</f>
        <v>0</v>
      </c>
      <c r="AT60" s="119">
        <f>ROUND(SUM(AV60:AW60),2)</f>
        <v>0</v>
      </c>
      <c r="AU60" s="120">
        <f>ROUND(SUM(AU61:AU62),5)</f>
        <v>0</v>
      </c>
      <c r="AV60" s="119">
        <f>ROUND(AZ60*L29,2)</f>
        <v>0</v>
      </c>
      <c r="AW60" s="119">
        <f>ROUND(BA60*L30,2)</f>
        <v>0</v>
      </c>
      <c r="AX60" s="119">
        <f>ROUND(BB60*L29,2)</f>
        <v>0</v>
      </c>
      <c r="AY60" s="119">
        <f>ROUND(BC60*L30,2)</f>
        <v>0</v>
      </c>
      <c r="AZ60" s="119">
        <f>ROUND(SUM(AZ61:AZ62),2)</f>
        <v>0</v>
      </c>
      <c r="BA60" s="119">
        <f>ROUND(SUM(BA61:BA62),2)</f>
        <v>0</v>
      </c>
      <c r="BB60" s="119">
        <f>ROUND(SUM(BB61:BB62),2)</f>
        <v>0</v>
      </c>
      <c r="BC60" s="119">
        <f>ROUND(SUM(BC61:BC62),2)</f>
        <v>0</v>
      </c>
      <c r="BD60" s="121">
        <f>ROUND(SUM(BD61:BD62),2)</f>
        <v>0</v>
      </c>
      <c r="BS60" s="122" t="s">
        <v>71</v>
      </c>
      <c r="BT60" s="122" t="s">
        <v>80</v>
      </c>
      <c r="BU60" s="122" t="s">
        <v>73</v>
      </c>
      <c r="BV60" s="122" t="s">
        <v>74</v>
      </c>
      <c r="BW60" s="122" t="s">
        <v>98</v>
      </c>
      <c r="BX60" s="122" t="s">
        <v>5</v>
      </c>
      <c r="CL60" s="122" t="s">
        <v>19</v>
      </c>
      <c r="CM60" s="122" t="s">
        <v>82</v>
      </c>
    </row>
    <row r="61" s="3" customFormat="1" ht="24" customHeight="1">
      <c r="A61" s="110" t="s">
        <v>76</v>
      </c>
      <c r="B61" s="62"/>
      <c r="C61" s="124"/>
      <c r="D61" s="124"/>
      <c r="E61" s="125" t="s">
        <v>99</v>
      </c>
      <c r="F61" s="125"/>
      <c r="G61" s="125"/>
      <c r="H61" s="125"/>
      <c r="I61" s="125"/>
      <c r="J61" s="124"/>
      <c r="K61" s="125" t="s">
        <v>100</v>
      </c>
      <c r="L61" s="125"/>
      <c r="M61" s="125"/>
      <c r="N61" s="125"/>
      <c r="O61" s="125"/>
      <c r="P61" s="125"/>
      <c r="Q61" s="125"/>
      <c r="R61" s="125"/>
      <c r="S61" s="125"/>
      <c r="T61" s="125"/>
      <c r="U61" s="125"/>
      <c r="V61" s="125"/>
      <c r="W61" s="125"/>
      <c r="X61" s="125"/>
      <c r="Y61" s="125"/>
      <c r="Z61" s="125"/>
      <c r="AA61" s="125"/>
      <c r="AB61" s="125"/>
      <c r="AC61" s="125"/>
      <c r="AD61" s="125"/>
      <c r="AE61" s="125"/>
      <c r="AF61" s="125"/>
      <c r="AG61" s="126">
        <f>'SO 06.2 - Vnitroareálová ...'!J32</f>
        <v>0</v>
      </c>
      <c r="AH61" s="124"/>
      <c r="AI61" s="124"/>
      <c r="AJ61" s="124"/>
      <c r="AK61" s="124"/>
      <c r="AL61" s="124"/>
      <c r="AM61" s="124"/>
      <c r="AN61" s="126">
        <f>SUM(AG61,AT61)</f>
        <v>0</v>
      </c>
      <c r="AO61" s="124"/>
      <c r="AP61" s="124"/>
      <c r="AQ61" s="127" t="s">
        <v>91</v>
      </c>
      <c r="AR61" s="64"/>
      <c r="AS61" s="128">
        <v>0</v>
      </c>
      <c r="AT61" s="129">
        <f>ROUND(SUM(AV61:AW61),2)</f>
        <v>0</v>
      </c>
      <c r="AU61" s="130">
        <f>'SO 06.2 - Vnitroareálová ...'!P88</f>
        <v>0</v>
      </c>
      <c r="AV61" s="129">
        <f>'SO 06.2 - Vnitroareálová ...'!J35</f>
        <v>0</v>
      </c>
      <c r="AW61" s="129">
        <f>'SO 06.2 - Vnitroareálová ...'!J36</f>
        <v>0</v>
      </c>
      <c r="AX61" s="129">
        <f>'SO 06.2 - Vnitroareálová ...'!J37</f>
        <v>0</v>
      </c>
      <c r="AY61" s="129">
        <f>'SO 06.2 - Vnitroareálová ...'!J38</f>
        <v>0</v>
      </c>
      <c r="AZ61" s="129">
        <f>'SO 06.2 - Vnitroareálová ...'!F35</f>
        <v>0</v>
      </c>
      <c r="BA61" s="129">
        <f>'SO 06.2 - Vnitroareálová ...'!F36</f>
        <v>0</v>
      </c>
      <c r="BB61" s="129">
        <f>'SO 06.2 - Vnitroareálová ...'!F37</f>
        <v>0</v>
      </c>
      <c r="BC61" s="129">
        <f>'SO 06.2 - Vnitroareálová ...'!F38</f>
        <v>0</v>
      </c>
      <c r="BD61" s="131">
        <f>'SO 06.2 - Vnitroareálová ...'!F39</f>
        <v>0</v>
      </c>
      <c r="BT61" s="132" t="s">
        <v>82</v>
      </c>
      <c r="BV61" s="132" t="s">
        <v>74</v>
      </c>
      <c r="BW61" s="132" t="s">
        <v>101</v>
      </c>
      <c r="BX61" s="132" t="s">
        <v>98</v>
      </c>
      <c r="CL61" s="132" t="s">
        <v>19</v>
      </c>
    </row>
    <row r="62" s="3" customFormat="1" ht="24" customHeight="1">
      <c r="A62" s="110" t="s">
        <v>76</v>
      </c>
      <c r="B62" s="62"/>
      <c r="C62" s="124"/>
      <c r="D62" s="124"/>
      <c r="E62" s="125" t="s">
        <v>102</v>
      </c>
      <c r="F62" s="125"/>
      <c r="G62" s="125"/>
      <c r="H62" s="125"/>
      <c r="I62" s="125"/>
      <c r="J62" s="124"/>
      <c r="K62" s="125" t="s">
        <v>103</v>
      </c>
      <c r="L62" s="125"/>
      <c r="M62" s="125"/>
      <c r="N62" s="125"/>
      <c r="O62" s="125"/>
      <c r="P62" s="125"/>
      <c r="Q62" s="125"/>
      <c r="R62" s="125"/>
      <c r="S62" s="125"/>
      <c r="T62" s="125"/>
      <c r="U62" s="125"/>
      <c r="V62" s="125"/>
      <c r="W62" s="125"/>
      <c r="X62" s="125"/>
      <c r="Y62" s="125"/>
      <c r="Z62" s="125"/>
      <c r="AA62" s="125"/>
      <c r="AB62" s="125"/>
      <c r="AC62" s="125"/>
      <c r="AD62" s="125"/>
      <c r="AE62" s="125"/>
      <c r="AF62" s="125"/>
      <c r="AG62" s="126">
        <f>'SO 06.3 - Plato u školičky'!J32</f>
        <v>0</v>
      </c>
      <c r="AH62" s="124"/>
      <c r="AI62" s="124"/>
      <c r="AJ62" s="124"/>
      <c r="AK62" s="124"/>
      <c r="AL62" s="124"/>
      <c r="AM62" s="124"/>
      <c r="AN62" s="126">
        <f>SUM(AG62,AT62)</f>
        <v>0</v>
      </c>
      <c r="AO62" s="124"/>
      <c r="AP62" s="124"/>
      <c r="AQ62" s="127" t="s">
        <v>91</v>
      </c>
      <c r="AR62" s="64"/>
      <c r="AS62" s="128">
        <v>0</v>
      </c>
      <c r="AT62" s="129">
        <f>ROUND(SUM(AV62:AW62),2)</f>
        <v>0</v>
      </c>
      <c r="AU62" s="130">
        <f>'SO 06.3 - Plato u školičky'!P89</f>
        <v>0</v>
      </c>
      <c r="AV62" s="129">
        <f>'SO 06.3 - Plato u školičky'!J35</f>
        <v>0</v>
      </c>
      <c r="AW62" s="129">
        <f>'SO 06.3 - Plato u školičky'!J36</f>
        <v>0</v>
      </c>
      <c r="AX62" s="129">
        <f>'SO 06.3 - Plato u školičky'!J37</f>
        <v>0</v>
      </c>
      <c r="AY62" s="129">
        <f>'SO 06.3 - Plato u školičky'!J38</f>
        <v>0</v>
      </c>
      <c r="AZ62" s="129">
        <f>'SO 06.3 - Plato u školičky'!F35</f>
        <v>0</v>
      </c>
      <c r="BA62" s="129">
        <f>'SO 06.3 - Plato u školičky'!F36</f>
        <v>0</v>
      </c>
      <c r="BB62" s="129">
        <f>'SO 06.3 - Plato u školičky'!F37</f>
        <v>0</v>
      </c>
      <c r="BC62" s="129">
        <f>'SO 06.3 - Plato u školičky'!F38</f>
        <v>0</v>
      </c>
      <c r="BD62" s="131">
        <f>'SO 06.3 - Plato u školičky'!F39</f>
        <v>0</v>
      </c>
      <c r="BT62" s="132" t="s">
        <v>82</v>
      </c>
      <c r="BV62" s="132" t="s">
        <v>74</v>
      </c>
      <c r="BW62" s="132" t="s">
        <v>104</v>
      </c>
      <c r="BX62" s="132" t="s">
        <v>98</v>
      </c>
      <c r="CL62" s="132" t="s">
        <v>19</v>
      </c>
    </row>
    <row r="63" s="6" customFormat="1" ht="26.4" customHeight="1">
      <c r="B63" s="111"/>
      <c r="C63" s="112"/>
      <c r="D63" s="113" t="s">
        <v>105</v>
      </c>
      <c r="E63" s="113"/>
      <c r="F63" s="113"/>
      <c r="G63" s="113"/>
      <c r="H63" s="113"/>
      <c r="I63" s="114"/>
      <c r="J63" s="113" t="s">
        <v>106</v>
      </c>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23">
        <f>ROUND(AG64,2)</f>
        <v>0</v>
      </c>
      <c r="AH63" s="114"/>
      <c r="AI63" s="114"/>
      <c r="AJ63" s="114"/>
      <c r="AK63" s="114"/>
      <c r="AL63" s="114"/>
      <c r="AM63" s="114"/>
      <c r="AN63" s="115">
        <f>SUM(AG63,AT63)</f>
        <v>0</v>
      </c>
      <c r="AO63" s="114"/>
      <c r="AP63" s="114"/>
      <c r="AQ63" s="116" t="s">
        <v>79</v>
      </c>
      <c r="AR63" s="117"/>
      <c r="AS63" s="118">
        <f>ROUND(AS64,2)</f>
        <v>0</v>
      </c>
      <c r="AT63" s="119">
        <f>ROUND(SUM(AV63:AW63),2)</f>
        <v>0</v>
      </c>
      <c r="AU63" s="120">
        <f>ROUND(AU64,5)</f>
        <v>0</v>
      </c>
      <c r="AV63" s="119">
        <f>ROUND(AZ63*L29,2)</f>
        <v>0</v>
      </c>
      <c r="AW63" s="119">
        <f>ROUND(BA63*L30,2)</f>
        <v>0</v>
      </c>
      <c r="AX63" s="119">
        <f>ROUND(BB63*L29,2)</f>
        <v>0</v>
      </c>
      <c r="AY63" s="119">
        <f>ROUND(BC63*L30,2)</f>
        <v>0</v>
      </c>
      <c r="AZ63" s="119">
        <f>ROUND(AZ64,2)</f>
        <v>0</v>
      </c>
      <c r="BA63" s="119">
        <f>ROUND(BA64,2)</f>
        <v>0</v>
      </c>
      <c r="BB63" s="119">
        <f>ROUND(BB64,2)</f>
        <v>0</v>
      </c>
      <c r="BC63" s="119">
        <f>ROUND(BC64,2)</f>
        <v>0</v>
      </c>
      <c r="BD63" s="121">
        <f>ROUND(BD64,2)</f>
        <v>0</v>
      </c>
      <c r="BS63" s="122" t="s">
        <v>71</v>
      </c>
      <c r="BT63" s="122" t="s">
        <v>80</v>
      </c>
      <c r="BU63" s="122" t="s">
        <v>73</v>
      </c>
      <c r="BV63" s="122" t="s">
        <v>74</v>
      </c>
      <c r="BW63" s="122" t="s">
        <v>107</v>
      </c>
      <c r="BX63" s="122" t="s">
        <v>5</v>
      </c>
      <c r="CL63" s="122" t="s">
        <v>19</v>
      </c>
      <c r="CM63" s="122" t="s">
        <v>82</v>
      </c>
    </row>
    <row r="64" s="3" customFormat="1" ht="24" customHeight="1">
      <c r="B64" s="62"/>
      <c r="C64" s="124"/>
      <c r="D64" s="124"/>
      <c r="E64" s="125" t="s">
        <v>108</v>
      </c>
      <c r="F64" s="125"/>
      <c r="G64" s="125"/>
      <c r="H64" s="125"/>
      <c r="I64" s="125"/>
      <c r="J64" s="124"/>
      <c r="K64" s="125" t="s">
        <v>109</v>
      </c>
      <c r="L64" s="125"/>
      <c r="M64" s="125"/>
      <c r="N64" s="125"/>
      <c r="O64" s="125"/>
      <c r="P64" s="125"/>
      <c r="Q64" s="125"/>
      <c r="R64" s="125"/>
      <c r="S64" s="125"/>
      <c r="T64" s="125"/>
      <c r="U64" s="125"/>
      <c r="V64" s="125"/>
      <c r="W64" s="125"/>
      <c r="X64" s="125"/>
      <c r="Y64" s="125"/>
      <c r="Z64" s="125"/>
      <c r="AA64" s="125"/>
      <c r="AB64" s="125"/>
      <c r="AC64" s="125"/>
      <c r="AD64" s="125"/>
      <c r="AE64" s="125"/>
      <c r="AF64" s="125"/>
      <c r="AG64" s="133">
        <f>ROUND(SUM(AG65:AG66),2)</f>
        <v>0</v>
      </c>
      <c r="AH64" s="124"/>
      <c r="AI64" s="124"/>
      <c r="AJ64" s="124"/>
      <c r="AK64" s="124"/>
      <c r="AL64" s="124"/>
      <c r="AM64" s="124"/>
      <c r="AN64" s="126">
        <f>SUM(AG64,AT64)</f>
        <v>0</v>
      </c>
      <c r="AO64" s="124"/>
      <c r="AP64" s="124"/>
      <c r="AQ64" s="127" t="s">
        <v>91</v>
      </c>
      <c r="AR64" s="64"/>
      <c r="AS64" s="128">
        <f>ROUND(SUM(AS65:AS66),2)</f>
        <v>0</v>
      </c>
      <c r="AT64" s="129">
        <f>ROUND(SUM(AV64:AW64),2)</f>
        <v>0</v>
      </c>
      <c r="AU64" s="130">
        <f>ROUND(SUM(AU65:AU66),5)</f>
        <v>0</v>
      </c>
      <c r="AV64" s="129">
        <f>ROUND(AZ64*L29,2)</f>
        <v>0</v>
      </c>
      <c r="AW64" s="129">
        <f>ROUND(BA64*L30,2)</f>
        <v>0</v>
      </c>
      <c r="AX64" s="129">
        <f>ROUND(BB64*L29,2)</f>
        <v>0</v>
      </c>
      <c r="AY64" s="129">
        <f>ROUND(BC64*L30,2)</f>
        <v>0</v>
      </c>
      <c r="AZ64" s="129">
        <f>ROUND(SUM(AZ65:AZ66),2)</f>
        <v>0</v>
      </c>
      <c r="BA64" s="129">
        <f>ROUND(SUM(BA65:BA66),2)</f>
        <v>0</v>
      </c>
      <c r="BB64" s="129">
        <f>ROUND(SUM(BB65:BB66),2)</f>
        <v>0</v>
      </c>
      <c r="BC64" s="129">
        <f>ROUND(SUM(BC65:BC66),2)</f>
        <v>0</v>
      </c>
      <c r="BD64" s="131">
        <f>ROUND(SUM(BD65:BD66),2)</f>
        <v>0</v>
      </c>
      <c r="BS64" s="132" t="s">
        <v>71</v>
      </c>
      <c r="BT64" s="132" t="s">
        <v>82</v>
      </c>
      <c r="BU64" s="132" t="s">
        <v>73</v>
      </c>
      <c r="BV64" s="132" t="s">
        <v>74</v>
      </c>
      <c r="BW64" s="132" t="s">
        <v>110</v>
      </c>
      <c r="BX64" s="132" t="s">
        <v>107</v>
      </c>
      <c r="CL64" s="132" t="s">
        <v>19</v>
      </c>
    </row>
    <row r="65" s="3" customFormat="1" ht="24" customHeight="1">
      <c r="A65" s="110" t="s">
        <v>76</v>
      </c>
      <c r="B65" s="62"/>
      <c r="C65" s="124"/>
      <c r="D65" s="124"/>
      <c r="E65" s="124"/>
      <c r="F65" s="125" t="s">
        <v>111</v>
      </c>
      <c r="G65" s="125"/>
      <c r="H65" s="125"/>
      <c r="I65" s="125"/>
      <c r="J65" s="125"/>
      <c r="K65" s="124"/>
      <c r="L65" s="125" t="s">
        <v>112</v>
      </c>
      <c r="M65" s="125"/>
      <c r="N65" s="125"/>
      <c r="O65" s="125"/>
      <c r="P65" s="125"/>
      <c r="Q65" s="125"/>
      <c r="R65" s="125"/>
      <c r="S65" s="125"/>
      <c r="T65" s="125"/>
      <c r="U65" s="125"/>
      <c r="V65" s="125"/>
      <c r="W65" s="125"/>
      <c r="X65" s="125"/>
      <c r="Y65" s="125"/>
      <c r="Z65" s="125"/>
      <c r="AA65" s="125"/>
      <c r="AB65" s="125"/>
      <c r="AC65" s="125"/>
      <c r="AD65" s="125"/>
      <c r="AE65" s="125"/>
      <c r="AF65" s="125"/>
      <c r="AG65" s="126">
        <f>'SO 09.05 - Sportovní zaří...'!J34</f>
        <v>0</v>
      </c>
      <c r="AH65" s="124"/>
      <c r="AI65" s="124"/>
      <c r="AJ65" s="124"/>
      <c r="AK65" s="124"/>
      <c r="AL65" s="124"/>
      <c r="AM65" s="124"/>
      <c r="AN65" s="126">
        <f>SUM(AG65,AT65)</f>
        <v>0</v>
      </c>
      <c r="AO65" s="124"/>
      <c r="AP65" s="124"/>
      <c r="AQ65" s="127" t="s">
        <v>91</v>
      </c>
      <c r="AR65" s="64"/>
      <c r="AS65" s="128">
        <v>0</v>
      </c>
      <c r="AT65" s="129">
        <f>ROUND(SUM(AV65:AW65),2)</f>
        <v>0</v>
      </c>
      <c r="AU65" s="130">
        <f>'SO 09.05 - Sportovní zaří...'!P92</f>
        <v>0</v>
      </c>
      <c r="AV65" s="129">
        <f>'SO 09.05 - Sportovní zaří...'!J37</f>
        <v>0</v>
      </c>
      <c r="AW65" s="129">
        <f>'SO 09.05 - Sportovní zaří...'!J38</f>
        <v>0</v>
      </c>
      <c r="AX65" s="129">
        <f>'SO 09.05 - Sportovní zaří...'!J39</f>
        <v>0</v>
      </c>
      <c r="AY65" s="129">
        <f>'SO 09.05 - Sportovní zaří...'!J40</f>
        <v>0</v>
      </c>
      <c r="AZ65" s="129">
        <f>'SO 09.05 - Sportovní zaří...'!F37</f>
        <v>0</v>
      </c>
      <c r="BA65" s="129">
        <f>'SO 09.05 - Sportovní zaří...'!F38</f>
        <v>0</v>
      </c>
      <c r="BB65" s="129">
        <f>'SO 09.05 - Sportovní zaří...'!F39</f>
        <v>0</v>
      </c>
      <c r="BC65" s="129">
        <f>'SO 09.05 - Sportovní zaří...'!F40</f>
        <v>0</v>
      </c>
      <c r="BD65" s="131">
        <f>'SO 09.05 - Sportovní zaří...'!F41</f>
        <v>0</v>
      </c>
      <c r="BT65" s="132" t="s">
        <v>113</v>
      </c>
      <c r="BV65" s="132" t="s">
        <v>74</v>
      </c>
      <c r="BW65" s="132" t="s">
        <v>114</v>
      </c>
      <c r="BX65" s="132" t="s">
        <v>110</v>
      </c>
      <c r="CL65" s="132" t="s">
        <v>19</v>
      </c>
    </row>
    <row r="66" s="3" customFormat="1" ht="24" customHeight="1">
      <c r="A66" s="110" t="s">
        <v>76</v>
      </c>
      <c r="B66" s="62"/>
      <c r="C66" s="124"/>
      <c r="D66" s="124"/>
      <c r="E66" s="124"/>
      <c r="F66" s="125" t="s">
        <v>115</v>
      </c>
      <c r="G66" s="125"/>
      <c r="H66" s="125"/>
      <c r="I66" s="125"/>
      <c r="J66" s="125"/>
      <c r="K66" s="124"/>
      <c r="L66" s="125" t="s">
        <v>116</v>
      </c>
      <c r="M66" s="125"/>
      <c r="N66" s="125"/>
      <c r="O66" s="125"/>
      <c r="P66" s="125"/>
      <c r="Q66" s="125"/>
      <c r="R66" s="125"/>
      <c r="S66" s="125"/>
      <c r="T66" s="125"/>
      <c r="U66" s="125"/>
      <c r="V66" s="125"/>
      <c r="W66" s="125"/>
      <c r="X66" s="125"/>
      <c r="Y66" s="125"/>
      <c r="Z66" s="125"/>
      <c r="AA66" s="125"/>
      <c r="AB66" s="125"/>
      <c r="AC66" s="125"/>
      <c r="AD66" s="125"/>
      <c r="AE66" s="125"/>
      <c r="AF66" s="125"/>
      <c r="AG66" s="126">
        <f>'SO 09.06 - Ochranné sítě'!J34</f>
        <v>0</v>
      </c>
      <c r="AH66" s="124"/>
      <c r="AI66" s="124"/>
      <c r="AJ66" s="124"/>
      <c r="AK66" s="124"/>
      <c r="AL66" s="124"/>
      <c r="AM66" s="124"/>
      <c r="AN66" s="126">
        <f>SUM(AG66,AT66)</f>
        <v>0</v>
      </c>
      <c r="AO66" s="124"/>
      <c r="AP66" s="124"/>
      <c r="AQ66" s="127" t="s">
        <v>91</v>
      </c>
      <c r="AR66" s="64"/>
      <c r="AS66" s="128">
        <v>0</v>
      </c>
      <c r="AT66" s="129">
        <f>ROUND(SUM(AV66:AW66),2)</f>
        <v>0</v>
      </c>
      <c r="AU66" s="130">
        <f>'SO 09.06 - Ochranné sítě'!P97</f>
        <v>0</v>
      </c>
      <c r="AV66" s="129">
        <f>'SO 09.06 - Ochranné sítě'!J37</f>
        <v>0</v>
      </c>
      <c r="AW66" s="129">
        <f>'SO 09.06 - Ochranné sítě'!J38</f>
        <v>0</v>
      </c>
      <c r="AX66" s="129">
        <f>'SO 09.06 - Ochranné sítě'!J39</f>
        <v>0</v>
      </c>
      <c r="AY66" s="129">
        <f>'SO 09.06 - Ochranné sítě'!J40</f>
        <v>0</v>
      </c>
      <c r="AZ66" s="129">
        <f>'SO 09.06 - Ochranné sítě'!F37</f>
        <v>0</v>
      </c>
      <c r="BA66" s="129">
        <f>'SO 09.06 - Ochranné sítě'!F38</f>
        <v>0</v>
      </c>
      <c r="BB66" s="129">
        <f>'SO 09.06 - Ochranné sítě'!F39</f>
        <v>0</v>
      </c>
      <c r="BC66" s="129">
        <f>'SO 09.06 - Ochranné sítě'!F40</f>
        <v>0</v>
      </c>
      <c r="BD66" s="131">
        <f>'SO 09.06 - Ochranné sítě'!F41</f>
        <v>0</v>
      </c>
      <c r="BT66" s="132" t="s">
        <v>113</v>
      </c>
      <c r="BV66" s="132" t="s">
        <v>74</v>
      </c>
      <c r="BW66" s="132" t="s">
        <v>117</v>
      </c>
      <c r="BX66" s="132" t="s">
        <v>110</v>
      </c>
      <c r="CL66" s="132" t="s">
        <v>19</v>
      </c>
    </row>
    <row r="67" s="6" customFormat="1" ht="14.4" customHeight="1">
      <c r="A67" s="110" t="s">
        <v>76</v>
      </c>
      <c r="B67" s="111"/>
      <c r="C67" s="112"/>
      <c r="D67" s="113" t="s">
        <v>118</v>
      </c>
      <c r="E67" s="113"/>
      <c r="F67" s="113"/>
      <c r="G67" s="113"/>
      <c r="H67" s="113"/>
      <c r="I67" s="114"/>
      <c r="J67" s="113" t="s">
        <v>119</v>
      </c>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5">
        <f>'VON - Vedlejší a ostatní ...'!J30</f>
        <v>0</v>
      </c>
      <c r="AH67" s="114"/>
      <c r="AI67" s="114"/>
      <c r="AJ67" s="114"/>
      <c r="AK67" s="114"/>
      <c r="AL67" s="114"/>
      <c r="AM67" s="114"/>
      <c r="AN67" s="115">
        <f>SUM(AG67,AT67)</f>
        <v>0</v>
      </c>
      <c r="AO67" s="114"/>
      <c r="AP67" s="114"/>
      <c r="AQ67" s="116" t="s">
        <v>118</v>
      </c>
      <c r="AR67" s="117"/>
      <c r="AS67" s="134">
        <v>0</v>
      </c>
      <c r="AT67" s="135">
        <f>ROUND(SUM(AV67:AW67),2)</f>
        <v>0</v>
      </c>
      <c r="AU67" s="136">
        <f>'VON - Vedlejší a ostatní ...'!P83</f>
        <v>0</v>
      </c>
      <c r="AV67" s="135">
        <f>'VON - Vedlejší a ostatní ...'!J33</f>
        <v>0</v>
      </c>
      <c r="AW67" s="135">
        <f>'VON - Vedlejší a ostatní ...'!J34</f>
        <v>0</v>
      </c>
      <c r="AX67" s="135">
        <f>'VON - Vedlejší a ostatní ...'!J35</f>
        <v>0</v>
      </c>
      <c r="AY67" s="135">
        <f>'VON - Vedlejší a ostatní ...'!J36</f>
        <v>0</v>
      </c>
      <c r="AZ67" s="135">
        <f>'VON - Vedlejší a ostatní ...'!F33</f>
        <v>0</v>
      </c>
      <c r="BA67" s="135">
        <f>'VON - Vedlejší a ostatní ...'!F34</f>
        <v>0</v>
      </c>
      <c r="BB67" s="135">
        <f>'VON - Vedlejší a ostatní ...'!F35</f>
        <v>0</v>
      </c>
      <c r="BC67" s="135">
        <f>'VON - Vedlejší a ostatní ...'!F36</f>
        <v>0</v>
      </c>
      <c r="BD67" s="137">
        <f>'VON - Vedlejší a ostatní ...'!F37</f>
        <v>0</v>
      </c>
      <c r="BT67" s="122" t="s">
        <v>80</v>
      </c>
      <c r="BV67" s="122" t="s">
        <v>74</v>
      </c>
      <c r="BW67" s="122" t="s">
        <v>120</v>
      </c>
      <c r="BX67" s="122" t="s">
        <v>5</v>
      </c>
      <c r="CL67" s="122" t="s">
        <v>19</v>
      </c>
      <c r="CM67" s="122" t="s">
        <v>82</v>
      </c>
    </row>
    <row r="68" s="1" customFormat="1" ht="30" customHeight="1">
      <c r="B68" s="38"/>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43"/>
    </row>
    <row r="69" s="1" customFormat="1" ht="6.96" customHeight="1">
      <c r="B69" s="58"/>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c r="AO69" s="59"/>
      <c r="AP69" s="59"/>
      <c r="AQ69" s="59"/>
      <c r="AR69" s="43"/>
    </row>
  </sheetData>
  <sheetProtection sheet="1" formatColumns="0" formatRows="0" objects="1" scenarios="1" spinCount="100000" saltValue="nr9pu18DAZzmyMqRLrlIjuCFieYU+cqorlaHD4a4650TQsO1F09PShAgwpbZ3gN8Eg9NJzWEXBL8tgMrjCVRxg==" hashValue="bRKTY+MvJaBH5RlDO3pKnSZo1zxKVag0z8TCPkw/jIvytVua0jH113Bto8vySr/Oe/2cW2u1S4BbpltPRwz96w==" algorithmName="SHA-512" password="ED5F"/>
  <mergeCells count="90">
    <mergeCell ref="W31:AE31"/>
    <mergeCell ref="BE5:BE32"/>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49:AT51"/>
    <mergeCell ref="AM50:AP50"/>
    <mergeCell ref="L45:AO45"/>
    <mergeCell ref="AM47:AN47"/>
    <mergeCell ref="AM49:AP49"/>
    <mergeCell ref="K5:AO5"/>
    <mergeCell ref="K6:AO6"/>
    <mergeCell ref="E14:AJ14"/>
    <mergeCell ref="E23:AN23"/>
    <mergeCell ref="L28:P28"/>
    <mergeCell ref="W28:AE28"/>
    <mergeCell ref="AK28:AO28"/>
    <mergeCell ref="L29:P29"/>
    <mergeCell ref="L30:P30"/>
    <mergeCell ref="L31:P31"/>
    <mergeCell ref="L32:P32"/>
    <mergeCell ref="L33:P33"/>
    <mergeCell ref="AN61:AP61"/>
    <mergeCell ref="AN58:AP58"/>
    <mergeCell ref="AN59:AP59"/>
    <mergeCell ref="AN60:AP60"/>
    <mergeCell ref="AN62:AP62"/>
    <mergeCell ref="AN63:AP63"/>
    <mergeCell ref="AN64:AP64"/>
    <mergeCell ref="AN65:AP65"/>
    <mergeCell ref="AN66:AP66"/>
    <mergeCell ref="AN67:AP67"/>
    <mergeCell ref="E62:I62"/>
    <mergeCell ref="D55:H55"/>
    <mergeCell ref="D56:H56"/>
    <mergeCell ref="D57:H57"/>
    <mergeCell ref="E58:I58"/>
    <mergeCell ref="E59:I59"/>
    <mergeCell ref="D60:H60"/>
    <mergeCell ref="E61:I61"/>
    <mergeCell ref="D63:H63"/>
    <mergeCell ref="E64:I64"/>
    <mergeCell ref="F65:J65"/>
    <mergeCell ref="F66:J66"/>
    <mergeCell ref="D67:H67"/>
    <mergeCell ref="AG64:AM64"/>
    <mergeCell ref="AG63:AM63"/>
    <mergeCell ref="AG65:AM65"/>
    <mergeCell ref="AG66:AM66"/>
    <mergeCell ref="AG67:AM67"/>
    <mergeCell ref="C52:G52"/>
    <mergeCell ref="I52:AF52"/>
    <mergeCell ref="J55:AF55"/>
    <mergeCell ref="J56:AF56"/>
    <mergeCell ref="J57:AF57"/>
    <mergeCell ref="K58:AF58"/>
    <mergeCell ref="K59:AF59"/>
    <mergeCell ref="J60:AF60"/>
    <mergeCell ref="K61:AF61"/>
    <mergeCell ref="K62:AF62"/>
    <mergeCell ref="J63:AF63"/>
    <mergeCell ref="K64:AF64"/>
    <mergeCell ref="L65:AF65"/>
    <mergeCell ref="L66:AF66"/>
    <mergeCell ref="J67:AF67"/>
    <mergeCell ref="AN52:AP52"/>
    <mergeCell ref="AG52:AM52"/>
    <mergeCell ref="AN55:AP55"/>
    <mergeCell ref="AG55:AM55"/>
    <mergeCell ref="AN56:AP56"/>
    <mergeCell ref="AG56:AM56"/>
    <mergeCell ref="AN57:AP57"/>
    <mergeCell ref="AG57:AM57"/>
    <mergeCell ref="AG58:AM58"/>
    <mergeCell ref="AG59:AM59"/>
    <mergeCell ref="AG60:AM60"/>
    <mergeCell ref="AG61:AM61"/>
    <mergeCell ref="AG62:AM62"/>
    <mergeCell ref="AG54:AM54"/>
    <mergeCell ref="AN54:AP54"/>
  </mergeCells>
  <hyperlinks>
    <hyperlink ref="A55" location="'SO 01 - Příprava území'!C2" display="/"/>
    <hyperlink ref="A56" location="'SO 03 - Vnitroareálové ro...'!C2" display="/"/>
    <hyperlink ref="A58" location="'SO 05.1 - Multifunkční hř...'!C2" display="/"/>
    <hyperlink ref="A59" location="'SO 05.1P - Provizorní kon...'!C2" display="/"/>
    <hyperlink ref="A61" location="'SO 06.2 - Vnitroareálová ...'!C2" display="/"/>
    <hyperlink ref="A62" location="'SO 06.3 - Plato u školičky'!C2" display="/"/>
    <hyperlink ref="A65" location="'SO 09.05 - Sportovní zaří...'!C2" display="/"/>
    <hyperlink ref="A66" location="'SO 09.06 - Ochranné sítě'!C2" display="/"/>
    <hyperlink ref="A67" location="'VON - Vedlejší a ostatní ...'!C2" display="/"/>
  </hyperlinks>
  <pageMargins left="0.39375" right="0.39375" top="0.39375" bottom="0.39375" header="0" footer="0"/>
  <pageSetup paperSize="9" orientation="portrait" blackAndWhite="1" fitToHeight="100"/>
  <headerFooter>
    <oddFooter>&amp;CStrana &amp;P z &amp;N</oddFooter>
  </headerFooter>
  <drawing r:id="rId1"/>
</worksheet>
</file>

<file path=xl/worksheets/sheet10.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7.14" customWidth="1"/>
    <col min="2" max="2" width="1.43" customWidth="1"/>
    <col min="3" max="3" width="3.57" customWidth="1"/>
    <col min="4" max="4" width="3.71" customWidth="1"/>
    <col min="5" max="5" width="14.71" customWidth="1"/>
    <col min="6" max="6" width="43.57" customWidth="1"/>
    <col min="7" max="7" width="6" customWidth="1"/>
    <col min="8" max="8" width="9.86" customWidth="1"/>
    <col min="9" max="9" width="17.29" style="138" customWidth="1"/>
    <col min="10" max="10" width="17.29" customWidth="1"/>
    <col min="11" max="11" width="17.29" customWidth="1"/>
    <col min="12" max="12" width="8" customWidth="1"/>
    <col min="13" max="13" width="9.29" hidden="1" customWidth="1"/>
    <col min="14" max="14" width="9.14" hidden="1"/>
    <col min="15" max="15" width="12.14" hidden="1" customWidth="1"/>
    <col min="16" max="16" width="12.14" hidden="1" customWidth="1"/>
    <col min="17" max="17" width="12.14" hidden="1" customWidth="1"/>
    <col min="18" max="18" width="12.14" hidden="1" customWidth="1"/>
    <col min="19" max="19" width="12.14" hidden="1" customWidth="1"/>
    <col min="20" max="20" width="12.14" hidden="1" customWidth="1"/>
    <col min="21" max="21" width="14" hidden="1" customWidth="1"/>
    <col min="22" max="22" width="10.57" customWidth="1"/>
    <col min="23" max="23" width="14" customWidth="1"/>
    <col min="24" max="24" width="10.57" customWidth="1"/>
    <col min="25" max="25" width="12.86" customWidth="1"/>
    <col min="26" max="26" width="9.43" customWidth="1"/>
    <col min="27" max="27" width="12.86" customWidth="1"/>
    <col min="28" max="28" width="14" customWidth="1"/>
    <col min="29" max="29" width="9.43" customWidth="1"/>
    <col min="30" max="30" width="12.86" customWidth="1"/>
    <col min="31" max="31" width="14" customWidth="1"/>
    <col min="44" max="44" width="9.14" hidden="1"/>
    <col min="45" max="45" width="9.14" hidden="1"/>
    <col min="46" max="46" width="9.14" hidden="1"/>
    <col min="47" max="47" width="9.14" hidden="1"/>
    <col min="48" max="48" width="9.14" hidden="1"/>
    <col min="49" max="49" width="9.14" hidden="1"/>
    <col min="50" max="50" width="9.14" hidden="1"/>
    <col min="51" max="51" width="9.14" hidden="1"/>
    <col min="52" max="52" width="9.14" hidden="1"/>
    <col min="53" max="53" width="9.14" hidden="1"/>
    <col min="54" max="54" width="9.14" hidden="1"/>
    <col min="55" max="55" width="9.14" hidden="1"/>
    <col min="56" max="56" width="9.14" hidden="1"/>
    <col min="57" max="57" width="9.14" hidden="1"/>
    <col min="58" max="58" width="9.14" hidden="1"/>
    <col min="59" max="59" width="9.14" hidden="1"/>
    <col min="60" max="60" width="9.14" hidden="1"/>
    <col min="61" max="61" width="9.14" hidden="1"/>
    <col min="62" max="62" width="9.14" hidden="1"/>
    <col min="63" max="63" width="9.14" hidden="1"/>
    <col min="64" max="64" width="9.14" hidden="1"/>
    <col min="65" max="65" width="9.14" hidden="1"/>
  </cols>
  <sheetData>
    <row r="2" ht="36.96" customHeight="1">
      <c r="L2"/>
      <c r="AT2" s="17" t="s">
        <v>120</v>
      </c>
    </row>
    <row r="3" ht="6.96" customHeight="1">
      <c r="B3" s="139"/>
      <c r="C3" s="140"/>
      <c r="D3" s="140"/>
      <c r="E3" s="140"/>
      <c r="F3" s="140"/>
      <c r="G3" s="140"/>
      <c r="H3" s="140"/>
      <c r="I3" s="141"/>
      <c r="J3" s="140"/>
      <c r="K3" s="140"/>
      <c r="L3" s="20"/>
      <c r="AT3" s="17" t="s">
        <v>82</v>
      </c>
    </row>
    <row r="4" ht="24.96" customHeight="1">
      <c r="B4" s="20"/>
      <c r="D4" s="142" t="s">
        <v>121</v>
      </c>
      <c r="L4" s="20"/>
      <c r="M4" s="143" t="s">
        <v>10</v>
      </c>
      <c r="AT4" s="17" t="s">
        <v>4</v>
      </c>
    </row>
    <row r="5" ht="6.96" customHeight="1">
      <c r="B5" s="20"/>
      <c r="L5" s="20"/>
    </row>
    <row r="6" ht="12" customHeight="1">
      <c r="B6" s="20"/>
      <c r="D6" s="144" t="s">
        <v>16</v>
      </c>
      <c r="L6" s="20"/>
    </row>
    <row r="7" ht="14.4" customHeight="1">
      <c r="B7" s="20"/>
      <c r="E7" s="145" t="str">
        <f>'Rekapitulace stavby'!K6</f>
        <v>ZŠ Dukelských hrdinů 0.ETAPA - Multifunkční hřište</v>
      </c>
      <c r="F7" s="144"/>
      <c r="G7" s="144"/>
      <c r="H7" s="144"/>
      <c r="L7" s="20"/>
    </row>
    <row r="8" s="1" customFormat="1" ht="12" customHeight="1">
      <c r="B8" s="43"/>
      <c r="D8" s="144" t="s">
        <v>122</v>
      </c>
      <c r="I8" s="146"/>
      <c r="L8" s="43"/>
    </row>
    <row r="9" s="1" customFormat="1" ht="36.96" customHeight="1">
      <c r="B9" s="43"/>
      <c r="E9" s="147" t="s">
        <v>975</v>
      </c>
      <c r="F9" s="1"/>
      <c r="G9" s="1"/>
      <c r="H9" s="1"/>
      <c r="I9" s="146"/>
      <c r="L9" s="43"/>
    </row>
    <row r="10" s="1" customFormat="1">
      <c r="B10" s="43"/>
      <c r="I10" s="146"/>
      <c r="L10" s="43"/>
    </row>
    <row r="11" s="1" customFormat="1" ht="12" customHeight="1">
      <c r="B11" s="43"/>
      <c r="D11" s="144" t="s">
        <v>18</v>
      </c>
      <c r="F11" s="132" t="s">
        <v>19</v>
      </c>
      <c r="I11" s="148" t="s">
        <v>20</v>
      </c>
      <c r="J11" s="132" t="s">
        <v>19</v>
      </c>
      <c r="L11" s="43"/>
    </row>
    <row r="12" s="1" customFormat="1" ht="12" customHeight="1">
      <c r="B12" s="43"/>
      <c r="D12" s="144" t="s">
        <v>21</v>
      </c>
      <c r="F12" s="132" t="s">
        <v>22</v>
      </c>
      <c r="I12" s="148" t="s">
        <v>23</v>
      </c>
      <c r="J12" s="149" t="str">
        <f>'Rekapitulace stavby'!AN8</f>
        <v>2. 5. 2019</v>
      </c>
      <c r="L12" s="43"/>
    </row>
    <row r="13" s="1" customFormat="1" ht="10.8" customHeight="1">
      <c r="B13" s="43"/>
      <c r="I13" s="146"/>
      <c r="L13" s="43"/>
    </row>
    <row r="14" s="1" customFormat="1" ht="12" customHeight="1">
      <c r="B14" s="43"/>
      <c r="D14" s="144" t="s">
        <v>25</v>
      </c>
      <c r="I14" s="148" t="s">
        <v>26</v>
      </c>
      <c r="J14" s="132" t="s">
        <v>19</v>
      </c>
      <c r="L14" s="43"/>
    </row>
    <row r="15" s="1" customFormat="1" ht="18" customHeight="1">
      <c r="B15" s="43"/>
      <c r="E15" s="132" t="s">
        <v>27</v>
      </c>
      <c r="I15" s="148" t="s">
        <v>28</v>
      </c>
      <c r="J15" s="132" t="s">
        <v>19</v>
      </c>
      <c r="L15" s="43"/>
    </row>
    <row r="16" s="1" customFormat="1" ht="6.96" customHeight="1">
      <c r="B16" s="43"/>
      <c r="I16" s="146"/>
      <c r="L16" s="43"/>
    </row>
    <row r="17" s="1" customFormat="1" ht="12" customHeight="1">
      <c r="B17" s="43"/>
      <c r="D17" s="144" t="s">
        <v>29</v>
      </c>
      <c r="I17" s="148" t="s">
        <v>26</v>
      </c>
      <c r="J17" s="33" t="str">
        <f>'Rekapitulace stavby'!AN13</f>
        <v>Vyplň údaj</v>
      </c>
      <c r="L17" s="43"/>
    </row>
    <row r="18" s="1" customFormat="1" ht="18" customHeight="1">
      <c r="B18" s="43"/>
      <c r="E18" s="33" t="str">
        <f>'Rekapitulace stavby'!E14</f>
        <v>Vyplň údaj</v>
      </c>
      <c r="F18" s="132"/>
      <c r="G18" s="132"/>
      <c r="H18" s="132"/>
      <c r="I18" s="148" t="s">
        <v>28</v>
      </c>
      <c r="J18" s="33" t="str">
        <f>'Rekapitulace stavby'!AN14</f>
        <v>Vyplň údaj</v>
      </c>
      <c r="L18" s="43"/>
    </row>
    <row r="19" s="1" customFormat="1" ht="6.96" customHeight="1">
      <c r="B19" s="43"/>
      <c r="I19" s="146"/>
      <c r="L19" s="43"/>
    </row>
    <row r="20" s="1" customFormat="1" ht="12" customHeight="1">
      <c r="B20" s="43"/>
      <c r="D20" s="144" t="s">
        <v>31</v>
      </c>
      <c r="I20" s="148" t="s">
        <v>26</v>
      </c>
      <c r="J20" s="132" t="s">
        <v>19</v>
      </c>
      <c r="L20" s="43"/>
    </row>
    <row r="21" s="1" customFormat="1" ht="18" customHeight="1">
      <c r="B21" s="43"/>
      <c r="E21" s="132" t="s">
        <v>32</v>
      </c>
      <c r="I21" s="148" t="s">
        <v>28</v>
      </c>
      <c r="J21" s="132" t="s">
        <v>19</v>
      </c>
      <c r="L21" s="43"/>
    </row>
    <row r="22" s="1" customFormat="1" ht="6.96" customHeight="1">
      <c r="B22" s="43"/>
      <c r="I22" s="146"/>
      <c r="L22" s="43"/>
    </row>
    <row r="23" s="1" customFormat="1" ht="12" customHeight="1">
      <c r="B23" s="43"/>
      <c r="D23" s="144" t="s">
        <v>34</v>
      </c>
      <c r="I23" s="148" t="s">
        <v>26</v>
      </c>
      <c r="J23" s="132" t="s">
        <v>19</v>
      </c>
      <c r="L23" s="43"/>
    </row>
    <row r="24" s="1" customFormat="1" ht="18" customHeight="1">
      <c r="B24" s="43"/>
      <c r="E24" s="132" t="s">
        <v>35</v>
      </c>
      <c r="I24" s="148" t="s">
        <v>28</v>
      </c>
      <c r="J24" s="132" t="s">
        <v>19</v>
      </c>
      <c r="L24" s="43"/>
    </row>
    <row r="25" s="1" customFormat="1" ht="6.96" customHeight="1">
      <c r="B25" s="43"/>
      <c r="I25" s="146"/>
      <c r="L25" s="43"/>
    </row>
    <row r="26" s="1" customFormat="1" ht="12" customHeight="1">
      <c r="B26" s="43"/>
      <c r="D26" s="144" t="s">
        <v>36</v>
      </c>
      <c r="I26" s="146"/>
      <c r="L26" s="43"/>
    </row>
    <row r="27" s="7" customFormat="1" ht="96" customHeight="1">
      <c r="B27" s="150"/>
      <c r="E27" s="151" t="s">
        <v>37</v>
      </c>
      <c r="F27" s="151"/>
      <c r="G27" s="151"/>
      <c r="H27" s="151"/>
      <c r="I27" s="152"/>
      <c r="L27" s="150"/>
    </row>
    <row r="28" s="1" customFormat="1" ht="6.96" customHeight="1">
      <c r="B28" s="43"/>
      <c r="I28" s="146"/>
      <c r="L28" s="43"/>
    </row>
    <row r="29" s="1" customFormat="1" ht="6.96" customHeight="1">
      <c r="B29" s="43"/>
      <c r="D29" s="75"/>
      <c r="E29" s="75"/>
      <c r="F29" s="75"/>
      <c r="G29" s="75"/>
      <c r="H29" s="75"/>
      <c r="I29" s="153"/>
      <c r="J29" s="75"/>
      <c r="K29" s="75"/>
      <c r="L29" s="43"/>
    </row>
    <row r="30" s="1" customFormat="1" ht="25.44" customHeight="1">
      <c r="B30" s="43"/>
      <c r="D30" s="154" t="s">
        <v>38</v>
      </c>
      <c r="I30" s="146"/>
      <c r="J30" s="155">
        <f>ROUND(J83, 2)</f>
        <v>0</v>
      </c>
      <c r="L30" s="43"/>
    </row>
    <row r="31" s="1" customFormat="1" ht="6.96" customHeight="1">
      <c r="B31" s="43"/>
      <c r="D31" s="75"/>
      <c r="E31" s="75"/>
      <c r="F31" s="75"/>
      <c r="G31" s="75"/>
      <c r="H31" s="75"/>
      <c r="I31" s="153"/>
      <c r="J31" s="75"/>
      <c r="K31" s="75"/>
      <c r="L31" s="43"/>
    </row>
    <row r="32" s="1" customFormat="1" ht="14.4" customHeight="1">
      <c r="B32" s="43"/>
      <c r="F32" s="156" t="s">
        <v>40</v>
      </c>
      <c r="I32" s="157" t="s">
        <v>39</v>
      </c>
      <c r="J32" s="156" t="s">
        <v>41</v>
      </c>
      <c r="L32" s="43"/>
    </row>
    <row r="33" s="1" customFormat="1" ht="14.4" customHeight="1">
      <c r="B33" s="43"/>
      <c r="D33" s="158" t="s">
        <v>42</v>
      </c>
      <c r="E33" s="144" t="s">
        <v>43</v>
      </c>
      <c r="F33" s="159">
        <f>ROUND((SUM(BE83:BE104)),  2)</f>
        <v>0</v>
      </c>
      <c r="I33" s="160">
        <v>0.20999999999999999</v>
      </c>
      <c r="J33" s="159">
        <f>ROUND(((SUM(BE83:BE104))*I33),  2)</f>
        <v>0</v>
      </c>
      <c r="L33" s="43"/>
    </row>
    <row r="34" s="1" customFormat="1" ht="14.4" customHeight="1">
      <c r="B34" s="43"/>
      <c r="E34" s="144" t="s">
        <v>44</v>
      </c>
      <c r="F34" s="159">
        <f>ROUND((SUM(BF83:BF104)),  2)</f>
        <v>0</v>
      </c>
      <c r="I34" s="160">
        <v>0.14999999999999999</v>
      </c>
      <c r="J34" s="159">
        <f>ROUND(((SUM(BF83:BF104))*I34),  2)</f>
        <v>0</v>
      </c>
      <c r="L34" s="43"/>
    </row>
    <row r="35" hidden="1" s="1" customFormat="1" ht="14.4" customHeight="1">
      <c r="B35" s="43"/>
      <c r="E35" s="144" t="s">
        <v>45</v>
      </c>
      <c r="F35" s="159">
        <f>ROUND((SUM(BG83:BG104)),  2)</f>
        <v>0</v>
      </c>
      <c r="I35" s="160">
        <v>0.20999999999999999</v>
      </c>
      <c r="J35" s="159">
        <f>0</f>
        <v>0</v>
      </c>
      <c r="L35" s="43"/>
    </row>
    <row r="36" hidden="1" s="1" customFormat="1" ht="14.4" customHeight="1">
      <c r="B36" s="43"/>
      <c r="E36" s="144" t="s">
        <v>46</v>
      </c>
      <c r="F36" s="159">
        <f>ROUND((SUM(BH83:BH104)),  2)</f>
        <v>0</v>
      </c>
      <c r="I36" s="160">
        <v>0.14999999999999999</v>
      </c>
      <c r="J36" s="159">
        <f>0</f>
        <v>0</v>
      </c>
      <c r="L36" s="43"/>
    </row>
    <row r="37" hidden="1" s="1" customFormat="1" ht="14.4" customHeight="1">
      <c r="B37" s="43"/>
      <c r="E37" s="144" t="s">
        <v>47</v>
      </c>
      <c r="F37" s="159">
        <f>ROUND((SUM(BI83:BI104)),  2)</f>
        <v>0</v>
      </c>
      <c r="I37" s="160">
        <v>0</v>
      </c>
      <c r="J37" s="159">
        <f>0</f>
        <v>0</v>
      </c>
      <c r="L37" s="43"/>
    </row>
    <row r="38" s="1" customFormat="1" ht="6.96" customHeight="1">
      <c r="B38" s="43"/>
      <c r="I38" s="146"/>
      <c r="L38" s="43"/>
    </row>
    <row r="39" s="1" customFormat="1" ht="25.44" customHeight="1">
      <c r="B39" s="43"/>
      <c r="C39" s="161"/>
      <c r="D39" s="162" t="s">
        <v>48</v>
      </c>
      <c r="E39" s="163"/>
      <c r="F39" s="163"/>
      <c r="G39" s="164" t="s">
        <v>49</v>
      </c>
      <c r="H39" s="165" t="s">
        <v>50</v>
      </c>
      <c r="I39" s="166"/>
      <c r="J39" s="167">
        <f>SUM(J30:J37)</f>
        <v>0</v>
      </c>
      <c r="K39" s="168"/>
      <c r="L39" s="43"/>
    </row>
    <row r="40" s="1" customFormat="1" ht="14.4" customHeight="1">
      <c r="B40" s="169"/>
      <c r="C40" s="170"/>
      <c r="D40" s="170"/>
      <c r="E40" s="170"/>
      <c r="F40" s="170"/>
      <c r="G40" s="170"/>
      <c r="H40" s="170"/>
      <c r="I40" s="171"/>
      <c r="J40" s="170"/>
      <c r="K40" s="170"/>
      <c r="L40" s="43"/>
    </row>
    <row r="44" s="1" customFormat="1" ht="6.96" customHeight="1">
      <c r="B44" s="172"/>
      <c r="C44" s="173"/>
      <c r="D44" s="173"/>
      <c r="E44" s="173"/>
      <c r="F44" s="173"/>
      <c r="G44" s="173"/>
      <c r="H44" s="173"/>
      <c r="I44" s="174"/>
      <c r="J44" s="173"/>
      <c r="K44" s="173"/>
      <c r="L44" s="43"/>
    </row>
    <row r="45" s="1" customFormat="1" ht="24.96" customHeight="1">
      <c r="B45" s="38"/>
      <c r="C45" s="23" t="s">
        <v>124</v>
      </c>
      <c r="D45" s="39"/>
      <c r="E45" s="39"/>
      <c r="F45" s="39"/>
      <c r="G45" s="39"/>
      <c r="H45" s="39"/>
      <c r="I45" s="146"/>
      <c r="J45" s="39"/>
      <c r="K45" s="39"/>
      <c r="L45" s="43"/>
    </row>
    <row r="46" s="1" customFormat="1" ht="6.96" customHeight="1">
      <c r="B46" s="38"/>
      <c r="C46" s="39"/>
      <c r="D46" s="39"/>
      <c r="E46" s="39"/>
      <c r="F46" s="39"/>
      <c r="G46" s="39"/>
      <c r="H46" s="39"/>
      <c r="I46" s="146"/>
      <c r="J46" s="39"/>
      <c r="K46" s="39"/>
      <c r="L46" s="43"/>
    </row>
    <row r="47" s="1" customFormat="1" ht="12" customHeight="1">
      <c r="B47" s="38"/>
      <c r="C47" s="32" t="s">
        <v>16</v>
      </c>
      <c r="D47" s="39"/>
      <c r="E47" s="39"/>
      <c r="F47" s="39"/>
      <c r="G47" s="39"/>
      <c r="H47" s="39"/>
      <c r="I47" s="146"/>
      <c r="J47" s="39"/>
      <c r="K47" s="39"/>
      <c r="L47" s="43"/>
    </row>
    <row r="48" s="1" customFormat="1" ht="14.4" customHeight="1">
      <c r="B48" s="38"/>
      <c r="C48" s="39"/>
      <c r="D48" s="39"/>
      <c r="E48" s="175" t="str">
        <f>E7</f>
        <v>ZŠ Dukelských hrdinů 0.ETAPA - Multifunkční hřište</v>
      </c>
      <c r="F48" s="32"/>
      <c r="G48" s="32"/>
      <c r="H48" s="32"/>
      <c r="I48" s="146"/>
      <c r="J48" s="39"/>
      <c r="K48" s="39"/>
      <c r="L48" s="43"/>
    </row>
    <row r="49" s="1" customFormat="1" ht="12" customHeight="1">
      <c r="B49" s="38"/>
      <c r="C49" s="32" t="s">
        <v>122</v>
      </c>
      <c r="D49" s="39"/>
      <c r="E49" s="39"/>
      <c r="F49" s="39"/>
      <c r="G49" s="39"/>
      <c r="H49" s="39"/>
      <c r="I49" s="146"/>
      <c r="J49" s="39"/>
      <c r="K49" s="39"/>
      <c r="L49" s="43"/>
    </row>
    <row r="50" s="1" customFormat="1" ht="14.4" customHeight="1">
      <c r="B50" s="38"/>
      <c r="C50" s="39"/>
      <c r="D50" s="39"/>
      <c r="E50" s="68" t="str">
        <f>E9</f>
        <v>VON - Vedlejší a ostatní náklady</v>
      </c>
      <c r="F50" s="39"/>
      <c r="G50" s="39"/>
      <c r="H50" s="39"/>
      <c r="I50" s="146"/>
      <c r="J50" s="39"/>
      <c r="K50" s="39"/>
      <c r="L50" s="43"/>
    </row>
    <row r="51" s="1" customFormat="1" ht="6.96" customHeight="1">
      <c r="B51" s="38"/>
      <c r="C51" s="39"/>
      <c r="D51" s="39"/>
      <c r="E51" s="39"/>
      <c r="F51" s="39"/>
      <c r="G51" s="39"/>
      <c r="H51" s="39"/>
      <c r="I51" s="146"/>
      <c r="J51" s="39"/>
      <c r="K51" s="39"/>
      <c r="L51" s="43"/>
    </row>
    <row r="52" s="1" customFormat="1" ht="12" customHeight="1">
      <c r="B52" s="38"/>
      <c r="C52" s="32" t="s">
        <v>21</v>
      </c>
      <c r="D52" s="39"/>
      <c r="E52" s="39"/>
      <c r="F52" s="27" t="str">
        <f>F12</f>
        <v>Karlovy Vary</v>
      </c>
      <c r="G52" s="39"/>
      <c r="H52" s="39"/>
      <c r="I52" s="148" t="s">
        <v>23</v>
      </c>
      <c r="J52" s="71" t="str">
        <f>IF(J12="","",J12)</f>
        <v>2. 5. 2019</v>
      </c>
      <c r="K52" s="39"/>
      <c r="L52" s="43"/>
    </row>
    <row r="53" s="1" customFormat="1" ht="6.96" customHeight="1">
      <c r="B53" s="38"/>
      <c r="C53" s="39"/>
      <c r="D53" s="39"/>
      <c r="E53" s="39"/>
      <c r="F53" s="39"/>
      <c r="G53" s="39"/>
      <c r="H53" s="39"/>
      <c r="I53" s="146"/>
      <c r="J53" s="39"/>
      <c r="K53" s="39"/>
      <c r="L53" s="43"/>
    </row>
    <row r="54" s="1" customFormat="1" ht="26.4" customHeight="1">
      <c r="B54" s="38"/>
      <c r="C54" s="32" t="s">
        <v>25</v>
      </c>
      <c r="D54" s="39"/>
      <c r="E54" s="39"/>
      <c r="F54" s="27" t="str">
        <f>E15</f>
        <v>Statutární město Karlovy Vary</v>
      </c>
      <c r="G54" s="39"/>
      <c r="H54" s="39"/>
      <c r="I54" s="148" t="s">
        <v>31</v>
      </c>
      <c r="J54" s="36" t="str">
        <f>E21</f>
        <v>Ing. Štěpán Mosler</v>
      </c>
      <c r="K54" s="39"/>
      <c r="L54" s="43"/>
    </row>
    <row r="55" s="1" customFormat="1" ht="26.4" customHeight="1">
      <c r="B55" s="38"/>
      <c r="C55" s="32" t="s">
        <v>29</v>
      </c>
      <c r="D55" s="39"/>
      <c r="E55" s="39"/>
      <c r="F55" s="27" t="str">
        <f>IF(E18="","",E18)</f>
        <v>Vyplň údaj</v>
      </c>
      <c r="G55" s="39"/>
      <c r="H55" s="39"/>
      <c r="I55" s="148" t="s">
        <v>34</v>
      </c>
      <c r="J55" s="36" t="str">
        <f>E24</f>
        <v>Daniela Hahnová</v>
      </c>
      <c r="K55" s="39"/>
      <c r="L55" s="43"/>
    </row>
    <row r="56" s="1" customFormat="1" ht="10.32" customHeight="1">
      <c r="B56" s="38"/>
      <c r="C56" s="39"/>
      <c r="D56" s="39"/>
      <c r="E56" s="39"/>
      <c r="F56" s="39"/>
      <c r="G56" s="39"/>
      <c r="H56" s="39"/>
      <c r="I56" s="146"/>
      <c r="J56" s="39"/>
      <c r="K56" s="39"/>
      <c r="L56" s="43"/>
    </row>
    <row r="57" s="1" customFormat="1" ht="29.28" customHeight="1">
      <c r="B57" s="38"/>
      <c r="C57" s="176" t="s">
        <v>125</v>
      </c>
      <c r="D57" s="177"/>
      <c r="E57" s="177"/>
      <c r="F57" s="177"/>
      <c r="G57" s="177"/>
      <c r="H57" s="177"/>
      <c r="I57" s="178"/>
      <c r="J57" s="179" t="s">
        <v>126</v>
      </c>
      <c r="K57" s="177"/>
      <c r="L57" s="43"/>
    </row>
    <row r="58" s="1" customFormat="1" ht="10.32" customHeight="1">
      <c r="B58" s="38"/>
      <c r="C58" s="39"/>
      <c r="D58" s="39"/>
      <c r="E58" s="39"/>
      <c r="F58" s="39"/>
      <c r="G58" s="39"/>
      <c r="H58" s="39"/>
      <c r="I58" s="146"/>
      <c r="J58" s="39"/>
      <c r="K58" s="39"/>
      <c r="L58" s="43"/>
    </row>
    <row r="59" s="1" customFormat="1" ht="22.8" customHeight="1">
      <c r="B59" s="38"/>
      <c r="C59" s="180" t="s">
        <v>70</v>
      </c>
      <c r="D59" s="39"/>
      <c r="E59" s="39"/>
      <c r="F59" s="39"/>
      <c r="G59" s="39"/>
      <c r="H59" s="39"/>
      <c r="I59" s="146"/>
      <c r="J59" s="101">
        <f>J83</f>
        <v>0</v>
      </c>
      <c r="K59" s="39"/>
      <c r="L59" s="43"/>
      <c r="AU59" s="17" t="s">
        <v>127</v>
      </c>
    </row>
    <row r="60" s="8" customFormat="1" ht="24.96" customHeight="1">
      <c r="B60" s="181"/>
      <c r="C60" s="182"/>
      <c r="D60" s="183" t="s">
        <v>976</v>
      </c>
      <c r="E60" s="184"/>
      <c r="F60" s="184"/>
      <c r="G60" s="184"/>
      <c r="H60" s="184"/>
      <c r="I60" s="185"/>
      <c r="J60" s="186">
        <f>J84</f>
        <v>0</v>
      </c>
      <c r="K60" s="182"/>
      <c r="L60" s="187"/>
    </row>
    <row r="61" s="9" customFormat="1" ht="19.92" customHeight="1">
      <c r="B61" s="188"/>
      <c r="C61" s="124"/>
      <c r="D61" s="189" t="s">
        <v>977</v>
      </c>
      <c r="E61" s="190"/>
      <c r="F61" s="190"/>
      <c r="G61" s="190"/>
      <c r="H61" s="190"/>
      <c r="I61" s="191"/>
      <c r="J61" s="192">
        <f>J85</f>
        <v>0</v>
      </c>
      <c r="K61" s="124"/>
      <c r="L61" s="193"/>
    </row>
    <row r="62" s="9" customFormat="1" ht="19.92" customHeight="1">
      <c r="B62" s="188"/>
      <c r="C62" s="124"/>
      <c r="D62" s="189" t="s">
        <v>978</v>
      </c>
      <c r="E62" s="190"/>
      <c r="F62" s="190"/>
      <c r="G62" s="190"/>
      <c r="H62" s="190"/>
      <c r="I62" s="191"/>
      <c r="J62" s="192">
        <f>J91</f>
        <v>0</v>
      </c>
      <c r="K62" s="124"/>
      <c r="L62" s="193"/>
    </row>
    <row r="63" s="9" customFormat="1" ht="19.92" customHeight="1">
      <c r="B63" s="188"/>
      <c r="C63" s="124"/>
      <c r="D63" s="189" t="s">
        <v>979</v>
      </c>
      <c r="E63" s="190"/>
      <c r="F63" s="190"/>
      <c r="G63" s="190"/>
      <c r="H63" s="190"/>
      <c r="I63" s="191"/>
      <c r="J63" s="192">
        <f>J100</f>
        <v>0</v>
      </c>
      <c r="K63" s="124"/>
      <c r="L63" s="193"/>
    </row>
    <row r="64" s="1" customFormat="1" ht="21.84" customHeight="1">
      <c r="B64" s="38"/>
      <c r="C64" s="39"/>
      <c r="D64" s="39"/>
      <c r="E64" s="39"/>
      <c r="F64" s="39"/>
      <c r="G64" s="39"/>
      <c r="H64" s="39"/>
      <c r="I64" s="146"/>
      <c r="J64" s="39"/>
      <c r="K64" s="39"/>
      <c r="L64" s="43"/>
    </row>
    <row r="65" s="1" customFormat="1" ht="6.96" customHeight="1">
      <c r="B65" s="58"/>
      <c r="C65" s="59"/>
      <c r="D65" s="59"/>
      <c r="E65" s="59"/>
      <c r="F65" s="59"/>
      <c r="G65" s="59"/>
      <c r="H65" s="59"/>
      <c r="I65" s="171"/>
      <c r="J65" s="59"/>
      <c r="K65" s="59"/>
      <c r="L65" s="43"/>
    </row>
    <row r="69" s="1" customFormat="1" ht="6.96" customHeight="1">
      <c r="B69" s="60"/>
      <c r="C69" s="61"/>
      <c r="D69" s="61"/>
      <c r="E69" s="61"/>
      <c r="F69" s="61"/>
      <c r="G69" s="61"/>
      <c r="H69" s="61"/>
      <c r="I69" s="174"/>
      <c r="J69" s="61"/>
      <c r="K69" s="61"/>
      <c r="L69" s="43"/>
    </row>
    <row r="70" s="1" customFormat="1" ht="24.96" customHeight="1">
      <c r="B70" s="38"/>
      <c r="C70" s="23" t="s">
        <v>138</v>
      </c>
      <c r="D70" s="39"/>
      <c r="E70" s="39"/>
      <c r="F70" s="39"/>
      <c r="G70" s="39"/>
      <c r="H70" s="39"/>
      <c r="I70" s="146"/>
      <c r="J70" s="39"/>
      <c r="K70" s="39"/>
      <c r="L70" s="43"/>
    </row>
    <row r="71" s="1" customFormat="1" ht="6.96" customHeight="1">
      <c r="B71" s="38"/>
      <c r="C71" s="39"/>
      <c r="D71" s="39"/>
      <c r="E71" s="39"/>
      <c r="F71" s="39"/>
      <c r="G71" s="39"/>
      <c r="H71" s="39"/>
      <c r="I71" s="146"/>
      <c r="J71" s="39"/>
      <c r="K71" s="39"/>
      <c r="L71" s="43"/>
    </row>
    <row r="72" s="1" customFormat="1" ht="12" customHeight="1">
      <c r="B72" s="38"/>
      <c r="C72" s="32" t="s">
        <v>16</v>
      </c>
      <c r="D72" s="39"/>
      <c r="E72" s="39"/>
      <c r="F72" s="39"/>
      <c r="G72" s="39"/>
      <c r="H72" s="39"/>
      <c r="I72" s="146"/>
      <c r="J72" s="39"/>
      <c r="K72" s="39"/>
      <c r="L72" s="43"/>
    </row>
    <row r="73" s="1" customFormat="1" ht="14.4" customHeight="1">
      <c r="B73" s="38"/>
      <c r="C73" s="39"/>
      <c r="D73" s="39"/>
      <c r="E73" s="175" t="str">
        <f>E7</f>
        <v>ZŠ Dukelských hrdinů 0.ETAPA - Multifunkční hřište</v>
      </c>
      <c r="F73" s="32"/>
      <c r="G73" s="32"/>
      <c r="H73" s="32"/>
      <c r="I73" s="146"/>
      <c r="J73" s="39"/>
      <c r="K73" s="39"/>
      <c r="L73" s="43"/>
    </row>
    <row r="74" s="1" customFormat="1" ht="12" customHeight="1">
      <c r="B74" s="38"/>
      <c r="C74" s="32" t="s">
        <v>122</v>
      </c>
      <c r="D74" s="39"/>
      <c r="E74" s="39"/>
      <c r="F74" s="39"/>
      <c r="G74" s="39"/>
      <c r="H74" s="39"/>
      <c r="I74" s="146"/>
      <c r="J74" s="39"/>
      <c r="K74" s="39"/>
      <c r="L74" s="43"/>
    </row>
    <row r="75" s="1" customFormat="1" ht="14.4" customHeight="1">
      <c r="B75" s="38"/>
      <c r="C75" s="39"/>
      <c r="D75" s="39"/>
      <c r="E75" s="68" t="str">
        <f>E9</f>
        <v>VON - Vedlejší a ostatní náklady</v>
      </c>
      <c r="F75" s="39"/>
      <c r="G75" s="39"/>
      <c r="H75" s="39"/>
      <c r="I75" s="146"/>
      <c r="J75" s="39"/>
      <c r="K75" s="39"/>
      <c r="L75" s="43"/>
    </row>
    <row r="76" s="1" customFormat="1" ht="6.96" customHeight="1">
      <c r="B76" s="38"/>
      <c r="C76" s="39"/>
      <c r="D76" s="39"/>
      <c r="E76" s="39"/>
      <c r="F76" s="39"/>
      <c r="G76" s="39"/>
      <c r="H76" s="39"/>
      <c r="I76" s="146"/>
      <c r="J76" s="39"/>
      <c r="K76" s="39"/>
      <c r="L76" s="43"/>
    </row>
    <row r="77" s="1" customFormat="1" ht="12" customHeight="1">
      <c r="B77" s="38"/>
      <c r="C77" s="32" t="s">
        <v>21</v>
      </c>
      <c r="D77" s="39"/>
      <c r="E77" s="39"/>
      <c r="F77" s="27" t="str">
        <f>F12</f>
        <v>Karlovy Vary</v>
      </c>
      <c r="G77" s="39"/>
      <c r="H77" s="39"/>
      <c r="I77" s="148" t="s">
        <v>23</v>
      </c>
      <c r="J77" s="71" t="str">
        <f>IF(J12="","",J12)</f>
        <v>2. 5. 2019</v>
      </c>
      <c r="K77" s="39"/>
      <c r="L77" s="43"/>
    </row>
    <row r="78" s="1" customFormat="1" ht="6.96" customHeight="1">
      <c r="B78" s="38"/>
      <c r="C78" s="39"/>
      <c r="D78" s="39"/>
      <c r="E78" s="39"/>
      <c r="F78" s="39"/>
      <c r="G78" s="39"/>
      <c r="H78" s="39"/>
      <c r="I78" s="146"/>
      <c r="J78" s="39"/>
      <c r="K78" s="39"/>
      <c r="L78" s="43"/>
    </row>
    <row r="79" s="1" customFormat="1" ht="26.4" customHeight="1">
      <c r="B79" s="38"/>
      <c r="C79" s="32" t="s">
        <v>25</v>
      </c>
      <c r="D79" s="39"/>
      <c r="E79" s="39"/>
      <c r="F79" s="27" t="str">
        <f>E15</f>
        <v>Statutární město Karlovy Vary</v>
      </c>
      <c r="G79" s="39"/>
      <c r="H79" s="39"/>
      <c r="I79" s="148" t="s">
        <v>31</v>
      </c>
      <c r="J79" s="36" t="str">
        <f>E21</f>
        <v>Ing. Štěpán Mosler</v>
      </c>
      <c r="K79" s="39"/>
      <c r="L79" s="43"/>
    </row>
    <row r="80" s="1" customFormat="1" ht="26.4" customHeight="1">
      <c r="B80" s="38"/>
      <c r="C80" s="32" t="s">
        <v>29</v>
      </c>
      <c r="D80" s="39"/>
      <c r="E80" s="39"/>
      <c r="F80" s="27" t="str">
        <f>IF(E18="","",E18)</f>
        <v>Vyplň údaj</v>
      </c>
      <c r="G80" s="39"/>
      <c r="H80" s="39"/>
      <c r="I80" s="148" t="s">
        <v>34</v>
      </c>
      <c r="J80" s="36" t="str">
        <f>E24</f>
        <v>Daniela Hahnová</v>
      </c>
      <c r="K80" s="39"/>
      <c r="L80" s="43"/>
    </row>
    <row r="81" s="1" customFormat="1" ht="10.32" customHeight="1">
      <c r="B81" s="38"/>
      <c r="C81" s="39"/>
      <c r="D81" s="39"/>
      <c r="E81" s="39"/>
      <c r="F81" s="39"/>
      <c r="G81" s="39"/>
      <c r="H81" s="39"/>
      <c r="I81" s="146"/>
      <c r="J81" s="39"/>
      <c r="K81" s="39"/>
      <c r="L81" s="43"/>
    </row>
    <row r="82" s="10" customFormat="1" ht="29.28" customHeight="1">
      <c r="B82" s="194"/>
      <c r="C82" s="195" t="s">
        <v>139</v>
      </c>
      <c r="D82" s="196" t="s">
        <v>57</v>
      </c>
      <c r="E82" s="196" t="s">
        <v>53</v>
      </c>
      <c r="F82" s="196" t="s">
        <v>54</v>
      </c>
      <c r="G82" s="196" t="s">
        <v>140</v>
      </c>
      <c r="H82" s="196" t="s">
        <v>141</v>
      </c>
      <c r="I82" s="197" t="s">
        <v>142</v>
      </c>
      <c r="J82" s="196" t="s">
        <v>126</v>
      </c>
      <c r="K82" s="198" t="s">
        <v>143</v>
      </c>
      <c r="L82" s="199"/>
      <c r="M82" s="91" t="s">
        <v>19</v>
      </c>
      <c r="N82" s="92" t="s">
        <v>42</v>
      </c>
      <c r="O82" s="92" t="s">
        <v>144</v>
      </c>
      <c r="P82" s="92" t="s">
        <v>145</v>
      </c>
      <c r="Q82" s="92" t="s">
        <v>146</v>
      </c>
      <c r="R82" s="92" t="s">
        <v>147</v>
      </c>
      <c r="S82" s="92" t="s">
        <v>148</v>
      </c>
      <c r="T82" s="93" t="s">
        <v>149</v>
      </c>
    </row>
    <row r="83" s="1" customFormat="1" ht="22.8" customHeight="1">
      <c r="B83" s="38"/>
      <c r="C83" s="98" t="s">
        <v>150</v>
      </c>
      <c r="D83" s="39"/>
      <c r="E83" s="39"/>
      <c r="F83" s="39"/>
      <c r="G83" s="39"/>
      <c r="H83" s="39"/>
      <c r="I83" s="146"/>
      <c r="J83" s="200">
        <f>BK83</f>
        <v>0</v>
      </c>
      <c r="K83" s="39"/>
      <c r="L83" s="43"/>
      <c r="M83" s="94"/>
      <c r="N83" s="95"/>
      <c r="O83" s="95"/>
      <c r="P83" s="201">
        <f>P84</f>
        <v>0</v>
      </c>
      <c r="Q83" s="95"/>
      <c r="R83" s="201">
        <f>R84</f>
        <v>0</v>
      </c>
      <c r="S83" s="95"/>
      <c r="T83" s="202">
        <f>T84</f>
        <v>0</v>
      </c>
      <c r="AT83" s="17" t="s">
        <v>71</v>
      </c>
      <c r="AU83" s="17" t="s">
        <v>127</v>
      </c>
      <c r="BK83" s="203">
        <f>BK84</f>
        <v>0</v>
      </c>
    </row>
    <row r="84" s="11" customFormat="1" ht="25.92" customHeight="1">
      <c r="B84" s="204"/>
      <c r="C84" s="205"/>
      <c r="D84" s="206" t="s">
        <v>71</v>
      </c>
      <c r="E84" s="207" t="s">
        <v>980</v>
      </c>
      <c r="F84" s="207" t="s">
        <v>981</v>
      </c>
      <c r="G84" s="205"/>
      <c r="H84" s="205"/>
      <c r="I84" s="208"/>
      <c r="J84" s="209">
        <f>BK84</f>
        <v>0</v>
      </c>
      <c r="K84" s="205"/>
      <c r="L84" s="210"/>
      <c r="M84" s="211"/>
      <c r="N84" s="212"/>
      <c r="O84" s="212"/>
      <c r="P84" s="213">
        <f>P85+P91+P100</f>
        <v>0</v>
      </c>
      <c r="Q84" s="212"/>
      <c r="R84" s="213">
        <f>R85+R91+R100</f>
        <v>0</v>
      </c>
      <c r="S84" s="212"/>
      <c r="T84" s="214">
        <f>T85+T91+T100</f>
        <v>0</v>
      </c>
      <c r="AR84" s="215" t="s">
        <v>190</v>
      </c>
      <c r="AT84" s="216" t="s">
        <v>71</v>
      </c>
      <c r="AU84" s="216" t="s">
        <v>72</v>
      </c>
      <c r="AY84" s="215" t="s">
        <v>153</v>
      </c>
      <c r="BK84" s="217">
        <f>BK85+BK91+BK100</f>
        <v>0</v>
      </c>
    </row>
    <row r="85" s="11" customFormat="1" ht="22.8" customHeight="1">
      <c r="B85" s="204"/>
      <c r="C85" s="205"/>
      <c r="D85" s="206" t="s">
        <v>71</v>
      </c>
      <c r="E85" s="218" t="s">
        <v>982</v>
      </c>
      <c r="F85" s="218" t="s">
        <v>983</v>
      </c>
      <c r="G85" s="205"/>
      <c r="H85" s="205"/>
      <c r="I85" s="208"/>
      <c r="J85" s="219">
        <f>BK85</f>
        <v>0</v>
      </c>
      <c r="K85" s="205"/>
      <c r="L85" s="210"/>
      <c r="M85" s="211"/>
      <c r="N85" s="212"/>
      <c r="O85" s="212"/>
      <c r="P85" s="213">
        <f>SUM(P86:P90)</f>
        <v>0</v>
      </c>
      <c r="Q85" s="212"/>
      <c r="R85" s="213">
        <f>SUM(R86:R90)</f>
        <v>0</v>
      </c>
      <c r="S85" s="212"/>
      <c r="T85" s="214">
        <f>SUM(T86:T90)</f>
        <v>0</v>
      </c>
      <c r="AR85" s="215" t="s">
        <v>190</v>
      </c>
      <c r="AT85" s="216" t="s">
        <v>71</v>
      </c>
      <c r="AU85" s="216" t="s">
        <v>80</v>
      </c>
      <c r="AY85" s="215" t="s">
        <v>153</v>
      </c>
      <c r="BK85" s="217">
        <f>SUM(BK86:BK90)</f>
        <v>0</v>
      </c>
    </row>
    <row r="86" s="1" customFormat="1" ht="14.4" customHeight="1">
      <c r="B86" s="38"/>
      <c r="C86" s="220" t="s">
        <v>80</v>
      </c>
      <c r="D86" s="220" t="s">
        <v>157</v>
      </c>
      <c r="E86" s="221" t="s">
        <v>984</v>
      </c>
      <c r="F86" s="222" t="s">
        <v>985</v>
      </c>
      <c r="G86" s="223" t="s">
        <v>502</v>
      </c>
      <c r="H86" s="224">
        <v>1</v>
      </c>
      <c r="I86" s="225"/>
      <c r="J86" s="226">
        <f>ROUND(I86*H86,2)</f>
        <v>0</v>
      </c>
      <c r="K86" s="222" t="s">
        <v>161</v>
      </c>
      <c r="L86" s="43"/>
      <c r="M86" s="227" t="s">
        <v>19</v>
      </c>
      <c r="N86" s="228" t="s">
        <v>43</v>
      </c>
      <c r="O86" s="83"/>
      <c r="P86" s="229">
        <f>O86*H86</f>
        <v>0</v>
      </c>
      <c r="Q86" s="229">
        <v>0</v>
      </c>
      <c r="R86" s="229">
        <f>Q86*H86</f>
        <v>0</v>
      </c>
      <c r="S86" s="229">
        <v>0</v>
      </c>
      <c r="T86" s="230">
        <f>S86*H86</f>
        <v>0</v>
      </c>
      <c r="AR86" s="231" t="s">
        <v>986</v>
      </c>
      <c r="AT86" s="231" t="s">
        <v>157</v>
      </c>
      <c r="AU86" s="231" t="s">
        <v>82</v>
      </c>
      <c r="AY86" s="17" t="s">
        <v>153</v>
      </c>
      <c r="BE86" s="232">
        <f>IF(N86="základní",J86,0)</f>
        <v>0</v>
      </c>
      <c r="BF86" s="232">
        <f>IF(N86="snížená",J86,0)</f>
        <v>0</v>
      </c>
      <c r="BG86" s="232">
        <f>IF(N86="zákl. přenesená",J86,0)</f>
        <v>0</v>
      </c>
      <c r="BH86" s="232">
        <f>IF(N86="sníž. přenesená",J86,0)</f>
        <v>0</v>
      </c>
      <c r="BI86" s="232">
        <f>IF(N86="nulová",J86,0)</f>
        <v>0</v>
      </c>
      <c r="BJ86" s="17" t="s">
        <v>80</v>
      </c>
      <c r="BK86" s="232">
        <f>ROUND(I86*H86,2)</f>
        <v>0</v>
      </c>
      <c r="BL86" s="17" t="s">
        <v>986</v>
      </c>
      <c r="BM86" s="231" t="s">
        <v>987</v>
      </c>
    </row>
    <row r="87" s="1" customFormat="1">
      <c r="B87" s="38"/>
      <c r="C87" s="39"/>
      <c r="D87" s="233" t="s">
        <v>266</v>
      </c>
      <c r="E87" s="39"/>
      <c r="F87" s="234" t="s">
        <v>988</v>
      </c>
      <c r="G87" s="39"/>
      <c r="H87" s="39"/>
      <c r="I87" s="146"/>
      <c r="J87" s="39"/>
      <c r="K87" s="39"/>
      <c r="L87" s="43"/>
      <c r="M87" s="235"/>
      <c r="N87" s="83"/>
      <c r="O87" s="83"/>
      <c r="P87" s="83"/>
      <c r="Q87" s="83"/>
      <c r="R87" s="83"/>
      <c r="S87" s="83"/>
      <c r="T87" s="84"/>
      <c r="AT87" s="17" t="s">
        <v>266</v>
      </c>
      <c r="AU87" s="17" t="s">
        <v>82</v>
      </c>
    </row>
    <row r="88" s="1" customFormat="1" ht="14.4" customHeight="1">
      <c r="B88" s="38"/>
      <c r="C88" s="220" t="s">
        <v>82</v>
      </c>
      <c r="D88" s="220" t="s">
        <v>157</v>
      </c>
      <c r="E88" s="221" t="s">
        <v>989</v>
      </c>
      <c r="F88" s="222" t="s">
        <v>990</v>
      </c>
      <c r="G88" s="223" t="s">
        <v>502</v>
      </c>
      <c r="H88" s="224">
        <v>1</v>
      </c>
      <c r="I88" s="225"/>
      <c r="J88" s="226">
        <f>ROUND(I88*H88,2)</f>
        <v>0</v>
      </c>
      <c r="K88" s="222" t="s">
        <v>161</v>
      </c>
      <c r="L88" s="43"/>
      <c r="M88" s="227" t="s">
        <v>19</v>
      </c>
      <c r="N88" s="228" t="s">
        <v>43</v>
      </c>
      <c r="O88" s="83"/>
      <c r="P88" s="229">
        <f>O88*H88</f>
        <v>0</v>
      </c>
      <c r="Q88" s="229">
        <v>0</v>
      </c>
      <c r="R88" s="229">
        <f>Q88*H88</f>
        <v>0</v>
      </c>
      <c r="S88" s="229">
        <v>0</v>
      </c>
      <c r="T88" s="230">
        <f>S88*H88</f>
        <v>0</v>
      </c>
      <c r="AR88" s="231" t="s">
        <v>986</v>
      </c>
      <c r="AT88" s="231" t="s">
        <v>157</v>
      </c>
      <c r="AU88" s="231" t="s">
        <v>82</v>
      </c>
      <c r="AY88" s="17" t="s">
        <v>153</v>
      </c>
      <c r="BE88" s="232">
        <f>IF(N88="základní",J88,0)</f>
        <v>0</v>
      </c>
      <c r="BF88" s="232">
        <f>IF(N88="snížená",J88,0)</f>
        <v>0</v>
      </c>
      <c r="BG88" s="232">
        <f>IF(N88="zákl. přenesená",J88,0)</f>
        <v>0</v>
      </c>
      <c r="BH88" s="232">
        <f>IF(N88="sníž. přenesená",J88,0)</f>
        <v>0</v>
      </c>
      <c r="BI88" s="232">
        <f>IF(N88="nulová",J88,0)</f>
        <v>0</v>
      </c>
      <c r="BJ88" s="17" t="s">
        <v>80</v>
      </c>
      <c r="BK88" s="232">
        <f>ROUND(I88*H88,2)</f>
        <v>0</v>
      </c>
      <c r="BL88" s="17" t="s">
        <v>986</v>
      </c>
      <c r="BM88" s="231" t="s">
        <v>991</v>
      </c>
    </row>
    <row r="89" s="1" customFormat="1" ht="14.4" customHeight="1">
      <c r="B89" s="38"/>
      <c r="C89" s="220" t="s">
        <v>113</v>
      </c>
      <c r="D89" s="220" t="s">
        <v>157</v>
      </c>
      <c r="E89" s="221" t="s">
        <v>992</v>
      </c>
      <c r="F89" s="222" t="s">
        <v>993</v>
      </c>
      <c r="G89" s="223" t="s">
        <v>502</v>
      </c>
      <c r="H89" s="224">
        <v>1</v>
      </c>
      <c r="I89" s="225"/>
      <c r="J89" s="226">
        <f>ROUND(I89*H89,2)</f>
        <v>0</v>
      </c>
      <c r="K89" s="222" t="s">
        <v>161</v>
      </c>
      <c r="L89" s="43"/>
      <c r="M89" s="227" t="s">
        <v>19</v>
      </c>
      <c r="N89" s="228" t="s">
        <v>43</v>
      </c>
      <c r="O89" s="83"/>
      <c r="P89" s="229">
        <f>O89*H89</f>
        <v>0</v>
      </c>
      <c r="Q89" s="229">
        <v>0</v>
      </c>
      <c r="R89" s="229">
        <f>Q89*H89</f>
        <v>0</v>
      </c>
      <c r="S89" s="229">
        <v>0</v>
      </c>
      <c r="T89" s="230">
        <f>S89*H89</f>
        <v>0</v>
      </c>
      <c r="AR89" s="231" t="s">
        <v>986</v>
      </c>
      <c r="AT89" s="231" t="s">
        <v>157</v>
      </c>
      <c r="AU89" s="231" t="s">
        <v>82</v>
      </c>
      <c r="AY89" s="17" t="s">
        <v>153</v>
      </c>
      <c r="BE89" s="232">
        <f>IF(N89="základní",J89,0)</f>
        <v>0</v>
      </c>
      <c r="BF89" s="232">
        <f>IF(N89="snížená",J89,0)</f>
        <v>0</v>
      </c>
      <c r="BG89" s="232">
        <f>IF(N89="zákl. přenesená",J89,0)</f>
        <v>0</v>
      </c>
      <c r="BH89" s="232">
        <f>IF(N89="sníž. přenesená",J89,0)</f>
        <v>0</v>
      </c>
      <c r="BI89" s="232">
        <f>IF(N89="nulová",J89,0)</f>
        <v>0</v>
      </c>
      <c r="BJ89" s="17" t="s">
        <v>80</v>
      </c>
      <c r="BK89" s="232">
        <f>ROUND(I89*H89,2)</f>
        <v>0</v>
      </c>
      <c r="BL89" s="17" t="s">
        <v>986</v>
      </c>
      <c r="BM89" s="231" t="s">
        <v>994</v>
      </c>
    </row>
    <row r="90" s="1" customFormat="1" ht="14.4" customHeight="1">
      <c r="B90" s="38"/>
      <c r="C90" s="220" t="s">
        <v>162</v>
      </c>
      <c r="D90" s="220" t="s">
        <v>157</v>
      </c>
      <c r="E90" s="221" t="s">
        <v>995</v>
      </c>
      <c r="F90" s="222" t="s">
        <v>996</v>
      </c>
      <c r="G90" s="223" t="s">
        <v>502</v>
      </c>
      <c r="H90" s="224">
        <v>1</v>
      </c>
      <c r="I90" s="225"/>
      <c r="J90" s="226">
        <f>ROUND(I90*H90,2)</f>
        <v>0</v>
      </c>
      <c r="K90" s="222" t="s">
        <v>161</v>
      </c>
      <c r="L90" s="43"/>
      <c r="M90" s="227" t="s">
        <v>19</v>
      </c>
      <c r="N90" s="228" t="s">
        <v>43</v>
      </c>
      <c r="O90" s="83"/>
      <c r="P90" s="229">
        <f>O90*H90</f>
        <v>0</v>
      </c>
      <c r="Q90" s="229">
        <v>0</v>
      </c>
      <c r="R90" s="229">
        <f>Q90*H90</f>
        <v>0</v>
      </c>
      <c r="S90" s="229">
        <v>0</v>
      </c>
      <c r="T90" s="230">
        <f>S90*H90</f>
        <v>0</v>
      </c>
      <c r="AR90" s="231" t="s">
        <v>986</v>
      </c>
      <c r="AT90" s="231" t="s">
        <v>157</v>
      </c>
      <c r="AU90" s="231" t="s">
        <v>82</v>
      </c>
      <c r="AY90" s="17" t="s">
        <v>153</v>
      </c>
      <c r="BE90" s="232">
        <f>IF(N90="základní",J90,0)</f>
        <v>0</v>
      </c>
      <c r="BF90" s="232">
        <f>IF(N90="snížená",J90,0)</f>
        <v>0</v>
      </c>
      <c r="BG90" s="232">
        <f>IF(N90="zákl. přenesená",J90,0)</f>
        <v>0</v>
      </c>
      <c r="BH90" s="232">
        <f>IF(N90="sníž. přenesená",J90,0)</f>
        <v>0</v>
      </c>
      <c r="BI90" s="232">
        <f>IF(N90="nulová",J90,0)</f>
        <v>0</v>
      </c>
      <c r="BJ90" s="17" t="s">
        <v>80</v>
      </c>
      <c r="BK90" s="232">
        <f>ROUND(I90*H90,2)</f>
        <v>0</v>
      </c>
      <c r="BL90" s="17" t="s">
        <v>986</v>
      </c>
      <c r="BM90" s="231" t="s">
        <v>997</v>
      </c>
    </row>
    <row r="91" s="11" customFormat="1" ht="22.8" customHeight="1">
      <c r="B91" s="204"/>
      <c r="C91" s="205"/>
      <c r="D91" s="206" t="s">
        <v>71</v>
      </c>
      <c r="E91" s="218" t="s">
        <v>998</v>
      </c>
      <c r="F91" s="218" t="s">
        <v>999</v>
      </c>
      <c r="G91" s="205"/>
      <c r="H91" s="205"/>
      <c r="I91" s="208"/>
      <c r="J91" s="219">
        <f>BK91</f>
        <v>0</v>
      </c>
      <c r="K91" s="205"/>
      <c r="L91" s="210"/>
      <c r="M91" s="211"/>
      <c r="N91" s="212"/>
      <c r="O91" s="212"/>
      <c r="P91" s="213">
        <f>SUM(P92:P99)</f>
        <v>0</v>
      </c>
      <c r="Q91" s="212"/>
      <c r="R91" s="213">
        <f>SUM(R92:R99)</f>
        <v>0</v>
      </c>
      <c r="S91" s="212"/>
      <c r="T91" s="214">
        <f>SUM(T92:T99)</f>
        <v>0</v>
      </c>
      <c r="AR91" s="215" t="s">
        <v>190</v>
      </c>
      <c r="AT91" s="216" t="s">
        <v>71</v>
      </c>
      <c r="AU91" s="216" t="s">
        <v>80</v>
      </c>
      <c r="AY91" s="215" t="s">
        <v>153</v>
      </c>
      <c r="BK91" s="217">
        <f>SUM(BK92:BK99)</f>
        <v>0</v>
      </c>
    </row>
    <row r="92" s="1" customFormat="1" ht="21.6" customHeight="1">
      <c r="B92" s="38"/>
      <c r="C92" s="220" t="s">
        <v>190</v>
      </c>
      <c r="D92" s="220" t="s">
        <v>157</v>
      </c>
      <c r="E92" s="221" t="s">
        <v>1000</v>
      </c>
      <c r="F92" s="222" t="s">
        <v>1001</v>
      </c>
      <c r="G92" s="223" t="s">
        <v>502</v>
      </c>
      <c r="H92" s="224">
        <v>1</v>
      </c>
      <c r="I92" s="225"/>
      <c r="J92" s="226">
        <f>ROUND(I92*H92,2)</f>
        <v>0</v>
      </c>
      <c r="K92" s="222" t="s">
        <v>161</v>
      </c>
      <c r="L92" s="43"/>
      <c r="M92" s="227" t="s">
        <v>19</v>
      </c>
      <c r="N92" s="228" t="s">
        <v>43</v>
      </c>
      <c r="O92" s="83"/>
      <c r="P92" s="229">
        <f>O92*H92</f>
        <v>0</v>
      </c>
      <c r="Q92" s="229">
        <v>0</v>
      </c>
      <c r="R92" s="229">
        <f>Q92*H92</f>
        <v>0</v>
      </c>
      <c r="S92" s="229">
        <v>0</v>
      </c>
      <c r="T92" s="230">
        <f>S92*H92</f>
        <v>0</v>
      </c>
      <c r="AR92" s="231" t="s">
        <v>986</v>
      </c>
      <c r="AT92" s="231" t="s">
        <v>157</v>
      </c>
      <c r="AU92" s="231" t="s">
        <v>82</v>
      </c>
      <c r="AY92" s="17" t="s">
        <v>153</v>
      </c>
      <c r="BE92" s="232">
        <f>IF(N92="základní",J92,0)</f>
        <v>0</v>
      </c>
      <c r="BF92" s="232">
        <f>IF(N92="snížená",J92,0)</f>
        <v>0</v>
      </c>
      <c r="BG92" s="232">
        <f>IF(N92="zákl. přenesená",J92,0)</f>
        <v>0</v>
      </c>
      <c r="BH92" s="232">
        <f>IF(N92="sníž. přenesená",J92,0)</f>
        <v>0</v>
      </c>
      <c r="BI92" s="232">
        <f>IF(N92="nulová",J92,0)</f>
        <v>0</v>
      </c>
      <c r="BJ92" s="17" t="s">
        <v>80</v>
      </c>
      <c r="BK92" s="232">
        <f>ROUND(I92*H92,2)</f>
        <v>0</v>
      </c>
      <c r="BL92" s="17" t="s">
        <v>986</v>
      </c>
      <c r="BM92" s="231" t="s">
        <v>1002</v>
      </c>
    </row>
    <row r="93" s="1" customFormat="1">
      <c r="B93" s="38"/>
      <c r="C93" s="39"/>
      <c r="D93" s="233" t="s">
        <v>266</v>
      </c>
      <c r="E93" s="39"/>
      <c r="F93" s="234" t="s">
        <v>1003</v>
      </c>
      <c r="G93" s="39"/>
      <c r="H93" s="39"/>
      <c r="I93" s="146"/>
      <c r="J93" s="39"/>
      <c r="K93" s="39"/>
      <c r="L93" s="43"/>
      <c r="M93" s="235"/>
      <c r="N93" s="83"/>
      <c r="O93" s="83"/>
      <c r="P93" s="83"/>
      <c r="Q93" s="83"/>
      <c r="R93" s="83"/>
      <c r="S93" s="83"/>
      <c r="T93" s="84"/>
      <c r="AT93" s="17" t="s">
        <v>266</v>
      </c>
      <c r="AU93" s="17" t="s">
        <v>82</v>
      </c>
    </row>
    <row r="94" s="1" customFormat="1" ht="14.4" customHeight="1">
      <c r="B94" s="38"/>
      <c r="C94" s="220" t="s">
        <v>197</v>
      </c>
      <c r="D94" s="220" t="s">
        <v>157</v>
      </c>
      <c r="E94" s="221" t="s">
        <v>1004</v>
      </c>
      <c r="F94" s="222" t="s">
        <v>1005</v>
      </c>
      <c r="G94" s="223" t="s">
        <v>1006</v>
      </c>
      <c r="H94" s="224">
        <v>1</v>
      </c>
      <c r="I94" s="225"/>
      <c r="J94" s="226">
        <f>ROUND(I94*H94,2)</f>
        <v>0</v>
      </c>
      <c r="K94" s="222" t="s">
        <v>161</v>
      </c>
      <c r="L94" s="43"/>
      <c r="M94" s="227" t="s">
        <v>19</v>
      </c>
      <c r="N94" s="228" t="s">
        <v>43</v>
      </c>
      <c r="O94" s="83"/>
      <c r="P94" s="229">
        <f>O94*H94</f>
        <v>0</v>
      </c>
      <c r="Q94" s="229">
        <v>0</v>
      </c>
      <c r="R94" s="229">
        <f>Q94*H94</f>
        <v>0</v>
      </c>
      <c r="S94" s="229">
        <v>0</v>
      </c>
      <c r="T94" s="230">
        <f>S94*H94</f>
        <v>0</v>
      </c>
      <c r="AR94" s="231" t="s">
        <v>986</v>
      </c>
      <c r="AT94" s="231" t="s">
        <v>157</v>
      </c>
      <c r="AU94" s="231" t="s">
        <v>82</v>
      </c>
      <c r="AY94" s="17" t="s">
        <v>153</v>
      </c>
      <c r="BE94" s="232">
        <f>IF(N94="základní",J94,0)</f>
        <v>0</v>
      </c>
      <c r="BF94" s="232">
        <f>IF(N94="snížená",J94,0)</f>
        <v>0</v>
      </c>
      <c r="BG94" s="232">
        <f>IF(N94="zákl. přenesená",J94,0)</f>
        <v>0</v>
      </c>
      <c r="BH94" s="232">
        <f>IF(N94="sníž. přenesená",J94,0)</f>
        <v>0</v>
      </c>
      <c r="BI94" s="232">
        <f>IF(N94="nulová",J94,0)</f>
        <v>0</v>
      </c>
      <c r="BJ94" s="17" t="s">
        <v>80</v>
      </c>
      <c r="BK94" s="232">
        <f>ROUND(I94*H94,2)</f>
        <v>0</v>
      </c>
      <c r="BL94" s="17" t="s">
        <v>986</v>
      </c>
      <c r="BM94" s="231" t="s">
        <v>1007</v>
      </c>
    </row>
    <row r="95" s="1" customFormat="1">
      <c r="B95" s="38"/>
      <c r="C95" s="39"/>
      <c r="D95" s="233" t="s">
        <v>266</v>
      </c>
      <c r="E95" s="39"/>
      <c r="F95" s="234" t="s">
        <v>1008</v>
      </c>
      <c r="G95" s="39"/>
      <c r="H95" s="39"/>
      <c r="I95" s="146"/>
      <c r="J95" s="39"/>
      <c r="K95" s="39"/>
      <c r="L95" s="43"/>
      <c r="M95" s="235"/>
      <c r="N95" s="83"/>
      <c r="O95" s="83"/>
      <c r="P95" s="83"/>
      <c r="Q95" s="83"/>
      <c r="R95" s="83"/>
      <c r="S95" s="83"/>
      <c r="T95" s="84"/>
      <c r="AT95" s="17" t="s">
        <v>266</v>
      </c>
      <c r="AU95" s="17" t="s">
        <v>82</v>
      </c>
    </row>
    <row r="96" s="1" customFormat="1" ht="14.4" customHeight="1">
      <c r="B96" s="38"/>
      <c r="C96" s="220" t="s">
        <v>201</v>
      </c>
      <c r="D96" s="220" t="s">
        <v>157</v>
      </c>
      <c r="E96" s="221" t="s">
        <v>1009</v>
      </c>
      <c r="F96" s="222" t="s">
        <v>1010</v>
      </c>
      <c r="G96" s="223" t="s">
        <v>502</v>
      </c>
      <c r="H96" s="224">
        <v>1</v>
      </c>
      <c r="I96" s="225"/>
      <c r="J96" s="226">
        <f>ROUND(I96*H96,2)</f>
        <v>0</v>
      </c>
      <c r="K96" s="222" t="s">
        <v>161</v>
      </c>
      <c r="L96" s="43"/>
      <c r="M96" s="227" t="s">
        <v>19</v>
      </c>
      <c r="N96" s="228" t="s">
        <v>43</v>
      </c>
      <c r="O96" s="83"/>
      <c r="P96" s="229">
        <f>O96*H96</f>
        <v>0</v>
      </c>
      <c r="Q96" s="229">
        <v>0</v>
      </c>
      <c r="R96" s="229">
        <f>Q96*H96</f>
        <v>0</v>
      </c>
      <c r="S96" s="229">
        <v>0</v>
      </c>
      <c r="T96" s="230">
        <f>S96*H96</f>
        <v>0</v>
      </c>
      <c r="AR96" s="231" t="s">
        <v>986</v>
      </c>
      <c r="AT96" s="231" t="s">
        <v>157</v>
      </c>
      <c r="AU96" s="231" t="s">
        <v>82</v>
      </c>
      <c r="AY96" s="17" t="s">
        <v>153</v>
      </c>
      <c r="BE96" s="232">
        <f>IF(N96="základní",J96,0)</f>
        <v>0</v>
      </c>
      <c r="BF96" s="232">
        <f>IF(N96="snížená",J96,0)</f>
        <v>0</v>
      </c>
      <c r="BG96" s="232">
        <f>IF(N96="zákl. přenesená",J96,0)</f>
        <v>0</v>
      </c>
      <c r="BH96" s="232">
        <f>IF(N96="sníž. přenesená",J96,0)</f>
        <v>0</v>
      </c>
      <c r="BI96" s="232">
        <f>IF(N96="nulová",J96,0)</f>
        <v>0</v>
      </c>
      <c r="BJ96" s="17" t="s">
        <v>80</v>
      </c>
      <c r="BK96" s="232">
        <f>ROUND(I96*H96,2)</f>
        <v>0</v>
      </c>
      <c r="BL96" s="17" t="s">
        <v>986</v>
      </c>
      <c r="BM96" s="231" t="s">
        <v>1011</v>
      </c>
    </row>
    <row r="97" s="1" customFormat="1">
      <c r="B97" s="38"/>
      <c r="C97" s="39"/>
      <c r="D97" s="233" t="s">
        <v>266</v>
      </c>
      <c r="E97" s="39"/>
      <c r="F97" s="234" t="s">
        <v>1012</v>
      </c>
      <c r="G97" s="39"/>
      <c r="H97" s="39"/>
      <c r="I97" s="146"/>
      <c r="J97" s="39"/>
      <c r="K97" s="39"/>
      <c r="L97" s="43"/>
      <c r="M97" s="235"/>
      <c r="N97" s="83"/>
      <c r="O97" s="83"/>
      <c r="P97" s="83"/>
      <c r="Q97" s="83"/>
      <c r="R97" s="83"/>
      <c r="S97" s="83"/>
      <c r="T97" s="84"/>
      <c r="AT97" s="17" t="s">
        <v>266</v>
      </c>
      <c r="AU97" s="17" t="s">
        <v>82</v>
      </c>
    </row>
    <row r="98" s="1" customFormat="1" ht="21.6" customHeight="1">
      <c r="B98" s="38"/>
      <c r="C98" s="220" t="s">
        <v>207</v>
      </c>
      <c r="D98" s="220" t="s">
        <v>157</v>
      </c>
      <c r="E98" s="221" t="s">
        <v>1013</v>
      </c>
      <c r="F98" s="222" t="s">
        <v>1014</v>
      </c>
      <c r="G98" s="223" t="s">
        <v>502</v>
      </c>
      <c r="H98" s="224">
        <v>1</v>
      </c>
      <c r="I98" s="225"/>
      <c r="J98" s="226">
        <f>ROUND(I98*H98,2)</f>
        <v>0</v>
      </c>
      <c r="K98" s="222" t="s">
        <v>161</v>
      </c>
      <c r="L98" s="43"/>
      <c r="M98" s="227" t="s">
        <v>19</v>
      </c>
      <c r="N98" s="228" t="s">
        <v>43</v>
      </c>
      <c r="O98" s="83"/>
      <c r="P98" s="229">
        <f>O98*H98</f>
        <v>0</v>
      </c>
      <c r="Q98" s="229">
        <v>0</v>
      </c>
      <c r="R98" s="229">
        <f>Q98*H98</f>
        <v>0</v>
      </c>
      <c r="S98" s="229">
        <v>0</v>
      </c>
      <c r="T98" s="230">
        <f>S98*H98</f>
        <v>0</v>
      </c>
      <c r="AR98" s="231" t="s">
        <v>986</v>
      </c>
      <c r="AT98" s="231" t="s">
        <v>157</v>
      </c>
      <c r="AU98" s="231" t="s">
        <v>82</v>
      </c>
      <c r="AY98" s="17" t="s">
        <v>153</v>
      </c>
      <c r="BE98" s="232">
        <f>IF(N98="základní",J98,0)</f>
        <v>0</v>
      </c>
      <c r="BF98" s="232">
        <f>IF(N98="snížená",J98,0)</f>
        <v>0</v>
      </c>
      <c r="BG98" s="232">
        <f>IF(N98="zákl. přenesená",J98,0)</f>
        <v>0</v>
      </c>
      <c r="BH98" s="232">
        <f>IF(N98="sníž. přenesená",J98,0)</f>
        <v>0</v>
      </c>
      <c r="BI98" s="232">
        <f>IF(N98="nulová",J98,0)</f>
        <v>0</v>
      </c>
      <c r="BJ98" s="17" t="s">
        <v>80</v>
      </c>
      <c r="BK98" s="232">
        <f>ROUND(I98*H98,2)</f>
        <v>0</v>
      </c>
      <c r="BL98" s="17" t="s">
        <v>986</v>
      </c>
      <c r="BM98" s="231" t="s">
        <v>1015</v>
      </c>
    </row>
    <row r="99" s="1" customFormat="1">
      <c r="B99" s="38"/>
      <c r="C99" s="39"/>
      <c r="D99" s="233" t="s">
        <v>266</v>
      </c>
      <c r="E99" s="39"/>
      <c r="F99" s="234" t="s">
        <v>1016</v>
      </c>
      <c r="G99" s="39"/>
      <c r="H99" s="39"/>
      <c r="I99" s="146"/>
      <c r="J99" s="39"/>
      <c r="K99" s="39"/>
      <c r="L99" s="43"/>
      <c r="M99" s="235"/>
      <c r="N99" s="83"/>
      <c r="O99" s="83"/>
      <c r="P99" s="83"/>
      <c r="Q99" s="83"/>
      <c r="R99" s="83"/>
      <c r="S99" s="83"/>
      <c r="T99" s="84"/>
      <c r="AT99" s="17" t="s">
        <v>266</v>
      </c>
      <c r="AU99" s="17" t="s">
        <v>82</v>
      </c>
    </row>
    <row r="100" s="11" customFormat="1" ht="22.8" customHeight="1">
      <c r="B100" s="204"/>
      <c r="C100" s="205"/>
      <c r="D100" s="206" t="s">
        <v>71</v>
      </c>
      <c r="E100" s="218" t="s">
        <v>1017</v>
      </c>
      <c r="F100" s="218" t="s">
        <v>1018</v>
      </c>
      <c r="G100" s="205"/>
      <c r="H100" s="205"/>
      <c r="I100" s="208"/>
      <c r="J100" s="219">
        <f>BK100</f>
        <v>0</v>
      </c>
      <c r="K100" s="205"/>
      <c r="L100" s="210"/>
      <c r="M100" s="211"/>
      <c r="N100" s="212"/>
      <c r="O100" s="212"/>
      <c r="P100" s="213">
        <f>SUM(P101:P104)</f>
        <v>0</v>
      </c>
      <c r="Q100" s="212"/>
      <c r="R100" s="213">
        <f>SUM(R101:R104)</f>
        <v>0</v>
      </c>
      <c r="S100" s="212"/>
      <c r="T100" s="214">
        <f>SUM(T101:T104)</f>
        <v>0</v>
      </c>
      <c r="AR100" s="215" t="s">
        <v>190</v>
      </c>
      <c r="AT100" s="216" t="s">
        <v>71</v>
      </c>
      <c r="AU100" s="216" t="s">
        <v>80</v>
      </c>
      <c r="AY100" s="215" t="s">
        <v>153</v>
      </c>
      <c r="BK100" s="217">
        <f>SUM(BK101:BK104)</f>
        <v>0</v>
      </c>
    </row>
    <row r="101" s="1" customFormat="1" ht="14.4" customHeight="1">
      <c r="B101" s="38"/>
      <c r="C101" s="220" t="s">
        <v>212</v>
      </c>
      <c r="D101" s="220" t="s">
        <v>157</v>
      </c>
      <c r="E101" s="221" t="s">
        <v>1019</v>
      </c>
      <c r="F101" s="222" t="s">
        <v>1020</v>
      </c>
      <c r="G101" s="223" t="s">
        <v>502</v>
      </c>
      <c r="H101" s="224">
        <v>1</v>
      </c>
      <c r="I101" s="225"/>
      <c r="J101" s="226">
        <f>ROUND(I101*H101,2)</f>
        <v>0</v>
      </c>
      <c r="K101" s="222" t="s">
        <v>161</v>
      </c>
      <c r="L101" s="43"/>
      <c r="M101" s="227" t="s">
        <v>19</v>
      </c>
      <c r="N101" s="228" t="s">
        <v>43</v>
      </c>
      <c r="O101" s="83"/>
      <c r="P101" s="229">
        <f>O101*H101</f>
        <v>0</v>
      </c>
      <c r="Q101" s="229">
        <v>0</v>
      </c>
      <c r="R101" s="229">
        <f>Q101*H101</f>
        <v>0</v>
      </c>
      <c r="S101" s="229">
        <v>0</v>
      </c>
      <c r="T101" s="230">
        <f>S101*H101</f>
        <v>0</v>
      </c>
      <c r="AR101" s="231" t="s">
        <v>986</v>
      </c>
      <c r="AT101" s="231" t="s">
        <v>157</v>
      </c>
      <c r="AU101" s="231" t="s">
        <v>82</v>
      </c>
      <c r="AY101" s="17" t="s">
        <v>153</v>
      </c>
      <c r="BE101" s="232">
        <f>IF(N101="základní",J101,0)</f>
        <v>0</v>
      </c>
      <c r="BF101" s="232">
        <f>IF(N101="snížená",J101,0)</f>
        <v>0</v>
      </c>
      <c r="BG101" s="232">
        <f>IF(N101="zákl. přenesená",J101,0)</f>
        <v>0</v>
      </c>
      <c r="BH101" s="232">
        <f>IF(N101="sníž. přenesená",J101,0)</f>
        <v>0</v>
      </c>
      <c r="BI101" s="232">
        <f>IF(N101="nulová",J101,0)</f>
        <v>0</v>
      </c>
      <c r="BJ101" s="17" t="s">
        <v>80</v>
      </c>
      <c r="BK101" s="232">
        <f>ROUND(I101*H101,2)</f>
        <v>0</v>
      </c>
      <c r="BL101" s="17" t="s">
        <v>986</v>
      </c>
      <c r="BM101" s="231" t="s">
        <v>1021</v>
      </c>
    </row>
    <row r="102" s="1" customFormat="1">
      <c r="B102" s="38"/>
      <c r="C102" s="39"/>
      <c r="D102" s="233" t="s">
        <v>266</v>
      </c>
      <c r="E102" s="39"/>
      <c r="F102" s="234" t="s">
        <v>1022</v>
      </c>
      <c r="G102" s="39"/>
      <c r="H102" s="39"/>
      <c r="I102" s="146"/>
      <c r="J102" s="39"/>
      <c r="K102" s="39"/>
      <c r="L102" s="43"/>
      <c r="M102" s="235"/>
      <c r="N102" s="83"/>
      <c r="O102" s="83"/>
      <c r="P102" s="83"/>
      <c r="Q102" s="83"/>
      <c r="R102" s="83"/>
      <c r="S102" s="83"/>
      <c r="T102" s="84"/>
      <c r="AT102" s="17" t="s">
        <v>266</v>
      </c>
      <c r="AU102" s="17" t="s">
        <v>82</v>
      </c>
    </row>
    <row r="103" s="1" customFormat="1" ht="14.4" customHeight="1">
      <c r="B103" s="38"/>
      <c r="C103" s="220" t="s">
        <v>217</v>
      </c>
      <c r="D103" s="220" t="s">
        <v>157</v>
      </c>
      <c r="E103" s="221" t="s">
        <v>1023</v>
      </c>
      <c r="F103" s="222" t="s">
        <v>1024</v>
      </c>
      <c r="G103" s="223" t="s">
        <v>502</v>
      </c>
      <c r="H103" s="224">
        <v>1</v>
      </c>
      <c r="I103" s="225"/>
      <c r="J103" s="226">
        <f>ROUND(I103*H103,2)</f>
        <v>0</v>
      </c>
      <c r="K103" s="222" t="s">
        <v>161</v>
      </c>
      <c r="L103" s="43"/>
      <c r="M103" s="227" t="s">
        <v>19</v>
      </c>
      <c r="N103" s="228" t="s">
        <v>43</v>
      </c>
      <c r="O103" s="83"/>
      <c r="P103" s="229">
        <f>O103*H103</f>
        <v>0</v>
      </c>
      <c r="Q103" s="229">
        <v>0</v>
      </c>
      <c r="R103" s="229">
        <f>Q103*H103</f>
        <v>0</v>
      </c>
      <c r="S103" s="229">
        <v>0</v>
      </c>
      <c r="T103" s="230">
        <f>S103*H103</f>
        <v>0</v>
      </c>
      <c r="AR103" s="231" t="s">
        <v>986</v>
      </c>
      <c r="AT103" s="231" t="s">
        <v>157</v>
      </c>
      <c r="AU103" s="231" t="s">
        <v>82</v>
      </c>
      <c r="AY103" s="17" t="s">
        <v>153</v>
      </c>
      <c r="BE103" s="232">
        <f>IF(N103="základní",J103,0)</f>
        <v>0</v>
      </c>
      <c r="BF103" s="232">
        <f>IF(N103="snížená",J103,0)</f>
        <v>0</v>
      </c>
      <c r="BG103" s="232">
        <f>IF(N103="zákl. přenesená",J103,0)</f>
        <v>0</v>
      </c>
      <c r="BH103" s="232">
        <f>IF(N103="sníž. přenesená",J103,0)</f>
        <v>0</v>
      </c>
      <c r="BI103" s="232">
        <f>IF(N103="nulová",J103,0)</f>
        <v>0</v>
      </c>
      <c r="BJ103" s="17" t="s">
        <v>80</v>
      </c>
      <c r="BK103" s="232">
        <f>ROUND(I103*H103,2)</f>
        <v>0</v>
      </c>
      <c r="BL103" s="17" t="s">
        <v>986</v>
      </c>
      <c r="BM103" s="231" t="s">
        <v>1025</v>
      </c>
    </row>
    <row r="104" s="1" customFormat="1">
      <c r="B104" s="38"/>
      <c r="C104" s="39"/>
      <c r="D104" s="233" t="s">
        <v>266</v>
      </c>
      <c r="E104" s="39"/>
      <c r="F104" s="234" t="s">
        <v>1026</v>
      </c>
      <c r="G104" s="39"/>
      <c r="H104" s="39"/>
      <c r="I104" s="146"/>
      <c r="J104" s="39"/>
      <c r="K104" s="39"/>
      <c r="L104" s="43"/>
      <c r="M104" s="282"/>
      <c r="N104" s="283"/>
      <c r="O104" s="283"/>
      <c r="P104" s="283"/>
      <c r="Q104" s="283"/>
      <c r="R104" s="283"/>
      <c r="S104" s="283"/>
      <c r="T104" s="284"/>
      <c r="AT104" s="17" t="s">
        <v>266</v>
      </c>
      <c r="AU104" s="17" t="s">
        <v>82</v>
      </c>
    </row>
    <row r="105" s="1" customFormat="1" ht="6.96" customHeight="1">
      <c r="B105" s="58"/>
      <c r="C105" s="59"/>
      <c r="D105" s="59"/>
      <c r="E105" s="59"/>
      <c r="F105" s="59"/>
      <c r="G105" s="59"/>
      <c r="H105" s="59"/>
      <c r="I105" s="171"/>
      <c r="J105" s="59"/>
      <c r="K105" s="59"/>
      <c r="L105" s="43"/>
    </row>
  </sheetData>
  <sheetProtection sheet="1" autoFilter="0" formatColumns="0" formatRows="0" objects="1" scenarios="1" spinCount="100000" saltValue="uir7ovDcsKIFDIKNSP/dqqeiOn+DnmsCxiC1+1mspKXZbGsoVLvYiXnJDvWk87xm00q47+Jak7+gPFUVSSmZGQ==" hashValue="1XkkZOrLgLlO9XrAx6Ha7nENJogMkrE+7goX2islodpGHxIURgmfAqFx9Cy/K8NXyANkD3dakodP00p2HNqrqw==" algorithmName="SHA-512" password="ED5F"/>
  <autoFilter ref="C82:K104"/>
  <mergeCells count="9">
    <mergeCell ref="E7:H7"/>
    <mergeCell ref="E9:H9"/>
    <mergeCell ref="E18:H18"/>
    <mergeCell ref="E27:H27"/>
    <mergeCell ref="E48:H48"/>
    <mergeCell ref="E50:H50"/>
    <mergeCell ref="E73:H73"/>
    <mergeCell ref="E75:H75"/>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11.xml><?xml version="1.0" encoding="utf-8"?>
<worksheet xmlns:r="http://schemas.openxmlformats.org/officeDocument/2006/relationships" xmlns="http://schemas.openxmlformats.org/spreadsheetml/2006/main">
  <sheetPr>
    <pageSetUpPr fitToPage="1"/>
  </sheetPr>
  <sheetViews>
    <sheetView showGridLines="0" zoomScale="110" zoomScaleNormal="110" zoomScaleSheetLayoutView="60" zoomScalePageLayoutView="100" workbookViewId="0"/>
  </sheetViews>
  <sheetFormatPr defaultRowHeight="13.5"/>
  <cols>
    <col min="1" max="1" width="8.29" style="292" customWidth="1"/>
    <col min="2" max="2" width="1.664063" style="292" customWidth="1"/>
    <col min="3" max="4" width="5" style="292" customWidth="1"/>
    <col min="5" max="5" width="11.71" style="292" customWidth="1"/>
    <col min="6" max="6" width="9.14" style="292" customWidth="1"/>
    <col min="7" max="7" width="5" style="292" customWidth="1"/>
    <col min="8" max="8" width="77.86" style="292" customWidth="1"/>
    <col min="9" max="10" width="20" style="292" customWidth="1"/>
    <col min="11" max="11" width="1.664063" style="292" customWidth="1"/>
  </cols>
  <sheetData>
    <row r="1" ht="37.5" customHeight="1"/>
    <row r="2" ht="7.5" customHeight="1">
      <c r="B2" s="293"/>
      <c r="C2" s="294"/>
      <c r="D2" s="294"/>
      <c r="E2" s="294"/>
      <c r="F2" s="294"/>
      <c r="G2" s="294"/>
      <c r="H2" s="294"/>
      <c r="I2" s="294"/>
      <c r="J2" s="294"/>
      <c r="K2" s="295"/>
    </row>
    <row r="3" s="15" customFormat="1" ht="45" customHeight="1">
      <c r="B3" s="296"/>
      <c r="C3" s="297" t="s">
        <v>1027</v>
      </c>
      <c r="D3" s="297"/>
      <c r="E3" s="297"/>
      <c r="F3" s="297"/>
      <c r="G3" s="297"/>
      <c r="H3" s="297"/>
      <c r="I3" s="297"/>
      <c r="J3" s="297"/>
      <c r="K3" s="298"/>
    </row>
    <row r="4" ht="25.5" customHeight="1">
      <c r="B4" s="299"/>
      <c r="C4" s="300" t="s">
        <v>1028</v>
      </c>
      <c r="D4" s="300"/>
      <c r="E4" s="300"/>
      <c r="F4" s="300"/>
      <c r="G4" s="300"/>
      <c r="H4" s="300"/>
      <c r="I4" s="300"/>
      <c r="J4" s="300"/>
      <c r="K4" s="301"/>
    </row>
    <row r="5" ht="5.25" customHeight="1">
      <c r="B5" s="299"/>
      <c r="C5" s="302"/>
      <c r="D5" s="302"/>
      <c r="E5" s="302"/>
      <c r="F5" s="302"/>
      <c r="G5" s="302"/>
      <c r="H5" s="302"/>
      <c r="I5" s="302"/>
      <c r="J5" s="302"/>
      <c r="K5" s="301"/>
    </row>
    <row r="6" ht="15" customHeight="1">
      <c r="B6" s="299"/>
      <c r="C6" s="303" t="s">
        <v>1029</v>
      </c>
      <c r="D6" s="303"/>
      <c r="E6" s="303"/>
      <c r="F6" s="303"/>
      <c r="G6" s="303"/>
      <c r="H6" s="303"/>
      <c r="I6" s="303"/>
      <c r="J6" s="303"/>
      <c r="K6" s="301"/>
    </row>
    <row r="7" ht="15" customHeight="1">
      <c r="B7" s="304"/>
      <c r="C7" s="303" t="s">
        <v>1030</v>
      </c>
      <c r="D7" s="303"/>
      <c r="E7" s="303"/>
      <c r="F7" s="303"/>
      <c r="G7" s="303"/>
      <c r="H7" s="303"/>
      <c r="I7" s="303"/>
      <c r="J7" s="303"/>
      <c r="K7" s="301"/>
    </row>
    <row r="8" ht="12.75" customHeight="1">
      <c r="B8" s="304"/>
      <c r="C8" s="303"/>
      <c r="D8" s="303"/>
      <c r="E8" s="303"/>
      <c r="F8" s="303"/>
      <c r="G8" s="303"/>
      <c r="H8" s="303"/>
      <c r="I8" s="303"/>
      <c r="J8" s="303"/>
      <c r="K8" s="301"/>
    </row>
    <row r="9" ht="15" customHeight="1">
      <c r="B9" s="304"/>
      <c r="C9" s="303" t="s">
        <v>1031</v>
      </c>
      <c r="D9" s="303"/>
      <c r="E9" s="303"/>
      <c r="F9" s="303"/>
      <c r="G9" s="303"/>
      <c r="H9" s="303"/>
      <c r="I9" s="303"/>
      <c r="J9" s="303"/>
      <c r="K9" s="301"/>
    </row>
    <row r="10" ht="15" customHeight="1">
      <c r="B10" s="304"/>
      <c r="C10" s="303"/>
      <c r="D10" s="303" t="s">
        <v>1032</v>
      </c>
      <c r="E10" s="303"/>
      <c r="F10" s="303"/>
      <c r="G10" s="303"/>
      <c r="H10" s="303"/>
      <c r="I10" s="303"/>
      <c r="J10" s="303"/>
      <c r="K10" s="301"/>
    </row>
    <row r="11" ht="15" customHeight="1">
      <c r="B11" s="304"/>
      <c r="C11" s="305"/>
      <c r="D11" s="303" t="s">
        <v>1033</v>
      </c>
      <c r="E11" s="303"/>
      <c r="F11" s="303"/>
      <c r="G11" s="303"/>
      <c r="H11" s="303"/>
      <c r="I11" s="303"/>
      <c r="J11" s="303"/>
      <c r="K11" s="301"/>
    </row>
    <row r="12" ht="15" customHeight="1">
      <c r="B12" s="304"/>
      <c r="C12" s="305"/>
      <c r="D12" s="303"/>
      <c r="E12" s="303"/>
      <c r="F12" s="303"/>
      <c r="G12" s="303"/>
      <c r="H12" s="303"/>
      <c r="I12" s="303"/>
      <c r="J12" s="303"/>
      <c r="K12" s="301"/>
    </row>
    <row r="13" ht="15" customHeight="1">
      <c r="B13" s="304"/>
      <c r="C13" s="305"/>
      <c r="D13" s="306" t="s">
        <v>1034</v>
      </c>
      <c r="E13" s="303"/>
      <c r="F13" s="303"/>
      <c r="G13" s="303"/>
      <c r="H13" s="303"/>
      <c r="I13" s="303"/>
      <c r="J13" s="303"/>
      <c r="K13" s="301"/>
    </row>
    <row r="14" ht="12.75" customHeight="1">
      <c r="B14" s="304"/>
      <c r="C14" s="305"/>
      <c r="D14" s="305"/>
      <c r="E14" s="305"/>
      <c r="F14" s="305"/>
      <c r="G14" s="305"/>
      <c r="H14" s="305"/>
      <c r="I14" s="305"/>
      <c r="J14" s="305"/>
      <c r="K14" s="301"/>
    </row>
    <row r="15" ht="15" customHeight="1">
      <c r="B15" s="304"/>
      <c r="C15" s="305"/>
      <c r="D15" s="303" t="s">
        <v>1035</v>
      </c>
      <c r="E15" s="303"/>
      <c r="F15" s="303"/>
      <c r="G15" s="303"/>
      <c r="H15" s="303"/>
      <c r="I15" s="303"/>
      <c r="J15" s="303"/>
      <c r="K15" s="301"/>
    </row>
    <row r="16" ht="15" customHeight="1">
      <c r="B16" s="304"/>
      <c r="C16" s="305"/>
      <c r="D16" s="303" t="s">
        <v>1036</v>
      </c>
      <c r="E16" s="303"/>
      <c r="F16" s="303"/>
      <c r="G16" s="303"/>
      <c r="H16" s="303"/>
      <c r="I16" s="303"/>
      <c r="J16" s="303"/>
      <c r="K16" s="301"/>
    </row>
    <row r="17" ht="15" customHeight="1">
      <c r="B17" s="304"/>
      <c r="C17" s="305"/>
      <c r="D17" s="303" t="s">
        <v>1037</v>
      </c>
      <c r="E17" s="303"/>
      <c r="F17" s="303"/>
      <c r="G17" s="303"/>
      <c r="H17" s="303"/>
      <c r="I17" s="303"/>
      <c r="J17" s="303"/>
      <c r="K17" s="301"/>
    </row>
    <row r="18" ht="15" customHeight="1">
      <c r="B18" s="304"/>
      <c r="C18" s="305"/>
      <c r="D18" s="305"/>
      <c r="E18" s="307" t="s">
        <v>79</v>
      </c>
      <c r="F18" s="303" t="s">
        <v>1038</v>
      </c>
      <c r="G18" s="303"/>
      <c r="H18" s="303"/>
      <c r="I18" s="303"/>
      <c r="J18" s="303"/>
      <c r="K18" s="301"/>
    </row>
    <row r="19" ht="15" customHeight="1">
      <c r="B19" s="304"/>
      <c r="C19" s="305"/>
      <c r="D19" s="305"/>
      <c r="E19" s="307" t="s">
        <v>1039</v>
      </c>
      <c r="F19" s="303" t="s">
        <v>1040</v>
      </c>
      <c r="G19" s="303"/>
      <c r="H19" s="303"/>
      <c r="I19" s="303"/>
      <c r="J19" s="303"/>
      <c r="K19" s="301"/>
    </row>
    <row r="20" ht="15" customHeight="1">
      <c r="B20" s="304"/>
      <c r="C20" s="305"/>
      <c r="D20" s="305"/>
      <c r="E20" s="307" t="s">
        <v>1041</v>
      </c>
      <c r="F20" s="303" t="s">
        <v>1042</v>
      </c>
      <c r="G20" s="303"/>
      <c r="H20" s="303"/>
      <c r="I20" s="303"/>
      <c r="J20" s="303"/>
      <c r="K20" s="301"/>
    </row>
    <row r="21" ht="15" customHeight="1">
      <c r="B21" s="304"/>
      <c r="C21" s="305"/>
      <c r="D21" s="305"/>
      <c r="E21" s="307" t="s">
        <v>118</v>
      </c>
      <c r="F21" s="303" t="s">
        <v>119</v>
      </c>
      <c r="G21" s="303"/>
      <c r="H21" s="303"/>
      <c r="I21" s="303"/>
      <c r="J21" s="303"/>
      <c r="K21" s="301"/>
    </row>
    <row r="22" ht="15" customHeight="1">
      <c r="B22" s="304"/>
      <c r="C22" s="305"/>
      <c r="D22" s="305"/>
      <c r="E22" s="307" t="s">
        <v>679</v>
      </c>
      <c r="F22" s="303" t="s">
        <v>680</v>
      </c>
      <c r="G22" s="303"/>
      <c r="H22" s="303"/>
      <c r="I22" s="303"/>
      <c r="J22" s="303"/>
      <c r="K22" s="301"/>
    </row>
    <row r="23" ht="15" customHeight="1">
      <c r="B23" s="304"/>
      <c r="C23" s="305"/>
      <c r="D23" s="305"/>
      <c r="E23" s="307" t="s">
        <v>91</v>
      </c>
      <c r="F23" s="303" t="s">
        <v>1043</v>
      </c>
      <c r="G23" s="303"/>
      <c r="H23" s="303"/>
      <c r="I23" s="303"/>
      <c r="J23" s="303"/>
      <c r="K23" s="301"/>
    </row>
    <row r="24" ht="12.75" customHeight="1">
      <c r="B24" s="304"/>
      <c r="C24" s="305"/>
      <c r="D24" s="305"/>
      <c r="E24" s="305"/>
      <c r="F24" s="305"/>
      <c r="G24" s="305"/>
      <c r="H24" s="305"/>
      <c r="I24" s="305"/>
      <c r="J24" s="305"/>
      <c r="K24" s="301"/>
    </row>
    <row r="25" ht="15" customHeight="1">
      <c r="B25" s="304"/>
      <c r="C25" s="303" t="s">
        <v>1044</v>
      </c>
      <c r="D25" s="303"/>
      <c r="E25" s="303"/>
      <c r="F25" s="303"/>
      <c r="G25" s="303"/>
      <c r="H25" s="303"/>
      <c r="I25" s="303"/>
      <c r="J25" s="303"/>
      <c r="K25" s="301"/>
    </row>
    <row r="26" ht="15" customHeight="1">
      <c r="B26" s="304"/>
      <c r="C26" s="303" t="s">
        <v>1045</v>
      </c>
      <c r="D26" s="303"/>
      <c r="E26" s="303"/>
      <c r="F26" s="303"/>
      <c r="G26" s="303"/>
      <c r="H26" s="303"/>
      <c r="I26" s="303"/>
      <c r="J26" s="303"/>
      <c r="K26" s="301"/>
    </row>
    <row r="27" ht="15" customHeight="1">
      <c r="B27" s="304"/>
      <c r="C27" s="303"/>
      <c r="D27" s="303" t="s">
        <v>1046</v>
      </c>
      <c r="E27" s="303"/>
      <c r="F27" s="303"/>
      <c r="G27" s="303"/>
      <c r="H27" s="303"/>
      <c r="I27" s="303"/>
      <c r="J27" s="303"/>
      <c r="K27" s="301"/>
    </row>
    <row r="28" ht="15" customHeight="1">
      <c r="B28" s="304"/>
      <c r="C28" s="305"/>
      <c r="D28" s="303" t="s">
        <v>1047</v>
      </c>
      <c r="E28" s="303"/>
      <c r="F28" s="303"/>
      <c r="G28" s="303"/>
      <c r="H28" s="303"/>
      <c r="I28" s="303"/>
      <c r="J28" s="303"/>
      <c r="K28" s="301"/>
    </row>
    <row r="29" ht="12.75" customHeight="1">
      <c r="B29" s="304"/>
      <c r="C29" s="305"/>
      <c r="D29" s="305"/>
      <c r="E29" s="305"/>
      <c r="F29" s="305"/>
      <c r="G29" s="305"/>
      <c r="H29" s="305"/>
      <c r="I29" s="305"/>
      <c r="J29" s="305"/>
      <c r="K29" s="301"/>
    </row>
    <row r="30" ht="15" customHeight="1">
      <c r="B30" s="304"/>
      <c r="C30" s="305"/>
      <c r="D30" s="303" t="s">
        <v>1048</v>
      </c>
      <c r="E30" s="303"/>
      <c r="F30" s="303"/>
      <c r="G30" s="303"/>
      <c r="H30" s="303"/>
      <c r="I30" s="303"/>
      <c r="J30" s="303"/>
      <c r="K30" s="301"/>
    </row>
    <row r="31" ht="15" customHeight="1">
      <c r="B31" s="304"/>
      <c r="C31" s="305"/>
      <c r="D31" s="303" t="s">
        <v>1049</v>
      </c>
      <c r="E31" s="303"/>
      <c r="F31" s="303"/>
      <c r="G31" s="303"/>
      <c r="H31" s="303"/>
      <c r="I31" s="303"/>
      <c r="J31" s="303"/>
      <c r="K31" s="301"/>
    </row>
    <row r="32" ht="12.75" customHeight="1">
      <c r="B32" s="304"/>
      <c r="C32" s="305"/>
      <c r="D32" s="305"/>
      <c r="E32" s="305"/>
      <c r="F32" s="305"/>
      <c r="G32" s="305"/>
      <c r="H32" s="305"/>
      <c r="I32" s="305"/>
      <c r="J32" s="305"/>
      <c r="K32" s="301"/>
    </row>
    <row r="33" ht="15" customHeight="1">
      <c r="B33" s="304"/>
      <c r="C33" s="305"/>
      <c r="D33" s="303" t="s">
        <v>1050</v>
      </c>
      <c r="E33" s="303"/>
      <c r="F33" s="303"/>
      <c r="G33" s="303"/>
      <c r="H33" s="303"/>
      <c r="I33" s="303"/>
      <c r="J33" s="303"/>
      <c r="K33" s="301"/>
    </row>
    <row r="34" ht="15" customHeight="1">
      <c r="B34" s="304"/>
      <c r="C34" s="305"/>
      <c r="D34" s="303" t="s">
        <v>1051</v>
      </c>
      <c r="E34" s="303"/>
      <c r="F34" s="303"/>
      <c r="G34" s="303"/>
      <c r="H34" s="303"/>
      <c r="I34" s="303"/>
      <c r="J34" s="303"/>
      <c r="K34" s="301"/>
    </row>
    <row r="35" ht="15" customHeight="1">
      <c r="B35" s="304"/>
      <c r="C35" s="305"/>
      <c r="D35" s="303" t="s">
        <v>1052</v>
      </c>
      <c r="E35" s="303"/>
      <c r="F35" s="303"/>
      <c r="G35" s="303"/>
      <c r="H35" s="303"/>
      <c r="I35" s="303"/>
      <c r="J35" s="303"/>
      <c r="K35" s="301"/>
    </row>
    <row r="36" ht="15" customHeight="1">
      <c r="B36" s="304"/>
      <c r="C36" s="305"/>
      <c r="D36" s="303"/>
      <c r="E36" s="306" t="s">
        <v>139</v>
      </c>
      <c r="F36" s="303"/>
      <c r="G36" s="303" t="s">
        <v>1053</v>
      </c>
      <c r="H36" s="303"/>
      <c r="I36" s="303"/>
      <c r="J36" s="303"/>
      <c r="K36" s="301"/>
    </row>
    <row r="37" ht="30.75" customHeight="1">
      <c r="B37" s="304"/>
      <c r="C37" s="305"/>
      <c r="D37" s="303"/>
      <c r="E37" s="306" t="s">
        <v>1054</v>
      </c>
      <c r="F37" s="303"/>
      <c r="G37" s="303" t="s">
        <v>1055</v>
      </c>
      <c r="H37" s="303"/>
      <c r="I37" s="303"/>
      <c r="J37" s="303"/>
      <c r="K37" s="301"/>
    </row>
    <row r="38" ht="15" customHeight="1">
      <c r="B38" s="304"/>
      <c r="C38" s="305"/>
      <c r="D38" s="303"/>
      <c r="E38" s="306" t="s">
        <v>53</v>
      </c>
      <c r="F38" s="303"/>
      <c r="G38" s="303" t="s">
        <v>1056</v>
      </c>
      <c r="H38" s="303"/>
      <c r="I38" s="303"/>
      <c r="J38" s="303"/>
      <c r="K38" s="301"/>
    </row>
    <row r="39" ht="15" customHeight="1">
      <c r="B39" s="304"/>
      <c r="C39" s="305"/>
      <c r="D39" s="303"/>
      <c r="E39" s="306" t="s">
        <v>54</v>
      </c>
      <c r="F39" s="303"/>
      <c r="G39" s="303" t="s">
        <v>1057</v>
      </c>
      <c r="H39" s="303"/>
      <c r="I39" s="303"/>
      <c r="J39" s="303"/>
      <c r="K39" s="301"/>
    </row>
    <row r="40" ht="15" customHeight="1">
      <c r="B40" s="304"/>
      <c r="C40" s="305"/>
      <c r="D40" s="303"/>
      <c r="E40" s="306" t="s">
        <v>140</v>
      </c>
      <c r="F40" s="303"/>
      <c r="G40" s="303" t="s">
        <v>1058</v>
      </c>
      <c r="H40" s="303"/>
      <c r="I40" s="303"/>
      <c r="J40" s="303"/>
      <c r="K40" s="301"/>
    </row>
    <row r="41" ht="15" customHeight="1">
      <c r="B41" s="304"/>
      <c r="C41" s="305"/>
      <c r="D41" s="303"/>
      <c r="E41" s="306" t="s">
        <v>141</v>
      </c>
      <c r="F41" s="303"/>
      <c r="G41" s="303" t="s">
        <v>1059</v>
      </c>
      <c r="H41" s="303"/>
      <c r="I41" s="303"/>
      <c r="J41" s="303"/>
      <c r="K41" s="301"/>
    </row>
    <row r="42" ht="15" customHeight="1">
      <c r="B42" s="304"/>
      <c r="C42" s="305"/>
      <c r="D42" s="303"/>
      <c r="E42" s="306" t="s">
        <v>1060</v>
      </c>
      <c r="F42" s="303"/>
      <c r="G42" s="303" t="s">
        <v>1061</v>
      </c>
      <c r="H42" s="303"/>
      <c r="I42" s="303"/>
      <c r="J42" s="303"/>
      <c r="K42" s="301"/>
    </row>
    <row r="43" ht="15" customHeight="1">
      <c r="B43" s="304"/>
      <c r="C43" s="305"/>
      <c r="D43" s="303"/>
      <c r="E43" s="306"/>
      <c r="F43" s="303"/>
      <c r="G43" s="303" t="s">
        <v>1062</v>
      </c>
      <c r="H43" s="303"/>
      <c r="I43" s="303"/>
      <c r="J43" s="303"/>
      <c r="K43" s="301"/>
    </row>
    <row r="44" ht="15" customHeight="1">
      <c r="B44" s="304"/>
      <c r="C44" s="305"/>
      <c r="D44" s="303"/>
      <c r="E44" s="306" t="s">
        <v>1063</v>
      </c>
      <c r="F44" s="303"/>
      <c r="G44" s="303" t="s">
        <v>1064</v>
      </c>
      <c r="H44" s="303"/>
      <c r="I44" s="303"/>
      <c r="J44" s="303"/>
      <c r="K44" s="301"/>
    </row>
    <row r="45" ht="15" customHeight="1">
      <c r="B45" s="304"/>
      <c r="C45" s="305"/>
      <c r="D45" s="303"/>
      <c r="E45" s="306" t="s">
        <v>143</v>
      </c>
      <c r="F45" s="303"/>
      <c r="G45" s="303" t="s">
        <v>1065</v>
      </c>
      <c r="H45" s="303"/>
      <c r="I45" s="303"/>
      <c r="J45" s="303"/>
      <c r="K45" s="301"/>
    </row>
    <row r="46" ht="12.75" customHeight="1">
      <c r="B46" s="304"/>
      <c r="C46" s="305"/>
      <c r="D46" s="303"/>
      <c r="E46" s="303"/>
      <c r="F46" s="303"/>
      <c r="G46" s="303"/>
      <c r="H46" s="303"/>
      <c r="I46" s="303"/>
      <c r="J46" s="303"/>
      <c r="K46" s="301"/>
    </row>
    <row r="47" ht="15" customHeight="1">
      <c r="B47" s="304"/>
      <c r="C47" s="305"/>
      <c r="D47" s="303" t="s">
        <v>1066</v>
      </c>
      <c r="E47" s="303"/>
      <c r="F47" s="303"/>
      <c r="G47" s="303"/>
      <c r="H47" s="303"/>
      <c r="I47" s="303"/>
      <c r="J47" s="303"/>
      <c r="K47" s="301"/>
    </row>
    <row r="48" ht="15" customHeight="1">
      <c r="B48" s="304"/>
      <c r="C48" s="305"/>
      <c r="D48" s="305"/>
      <c r="E48" s="303" t="s">
        <v>1067</v>
      </c>
      <c r="F48" s="303"/>
      <c r="G48" s="303"/>
      <c r="H48" s="303"/>
      <c r="I48" s="303"/>
      <c r="J48" s="303"/>
      <c r="K48" s="301"/>
    </row>
    <row r="49" ht="15" customHeight="1">
      <c r="B49" s="304"/>
      <c r="C49" s="305"/>
      <c r="D49" s="305"/>
      <c r="E49" s="303" t="s">
        <v>1068</v>
      </c>
      <c r="F49" s="303"/>
      <c r="G49" s="303"/>
      <c r="H49" s="303"/>
      <c r="I49" s="303"/>
      <c r="J49" s="303"/>
      <c r="K49" s="301"/>
    </row>
    <row r="50" ht="15" customHeight="1">
      <c r="B50" s="304"/>
      <c r="C50" s="305"/>
      <c r="D50" s="305"/>
      <c r="E50" s="303" t="s">
        <v>1069</v>
      </c>
      <c r="F50" s="303"/>
      <c r="G50" s="303"/>
      <c r="H50" s="303"/>
      <c r="I50" s="303"/>
      <c r="J50" s="303"/>
      <c r="K50" s="301"/>
    </row>
    <row r="51" ht="15" customHeight="1">
      <c r="B51" s="304"/>
      <c r="C51" s="305"/>
      <c r="D51" s="303" t="s">
        <v>1070</v>
      </c>
      <c r="E51" s="303"/>
      <c r="F51" s="303"/>
      <c r="G51" s="303"/>
      <c r="H51" s="303"/>
      <c r="I51" s="303"/>
      <c r="J51" s="303"/>
      <c r="K51" s="301"/>
    </row>
    <row r="52" ht="25.5" customHeight="1">
      <c r="B52" s="299"/>
      <c r="C52" s="300" t="s">
        <v>1071</v>
      </c>
      <c r="D52" s="300"/>
      <c r="E52" s="300"/>
      <c r="F52" s="300"/>
      <c r="G52" s="300"/>
      <c r="H52" s="300"/>
      <c r="I52" s="300"/>
      <c r="J52" s="300"/>
      <c r="K52" s="301"/>
    </row>
    <row r="53" ht="5.25" customHeight="1">
      <c r="B53" s="299"/>
      <c r="C53" s="302"/>
      <c r="D53" s="302"/>
      <c r="E53" s="302"/>
      <c r="F53" s="302"/>
      <c r="G53" s="302"/>
      <c r="H53" s="302"/>
      <c r="I53" s="302"/>
      <c r="J53" s="302"/>
      <c r="K53" s="301"/>
    </row>
    <row r="54" ht="15" customHeight="1">
      <c r="B54" s="299"/>
      <c r="C54" s="303" t="s">
        <v>1072</v>
      </c>
      <c r="D54" s="303"/>
      <c r="E54" s="303"/>
      <c r="F54" s="303"/>
      <c r="G54" s="303"/>
      <c r="H54" s="303"/>
      <c r="I54" s="303"/>
      <c r="J54" s="303"/>
      <c r="K54" s="301"/>
    </row>
    <row r="55" ht="15" customHeight="1">
      <c r="B55" s="299"/>
      <c r="C55" s="303" t="s">
        <v>1073</v>
      </c>
      <c r="D55" s="303"/>
      <c r="E55" s="303"/>
      <c r="F55" s="303"/>
      <c r="G55" s="303"/>
      <c r="H55" s="303"/>
      <c r="I55" s="303"/>
      <c r="J55" s="303"/>
      <c r="K55" s="301"/>
    </row>
    <row r="56" ht="12.75" customHeight="1">
      <c r="B56" s="299"/>
      <c r="C56" s="303"/>
      <c r="D56" s="303"/>
      <c r="E56" s="303"/>
      <c r="F56" s="303"/>
      <c r="G56" s="303"/>
      <c r="H56" s="303"/>
      <c r="I56" s="303"/>
      <c r="J56" s="303"/>
      <c r="K56" s="301"/>
    </row>
    <row r="57" ht="15" customHeight="1">
      <c r="B57" s="299"/>
      <c r="C57" s="303" t="s">
        <v>1074</v>
      </c>
      <c r="D57" s="303"/>
      <c r="E57" s="303"/>
      <c r="F57" s="303"/>
      <c r="G57" s="303"/>
      <c r="H57" s="303"/>
      <c r="I57" s="303"/>
      <c r="J57" s="303"/>
      <c r="K57" s="301"/>
    </row>
    <row r="58" ht="15" customHeight="1">
      <c r="B58" s="299"/>
      <c r="C58" s="305"/>
      <c r="D58" s="303" t="s">
        <v>1075</v>
      </c>
      <c r="E58" s="303"/>
      <c r="F58" s="303"/>
      <c r="G58" s="303"/>
      <c r="H58" s="303"/>
      <c r="I58" s="303"/>
      <c r="J58" s="303"/>
      <c r="K58" s="301"/>
    </row>
    <row r="59" ht="15" customHeight="1">
      <c r="B59" s="299"/>
      <c r="C59" s="305"/>
      <c r="D59" s="303" t="s">
        <v>1076</v>
      </c>
      <c r="E59" s="303"/>
      <c r="F59" s="303"/>
      <c r="G59" s="303"/>
      <c r="H59" s="303"/>
      <c r="I59" s="303"/>
      <c r="J59" s="303"/>
      <c r="K59" s="301"/>
    </row>
    <row r="60" ht="15" customHeight="1">
      <c r="B60" s="299"/>
      <c r="C60" s="305"/>
      <c r="D60" s="303" t="s">
        <v>1077</v>
      </c>
      <c r="E60" s="303"/>
      <c r="F60" s="303"/>
      <c r="G60" s="303"/>
      <c r="H60" s="303"/>
      <c r="I60" s="303"/>
      <c r="J60" s="303"/>
      <c r="K60" s="301"/>
    </row>
    <row r="61" ht="15" customHeight="1">
      <c r="B61" s="299"/>
      <c r="C61" s="305"/>
      <c r="D61" s="303" t="s">
        <v>1078</v>
      </c>
      <c r="E61" s="303"/>
      <c r="F61" s="303"/>
      <c r="G61" s="303"/>
      <c r="H61" s="303"/>
      <c r="I61" s="303"/>
      <c r="J61" s="303"/>
      <c r="K61" s="301"/>
    </row>
    <row r="62" ht="15" customHeight="1">
      <c r="B62" s="299"/>
      <c r="C62" s="305"/>
      <c r="D62" s="308" t="s">
        <v>1079</v>
      </c>
      <c r="E62" s="308"/>
      <c r="F62" s="308"/>
      <c r="G62" s="308"/>
      <c r="H62" s="308"/>
      <c r="I62" s="308"/>
      <c r="J62" s="308"/>
      <c r="K62" s="301"/>
    </row>
    <row r="63" ht="15" customHeight="1">
      <c r="B63" s="299"/>
      <c r="C63" s="305"/>
      <c r="D63" s="303" t="s">
        <v>1080</v>
      </c>
      <c r="E63" s="303"/>
      <c r="F63" s="303"/>
      <c r="G63" s="303"/>
      <c r="H63" s="303"/>
      <c r="I63" s="303"/>
      <c r="J63" s="303"/>
      <c r="K63" s="301"/>
    </row>
    <row r="64" ht="12.75" customHeight="1">
      <c r="B64" s="299"/>
      <c r="C64" s="305"/>
      <c r="D64" s="305"/>
      <c r="E64" s="309"/>
      <c r="F64" s="305"/>
      <c r="G64" s="305"/>
      <c r="H64" s="305"/>
      <c r="I64" s="305"/>
      <c r="J64" s="305"/>
      <c r="K64" s="301"/>
    </row>
    <row r="65" ht="15" customHeight="1">
      <c r="B65" s="299"/>
      <c r="C65" s="305"/>
      <c r="D65" s="303" t="s">
        <v>1081</v>
      </c>
      <c r="E65" s="303"/>
      <c r="F65" s="303"/>
      <c r="G65" s="303"/>
      <c r="H65" s="303"/>
      <c r="I65" s="303"/>
      <c r="J65" s="303"/>
      <c r="K65" s="301"/>
    </row>
    <row r="66" ht="15" customHeight="1">
      <c r="B66" s="299"/>
      <c r="C66" s="305"/>
      <c r="D66" s="308" t="s">
        <v>1082</v>
      </c>
      <c r="E66" s="308"/>
      <c r="F66" s="308"/>
      <c r="G66" s="308"/>
      <c r="H66" s="308"/>
      <c r="I66" s="308"/>
      <c r="J66" s="308"/>
      <c r="K66" s="301"/>
    </row>
    <row r="67" ht="15" customHeight="1">
      <c r="B67" s="299"/>
      <c r="C67" s="305"/>
      <c r="D67" s="303" t="s">
        <v>1083</v>
      </c>
      <c r="E67" s="303"/>
      <c r="F67" s="303"/>
      <c r="G67" s="303"/>
      <c r="H67" s="303"/>
      <c r="I67" s="303"/>
      <c r="J67" s="303"/>
      <c r="K67" s="301"/>
    </row>
    <row r="68" ht="15" customHeight="1">
      <c r="B68" s="299"/>
      <c r="C68" s="305"/>
      <c r="D68" s="303" t="s">
        <v>1084</v>
      </c>
      <c r="E68" s="303"/>
      <c r="F68" s="303"/>
      <c r="G68" s="303"/>
      <c r="H68" s="303"/>
      <c r="I68" s="303"/>
      <c r="J68" s="303"/>
      <c r="K68" s="301"/>
    </row>
    <row r="69" ht="15" customHeight="1">
      <c r="B69" s="299"/>
      <c r="C69" s="305"/>
      <c r="D69" s="303" t="s">
        <v>1085</v>
      </c>
      <c r="E69" s="303"/>
      <c r="F69" s="303"/>
      <c r="G69" s="303"/>
      <c r="H69" s="303"/>
      <c r="I69" s="303"/>
      <c r="J69" s="303"/>
      <c r="K69" s="301"/>
    </row>
    <row r="70" ht="15" customHeight="1">
      <c r="B70" s="299"/>
      <c r="C70" s="305"/>
      <c r="D70" s="303" t="s">
        <v>1086</v>
      </c>
      <c r="E70" s="303"/>
      <c r="F70" s="303"/>
      <c r="G70" s="303"/>
      <c r="H70" s="303"/>
      <c r="I70" s="303"/>
      <c r="J70" s="303"/>
      <c r="K70" s="301"/>
    </row>
    <row r="71" ht="12.75" customHeight="1">
      <c r="B71" s="310"/>
      <c r="C71" s="311"/>
      <c r="D71" s="311"/>
      <c r="E71" s="311"/>
      <c r="F71" s="311"/>
      <c r="G71" s="311"/>
      <c r="H71" s="311"/>
      <c r="I71" s="311"/>
      <c r="J71" s="311"/>
      <c r="K71" s="312"/>
    </row>
    <row r="72" ht="18.75" customHeight="1">
      <c r="B72" s="313"/>
      <c r="C72" s="313"/>
      <c r="D72" s="313"/>
      <c r="E72" s="313"/>
      <c r="F72" s="313"/>
      <c r="G72" s="313"/>
      <c r="H72" s="313"/>
      <c r="I72" s="313"/>
      <c r="J72" s="313"/>
      <c r="K72" s="314"/>
    </row>
    <row r="73" ht="18.75" customHeight="1">
      <c r="B73" s="314"/>
      <c r="C73" s="314"/>
      <c r="D73" s="314"/>
      <c r="E73" s="314"/>
      <c r="F73" s="314"/>
      <c r="G73" s="314"/>
      <c r="H73" s="314"/>
      <c r="I73" s="314"/>
      <c r="J73" s="314"/>
      <c r="K73" s="314"/>
    </row>
    <row r="74" ht="7.5" customHeight="1">
      <c r="B74" s="315"/>
      <c r="C74" s="316"/>
      <c r="D74" s="316"/>
      <c r="E74" s="316"/>
      <c r="F74" s="316"/>
      <c r="G74" s="316"/>
      <c r="H74" s="316"/>
      <c r="I74" s="316"/>
      <c r="J74" s="316"/>
      <c r="K74" s="317"/>
    </row>
    <row r="75" ht="45" customHeight="1">
      <c r="B75" s="318"/>
      <c r="C75" s="319" t="s">
        <v>1087</v>
      </c>
      <c r="D75" s="319"/>
      <c r="E75" s="319"/>
      <c r="F75" s="319"/>
      <c r="G75" s="319"/>
      <c r="H75" s="319"/>
      <c r="I75" s="319"/>
      <c r="J75" s="319"/>
      <c r="K75" s="320"/>
    </row>
    <row r="76" ht="17.25" customHeight="1">
      <c r="B76" s="318"/>
      <c r="C76" s="321" t="s">
        <v>1088</v>
      </c>
      <c r="D76" s="321"/>
      <c r="E76" s="321"/>
      <c r="F76" s="321" t="s">
        <v>1089</v>
      </c>
      <c r="G76" s="322"/>
      <c r="H76" s="321" t="s">
        <v>54</v>
      </c>
      <c r="I76" s="321" t="s">
        <v>57</v>
      </c>
      <c r="J76" s="321" t="s">
        <v>1090</v>
      </c>
      <c r="K76" s="320"/>
    </row>
    <row r="77" ht="17.25" customHeight="1">
      <c r="B77" s="318"/>
      <c r="C77" s="323" t="s">
        <v>1091</v>
      </c>
      <c r="D77" s="323"/>
      <c r="E77" s="323"/>
      <c r="F77" s="324" t="s">
        <v>1092</v>
      </c>
      <c r="G77" s="325"/>
      <c r="H77" s="323"/>
      <c r="I77" s="323"/>
      <c r="J77" s="323" t="s">
        <v>1093</v>
      </c>
      <c r="K77" s="320"/>
    </row>
    <row r="78" ht="5.25" customHeight="1">
      <c r="B78" s="318"/>
      <c r="C78" s="326"/>
      <c r="D78" s="326"/>
      <c r="E78" s="326"/>
      <c r="F78" s="326"/>
      <c r="G78" s="327"/>
      <c r="H78" s="326"/>
      <c r="I78" s="326"/>
      <c r="J78" s="326"/>
      <c r="K78" s="320"/>
    </row>
    <row r="79" ht="15" customHeight="1">
      <c r="B79" s="318"/>
      <c r="C79" s="306" t="s">
        <v>53</v>
      </c>
      <c r="D79" s="326"/>
      <c r="E79" s="326"/>
      <c r="F79" s="328" t="s">
        <v>1094</v>
      </c>
      <c r="G79" s="327"/>
      <c r="H79" s="306" t="s">
        <v>1095</v>
      </c>
      <c r="I79" s="306" t="s">
        <v>1096</v>
      </c>
      <c r="J79" s="306">
        <v>20</v>
      </c>
      <c r="K79" s="320"/>
    </row>
    <row r="80" ht="15" customHeight="1">
      <c r="B80" s="318"/>
      <c r="C80" s="306" t="s">
        <v>1097</v>
      </c>
      <c r="D80" s="306"/>
      <c r="E80" s="306"/>
      <c r="F80" s="328" t="s">
        <v>1094</v>
      </c>
      <c r="G80" s="327"/>
      <c r="H80" s="306" t="s">
        <v>1098</v>
      </c>
      <c r="I80" s="306" t="s">
        <v>1096</v>
      </c>
      <c r="J80" s="306">
        <v>120</v>
      </c>
      <c r="K80" s="320"/>
    </row>
    <row r="81" ht="15" customHeight="1">
      <c r="B81" s="329"/>
      <c r="C81" s="306" t="s">
        <v>1099</v>
      </c>
      <c r="D81" s="306"/>
      <c r="E81" s="306"/>
      <c r="F81" s="328" t="s">
        <v>1100</v>
      </c>
      <c r="G81" s="327"/>
      <c r="H81" s="306" t="s">
        <v>1101</v>
      </c>
      <c r="I81" s="306" t="s">
        <v>1096</v>
      </c>
      <c r="J81" s="306">
        <v>50</v>
      </c>
      <c r="K81" s="320"/>
    </row>
    <row r="82" ht="15" customHeight="1">
      <c r="B82" s="329"/>
      <c r="C82" s="306" t="s">
        <v>1102</v>
      </c>
      <c r="D82" s="306"/>
      <c r="E82" s="306"/>
      <c r="F82" s="328" t="s">
        <v>1094</v>
      </c>
      <c r="G82" s="327"/>
      <c r="H82" s="306" t="s">
        <v>1103</v>
      </c>
      <c r="I82" s="306" t="s">
        <v>1104</v>
      </c>
      <c r="J82" s="306"/>
      <c r="K82" s="320"/>
    </row>
    <row r="83" ht="15" customHeight="1">
      <c r="B83" s="329"/>
      <c r="C83" s="330" t="s">
        <v>1105</v>
      </c>
      <c r="D83" s="330"/>
      <c r="E83" s="330"/>
      <c r="F83" s="331" t="s">
        <v>1100</v>
      </c>
      <c r="G83" s="330"/>
      <c r="H83" s="330" t="s">
        <v>1106</v>
      </c>
      <c r="I83" s="330" t="s">
        <v>1096</v>
      </c>
      <c r="J83" s="330">
        <v>15</v>
      </c>
      <c r="K83" s="320"/>
    </row>
    <row r="84" ht="15" customHeight="1">
      <c r="B84" s="329"/>
      <c r="C84" s="330" t="s">
        <v>1107</v>
      </c>
      <c r="D84" s="330"/>
      <c r="E84" s="330"/>
      <c r="F84" s="331" t="s">
        <v>1100</v>
      </c>
      <c r="G84" s="330"/>
      <c r="H84" s="330" t="s">
        <v>1108</v>
      </c>
      <c r="I84" s="330" t="s">
        <v>1096</v>
      </c>
      <c r="J84" s="330">
        <v>15</v>
      </c>
      <c r="K84" s="320"/>
    </row>
    <row r="85" ht="15" customHeight="1">
      <c r="B85" s="329"/>
      <c r="C85" s="330" t="s">
        <v>1109</v>
      </c>
      <c r="D85" s="330"/>
      <c r="E85" s="330"/>
      <c r="F85" s="331" t="s">
        <v>1100</v>
      </c>
      <c r="G85" s="330"/>
      <c r="H85" s="330" t="s">
        <v>1110</v>
      </c>
      <c r="I85" s="330" t="s">
        <v>1096</v>
      </c>
      <c r="J85" s="330">
        <v>20</v>
      </c>
      <c r="K85" s="320"/>
    </row>
    <row r="86" ht="15" customHeight="1">
      <c r="B86" s="329"/>
      <c r="C86" s="330" t="s">
        <v>1111</v>
      </c>
      <c r="D86" s="330"/>
      <c r="E86" s="330"/>
      <c r="F86" s="331" t="s">
        <v>1100</v>
      </c>
      <c r="G86" s="330"/>
      <c r="H86" s="330" t="s">
        <v>1112</v>
      </c>
      <c r="I86" s="330" t="s">
        <v>1096</v>
      </c>
      <c r="J86" s="330">
        <v>20</v>
      </c>
      <c r="K86" s="320"/>
    </row>
    <row r="87" ht="15" customHeight="1">
      <c r="B87" s="329"/>
      <c r="C87" s="306" t="s">
        <v>1113</v>
      </c>
      <c r="D87" s="306"/>
      <c r="E87" s="306"/>
      <c r="F87" s="328" t="s">
        <v>1100</v>
      </c>
      <c r="G87" s="327"/>
      <c r="H87" s="306" t="s">
        <v>1114</v>
      </c>
      <c r="I87" s="306" t="s">
        <v>1096</v>
      </c>
      <c r="J87" s="306">
        <v>50</v>
      </c>
      <c r="K87" s="320"/>
    </row>
    <row r="88" ht="15" customHeight="1">
      <c r="B88" s="329"/>
      <c r="C88" s="306" t="s">
        <v>1115</v>
      </c>
      <c r="D88" s="306"/>
      <c r="E88" s="306"/>
      <c r="F88" s="328" t="s">
        <v>1100</v>
      </c>
      <c r="G88" s="327"/>
      <c r="H88" s="306" t="s">
        <v>1116</v>
      </c>
      <c r="I88" s="306" t="s">
        <v>1096</v>
      </c>
      <c r="J88" s="306">
        <v>20</v>
      </c>
      <c r="K88" s="320"/>
    </row>
    <row r="89" ht="15" customHeight="1">
      <c r="B89" s="329"/>
      <c r="C89" s="306" t="s">
        <v>1117</v>
      </c>
      <c r="D89" s="306"/>
      <c r="E89" s="306"/>
      <c r="F89" s="328" t="s">
        <v>1100</v>
      </c>
      <c r="G89" s="327"/>
      <c r="H89" s="306" t="s">
        <v>1118</v>
      </c>
      <c r="I89" s="306" t="s">
        <v>1096</v>
      </c>
      <c r="J89" s="306">
        <v>20</v>
      </c>
      <c r="K89" s="320"/>
    </row>
    <row r="90" ht="15" customHeight="1">
      <c r="B90" s="329"/>
      <c r="C90" s="306" t="s">
        <v>1119</v>
      </c>
      <c r="D90" s="306"/>
      <c r="E90" s="306"/>
      <c r="F90" s="328" t="s">
        <v>1100</v>
      </c>
      <c r="G90" s="327"/>
      <c r="H90" s="306" t="s">
        <v>1120</v>
      </c>
      <c r="I90" s="306" t="s">
        <v>1096</v>
      </c>
      <c r="J90" s="306">
        <v>50</v>
      </c>
      <c r="K90" s="320"/>
    </row>
    <row r="91" ht="15" customHeight="1">
      <c r="B91" s="329"/>
      <c r="C91" s="306" t="s">
        <v>1121</v>
      </c>
      <c r="D91" s="306"/>
      <c r="E91" s="306"/>
      <c r="F91" s="328" t="s">
        <v>1100</v>
      </c>
      <c r="G91" s="327"/>
      <c r="H91" s="306" t="s">
        <v>1121</v>
      </c>
      <c r="I91" s="306" t="s">
        <v>1096</v>
      </c>
      <c r="J91" s="306">
        <v>50</v>
      </c>
      <c r="K91" s="320"/>
    </row>
    <row r="92" ht="15" customHeight="1">
      <c r="B92" s="329"/>
      <c r="C92" s="306" t="s">
        <v>1122</v>
      </c>
      <c r="D92" s="306"/>
      <c r="E92" s="306"/>
      <c r="F92" s="328" t="s">
        <v>1100</v>
      </c>
      <c r="G92" s="327"/>
      <c r="H92" s="306" t="s">
        <v>1123</v>
      </c>
      <c r="I92" s="306" t="s">
        <v>1096</v>
      </c>
      <c r="J92" s="306">
        <v>255</v>
      </c>
      <c r="K92" s="320"/>
    </row>
    <row r="93" ht="15" customHeight="1">
      <c r="B93" s="329"/>
      <c r="C93" s="306" t="s">
        <v>1124</v>
      </c>
      <c r="D93" s="306"/>
      <c r="E93" s="306"/>
      <c r="F93" s="328" t="s">
        <v>1094</v>
      </c>
      <c r="G93" s="327"/>
      <c r="H93" s="306" t="s">
        <v>1125</v>
      </c>
      <c r="I93" s="306" t="s">
        <v>1126</v>
      </c>
      <c r="J93" s="306"/>
      <c r="K93" s="320"/>
    </row>
    <row r="94" ht="15" customHeight="1">
      <c r="B94" s="329"/>
      <c r="C94" s="306" t="s">
        <v>1127</v>
      </c>
      <c r="D94" s="306"/>
      <c r="E94" s="306"/>
      <c r="F94" s="328" t="s">
        <v>1094</v>
      </c>
      <c r="G94" s="327"/>
      <c r="H94" s="306" t="s">
        <v>1128</v>
      </c>
      <c r="I94" s="306" t="s">
        <v>1129</v>
      </c>
      <c r="J94" s="306"/>
      <c r="K94" s="320"/>
    </row>
    <row r="95" ht="15" customHeight="1">
      <c r="B95" s="329"/>
      <c r="C95" s="306" t="s">
        <v>1130</v>
      </c>
      <c r="D95" s="306"/>
      <c r="E95" s="306"/>
      <c r="F95" s="328" t="s">
        <v>1094</v>
      </c>
      <c r="G95" s="327"/>
      <c r="H95" s="306" t="s">
        <v>1130</v>
      </c>
      <c r="I95" s="306" t="s">
        <v>1129</v>
      </c>
      <c r="J95" s="306"/>
      <c r="K95" s="320"/>
    </row>
    <row r="96" ht="15" customHeight="1">
      <c r="B96" s="329"/>
      <c r="C96" s="306" t="s">
        <v>38</v>
      </c>
      <c r="D96" s="306"/>
      <c r="E96" s="306"/>
      <c r="F96" s="328" t="s">
        <v>1094</v>
      </c>
      <c r="G96" s="327"/>
      <c r="H96" s="306" t="s">
        <v>1131</v>
      </c>
      <c r="I96" s="306" t="s">
        <v>1129</v>
      </c>
      <c r="J96" s="306"/>
      <c r="K96" s="320"/>
    </row>
    <row r="97" ht="15" customHeight="1">
      <c r="B97" s="329"/>
      <c r="C97" s="306" t="s">
        <v>48</v>
      </c>
      <c r="D97" s="306"/>
      <c r="E97" s="306"/>
      <c r="F97" s="328" t="s">
        <v>1094</v>
      </c>
      <c r="G97" s="327"/>
      <c r="H97" s="306" t="s">
        <v>1132</v>
      </c>
      <c r="I97" s="306" t="s">
        <v>1129</v>
      </c>
      <c r="J97" s="306"/>
      <c r="K97" s="320"/>
    </row>
    <row r="98" ht="15" customHeight="1">
      <c r="B98" s="332"/>
      <c r="C98" s="333"/>
      <c r="D98" s="333"/>
      <c r="E98" s="333"/>
      <c r="F98" s="333"/>
      <c r="G98" s="333"/>
      <c r="H98" s="333"/>
      <c r="I98" s="333"/>
      <c r="J98" s="333"/>
      <c r="K98" s="334"/>
    </row>
    <row r="99" ht="18.75" customHeight="1">
      <c r="B99" s="335"/>
      <c r="C99" s="336"/>
      <c r="D99" s="336"/>
      <c r="E99" s="336"/>
      <c r="F99" s="336"/>
      <c r="G99" s="336"/>
      <c r="H99" s="336"/>
      <c r="I99" s="336"/>
      <c r="J99" s="336"/>
      <c r="K99" s="335"/>
    </row>
    <row r="100" ht="18.75" customHeight="1">
      <c r="B100" s="314"/>
      <c r="C100" s="314"/>
      <c r="D100" s="314"/>
      <c r="E100" s="314"/>
      <c r="F100" s="314"/>
      <c r="G100" s="314"/>
      <c r="H100" s="314"/>
      <c r="I100" s="314"/>
      <c r="J100" s="314"/>
      <c r="K100" s="314"/>
    </row>
    <row r="101" ht="7.5" customHeight="1">
      <c r="B101" s="315"/>
      <c r="C101" s="316"/>
      <c r="D101" s="316"/>
      <c r="E101" s="316"/>
      <c r="F101" s="316"/>
      <c r="G101" s="316"/>
      <c r="H101" s="316"/>
      <c r="I101" s="316"/>
      <c r="J101" s="316"/>
      <c r="K101" s="317"/>
    </row>
    <row r="102" ht="45" customHeight="1">
      <c r="B102" s="318"/>
      <c r="C102" s="319" t="s">
        <v>1133</v>
      </c>
      <c r="D102" s="319"/>
      <c r="E102" s="319"/>
      <c r="F102" s="319"/>
      <c r="G102" s="319"/>
      <c r="H102" s="319"/>
      <c r="I102" s="319"/>
      <c r="J102" s="319"/>
      <c r="K102" s="320"/>
    </row>
    <row r="103" ht="17.25" customHeight="1">
      <c r="B103" s="318"/>
      <c r="C103" s="321" t="s">
        <v>1088</v>
      </c>
      <c r="D103" s="321"/>
      <c r="E103" s="321"/>
      <c r="F103" s="321" t="s">
        <v>1089</v>
      </c>
      <c r="G103" s="322"/>
      <c r="H103" s="321" t="s">
        <v>54</v>
      </c>
      <c r="I103" s="321" t="s">
        <v>57</v>
      </c>
      <c r="J103" s="321" t="s">
        <v>1090</v>
      </c>
      <c r="K103" s="320"/>
    </row>
    <row r="104" ht="17.25" customHeight="1">
      <c r="B104" s="318"/>
      <c r="C104" s="323" t="s">
        <v>1091</v>
      </c>
      <c r="D104" s="323"/>
      <c r="E104" s="323"/>
      <c r="F104" s="324" t="s">
        <v>1092</v>
      </c>
      <c r="G104" s="325"/>
      <c r="H104" s="323"/>
      <c r="I104" s="323"/>
      <c r="J104" s="323" t="s">
        <v>1093</v>
      </c>
      <c r="K104" s="320"/>
    </row>
    <row r="105" ht="5.25" customHeight="1">
      <c r="B105" s="318"/>
      <c r="C105" s="321"/>
      <c r="D105" s="321"/>
      <c r="E105" s="321"/>
      <c r="F105" s="321"/>
      <c r="G105" s="337"/>
      <c r="H105" s="321"/>
      <c r="I105" s="321"/>
      <c r="J105" s="321"/>
      <c r="K105" s="320"/>
    </row>
    <row r="106" ht="15" customHeight="1">
      <c r="B106" s="318"/>
      <c r="C106" s="306" t="s">
        <v>53</v>
      </c>
      <c r="D106" s="326"/>
      <c r="E106" s="326"/>
      <c r="F106" s="328" t="s">
        <v>1094</v>
      </c>
      <c r="G106" s="337"/>
      <c r="H106" s="306" t="s">
        <v>1134</v>
      </c>
      <c r="I106" s="306" t="s">
        <v>1096</v>
      </c>
      <c r="J106" s="306">
        <v>20</v>
      </c>
      <c r="K106" s="320"/>
    </row>
    <row r="107" ht="15" customHeight="1">
      <c r="B107" s="318"/>
      <c r="C107" s="306" t="s">
        <v>1097</v>
      </c>
      <c r="D107" s="306"/>
      <c r="E107" s="306"/>
      <c r="F107" s="328" t="s">
        <v>1094</v>
      </c>
      <c r="G107" s="306"/>
      <c r="H107" s="306" t="s">
        <v>1134</v>
      </c>
      <c r="I107" s="306" t="s">
        <v>1096</v>
      </c>
      <c r="J107" s="306">
        <v>120</v>
      </c>
      <c r="K107" s="320"/>
    </row>
    <row r="108" ht="15" customHeight="1">
      <c r="B108" s="329"/>
      <c r="C108" s="306" t="s">
        <v>1099</v>
      </c>
      <c r="D108" s="306"/>
      <c r="E108" s="306"/>
      <c r="F108" s="328" t="s">
        <v>1100</v>
      </c>
      <c r="G108" s="306"/>
      <c r="H108" s="306" t="s">
        <v>1134</v>
      </c>
      <c r="I108" s="306" t="s">
        <v>1096</v>
      </c>
      <c r="J108" s="306">
        <v>50</v>
      </c>
      <c r="K108" s="320"/>
    </row>
    <row r="109" ht="15" customHeight="1">
      <c r="B109" s="329"/>
      <c r="C109" s="306" t="s">
        <v>1102</v>
      </c>
      <c r="D109" s="306"/>
      <c r="E109" s="306"/>
      <c r="F109" s="328" t="s">
        <v>1094</v>
      </c>
      <c r="G109" s="306"/>
      <c r="H109" s="306" t="s">
        <v>1134</v>
      </c>
      <c r="I109" s="306" t="s">
        <v>1104</v>
      </c>
      <c r="J109" s="306"/>
      <c r="K109" s="320"/>
    </row>
    <row r="110" ht="15" customHeight="1">
      <c r="B110" s="329"/>
      <c r="C110" s="306" t="s">
        <v>1113</v>
      </c>
      <c r="D110" s="306"/>
      <c r="E110" s="306"/>
      <c r="F110" s="328" t="s">
        <v>1100</v>
      </c>
      <c r="G110" s="306"/>
      <c r="H110" s="306" t="s">
        <v>1134</v>
      </c>
      <c r="I110" s="306" t="s">
        <v>1096</v>
      </c>
      <c r="J110" s="306">
        <v>50</v>
      </c>
      <c r="K110" s="320"/>
    </row>
    <row r="111" ht="15" customHeight="1">
      <c r="B111" s="329"/>
      <c r="C111" s="306" t="s">
        <v>1121</v>
      </c>
      <c r="D111" s="306"/>
      <c r="E111" s="306"/>
      <c r="F111" s="328" t="s">
        <v>1100</v>
      </c>
      <c r="G111" s="306"/>
      <c r="H111" s="306" t="s">
        <v>1134</v>
      </c>
      <c r="I111" s="306" t="s">
        <v>1096</v>
      </c>
      <c r="J111" s="306">
        <v>50</v>
      </c>
      <c r="K111" s="320"/>
    </row>
    <row r="112" ht="15" customHeight="1">
      <c r="B112" s="329"/>
      <c r="C112" s="306" t="s">
        <v>1119</v>
      </c>
      <c r="D112" s="306"/>
      <c r="E112" s="306"/>
      <c r="F112" s="328" t="s">
        <v>1100</v>
      </c>
      <c r="G112" s="306"/>
      <c r="H112" s="306" t="s">
        <v>1134</v>
      </c>
      <c r="I112" s="306" t="s">
        <v>1096</v>
      </c>
      <c r="J112" s="306">
        <v>50</v>
      </c>
      <c r="K112" s="320"/>
    </row>
    <row r="113" ht="15" customHeight="1">
      <c r="B113" s="329"/>
      <c r="C113" s="306" t="s">
        <v>53</v>
      </c>
      <c r="D113" s="306"/>
      <c r="E113" s="306"/>
      <c r="F113" s="328" t="s">
        <v>1094</v>
      </c>
      <c r="G113" s="306"/>
      <c r="H113" s="306" t="s">
        <v>1135</v>
      </c>
      <c r="I113" s="306" t="s">
        <v>1096</v>
      </c>
      <c r="J113" s="306">
        <v>20</v>
      </c>
      <c r="K113" s="320"/>
    </row>
    <row r="114" ht="15" customHeight="1">
      <c r="B114" s="329"/>
      <c r="C114" s="306" t="s">
        <v>1136</v>
      </c>
      <c r="D114" s="306"/>
      <c r="E114" s="306"/>
      <c r="F114" s="328" t="s">
        <v>1094</v>
      </c>
      <c r="G114" s="306"/>
      <c r="H114" s="306" t="s">
        <v>1137</v>
      </c>
      <c r="I114" s="306" t="s">
        <v>1096</v>
      </c>
      <c r="J114" s="306">
        <v>120</v>
      </c>
      <c r="K114" s="320"/>
    </row>
    <row r="115" ht="15" customHeight="1">
      <c r="B115" s="329"/>
      <c r="C115" s="306" t="s">
        <v>38</v>
      </c>
      <c r="D115" s="306"/>
      <c r="E115" s="306"/>
      <c r="F115" s="328" t="s">
        <v>1094</v>
      </c>
      <c r="G115" s="306"/>
      <c r="H115" s="306" t="s">
        <v>1138</v>
      </c>
      <c r="I115" s="306" t="s">
        <v>1129</v>
      </c>
      <c r="J115" s="306"/>
      <c r="K115" s="320"/>
    </row>
    <row r="116" ht="15" customHeight="1">
      <c r="B116" s="329"/>
      <c r="C116" s="306" t="s">
        <v>48</v>
      </c>
      <c r="D116" s="306"/>
      <c r="E116" s="306"/>
      <c r="F116" s="328" t="s">
        <v>1094</v>
      </c>
      <c r="G116" s="306"/>
      <c r="H116" s="306" t="s">
        <v>1139</v>
      </c>
      <c r="I116" s="306" t="s">
        <v>1129</v>
      </c>
      <c r="J116" s="306"/>
      <c r="K116" s="320"/>
    </row>
    <row r="117" ht="15" customHeight="1">
      <c r="B117" s="329"/>
      <c r="C117" s="306" t="s">
        <v>57</v>
      </c>
      <c r="D117" s="306"/>
      <c r="E117" s="306"/>
      <c r="F117" s="328" t="s">
        <v>1094</v>
      </c>
      <c r="G117" s="306"/>
      <c r="H117" s="306" t="s">
        <v>1140</v>
      </c>
      <c r="I117" s="306" t="s">
        <v>1141</v>
      </c>
      <c r="J117" s="306"/>
      <c r="K117" s="320"/>
    </row>
    <row r="118" ht="15" customHeight="1">
      <c r="B118" s="332"/>
      <c r="C118" s="338"/>
      <c r="D118" s="338"/>
      <c r="E118" s="338"/>
      <c r="F118" s="338"/>
      <c r="G118" s="338"/>
      <c r="H118" s="338"/>
      <c r="I118" s="338"/>
      <c r="J118" s="338"/>
      <c r="K118" s="334"/>
    </row>
    <row r="119" ht="18.75" customHeight="1">
      <c r="B119" s="339"/>
      <c r="C119" s="303"/>
      <c r="D119" s="303"/>
      <c r="E119" s="303"/>
      <c r="F119" s="340"/>
      <c r="G119" s="303"/>
      <c r="H119" s="303"/>
      <c r="I119" s="303"/>
      <c r="J119" s="303"/>
      <c r="K119" s="339"/>
    </row>
    <row r="120" ht="18.75" customHeight="1">
      <c r="B120" s="314"/>
      <c r="C120" s="314"/>
      <c r="D120" s="314"/>
      <c r="E120" s="314"/>
      <c r="F120" s="314"/>
      <c r="G120" s="314"/>
      <c r="H120" s="314"/>
      <c r="I120" s="314"/>
      <c r="J120" s="314"/>
      <c r="K120" s="314"/>
    </row>
    <row r="121" ht="7.5" customHeight="1">
      <c r="B121" s="341"/>
      <c r="C121" s="342"/>
      <c r="D121" s="342"/>
      <c r="E121" s="342"/>
      <c r="F121" s="342"/>
      <c r="G121" s="342"/>
      <c r="H121" s="342"/>
      <c r="I121" s="342"/>
      <c r="J121" s="342"/>
      <c r="K121" s="343"/>
    </row>
    <row r="122" ht="45" customHeight="1">
      <c r="B122" s="344"/>
      <c r="C122" s="297" t="s">
        <v>1142</v>
      </c>
      <c r="D122" s="297"/>
      <c r="E122" s="297"/>
      <c r="F122" s="297"/>
      <c r="G122" s="297"/>
      <c r="H122" s="297"/>
      <c r="I122" s="297"/>
      <c r="J122" s="297"/>
      <c r="K122" s="345"/>
    </row>
    <row r="123" ht="17.25" customHeight="1">
      <c r="B123" s="346"/>
      <c r="C123" s="321" t="s">
        <v>1088</v>
      </c>
      <c r="D123" s="321"/>
      <c r="E123" s="321"/>
      <c r="F123" s="321" t="s">
        <v>1089</v>
      </c>
      <c r="G123" s="322"/>
      <c r="H123" s="321" t="s">
        <v>54</v>
      </c>
      <c r="I123" s="321" t="s">
        <v>57</v>
      </c>
      <c r="J123" s="321" t="s">
        <v>1090</v>
      </c>
      <c r="K123" s="347"/>
    </row>
    <row r="124" ht="17.25" customHeight="1">
      <c r="B124" s="346"/>
      <c r="C124" s="323" t="s">
        <v>1091</v>
      </c>
      <c r="D124" s="323"/>
      <c r="E124" s="323"/>
      <c r="F124" s="324" t="s">
        <v>1092</v>
      </c>
      <c r="G124" s="325"/>
      <c r="H124" s="323"/>
      <c r="I124" s="323"/>
      <c r="J124" s="323" t="s">
        <v>1093</v>
      </c>
      <c r="K124" s="347"/>
    </row>
    <row r="125" ht="5.25" customHeight="1">
      <c r="B125" s="348"/>
      <c r="C125" s="326"/>
      <c r="D125" s="326"/>
      <c r="E125" s="326"/>
      <c r="F125" s="326"/>
      <c r="G125" s="306"/>
      <c r="H125" s="326"/>
      <c r="I125" s="326"/>
      <c r="J125" s="326"/>
      <c r="K125" s="349"/>
    </row>
    <row r="126" ht="15" customHeight="1">
      <c r="B126" s="348"/>
      <c r="C126" s="306" t="s">
        <v>1097</v>
      </c>
      <c r="D126" s="326"/>
      <c r="E126" s="326"/>
      <c r="F126" s="328" t="s">
        <v>1094</v>
      </c>
      <c r="G126" s="306"/>
      <c r="H126" s="306" t="s">
        <v>1134</v>
      </c>
      <c r="I126" s="306" t="s">
        <v>1096</v>
      </c>
      <c r="J126" s="306">
        <v>120</v>
      </c>
      <c r="K126" s="350"/>
    </row>
    <row r="127" ht="15" customHeight="1">
      <c r="B127" s="348"/>
      <c r="C127" s="306" t="s">
        <v>1143</v>
      </c>
      <c r="D127" s="306"/>
      <c r="E127" s="306"/>
      <c r="F127" s="328" t="s">
        <v>1094</v>
      </c>
      <c r="G127" s="306"/>
      <c r="H127" s="306" t="s">
        <v>1144</v>
      </c>
      <c r="I127" s="306" t="s">
        <v>1096</v>
      </c>
      <c r="J127" s="306" t="s">
        <v>1145</v>
      </c>
      <c r="K127" s="350"/>
    </row>
    <row r="128" ht="15" customHeight="1">
      <c r="B128" s="348"/>
      <c r="C128" s="306" t="s">
        <v>91</v>
      </c>
      <c r="D128" s="306"/>
      <c r="E128" s="306"/>
      <c r="F128" s="328" t="s">
        <v>1094</v>
      </c>
      <c r="G128" s="306"/>
      <c r="H128" s="306" t="s">
        <v>1146</v>
      </c>
      <c r="I128" s="306" t="s">
        <v>1096</v>
      </c>
      <c r="J128" s="306" t="s">
        <v>1145</v>
      </c>
      <c r="K128" s="350"/>
    </row>
    <row r="129" ht="15" customHeight="1">
      <c r="B129" s="348"/>
      <c r="C129" s="306" t="s">
        <v>1105</v>
      </c>
      <c r="D129" s="306"/>
      <c r="E129" s="306"/>
      <c r="F129" s="328" t="s">
        <v>1100</v>
      </c>
      <c r="G129" s="306"/>
      <c r="H129" s="306" t="s">
        <v>1106</v>
      </c>
      <c r="I129" s="306" t="s">
        <v>1096</v>
      </c>
      <c r="J129" s="306">
        <v>15</v>
      </c>
      <c r="K129" s="350"/>
    </row>
    <row r="130" ht="15" customHeight="1">
      <c r="B130" s="348"/>
      <c r="C130" s="330" t="s">
        <v>1107</v>
      </c>
      <c r="D130" s="330"/>
      <c r="E130" s="330"/>
      <c r="F130" s="331" t="s">
        <v>1100</v>
      </c>
      <c r="G130" s="330"/>
      <c r="H130" s="330" t="s">
        <v>1108</v>
      </c>
      <c r="I130" s="330" t="s">
        <v>1096</v>
      </c>
      <c r="J130" s="330">
        <v>15</v>
      </c>
      <c r="K130" s="350"/>
    </row>
    <row r="131" ht="15" customHeight="1">
      <c r="B131" s="348"/>
      <c r="C131" s="330" t="s">
        <v>1109</v>
      </c>
      <c r="D131" s="330"/>
      <c r="E131" s="330"/>
      <c r="F131" s="331" t="s">
        <v>1100</v>
      </c>
      <c r="G131" s="330"/>
      <c r="H131" s="330" t="s">
        <v>1110</v>
      </c>
      <c r="I131" s="330" t="s">
        <v>1096</v>
      </c>
      <c r="J131" s="330">
        <v>20</v>
      </c>
      <c r="K131" s="350"/>
    </row>
    <row r="132" ht="15" customHeight="1">
      <c r="B132" s="348"/>
      <c r="C132" s="330" t="s">
        <v>1111</v>
      </c>
      <c r="D132" s="330"/>
      <c r="E132" s="330"/>
      <c r="F132" s="331" t="s">
        <v>1100</v>
      </c>
      <c r="G132" s="330"/>
      <c r="H132" s="330" t="s">
        <v>1112</v>
      </c>
      <c r="I132" s="330" t="s">
        <v>1096</v>
      </c>
      <c r="J132" s="330">
        <v>20</v>
      </c>
      <c r="K132" s="350"/>
    </row>
    <row r="133" ht="15" customHeight="1">
      <c r="B133" s="348"/>
      <c r="C133" s="306" t="s">
        <v>1099</v>
      </c>
      <c r="D133" s="306"/>
      <c r="E133" s="306"/>
      <c r="F133" s="328" t="s">
        <v>1100</v>
      </c>
      <c r="G133" s="306"/>
      <c r="H133" s="306" t="s">
        <v>1134</v>
      </c>
      <c r="I133" s="306" t="s">
        <v>1096</v>
      </c>
      <c r="J133" s="306">
        <v>50</v>
      </c>
      <c r="K133" s="350"/>
    </row>
    <row r="134" ht="15" customHeight="1">
      <c r="B134" s="348"/>
      <c r="C134" s="306" t="s">
        <v>1113</v>
      </c>
      <c r="D134" s="306"/>
      <c r="E134" s="306"/>
      <c r="F134" s="328" t="s">
        <v>1100</v>
      </c>
      <c r="G134" s="306"/>
      <c r="H134" s="306" t="s">
        <v>1134</v>
      </c>
      <c r="I134" s="306" t="s">
        <v>1096</v>
      </c>
      <c r="J134" s="306">
        <v>50</v>
      </c>
      <c r="K134" s="350"/>
    </row>
    <row r="135" ht="15" customHeight="1">
      <c r="B135" s="348"/>
      <c r="C135" s="306" t="s">
        <v>1119</v>
      </c>
      <c r="D135" s="306"/>
      <c r="E135" s="306"/>
      <c r="F135" s="328" t="s">
        <v>1100</v>
      </c>
      <c r="G135" s="306"/>
      <c r="H135" s="306" t="s">
        <v>1134</v>
      </c>
      <c r="I135" s="306" t="s">
        <v>1096</v>
      </c>
      <c r="J135" s="306">
        <v>50</v>
      </c>
      <c r="K135" s="350"/>
    </row>
    <row r="136" ht="15" customHeight="1">
      <c r="B136" s="348"/>
      <c r="C136" s="306" t="s">
        <v>1121</v>
      </c>
      <c r="D136" s="306"/>
      <c r="E136" s="306"/>
      <c r="F136" s="328" t="s">
        <v>1100</v>
      </c>
      <c r="G136" s="306"/>
      <c r="H136" s="306" t="s">
        <v>1134</v>
      </c>
      <c r="I136" s="306" t="s">
        <v>1096</v>
      </c>
      <c r="J136" s="306">
        <v>50</v>
      </c>
      <c r="K136" s="350"/>
    </row>
    <row r="137" ht="15" customHeight="1">
      <c r="B137" s="348"/>
      <c r="C137" s="306" t="s">
        <v>1122</v>
      </c>
      <c r="D137" s="306"/>
      <c r="E137" s="306"/>
      <c r="F137" s="328" t="s">
        <v>1100</v>
      </c>
      <c r="G137" s="306"/>
      <c r="H137" s="306" t="s">
        <v>1147</v>
      </c>
      <c r="I137" s="306" t="s">
        <v>1096</v>
      </c>
      <c r="J137" s="306">
        <v>255</v>
      </c>
      <c r="K137" s="350"/>
    </row>
    <row r="138" ht="15" customHeight="1">
      <c r="B138" s="348"/>
      <c r="C138" s="306" t="s">
        <v>1124</v>
      </c>
      <c r="D138" s="306"/>
      <c r="E138" s="306"/>
      <c r="F138" s="328" t="s">
        <v>1094</v>
      </c>
      <c r="G138" s="306"/>
      <c r="H138" s="306" t="s">
        <v>1148</v>
      </c>
      <c r="I138" s="306" t="s">
        <v>1126</v>
      </c>
      <c r="J138" s="306"/>
      <c r="K138" s="350"/>
    </row>
    <row r="139" ht="15" customHeight="1">
      <c r="B139" s="348"/>
      <c r="C139" s="306" t="s">
        <v>1127</v>
      </c>
      <c r="D139" s="306"/>
      <c r="E139" s="306"/>
      <c r="F139" s="328" t="s">
        <v>1094</v>
      </c>
      <c r="G139" s="306"/>
      <c r="H139" s="306" t="s">
        <v>1149</v>
      </c>
      <c r="I139" s="306" t="s">
        <v>1129</v>
      </c>
      <c r="J139" s="306"/>
      <c r="K139" s="350"/>
    </row>
    <row r="140" ht="15" customHeight="1">
      <c r="B140" s="348"/>
      <c r="C140" s="306" t="s">
        <v>1130</v>
      </c>
      <c r="D140" s="306"/>
      <c r="E140" s="306"/>
      <c r="F140" s="328" t="s">
        <v>1094</v>
      </c>
      <c r="G140" s="306"/>
      <c r="H140" s="306" t="s">
        <v>1130</v>
      </c>
      <c r="I140" s="306" t="s">
        <v>1129</v>
      </c>
      <c r="J140" s="306"/>
      <c r="K140" s="350"/>
    </row>
    <row r="141" ht="15" customHeight="1">
      <c r="B141" s="348"/>
      <c r="C141" s="306" t="s">
        <v>38</v>
      </c>
      <c r="D141" s="306"/>
      <c r="E141" s="306"/>
      <c r="F141" s="328" t="s">
        <v>1094</v>
      </c>
      <c r="G141" s="306"/>
      <c r="H141" s="306" t="s">
        <v>1150</v>
      </c>
      <c r="I141" s="306" t="s">
        <v>1129</v>
      </c>
      <c r="J141" s="306"/>
      <c r="K141" s="350"/>
    </row>
    <row r="142" ht="15" customHeight="1">
      <c r="B142" s="348"/>
      <c r="C142" s="306" t="s">
        <v>1151</v>
      </c>
      <c r="D142" s="306"/>
      <c r="E142" s="306"/>
      <c r="F142" s="328" t="s">
        <v>1094</v>
      </c>
      <c r="G142" s="306"/>
      <c r="H142" s="306" t="s">
        <v>1152</v>
      </c>
      <c r="I142" s="306" t="s">
        <v>1129</v>
      </c>
      <c r="J142" s="306"/>
      <c r="K142" s="350"/>
    </row>
    <row r="143" ht="15" customHeight="1">
      <c r="B143" s="351"/>
      <c r="C143" s="352"/>
      <c r="D143" s="352"/>
      <c r="E143" s="352"/>
      <c r="F143" s="352"/>
      <c r="G143" s="352"/>
      <c r="H143" s="352"/>
      <c r="I143" s="352"/>
      <c r="J143" s="352"/>
      <c r="K143" s="353"/>
    </row>
    <row r="144" ht="18.75" customHeight="1">
      <c r="B144" s="303"/>
      <c r="C144" s="303"/>
      <c r="D144" s="303"/>
      <c r="E144" s="303"/>
      <c r="F144" s="340"/>
      <c r="G144" s="303"/>
      <c r="H144" s="303"/>
      <c r="I144" s="303"/>
      <c r="J144" s="303"/>
      <c r="K144" s="303"/>
    </row>
    <row r="145" ht="18.75" customHeight="1">
      <c r="B145" s="314"/>
      <c r="C145" s="314"/>
      <c r="D145" s="314"/>
      <c r="E145" s="314"/>
      <c r="F145" s="314"/>
      <c r="G145" s="314"/>
      <c r="H145" s="314"/>
      <c r="I145" s="314"/>
      <c r="J145" s="314"/>
      <c r="K145" s="314"/>
    </row>
    <row r="146" ht="7.5" customHeight="1">
      <c r="B146" s="315"/>
      <c r="C146" s="316"/>
      <c r="D146" s="316"/>
      <c r="E146" s="316"/>
      <c r="F146" s="316"/>
      <c r="G146" s="316"/>
      <c r="H146" s="316"/>
      <c r="I146" s="316"/>
      <c r="J146" s="316"/>
      <c r="K146" s="317"/>
    </row>
    <row r="147" ht="45" customHeight="1">
      <c r="B147" s="318"/>
      <c r="C147" s="319" t="s">
        <v>1153</v>
      </c>
      <c r="D147" s="319"/>
      <c r="E147" s="319"/>
      <c r="F147" s="319"/>
      <c r="G147" s="319"/>
      <c r="H147" s="319"/>
      <c r="I147" s="319"/>
      <c r="J147" s="319"/>
      <c r="K147" s="320"/>
    </row>
    <row r="148" ht="17.25" customHeight="1">
      <c r="B148" s="318"/>
      <c r="C148" s="321" t="s">
        <v>1088</v>
      </c>
      <c r="D148" s="321"/>
      <c r="E148" s="321"/>
      <c r="F148" s="321" t="s">
        <v>1089</v>
      </c>
      <c r="G148" s="322"/>
      <c r="H148" s="321" t="s">
        <v>54</v>
      </c>
      <c r="I148" s="321" t="s">
        <v>57</v>
      </c>
      <c r="J148" s="321" t="s">
        <v>1090</v>
      </c>
      <c r="K148" s="320"/>
    </row>
    <row r="149" ht="17.25" customHeight="1">
      <c r="B149" s="318"/>
      <c r="C149" s="323" t="s">
        <v>1091</v>
      </c>
      <c r="D149" s="323"/>
      <c r="E149" s="323"/>
      <c r="F149" s="324" t="s">
        <v>1092</v>
      </c>
      <c r="G149" s="325"/>
      <c r="H149" s="323"/>
      <c r="I149" s="323"/>
      <c r="J149" s="323" t="s">
        <v>1093</v>
      </c>
      <c r="K149" s="320"/>
    </row>
    <row r="150" ht="5.25" customHeight="1">
      <c r="B150" s="329"/>
      <c r="C150" s="326"/>
      <c r="D150" s="326"/>
      <c r="E150" s="326"/>
      <c r="F150" s="326"/>
      <c r="G150" s="327"/>
      <c r="H150" s="326"/>
      <c r="I150" s="326"/>
      <c r="J150" s="326"/>
      <c r="K150" s="350"/>
    </row>
    <row r="151" ht="15" customHeight="1">
      <c r="B151" s="329"/>
      <c r="C151" s="354" t="s">
        <v>1097</v>
      </c>
      <c r="D151" s="306"/>
      <c r="E151" s="306"/>
      <c r="F151" s="355" t="s">
        <v>1094</v>
      </c>
      <c r="G151" s="306"/>
      <c r="H151" s="354" t="s">
        <v>1134</v>
      </c>
      <c r="I151" s="354" t="s">
        <v>1096</v>
      </c>
      <c r="J151" s="354">
        <v>120</v>
      </c>
      <c r="K151" s="350"/>
    </row>
    <row r="152" ht="15" customHeight="1">
      <c r="B152" s="329"/>
      <c r="C152" s="354" t="s">
        <v>1143</v>
      </c>
      <c r="D152" s="306"/>
      <c r="E152" s="306"/>
      <c r="F152" s="355" t="s">
        <v>1094</v>
      </c>
      <c r="G152" s="306"/>
      <c r="H152" s="354" t="s">
        <v>1154</v>
      </c>
      <c r="I152" s="354" t="s">
        <v>1096</v>
      </c>
      <c r="J152" s="354" t="s">
        <v>1145</v>
      </c>
      <c r="K152" s="350"/>
    </row>
    <row r="153" ht="15" customHeight="1">
      <c r="B153" s="329"/>
      <c r="C153" s="354" t="s">
        <v>91</v>
      </c>
      <c r="D153" s="306"/>
      <c r="E153" s="306"/>
      <c r="F153" s="355" t="s">
        <v>1094</v>
      </c>
      <c r="G153" s="306"/>
      <c r="H153" s="354" t="s">
        <v>1155</v>
      </c>
      <c r="I153" s="354" t="s">
        <v>1096</v>
      </c>
      <c r="J153" s="354" t="s">
        <v>1145</v>
      </c>
      <c r="K153" s="350"/>
    </row>
    <row r="154" ht="15" customHeight="1">
      <c r="B154" s="329"/>
      <c r="C154" s="354" t="s">
        <v>1099</v>
      </c>
      <c r="D154" s="306"/>
      <c r="E154" s="306"/>
      <c r="F154" s="355" t="s">
        <v>1100</v>
      </c>
      <c r="G154" s="306"/>
      <c r="H154" s="354" t="s">
        <v>1134</v>
      </c>
      <c r="I154" s="354" t="s">
        <v>1096</v>
      </c>
      <c r="J154" s="354">
        <v>50</v>
      </c>
      <c r="K154" s="350"/>
    </row>
    <row r="155" ht="15" customHeight="1">
      <c r="B155" s="329"/>
      <c r="C155" s="354" t="s">
        <v>1102</v>
      </c>
      <c r="D155" s="306"/>
      <c r="E155" s="306"/>
      <c r="F155" s="355" t="s">
        <v>1094</v>
      </c>
      <c r="G155" s="306"/>
      <c r="H155" s="354" t="s">
        <v>1134</v>
      </c>
      <c r="I155" s="354" t="s">
        <v>1104</v>
      </c>
      <c r="J155" s="354"/>
      <c r="K155" s="350"/>
    </row>
    <row r="156" ht="15" customHeight="1">
      <c r="B156" s="329"/>
      <c r="C156" s="354" t="s">
        <v>1113</v>
      </c>
      <c r="D156" s="306"/>
      <c r="E156" s="306"/>
      <c r="F156" s="355" t="s">
        <v>1100</v>
      </c>
      <c r="G156" s="306"/>
      <c r="H156" s="354" t="s">
        <v>1134</v>
      </c>
      <c r="I156" s="354" t="s">
        <v>1096</v>
      </c>
      <c r="J156" s="354">
        <v>50</v>
      </c>
      <c r="K156" s="350"/>
    </row>
    <row r="157" ht="15" customHeight="1">
      <c r="B157" s="329"/>
      <c r="C157" s="354" t="s">
        <v>1121</v>
      </c>
      <c r="D157" s="306"/>
      <c r="E157" s="306"/>
      <c r="F157" s="355" t="s">
        <v>1100</v>
      </c>
      <c r="G157" s="306"/>
      <c r="H157" s="354" t="s">
        <v>1134</v>
      </c>
      <c r="I157" s="354" t="s">
        <v>1096</v>
      </c>
      <c r="J157" s="354">
        <v>50</v>
      </c>
      <c r="K157" s="350"/>
    </row>
    <row r="158" ht="15" customHeight="1">
      <c r="B158" s="329"/>
      <c r="C158" s="354" t="s">
        <v>1119</v>
      </c>
      <c r="D158" s="306"/>
      <c r="E158" s="306"/>
      <c r="F158" s="355" t="s">
        <v>1100</v>
      </c>
      <c r="G158" s="306"/>
      <c r="H158" s="354" t="s">
        <v>1134</v>
      </c>
      <c r="I158" s="354" t="s">
        <v>1096</v>
      </c>
      <c r="J158" s="354">
        <v>50</v>
      </c>
      <c r="K158" s="350"/>
    </row>
    <row r="159" ht="15" customHeight="1">
      <c r="B159" s="329"/>
      <c r="C159" s="354" t="s">
        <v>125</v>
      </c>
      <c r="D159" s="306"/>
      <c r="E159" s="306"/>
      <c r="F159" s="355" t="s">
        <v>1094</v>
      </c>
      <c r="G159" s="306"/>
      <c r="H159" s="354" t="s">
        <v>1156</v>
      </c>
      <c r="I159" s="354" t="s">
        <v>1096</v>
      </c>
      <c r="J159" s="354" t="s">
        <v>1157</v>
      </c>
      <c r="K159" s="350"/>
    </row>
    <row r="160" ht="15" customHeight="1">
      <c r="B160" s="329"/>
      <c r="C160" s="354" t="s">
        <v>1158</v>
      </c>
      <c r="D160" s="306"/>
      <c r="E160" s="306"/>
      <c r="F160" s="355" t="s">
        <v>1094</v>
      </c>
      <c r="G160" s="306"/>
      <c r="H160" s="354" t="s">
        <v>1159</v>
      </c>
      <c r="I160" s="354" t="s">
        <v>1129</v>
      </c>
      <c r="J160" s="354"/>
      <c r="K160" s="350"/>
    </row>
    <row r="161" ht="15" customHeight="1">
      <c r="B161" s="356"/>
      <c r="C161" s="338"/>
      <c r="D161" s="338"/>
      <c r="E161" s="338"/>
      <c r="F161" s="338"/>
      <c r="G161" s="338"/>
      <c r="H161" s="338"/>
      <c r="I161" s="338"/>
      <c r="J161" s="338"/>
      <c r="K161" s="357"/>
    </row>
    <row r="162" ht="18.75" customHeight="1">
      <c r="B162" s="303"/>
      <c r="C162" s="306"/>
      <c r="D162" s="306"/>
      <c r="E162" s="306"/>
      <c r="F162" s="328"/>
      <c r="G162" s="306"/>
      <c r="H162" s="306"/>
      <c r="I162" s="306"/>
      <c r="J162" s="306"/>
      <c r="K162" s="303"/>
    </row>
    <row r="163" ht="18.75" customHeight="1">
      <c r="B163" s="314"/>
      <c r="C163" s="314"/>
      <c r="D163" s="314"/>
      <c r="E163" s="314"/>
      <c r="F163" s="314"/>
      <c r="G163" s="314"/>
      <c r="H163" s="314"/>
      <c r="I163" s="314"/>
      <c r="J163" s="314"/>
      <c r="K163" s="314"/>
    </row>
    <row r="164" ht="7.5" customHeight="1">
      <c r="B164" s="293"/>
      <c r="C164" s="294"/>
      <c r="D164" s="294"/>
      <c r="E164" s="294"/>
      <c r="F164" s="294"/>
      <c r="G164" s="294"/>
      <c r="H164" s="294"/>
      <c r="I164" s="294"/>
      <c r="J164" s="294"/>
      <c r="K164" s="295"/>
    </row>
    <row r="165" ht="45" customHeight="1">
      <c r="B165" s="296"/>
      <c r="C165" s="297" t="s">
        <v>1160</v>
      </c>
      <c r="D165" s="297"/>
      <c r="E165" s="297"/>
      <c r="F165" s="297"/>
      <c r="G165" s="297"/>
      <c r="H165" s="297"/>
      <c r="I165" s="297"/>
      <c r="J165" s="297"/>
      <c r="K165" s="298"/>
    </row>
    <row r="166" ht="17.25" customHeight="1">
      <c r="B166" s="296"/>
      <c r="C166" s="321" t="s">
        <v>1088</v>
      </c>
      <c r="D166" s="321"/>
      <c r="E166" s="321"/>
      <c r="F166" s="321" t="s">
        <v>1089</v>
      </c>
      <c r="G166" s="358"/>
      <c r="H166" s="359" t="s">
        <v>54</v>
      </c>
      <c r="I166" s="359" t="s">
        <v>57</v>
      </c>
      <c r="J166" s="321" t="s">
        <v>1090</v>
      </c>
      <c r="K166" s="298"/>
    </row>
    <row r="167" ht="17.25" customHeight="1">
      <c r="B167" s="299"/>
      <c r="C167" s="323" t="s">
        <v>1091</v>
      </c>
      <c r="D167" s="323"/>
      <c r="E167" s="323"/>
      <c r="F167" s="324" t="s">
        <v>1092</v>
      </c>
      <c r="G167" s="360"/>
      <c r="H167" s="361"/>
      <c r="I167" s="361"/>
      <c r="J167" s="323" t="s">
        <v>1093</v>
      </c>
      <c r="K167" s="301"/>
    </row>
    <row r="168" ht="5.25" customHeight="1">
      <c r="B168" s="329"/>
      <c r="C168" s="326"/>
      <c r="D168" s="326"/>
      <c r="E168" s="326"/>
      <c r="F168" s="326"/>
      <c r="G168" s="327"/>
      <c r="H168" s="326"/>
      <c r="I168" s="326"/>
      <c r="J168" s="326"/>
      <c r="K168" s="350"/>
    </row>
    <row r="169" ht="15" customHeight="1">
      <c r="B169" s="329"/>
      <c r="C169" s="306" t="s">
        <v>1097</v>
      </c>
      <c r="D169" s="306"/>
      <c r="E169" s="306"/>
      <c r="F169" s="328" t="s">
        <v>1094</v>
      </c>
      <c r="G169" s="306"/>
      <c r="H169" s="306" t="s">
        <v>1134</v>
      </c>
      <c r="I169" s="306" t="s">
        <v>1096</v>
      </c>
      <c r="J169" s="306">
        <v>120</v>
      </c>
      <c r="K169" s="350"/>
    </row>
    <row r="170" ht="15" customHeight="1">
      <c r="B170" s="329"/>
      <c r="C170" s="306" t="s">
        <v>1143</v>
      </c>
      <c r="D170" s="306"/>
      <c r="E170" s="306"/>
      <c r="F170" s="328" t="s">
        <v>1094</v>
      </c>
      <c r="G170" s="306"/>
      <c r="H170" s="306" t="s">
        <v>1144</v>
      </c>
      <c r="I170" s="306" t="s">
        <v>1096</v>
      </c>
      <c r="J170" s="306" t="s">
        <v>1145</v>
      </c>
      <c r="K170" s="350"/>
    </row>
    <row r="171" ht="15" customHeight="1">
      <c r="B171" s="329"/>
      <c r="C171" s="306" t="s">
        <v>91</v>
      </c>
      <c r="D171" s="306"/>
      <c r="E171" s="306"/>
      <c r="F171" s="328" t="s">
        <v>1094</v>
      </c>
      <c r="G171" s="306"/>
      <c r="H171" s="306" t="s">
        <v>1161</v>
      </c>
      <c r="I171" s="306" t="s">
        <v>1096</v>
      </c>
      <c r="J171" s="306" t="s">
        <v>1145</v>
      </c>
      <c r="K171" s="350"/>
    </row>
    <row r="172" ht="15" customHeight="1">
      <c r="B172" s="329"/>
      <c r="C172" s="306" t="s">
        <v>1099</v>
      </c>
      <c r="D172" s="306"/>
      <c r="E172" s="306"/>
      <c r="F172" s="328" t="s">
        <v>1100</v>
      </c>
      <c r="G172" s="306"/>
      <c r="H172" s="306" t="s">
        <v>1161</v>
      </c>
      <c r="I172" s="306" t="s">
        <v>1096</v>
      </c>
      <c r="J172" s="306">
        <v>50</v>
      </c>
      <c r="K172" s="350"/>
    </row>
    <row r="173" ht="15" customHeight="1">
      <c r="B173" s="329"/>
      <c r="C173" s="306" t="s">
        <v>1102</v>
      </c>
      <c r="D173" s="306"/>
      <c r="E173" s="306"/>
      <c r="F173" s="328" t="s">
        <v>1094</v>
      </c>
      <c r="G173" s="306"/>
      <c r="H173" s="306" t="s">
        <v>1161</v>
      </c>
      <c r="I173" s="306" t="s">
        <v>1104</v>
      </c>
      <c r="J173" s="306"/>
      <c r="K173" s="350"/>
    </row>
    <row r="174" ht="15" customHeight="1">
      <c r="B174" s="329"/>
      <c r="C174" s="306" t="s">
        <v>1113</v>
      </c>
      <c r="D174" s="306"/>
      <c r="E174" s="306"/>
      <c r="F174" s="328" t="s">
        <v>1100</v>
      </c>
      <c r="G174" s="306"/>
      <c r="H174" s="306" t="s">
        <v>1161</v>
      </c>
      <c r="I174" s="306" t="s">
        <v>1096</v>
      </c>
      <c r="J174" s="306">
        <v>50</v>
      </c>
      <c r="K174" s="350"/>
    </row>
    <row r="175" ht="15" customHeight="1">
      <c r="B175" s="329"/>
      <c r="C175" s="306" t="s">
        <v>1121</v>
      </c>
      <c r="D175" s="306"/>
      <c r="E175" s="306"/>
      <c r="F175" s="328" t="s">
        <v>1100</v>
      </c>
      <c r="G175" s="306"/>
      <c r="H175" s="306" t="s">
        <v>1161</v>
      </c>
      <c r="I175" s="306" t="s">
        <v>1096</v>
      </c>
      <c r="J175" s="306">
        <v>50</v>
      </c>
      <c r="K175" s="350"/>
    </row>
    <row r="176" ht="15" customHeight="1">
      <c r="B176" s="329"/>
      <c r="C176" s="306" t="s">
        <v>1119</v>
      </c>
      <c r="D176" s="306"/>
      <c r="E176" s="306"/>
      <c r="F176" s="328" t="s">
        <v>1100</v>
      </c>
      <c r="G176" s="306"/>
      <c r="H176" s="306" t="s">
        <v>1161</v>
      </c>
      <c r="I176" s="306" t="s">
        <v>1096</v>
      </c>
      <c r="J176" s="306">
        <v>50</v>
      </c>
      <c r="K176" s="350"/>
    </row>
    <row r="177" ht="15" customHeight="1">
      <c r="B177" s="329"/>
      <c r="C177" s="306" t="s">
        <v>139</v>
      </c>
      <c r="D177" s="306"/>
      <c r="E177" s="306"/>
      <c r="F177" s="328" t="s">
        <v>1094</v>
      </c>
      <c r="G177" s="306"/>
      <c r="H177" s="306" t="s">
        <v>1162</v>
      </c>
      <c r="I177" s="306" t="s">
        <v>1163</v>
      </c>
      <c r="J177" s="306"/>
      <c r="K177" s="350"/>
    </row>
    <row r="178" ht="15" customHeight="1">
      <c r="B178" s="329"/>
      <c r="C178" s="306" t="s">
        <v>57</v>
      </c>
      <c r="D178" s="306"/>
      <c r="E178" s="306"/>
      <c r="F178" s="328" t="s">
        <v>1094</v>
      </c>
      <c r="G178" s="306"/>
      <c r="H178" s="306" t="s">
        <v>1164</v>
      </c>
      <c r="I178" s="306" t="s">
        <v>1165</v>
      </c>
      <c r="J178" s="306">
        <v>1</v>
      </c>
      <c r="K178" s="350"/>
    </row>
    <row r="179" ht="15" customHeight="1">
      <c r="B179" s="329"/>
      <c r="C179" s="306" t="s">
        <v>53</v>
      </c>
      <c r="D179" s="306"/>
      <c r="E179" s="306"/>
      <c r="F179" s="328" t="s">
        <v>1094</v>
      </c>
      <c r="G179" s="306"/>
      <c r="H179" s="306" t="s">
        <v>1166</v>
      </c>
      <c r="I179" s="306" t="s">
        <v>1096</v>
      </c>
      <c r="J179" s="306">
        <v>20</v>
      </c>
      <c r="K179" s="350"/>
    </row>
    <row r="180" ht="15" customHeight="1">
      <c r="B180" s="329"/>
      <c r="C180" s="306" t="s">
        <v>54</v>
      </c>
      <c r="D180" s="306"/>
      <c r="E180" s="306"/>
      <c r="F180" s="328" t="s">
        <v>1094</v>
      </c>
      <c r="G180" s="306"/>
      <c r="H180" s="306" t="s">
        <v>1167</v>
      </c>
      <c r="I180" s="306" t="s">
        <v>1096</v>
      </c>
      <c r="J180" s="306">
        <v>255</v>
      </c>
      <c r="K180" s="350"/>
    </row>
    <row r="181" ht="15" customHeight="1">
      <c r="B181" s="329"/>
      <c r="C181" s="306" t="s">
        <v>140</v>
      </c>
      <c r="D181" s="306"/>
      <c r="E181" s="306"/>
      <c r="F181" s="328" t="s">
        <v>1094</v>
      </c>
      <c r="G181" s="306"/>
      <c r="H181" s="306" t="s">
        <v>1058</v>
      </c>
      <c r="I181" s="306" t="s">
        <v>1096</v>
      </c>
      <c r="J181" s="306">
        <v>10</v>
      </c>
      <c r="K181" s="350"/>
    </row>
    <row r="182" ht="15" customHeight="1">
      <c r="B182" s="329"/>
      <c r="C182" s="306" t="s">
        <v>141</v>
      </c>
      <c r="D182" s="306"/>
      <c r="E182" s="306"/>
      <c r="F182" s="328" t="s">
        <v>1094</v>
      </c>
      <c r="G182" s="306"/>
      <c r="H182" s="306" t="s">
        <v>1168</v>
      </c>
      <c r="I182" s="306" t="s">
        <v>1129</v>
      </c>
      <c r="J182" s="306"/>
      <c r="K182" s="350"/>
    </row>
    <row r="183" ht="15" customHeight="1">
      <c r="B183" s="329"/>
      <c r="C183" s="306" t="s">
        <v>1169</v>
      </c>
      <c r="D183" s="306"/>
      <c r="E183" s="306"/>
      <c r="F183" s="328" t="s">
        <v>1094</v>
      </c>
      <c r="G183" s="306"/>
      <c r="H183" s="306" t="s">
        <v>1170</v>
      </c>
      <c r="I183" s="306" t="s">
        <v>1129</v>
      </c>
      <c r="J183" s="306"/>
      <c r="K183" s="350"/>
    </row>
    <row r="184" ht="15" customHeight="1">
      <c r="B184" s="329"/>
      <c r="C184" s="306" t="s">
        <v>1158</v>
      </c>
      <c r="D184" s="306"/>
      <c r="E184" s="306"/>
      <c r="F184" s="328" t="s">
        <v>1094</v>
      </c>
      <c r="G184" s="306"/>
      <c r="H184" s="306" t="s">
        <v>1171</v>
      </c>
      <c r="I184" s="306" t="s">
        <v>1129</v>
      </c>
      <c r="J184" s="306"/>
      <c r="K184" s="350"/>
    </row>
    <row r="185" ht="15" customHeight="1">
      <c r="B185" s="329"/>
      <c r="C185" s="306" t="s">
        <v>143</v>
      </c>
      <c r="D185" s="306"/>
      <c r="E185" s="306"/>
      <c r="F185" s="328" t="s">
        <v>1100</v>
      </c>
      <c r="G185" s="306"/>
      <c r="H185" s="306" t="s">
        <v>1172</v>
      </c>
      <c r="I185" s="306" t="s">
        <v>1096</v>
      </c>
      <c r="J185" s="306">
        <v>50</v>
      </c>
      <c r="K185" s="350"/>
    </row>
    <row r="186" ht="15" customHeight="1">
      <c r="B186" s="329"/>
      <c r="C186" s="306" t="s">
        <v>1173</v>
      </c>
      <c r="D186" s="306"/>
      <c r="E186" s="306"/>
      <c r="F186" s="328" t="s">
        <v>1100</v>
      </c>
      <c r="G186" s="306"/>
      <c r="H186" s="306" t="s">
        <v>1174</v>
      </c>
      <c r="I186" s="306" t="s">
        <v>1175</v>
      </c>
      <c r="J186" s="306"/>
      <c r="K186" s="350"/>
    </row>
    <row r="187" ht="15" customHeight="1">
      <c r="B187" s="329"/>
      <c r="C187" s="306" t="s">
        <v>1176</v>
      </c>
      <c r="D187" s="306"/>
      <c r="E187" s="306"/>
      <c r="F187" s="328" t="s">
        <v>1100</v>
      </c>
      <c r="G187" s="306"/>
      <c r="H187" s="306" t="s">
        <v>1177</v>
      </c>
      <c r="I187" s="306" t="s">
        <v>1175</v>
      </c>
      <c r="J187" s="306"/>
      <c r="K187" s="350"/>
    </row>
    <row r="188" ht="15" customHeight="1">
      <c r="B188" s="329"/>
      <c r="C188" s="306" t="s">
        <v>1178</v>
      </c>
      <c r="D188" s="306"/>
      <c r="E188" s="306"/>
      <c r="F188" s="328" t="s">
        <v>1100</v>
      </c>
      <c r="G188" s="306"/>
      <c r="H188" s="306" t="s">
        <v>1179</v>
      </c>
      <c r="I188" s="306" t="s">
        <v>1175</v>
      </c>
      <c r="J188" s="306"/>
      <c r="K188" s="350"/>
    </row>
    <row r="189" ht="15" customHeight="1">
      <c r="B189" s="329"/>
      <c r="C189" s="362" t="s">
        <v>1180</v>
      </c>
      <c r="D189" s="306"/>
      <c r="E189" s="306"/>
      <c r="F189" s="328" t="s">
        <v>1100</v>
      </c>
      <c r="G189" s="306"/>
      <c r="H189" s="306" t="s">
        <v>1181</v>
      </c>
      <c r="I189" s="306" t="s">
        <v>1182</v>
      </c>
      <c r="J189" s="363" t="s">
        <v>1183</v>
      </c>
      <c r="K189" s="350"/>
    </row>
    <row r="190" ht="15" customHeight="1">
      <c r="B190" s="329"/>
      <c r="C190" s="313" t="s">
        <v>42</v>
      </c>
      <c r="D190" s="306"/>
      <c r="E190" s="306"/>
      <c r="F190" s="328" t="s">
        <v>1094</v>
      </c>
      <c r="G190" s="306"/>
      <c r="H190" s="303" t="s">
        <v>1184</v>
      </c>
      <c r="I190" s="306" t="s">
        <v>1185</v>
      </c>
      <c r="J190" s="306"/>
      <c r="K190" s="350"/>
    </row>
    <row r="191" ht="15" customHeight="1">
      <c r="B191" s="329"/>
      <c r="C191" s="313" t="s">
        <v>1186</v>
      </c>
      <c r="D191" s="306"/>
      <c r="E191" s="306"/>
      <c r="F191" s="328" t="s">
        <v>1094</v>
      </c>
      <c r="G191" s="306"/>
      <c r="H191" s="306" t="s">
        <v>1187</v>
      </c>
      <c r="I191" s="306" t="s">
        <v>1129</v>
      </c>
      <c r="J191" s="306"/>
      <c r="K191" s="350"/>
    </row>
    <row r="192" ht="15" customHeight="1">
      <c r="B192" s="329"/>
      <c r="C192" s="313" t="s">
        <v>1188</v>
      </c>
      <c r="D192" s="306"/>
      <c r="E192" s="306"/>
      <c r="F192" s="328" t="s">
        <v>1094</v>
      </c>
      <c r="G192" s="306"/>
      <c r="H192" s="306" t="s">
        <v>1189</v>
      </c>
      <c r="I192" s="306" t="s">
        <v>1129</v>
      </c>
      <c r="J192" s="306"/>
      <c r="K192" s="350"/>
    </row>
    <row r="193" ht="15" customHeight="1">
      <c r="B193" s="329"/>
      <c r="C193" s="313" t="s">
        <v>1190</v>
      </c>
      <c r="D193" s="306"/>
      <c r="E193" s="306"/>
      <c r="F193" s="328" t="s">
        <v>1100</v>
      </c>
      <c r="G193" s="306"/>
      <c r="H193" s="306" t="s">
        <v>1191</v>
      </c>
      <c r="I193" s="306" t="s">
        <v>1129</v>
      </c>
      <c r="J193" s="306"/>
      <c r="K193" s="350"/>
    </row>
    <row r="194" ht="15" customHeight="1">
      <c r="B194" s="356"/>
      <c r="C194" s="364"/>
      <c r="D194" s="338"/>
      <c r="E194" s="338"/>
      <c r="F194" s="338"/>
      <c r="G194" s="338"/>
      <c r="H194" s="338"/>
      <c r="I194" s="338"/>
      <c r="J194" s="338"/>
      <c r="K194" s="357"/>
    </row>
    <row r="195" ht="18.75" customHeight="1">
      <c r="B195" s="303"/>
      <c r="C195" s="306"/>
      <c r="D195" s="306"/>
      <c r="E195" s="306"/>
      <c r="F195" s="328"/>
      <c r="G195" s="306"/>
      <c r="H195" s="306"/>
      <c r="I195" s="306"/>
      <c r="J195" s="306"/>
      <c r="K195" s="303"/>
    </row>
    <row r="196" ht="18.75" customHeight="1">
      <c r="B196" s="303"/>
      <c r="C196" s="306"/>
      <c r="D196" s="306"/>
      <c r="E196" s="306"/>
      <c r="F196" s="328"/>
      <c r="G196" s="306"/>
      <c r="H196" s="306"/>
      <c r="I196" s="306"/>
      <c r="J196" s="306"/>
      <c r="K196" s="303"/>
    </row>
    <row r="197" ht="18.75" customHeight="1">
      <c r="B197" s="314"/>
      <c r="C197" s="314"/>
      <c r="D197" s="314"/>
      <c r="E197" s="314"/>
      <c r="F197" s="314"/>
      <c r="G197" s="314"/>
      <c r="H197" s="314"/>
      <c r="I197" s="314"/>
      <c r="J197" s="314"/>
      <c r="K197" s="314"/>
    </row>
    <row r="198" ht="13.5">
      <c r="B198" s="293"/>
      <c r="C198" s="294"/>
      <c r="D198" s="294"/>
      <c r="E198" s="294"/>
      <c r="F198" s="294"/>
      <c r="G198" s="294"/>
      <c r="H198" s="294"/>
      <c r="I198" s="294"/>
      <c r="J198" s="294"/>
      <c r="K198" s="295"/>
    </row>
    <row r="199" ht="21">
      <c r="B199" s="296"/>
      <c r="C199" s="297" t="s">
        <v>1192</v>
      </c>
      <c r="D199" s="297"/>
      <c r="E199" s="297"/>
      <c r="F199" s="297"/>
      <c r="G199" s="297"/>
      <c r="H199" s="297"/>
      <c r="I199" s="297"/>
      <c r="J199" s="297"/>
      <c r="K199" s="298"/>
    </row>
    <row r="200" ht="25.5" customHeight="1">
      <c r="B200" s="296"/>
      <c r="C200" s="365" t="s">
        <v>1193</v>
      </c>
      <c r="D200" s="365"/>
      <c r="E200" s="365"/>
      <c r="F200" s="365" t="s">
        <v>1194</v>
      </c>
      <c r="G200" s="366"/>
      <c r="H200" s="365" t="s">
        <v>1195</v>
      </c>
      <c r="I200" s="365"/>
      <c r="J200" s="365"/>
      <c r="K200" s="298"/>
    </row>
    <row r="201" ht="5.25" customHeight="1">
      <c r="B201" s="329"/>
      <c r="C201" s="326"/>
      <c r="D201" s="326"/>
      <c r="E201" s="326"/>
      <c r="F201" s="326"/>
      <c r="G201" s="306"/>
      <c r="H201" s="326"/>
      <c r="I201" s="326"/>
      <c r="J201" s="326"/>
      <c r="K201" s="350"/>
    </row>
    <row r="202" ht="15" customHeight="1">
      <c r="B202" s="329"/>
      <c r="C202" s="306" t="s">
        <v>1185</v>
      </c>
      <c r="D202" s="306"/>
      <c r="E202" s="306"/>
      <c r="F202" s="328" t="s">
        <v>43</v>
      </c>
      <c r="G202" s="306"/>
      <c r="H202" s="306" t="s">
        <v>1196</v>
      </c>
      <c r="I202" s="306"/>
      <c r="J202" s="306"/>
      <c r="K202" s="350"/>
    </row>
    <row r="203" ht="15" customHeight="1">
      <c r="B203" s="329"/>
      <c r="C203" s="335"/>
      <c r="D203" s="306"/>
      <c r="E203" s="306"/>
      <c r="F203" s="328" t="s">
        <v>44</v>
      </c>
      <c r="G203" s="306"/>
      <c r="H203" s="306" t="s">
        <v>1197</v>
      </c>
      <c r="I203" s="306"/>
      <c r="J203" s="306"/>
      <c r="K203" s="350"/>
    </row>
    <row r="204" ht="15" customHeight="1">
      <c r="B204" s="329"/>
      <c r="C204" s="335"/>
      <c r="D204" s="306"/>
      <c r="E204" s="306"/>
      <c r="F204" s="328" t="s">
        <v>47</v>
      </c>
      <c r="G204" s="306"/>
      <c r="H204" s="306" t="s">
        <v>1198</v>
      </c>
      <c r="I204" s="306"/>
      <c r="J204" s="306"/>
      <c r="K204" s="350"/>
    </row>
    <row r="205" ht="15" customHeight="1">
      <c r="B205" s="329"/>
      <c r="C205" s="306"/>
      <c r="D205" s="306"/>
      <c r="E205" s="306"/>
      <c r="F205" s="328" t="s">
        <v>45</v>
      </c>
      <c r="G205" s="306"/>
      <c r="H205" s="306" t="s">
        <v>1199</v>
      </c>
      <c r="I205" s="306"/>
      <c r="J205" s="306"/>
      <c r="K205" s="350"/>
    </row>
    <row r="206" ht="15" customHeight="1">
      <c r="B206" s="329"/>
      <c r="C206" s="306"/>
      <c r="D206" s="306"/>
      <c r="E206" s="306"/>
      <c r="F206" s="328" t="s">
        <v>46</v>
      </c>
      <c r="G206" s="306"/>
      <c r="H206" s="306" t="s">
        <v>1200</v>
      </c>
      <c r="I206" s="306"/>
      <c r="J206" s="306"/>
      <c r="K206" s="350"/>
    </row>
    <row r="207" ht="15" customHeight="1">
      <c r="B207" s="329"/>
      <c r="C207" s="306"/>
      <c r="D207" s="306"/>
      <c r="E207" s="306"/>
      <c r="F207" s="328"/>
      <c r="G207" s="306"/>
      <c r="H207" s="306"/>
      <c r="I207" s="306"/>
      <c r="J207" s="306"/>
      <c r="K207" s="350"/>
    </row>
    <row r="208" ht="15" customHeight="1">
      <c r="B208" s="329"/>
      <c r="C208" s="306" t="s">
        <v>1141</v>
      </c>
      <c r="D208" s="306"/>
      <c r="E208" s="306"/>
      <c r="F208" s="328" t="s">
        <v>79</v>
      </c>
      <c r="G208" s="306"/>
      <c r="H208" s="306" t="s">
        <v>1201</v>
      </c>
      <c r="I208" s="306"/>
      <c r="J208" s="306"/>
      <c r="K208" s="350"/>
    </row>
    <row r="209" ht="15" customHeight="1">
      <c r="B209" s="329"/>
      <c r="C209" s="335"/>
      <c r="D209" s="306"/>
      <c r="E209" s="306"/>
      <c r="F209" s="328" t="s">
        <v>1041</v>
      </c>
      <c r="G209" s="306"/>
      <c r="H209" s="306" t="s">
        <v>1042</v>
      </c>
      <c r="I209" s="306"/>
      <c r="J209" s="306"/>
      <c r="K209" s="350"/>
    </row>
    <row r="210" ht="15" customHeight="1">
      <c r="B210" s="329"/>
      <c r="C210" s="306"/>
      <c r="D210" s="306"/>
      <c r="E210" s="306"/>
      <c r="F210" s="328" t="s">
        <v>1039</v>
      </c>
      <c r="G210" s="306"/>
      <c r="H210" s="306" t="s">
        <v>1202</v>
      </c>
      <c r="I210" s="306"/>
      <c r="J210" s="306"/>
      <c r="K210" s="350"/>
    </row>
    <row r="211" ht="15" customHeight="1">
      <c r="B211" s="367"/>
      <c r="C211" s="335"/>
      <c r="D211" s="335"/>
      <c r="E211" s="335"/>
      <c r="F211" s="328" t="s">
        <v>118</v>
      </c>
      <c r="G211" s="313"/>
      <c r="H211" s="354" t="s">
        <v>119</v>
      </c>
      <c r="I211" s="354"/>
      <c r="J211" s="354"/>
      <c r="K211" s="368"/>
    </row>
    <row r="212" ht="15" customHeight="1">
      <c r="B212" s="367"/>
      <c r="C212" s="335"/>
      <c r="D212" s="335"/>
      <c r="E212" s="335"/>
      <c r="F212" s="328" t="s">
        <v>679</v>
      </c>
      <c r="G212" s="313"/>
      <c r="H212" s="354" t="s">
        <v>1203</v>
      </c>
      <c r="I212" s="354"/>
      <c r="J212" s="354"/>
      <c r="K212" s="368"/>
    </row>
    <row r="213" ht="15" customHeight="1">
      <c r="B213" s="367"/>
      <c r="C213" s="335"/>
      <c r="D213" s="335"/>
      <c r="E213" s="335"/>
      <c r="F213" s="369"/>
      <c r="G213" s="313"/>
      <c r="H213" s="370"/>
      <c r="I213" s="370"/>
      <c r="J213" s="370"/>
      <c r="K213" s="368"/>
    </row>
    <row r="214" ht="15" customHeight="1">
      <c r="B214" s="367"/>
      <c r="C214" s="306" t="s">
        <v>1165</v>
      </c>
      <c r="D214" s="335"/>
      <c r="E214" s="335"/>
      <c r="F214" s="328">
        <v>1</v>
      </c>
      <c r="G214" s="313"/>
      <c r="H214" s="354" t="s">
        <v>1204</v>
      </c>
      <c r="I214" s="354"/>
      <c r="J214" s="354"/>
      <c r="K214" s="368"/>
    </row>
    <row r="215" ht="15" customHeight="1">
      <c r="B215" s="367"/>
      <c r="C215" s="335"/>
      <c r="D215" s="335"/>
      <c r="E215" s="335"/>
      <c r="F215" s="328">
        <v>2</v>
      </c>
      <c r="G215" s="313"/>
      <c r="H215" s="354" t="s">
        <v>1205</v>
      </c>
      <c r="I215" s="354"/>
      <c r="J215" s="354"/>
      <c r="K215" s="368"/>
    </row>
    <row r="216" ht="15" customHeight="1">
      <c r="B216" s="367"/>
      <c r="C216" s="335"/>
      <c r="D216" s="335"/>
      <c r="E216" s="335"/>
      <c r="F216" s="328">
        <v>3</v>
      </c>
      <c r="G216" s="313"/>
      <c r="H216" s="354" t="s">
        <v>1206</v>
      </c>
      <c r="I216" s="354"/>
      <c r="J216" s="354"/>
      <c r="K216" s="368"/>
    </row>
    <row r="217" ht="15" customHeight="1">
      <c r="B217" s="367"/>
      <c r="C217" s="335"/>
      <c r="D217" s="335"/>
      <c r="E217" s="335"/>
      <c r="F217" s="328">
        <v>4</v>
      </c>
      <c r="G217" s="313"/>
      <c r="H217" s="354" t="s">
        <v>1207</v>
      </c>
      <c r="I217" s="354"/>
      <c r="J217" s="354"/>
      <c r="K217" s="368"/>
    </row>
    <row r="218" ht="12.75" customHeight="1">
      <c r="B218" s="371"/>
      <c r="C218" s="372"/>
      <c r="D218" s="372"/>
      <c r="E218" s="372"/>
      <c r="F218" s="372"/>
      <c r="G218" s="372"/>
      <c r="H218" s="372"/>
      <c r="I218" s="372"/>
      <c r="J218" s="372"/>
      <c r="K218" s="373"/>
    </row>
  </sheetData>
  <sheetProtection autoFilter="0" deleteColumns="0" deleteRows="0" formatCells="0" formatColumns="0" formatRows="0" insertColumns="0" insertHyperlinks="0" insertRows="0" pivotTables="0" sort="0"/>
  <mergeCells count="77">
    <mergeCell ref="H217:J217"/>
    <mergeCell ref="H210:J210"/>
    <mergeCell ref="H205:J205"/>
    <mergeCell ref="H203:J203"/>
    <mergeCell ref="H214:J214"/>
    <mergeCell ref="H216:J216"/>
    <mergeCell ref="H215:J215"/>
    <mergeCell ref="H212:J212"/>
    <mergeCell ref="H211:J211"/>
    <mergeCell ref="H209:J209"/>
    <mergeCell ref="H200:J200"/>
    <mergeCell ref="C199:J199"/>
    <mergeCell ref="H208:J208"/>
    <mergeCell ref="H206:J206"/>
    <mergeCell ref="H204:J204"/>
    <mergeCell ref="H202:J202"/>
    <mergeCell ref="C165:J165"/>
    <mergeCell ref="C122:J122"/>
    <mergeCell ref="C147:J147"/>
    <mergeCell ref="C102:J102"/>
    <mergeCell ref="C75:J75"/>
    <mergeCell ref="D70:J70"/>
    <mergeCell ref="D68:J68"/>
    <mergeCell ref="D67:J67"/>
    <mergeCell ref="D69:J69"/>
    <mergeCell ref="D66:J66"/>
    <mergeCell ref="D61:J61"/>
    <mergeCell ref="D62:J62"/>
    <mergeCell ref="D65:J65"/>
    <mergeCell ref="D63:J63"/>
    <mergeCell ref="D60:J60"/>
    <mergeCell ref="D59:J59"/>
    <mergeCell ref="D58:J58"/>
    <mergeCell ref="D47:J47"/>
    <mergeCell ref="C52:J52"/>
    <mergeCell ref="C54:J54"/>
    <mergeCell ref="C55:J55"/>
    <mergeCell ref="C57:J57"/>
    <mergeCell ref="D51:J51"/>
    <mergeCell ref="E50:J50"/>
    <mergeCell ref="E49:J49"/>
    <mergeCell ref="E48:J48"/>
    <mergeCell ref="G45:J45"/>
    <mergeCell ref="G44:J44"/>
    <mergeCell ref="D35:J35"/>
    <mergeCell ref="G40:J40"/>
    <mergeCell ref="G41:J41"/>
    <mergeCell ref="G42:J42"/>
    <mergeCell ref="G43:J43"/>
    <mergeCell ref="G36:J36"/>
    <mergeCell ref="G37:J37"/>
    <mergeCell ref="G38:J38"/>
    <mergeCell ref="G39:J39"/>
    <mergeCell ref="D33:J33"/>
    <mergeCell ref="D34:J34"/>
    <mergeCell ref="D31:J31"/>
    <mergeCell ref="D30:J30"/>
    <mergeCell ref="D28:J28"/>
    <mergeCell ref="C25:J25"/>
    <mergeCell ref="D27:J27"/>
    <mergeCell ref="C26:J26"/>
    <mergeCell ref="F20:J20"/>
    <mergeCell ref="F23:J23"/>
    <mergeCell ref="F21:J21"/>
    <mergeCell ref="F22:J22"/>
    <mergeCell ref="D16:J16"/>
    <mergeCell ref="D17:J17"/>
    <mergeCell ref="F18:J18"/>
    <mergeCell ref="F19:J19"/>
    <mergeCell ref="D15:J15"/>
    <mergeCell ref="C3:J3"/>
    <mergeCell ref="C9:J9"/>
    <mergeCell ref="D11:J11"/>
    <mergeCell ref="D10:J10"/>
    <mergeCell ref="C4:J4"/>
    <mergeCell ref="C6:J6"/>
    <mergeCell ref="C7:J7"/>
  </mergeCells>
  <pageMargins left="0.5902778" right="0.5902778" top="0.5902778" bottom="0.5902778" header="0" footer="0"/>
  <pageSetup r:id="rId1" paperSize="9" orientation="portrait" scale="77"/>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7.14" customWidth="1"/>
    <col min="2" max="2" width="1.43" customWidth="1"/>
    <col min="3" max="3" width="3.57" customWidth="1"/>
    <col min="4" max="4" width="3.71" customWidth="1"/>
    <col min="5" max="5" width="14.71" customWidth="1"/>
    <col min="6" max="6" width="43.57" customWidth="1"/>
    <col min="7" max="7" width="6" customWidth="1"/>
    <col min="8" max="8" width="9.86" customWidth="1"/>
    <col min="9" max="9" width="17.29" style="138" customWidth="1"/>
    <col min="10" max="10" width="17.29" customWidth="1"/>
    <col min="11" max="11" width="17.29" customWidth="1"/>
    <col min="12" max="12" width="8" customWidth="1"/>
    <col min="13" max="13" width="9.29" hidden="1" customWidth="1"/>
    <col min="14" max="14" width="9.14" hidden="1"/>
    <col min="15" max="15" width="12.14" hidden="1" customWidth="1"/>
    <col min="16" max="16" width="12.14" hidden="1" customWidth="1"/>
    <col min="17" max="17" width="12.14" hidden="1" customWidth="1"/>
    <col min="18" max="18" width="12.14" hidden="1" customWidth="1"/>
    <col min="19" max="19" width="12.14" hidden="1" customWidth="1"/>
    <col min="20" max="20" width="12.14" hidden="1" customWidth="1"/>
    <col min="21" max="21" width="14" hidden="1" customWidth="1"/>
    <col min="22" max="22" width="10.57" customWidth="1"/>
    <col min="23" max="23" width="14" customWidth="1"/>
    <col min="24" max="24" width="10.57" customWidth="1"/>
    <col min="25" max="25" width="12.86" customWidth="1"/>
    <col min="26" max="26" width="9.43" customWidth="1"/>
    <col min="27" max="27" width="12.86" customWidth="1"/>
    <col min="28" max="28" width="14" customWidth="1"/>
    <col min="29" max="29" width="9.43" customWidth="1"/>
    <col min="30" max="30" width="12.86" customWidth="1"/>
    <col min="31" max="31" width="14" customWidth="1"/>
    <col min="44" max="44" width="9.14" hidden="1"/>
    <col min="45" max="45" width="9.14" hidden="1"/>
    <col min="46" max="46" width="9.14" hidden="1"/>
    <col min="47" max="47" width="9.14" hidden="1"/>
    <col min="48" max="48" width="9.14" hidden="1"/>
    <col min="49" max="49" width="9.14" hidden="1"/>
    <col min="50" max="50" width="9.14" hidden="1"/>
    <col min="51" max="51" width="9.14" hidden="1"/>
    <col min="52" max="52" width="9.14" hidden="1"/>
    <col min="53" max="53" width="9.14" hidden="1"/>
    <col min="54" max="54" width="9.14" hidden="1"/>
    <col min="55" max="55" width="9.14" hidden="1"/>
    <col min="56" max="56" width="9.14" hidden="1"/>
    <col min="57" max="57" width="9.14" hidden="1"/>
    <col min="58" max="58" width="9.14" hidden="1"/>
    <col min="59" max="59" width="9.14" hidden="1"/>
    <col min="60" max="60" width="9.14" hidden="1"/>
    <col min="61" max="61" width="9.14" hidden="1"/>
    <col min="62" max="62" width="9.14" hidden="1"/>
    <col min="63" max="63" width="9.14" hidden="1"/>
    <col min="64" max="64" width="9.14" hidden="1"/>
    <col min="65" max="65" width="9.14" hidden="1"/>
  </cols>
  <sheetData>
    <row r="2" ht="36.96" customHeight="1">
      <c r="L2"/>
      <c r="AT2" s="17" t="s">
        <v>81</v>
      </c>
    </row>
    <row r="3" ht="6.96" customHeight="1">
      <c r="B3" s="139"/>
      <c r="C3" s="140"/>
      <c r="D3" s="140"/>
      <c r="E3" s="140"/>
      <c r="F3" s="140"/>
      <c r="G3" s="140"/>
      <c r="H3" s="140"/>
      <c r="I3" s="141"/>
      <c r="J3" s="140"/>
      <c r="K3" s="140"/>
      <c r="L3" s="20"/>
      <c r="AT3" s="17" t="s">
        <v>82</v>
      </c>
    </row>
    <row r="4" ht="24.96" customHeight="1">
      <c r="B4" s="20"/>
      <c r="D4" s="142" t="s">
        <v>121</v>
      </c>
      <c r="L4" s="20"/>
      <c r="M4" s="143" t="s">
        <v>10</v>
      </c>
      <c r="AT4" s="17" t="s">
        <v>4</v>
      </c>
    </row>
    <row r="5" ht="6.96" customHeight="1">
      <c r="B5" s="20"/>
      <c r="L5" s="20"/>
    </row>
    <row r="6" ht="12" customHeight="1">
      <c r="B6" s="20"/>
      <c r="D6" s="144" t="s">
        <v>16</v>
      </c>
      <c r="L6" s="20"/>
    </row>
    <row r="7" ht="14.4" customHeight="1">
      <c r="B7" s="20"/>
      <c r="E7" s="145" t="str">
        <f>'Rekapitulace stavby'!K6</f>
        <v>ZŠ Dukelských hrdinů 0.ETAPA - Multifunkční hřište</v>
      </c>
      <c r="F7" s="144"/>
      <c r="G7" s="144"/>
      <c r="H7" s="144"/>
      <c r="L7" s="20"/>
    </row>
    <row r="8" s="1" customFormat="1" ht="12" customHeight="1">
      <c r="B8" s="43"/>
      <c r="D8" s="144" t="s">
        <v>122</v>
      </c>
      <c r="I8" s="146"/>
      <c r="L8" s="43"/>
    </row>
    <row r="9" s="1" customFormat="1" ht="36.96" customHeight="1">
      <c r="B9" s="43"/>
      <c r="E9" s="147" t="s">
        <v>123</v>
      </c>
      <c r="F9" s="1"/>
      <c r="G9" s="1"/>
      <c r="H9" s="1"/>
      <c r="I9" s="146"/>
      <c r="L9" s="43"/>
    </row>
    <row r="10" s="1" customFormat="1">
      <c r="B10" s="43"/>
      <c r="I10" s="146"/>
      <c r="L10" s="43"/>
    </row>
    <row r="11" s="1" customFormat="1" ht="12" customHeight="1">
      <c r="B11" s="43"/>
      <c r="D11" s="144" t="s">
        <v>18</v>
      </c>
      <c r="F11" s="132" t="s">
        <v>19</v>
      </c>
      <c r="I11" s="148" t="s">
        <v>20</v>
      </c>
      <c r="J11" s="132" t="s">
        <v>19</v>
      </c>
      <c r="L11" s="43"/>
    </row>
    <row r="12" s="1" customFormat="1" ht="12" customHeight="1">
      <c r="B12" s="43"/>
      <c r="D12" s="144" t="s">
        <v>21</v>
      </c>
      <c r="F12" s="132" t="s">
        <v>22</v>
      </c>
      <c r="I12" s="148" t="s">
        <v>23</v>
      </c>
      <c r="J12" s="149" t="str">
        <f>'Rekapitulace stavby'!AN8</f>
        <v>2. 5. 2019</v>
      </c>
      <c r="L12" s="43"/>
    </row>
    <row r="13" s="1" customFormat="1" ht="10.8" customHeight="1">
      <c r="B13" s="43"/>
      <c r="I13" s="146"/>
      <c r="L13" s="43"/>
    </row>
    <row r="14" s="1" customFormat="1" ht="12" customHeight="1">
      <c r="B14" s="43"/>
      <c r="D14" s="144" t="s">
        <v>25</v>
      </c>
      <c r="I14" s="148" t="s">
        <v>26</v>
      </c>
      <c r="J14" s="132" t="s">
        <v>19</v>
      </c>
      <c r="L14" s="43"/>
    </row>
    <row r="15" s="1" customFormat="1" ht="18" customHeight="1">
      <c r="B15" s="43"/>
      <c r="E15" s="132" t="s">
        <v>27</v>
      </c>
      <c r="I15" s="148" t="s">
        <v>28</v>
      </c>
      <c r="J15" s="132" t="s">
        <v>19</v>
      </c>
      <c r="L15" s="43"/>
    </row>
    <row r="16" s="1" customFormat="1" ht="6.96" customHeight="1">
      <c r="B16" s="43"/>
      <c r="I16" s="146"/>
      <c r="L16" s="43"/>
    </row>
    <row r="17" s="1" customFormat="1" ht="12" customHeight="1">
      <c r="B17" s="43"/>
      <c r="D17" s="144" t="s">
        <v>29</v>
      </c>
      <c r="I17" s="148" t="s">
        <v>26</v>
      </c>
      <c r="J17" s="33" t="str">
        <f>'Rekapitulace stavby'!AN13</f>
        <v>Vyplň údaj</v>
      </c>
      <c r="L17" s="43"/>
    </row>
    <row r="18" s="1" customFormat="1" ht="18" customHeight="1">
      <c r="B18" s="43"/>
      <c r="E18" s="33" t="str">
        <f>'Rekapitulace stavby'!E14</f>
        <v>Vyplň údaj</v>
      </c>
      <c r="F18" s="132"/>
      <c r="G18" s="132"/>
      <c r="H18" s="132"/>
      <c r="I18" s="148" t="s">
        <v>28</v>
      </c>
      <c r="J18" s="33" t="str">
        <f>'Rekapitulace stavby'!AN14</f>
        <v>Vyplň údaj</v>
      </c>
      <c r="L18" s="43"/>
    </row>
    <row r="19" s="1" customFormat="1" ht="6.96" customHeight="1">
      <c r="B19" s="43"/>
      <c r="I19" s="146"/>
      <c r="L19" s="43"/>
    </row>
    <row r="20" s="1" customFormat="1" ht="12" customHeight="1">
      <c r="B20" s="43"/>
      <c r="D20" s="144" t="s">
        <v>31</v>
      </c>
      <c r="I20" s="148" t="s">
        <v>26</v>
      </c>
      <c r="J20" s="132" t="s">
        <v>19</v>
      </c>
      <c r="L20" s="43"/>
    </row>
    <row r="21" s="1" customFormat="1" ht="18" customHeight="1">
      <c r="B21" s="43"/>
      <c r="E21" s="132" t="s">
        <v>32</v>
      </c>
      <c r="I21" s="148" t="s">
        <v>28</v>
      </c>
      <c r="J21" s="132" t="s">
        <v>19</v>
      </c>
      <c r="L21" s="43"/>
    </row>
    <row r="22" s="1" customFormat="1" ht="6.96" customHeight="1">
      <c r="B22" s="43"/>
      <c r="I22" s="146"/>
      <c r="L22" s="43"/>
    </row>
    <row r="23" s="1" customFormat="1" ht="12" customHeight="1">
      <c r="B23" s="43"/>
      <c r="D23" s="144" t="s">
        <v>34</v>
      </c>
      <c r="I23" s="148" t="s">
        <v>26</v>
      </c>
      <c r="J23" s="132" t="s">
        <v>19</v>
      </c>
      <c r="L23" s="43"/>
    </row>
    <row r="24" s="1" customFormat="1" ht="18" customHeight="1">
      <c r="B24" s="43"/>
      <c r="E24" s="132" t="s">
        <v>35</v>
      </c>
      <c r="I24" s="148" t="s">
        <v>28</v>
      </c>
      <c r="J24" s="132" t="s">
        <v>19</v>
      </c>
      <c r="L24" s="43"/>
    </row>
    <row r="25" s="1" customFormat="1" ht="6.96" customHeight="1">
      <c r="B25" s="43"/>
      <c r="I25" s="146"/>
      <c r="L25" s="43"/>
    </row>
    <row r="26" s="1" customFormat="1" ht="12" customHeight="1">
      <c r="B26" s="43"/>
      <c r="D26" s="144" t="s">
        <v>36</v>
      </c>
      <c r="I26" s="146"/>
      <c r="L26" s="43"/>
    </row>
    <row r="27" s="7" customFormat="1" ht="96" customHeight="1">
      <c r="B27" s="150"/>
      <c r="E27" s="151" t="s">
        <v>37</v>
      </c>
      <c r="F27" s="151"/>
      <c r="G27" s="151"/>
      <c r="H27" s="151"/>
      <c r="I27" s="152"/>
      <c r="L27" s="150"/>
    </row>
    <row r="28" s="1" customFormat="1" ht="6.96" customHeight="1">
      <c r="B28" s="43"/>
      <c r="I28" s="146"/>
      <c r="L28" s="43"/>
    </row>
    <row r="29" s="1" customFormat="1" ht="6.96" customHeight="1">
      <c r="B29" s="43"/>
      <c r="D29" s="75"/>
      <c r="E29" s="75"/>
      <c r="F29" s="75"/>
      <c r="G29" s="75"/>
      <c r="H29" s="75"/>
      <c r="I29" s="153"/>
      <c r="J29" s="75"/>
      <c r="K29" s="75"/>
      <c r="L29" s="43"/>
    </row>
    <row r="30" s="1" customFormat="1" ht="25.44" customHeight="1">
      <c r="B30" s="43"/>
      <c r="D30" s="154" t="s">
        <v>38</v>
      </c>
      <c r="I30" s="146"/>
      <c r="J30" s="155">
        <f>ROUND(J89, 2)</f>
        <v>0</v>
      </c>
      <c r="L30" s="43"/>
    </row>
    <row r="31" s="1" customFormat="1" ht="6.96" customHeight="1">
      <c r="B31" s="43"/>
      <c r="D31" s="75"/>
      <c r="E31" s="75"/>
      <c r="F31" s="75"/>
      <c r="G31" s="75"/>
      <c r="H31" s="75"/>
      <c r="I31" s="153"/>
      <c r="J31" s="75"/>
      <c r="K31" s="75"/>
      <c r="L31" s="43"/>
    </row>
    <row r="32" s="1" customFormat="1" ht="14.4" customHeight="1">
      <c r="B32" s="43"/>
      <c r="F32" s="156" t="s">
        <v>40</v>
      </c>
      <c r="I32" s="157" t="s">
        <v>39</v>
      </c>
      <c r="J32" s="156" t="s">
        <v>41</v>
      </c>
      <c r="L32" s="43"/>
    </row>
    <row r="33" s="1" customFormat="1" ht="14.4" customHeight="1">
      <c r="B33" s="43"/>
      <c r="D33" s="158" t="s">
        <v>42</v>
      </c>
      <c r="E33" s="144" t="s">
        <v>43</v>
      </c>
      <c r="F33" s="159">
        <f>ROUND((SUM(BE89:BE190)),  2)</f>
        <v>0</v>
      </c>
      <c r="I33" s="160">
        <v>0.20999999999999999</v>
      </c>
      <c r="J33" s="159">
        <f>ROUND(((SUM(BE89:BE190))*I33),  2)</f>
        <v>0</v>
      </c>
      <c r="L33" s="43"/>
    </row>
    <row r="34" s="1" customFormat="1" ht="14.4" customHeight="1">
      <c r="B34" s="43"/>
      <c r="E34" s="144" t="s">
        <v>44</v>
      </c>
      <c r="F34" s="159">
        <f>ROUND((SUM(BF89:BF190)),  2)</f>
        <v>0</v>
      </c>
      <c r="I34" s="160">
        <v>0.14999999999999999</v>
      </c>
      <c r="J34" s="159">
        <f>ROUND(((SUM(BF89:BF190))*I34),  2)</f>
        <v>0</v>
      </c>
      <c r="L34" s="43"/>
    </row>
    <row r="35" hidden="1" s="1" customFormat="1" ht="14.4" customHeight="1">
      <c r="B35" s="43"/>
      <c r="E35" s="144" t="s">
        <v>45</v>
      </c>
      <c r="F35" s="159">
        <f>ROUND((SUM(BG89:BG190)),  2)</f>
        <v>0</v>
      </c>
      <c r="I35" s="160">
        <v>0.20999999999999999</v>
      </c>
      <c r="J35" s="159">
        <f>0</f>
        <v>0</v>
      </c>
      <c r="L35" s="43"/>
    </row>
    <row r="36" hidden="1" s="1" customFormat="1" ht="14.4" customHeight="1">
      <c r="B36" s="43"/>
      <c r="E36" s="144" t="s">
        <v>46</v>
      </c>
      <c r="F36" s="159">
        <f>ROUND((SUM(BH89:BH190)),  2)</f>
        <v>0</v>
      </c>
      <c r="I36" s="160">
        <v>0.14999999999999999</v>
      </c>
      <c r="J36" s="159">
        <f>0</f>
        <v>0</v>
      </c>
      <c r="L36" s="43"/>
    </row>
    <row r="37" hidden="1" s="1" customFormat="1" ht="14.4" customHeight="1">
      <c r="B37" s="43"/>
      <c r="E37" s="144" t="s">
        <v>47</v>
      </c>
      <c r="F37" s="159">
        <f>ROUND((SUM(BI89:BI190)),  2)</f>
        <v>0</v>
      </c>
      <c r="I37" s="160">
        <v>0</v>
      </c>
      <c r="J37" s="159">
        <f>0</f>
        <v>0</v>
      </c>
      <c r="L37" s="43"/>
    </row>
    <row r="38" s="1" customFormat="1" ht="6.96" customHeight="1">
      <c r="B38" s="43"/>
      <c r="I38" s="146"/>
      <c r="L38" s="43"/>
    </row>
    <row r="39" s="1" customFormat="1" ht="25.44" customHeight="1">
      <c r="B39" s="43"/>
      <c r="C39" s="161"/>
      <c r="D39" s="162" t="s">
        <v>48</v>
      </c>
      <c r="E39" s="163"/>
      <c r="F39" s="163"/>
      <c r="G39" s="164" t="s">
        <v>49</v>
      </c>
      <c r="H39" s="165" t="s">
        <v>50</v>
      </c>
      <c r="I39" s="166"/>
      <c r="J39" s="167">
        <f>SUM(J30:J37)</f>
        <v>0</v>
      </c>
      <c r="K39" s="168"/>
      <c r="L39" s="43"/>
    </row>
    <row r="40" s="1" customFormat="1" ht="14.4" customHeight="1">
      <c r="B40" s="169"/>
      <c r="C40" s="170"/>
      <c r="D40" s="170"/>
      <c r="E40" s="170"/>
      <c r="F40" s="170"/>
      <c r="G40" s="170"/>
      <c r="H40" s="170"/>
      <c r="I40" s="171"/>
      <c r="J40" s="170"/>
      <c r="K40" s="170"/>
      <c r="L40" s="43"/>
    </row>
    <row r="44" s="1" customFormat="1" ht="6.96" customHeight="1">
      <c r="B44" s="172"/>
      <c r="C44" s="173"/>
      <c r="D44" s="173"/>
      <c r="E44" s="173"/>
      <c r="F44" s="173"/>
      <c r="G44" s="173"/>
      <c r="H44" s="173"/>
      <c r="I44" s="174"/>
      <c r="J44" s="173"/>
      <c r="K44" s="173"/>
      <c r="L44" s="43"/>
    </row>
    <row r="45" s="1" customFormat="1" ht="24.96" customHeight="1">
      <c r="B45" s="38"/>
      <c r="C45" s="23" t="s">
        <v>124</v>
      </c>
      <c r="D45" s="39"/>
      <c r="E45" s="39"/>
      <c r="F45" s="39"/>
      <c r="G45" s="39"/>
      <c r="H45" s="39"/>
      <c r="I45" s="146"/>
      <c r="J45" s="39"/>
      <c r="K45" s="39"/>
      <c r="L45" s="43"/>
    </row>
    <row r="46" s="1" customFormat="1" ht="6.96" customHeight="1">
      <c r="B46" s="38"/>
      <c r="C46" s="39"/>
      <c r="D46" s="39"/>
      <c r="E46" s="39"/>
      <c r="F46" s="39"/>
      <c r="G46" s="39"/>
      <c r="H46" s="39"/>
      <c r="I46" s="146"/>
      <c r="J46" s="39"/>
      <c r="K46" s="39"/>
      <c r="L46" s="43"/>
    </row>
    <row r="47" s="1" customFormat="1" ht="12" customHeight="1">
      <c r="B47" s="38"/>
      <c r="C47" s="32" t="s">
        <v>16</v>
      </c>
      <c r="D47" s="39"/>
      <c r="E47" s="39"/>
      <c r="F47" s="39"/>
      <c r="G47" s="39"/>
      <c r="H47" s="39"/>
      <c r="I47" s="146"/>
      <c r="J47" s="39"/>
      <c r="K47" s="39"/>
      <c r="L47" s="43"/>
    </row>
    <row r="48" s="1" customFormat="1" ht="14.4" customHeight="1">
      <c r="B48" s="38"/>
      <c r="C48" s="39"/>
      <c r="D48" s="39"/>
      <c r="E48" s="175" t="str">
        <f>E7</f>
        <v>ZŠ Dukelských hrdinů 0.ETAPA - Multifunkční hřište</v>
      </c>
      <c r="F48" s="32"/>
      <c r="G48" s="32"/>
      <c r="H48" s="32"/>
      <c r="I48" s="146"/>
      <c r="J48" s="39"/>
      <c r="K48" s="39"/>
      <c r="L48" s="43"/>
    </row>
    <row r="49" s="1" customFormat="1" ht="12" customHeight="1">
      <c r="B49" s="38"/>
      <c r="C49" s="32" t="s">
        <v>122</v>
      </c>
      <c r="D49" s="39"/>
      <c r="E49" s="39"/>
      <c r="F49" s="39"/>
      <c r="G49" s="39"/>
      <c r="H49" s="39"/>
      <c r="I49" s="146"/>
      <c r="J49" s="39"/>
      <c r="K49" s="39"/>
      <c r="L49" s="43"/>
    </row>
    <row r="50" s="1" customFormat="1" ht="14.4" customHeight="1">
      <c r="B50" s="38"/>
      <c r="C50" s="39"/>
      <c r="D50" s="39"/>
      <c r="E50" s="68" t="str">
        <f>E9</f>
        <v>SO 01 - Příprava území</v>
      </c>
      <c r="F50" s="39"/>
      <c r="G50" s="39"/>
      <c r="H50" s="39"/>
      <c r="I50" s="146"/>
      <c r="J50" s="39"/>
      <c r="K50" s="39"/>
      <c r="L50" s="43"/>
    </row>
    <row r="51" s="1" customFormat="1" ht="6.96" customHeight="1">
      <c r="B51" s="38"/>
      <c r="C51" s="39"/>
      <c r="D51" s="39"/>
      <c r="E51" s="39"/>
      <c r="F51" s="39"/>
      <c r="G51" s="39"/>
      <c r="H51" s="39"/>
      <c r="I51" s="146"/>
      <c r="J51" s="39"/>
      <c r="K51" s="39"/>
      <c r="L51" s="43"/>
    </row>
    <row r="52" s="1" customFormat="1" ht="12" customHeight="1">
      <c r="B52" s="38"/>
      <c r="C52" s="32" t="s">
        <v>21</v>
      </c>
      <c r="D52" s="39"/>
      <c r="E52" s="39"/>
      <c r="F52" s="27" t="str">
        <f>F12</f>
        <v>Karlovy Vary</v>
      </c>
      <c r="G52" s="39"/>
      <c r="H52" s="39"/>
      <c r="I52" s="148" t="s">
        <v>23</v>
      </c>
      <c r="J52" s="71" t="str">
        <f>IF(J12="","",J12)</f>
        <v>2. 5. 2019</v>
      </c>
      <c r="K52" s="39"/>
      <c r="L52" s="43"/>
    </row>
    <row r="53" s="1" customFormat="1" ht="6.96" customHeight="1">
      <c r="B53" s="38"/>
      <c r="C53" s="39"/>
      <c r="D53" s="39"/>
      <c r="E53" s="39"/>
      <c r="F53" s="39"/>
      <c r="G53" s="39"/>
      <c r="H53" s="39"/>
      <c r="I53" s="146"/>
      <c r="J53" s="39"/>
      <c r="K53" s="39"/>
      <c r="L53" s="43"/>
    </row>
    <row r="54" s="1" customFormat="1" ht="26.4" customHeight="1">
      <c r="B54" s="38"/>
      <c r="C54" s="32" t="s">
        <v>25</v>
      </c>
      <c r="D54" s="39"/>
      <c r="E54" s="39"/>
      <c r="F54" s="27" t="str">
        <f>E15</f>
        <v>Statutární město Karlovy Vary</v>
      </c>
      <c r="G54" s="39"/>
      <c r="H54" s="39"/>
      <c r="I54" s="148" t="s">
        <v>31</v>
      </c>
      <c r="J54" s="36" t="str">
        <f>E21</f>
        <v>Ing. Štěpán Mosler</v>
      </c>
      <c r="K54" s="39"/>
      <c r="L54" s="43"/>
    </row>
    <row r="55" s="1" customFormat="1" ht="26.4" customHeight="1">
      <c r="B55" s="38"/>
      <c r="C55" s="32" t="s">
        <v>29</v>
      </c>
      <c r="D55" s="39"/>
      <c r="E55" s="39"/>
      <c r="F55" s="27" t="str">
        <f>IF(E18="","",E18)</f>
        <v>Vyplň údaj</v>
      </c>
      <c r="G55" s="39"/>
      <c r="H55" s="39"/>
      <c r="I55" s="148" t="s">
        <v>34</v>
      </c>
      <c r="J55" s="36" t="str">
        <f>E24</f>
        <v>Daniela Hahnová</v>
      </c>
      <c r="K55" s="39"/>
      <c r="L55" s="43"/>
    </row>
    <row r="56" s="1" customFormat="1" ht="10.32" customHeight="1">
      <c r="B56" s="38"/>
      <c r="C56" s="39"/>
      <c r="D56" s="39"/>
      <c r="E56" s="39"/>
      <c r="F56" s="39"/>
      <c r="G56" s="39"/>
      <c r="H56" s="39"/>
      <c r="I56" s="146"/>
      <c r="J56" s="39"/>
      <c r="K56" s="39"/>
      <c r="L56" s="43"/>
    </row>
    <row r="57" s="1" customFormat="1" ht="29.28" customHeight="1">
      <c r="B57" s="38"/>
      <c r="C57" s="176" t="s">
        <v>125</v>
      </c>
      <c r="D57" s="177"/>
      <c r="E57" s="177"/>
      <c r="F57" s="177"/>
      <c r="G57" s="177"/>
      <c r="H57" s="177"/>
      <c r="I57" s="178"/>
      <c r="J57" s="179" t="s">
        <v>126</v>
      </c>
      <c r="K57" s="177"/>
      <c r="L57" s="43"/>
    </row>
    <row r="58" s="1" customFormat="1" ht="10.32" customHeight="1">
      <c r="B58" s="38"/>
      <c r="C58" s="39"/>
      <c r="D58" s="39"/>
      <c r="E58" s="39"/>
      <c r="F58" s="39"/>
      <c r="G58" s="39"/>
      <c r="H58" s="39"/>
      <c r="I58" s="146"/>
      <c r="J58" s="39"/>
      <c r="K58" s="39"/>
      <c r="L58" s="43"/>
    </row>
    <row r="59" s="1" customFormat="1" ht="22.8" customHeight="1">
      <c r="B59" s="38"/>
      <c r="C59" s="180" t="s">
        <v>70</v>
      </c>
      <c r="D59" s="39"/>
      <c r="E59" s="39"/>
      <c r="F59" s="39"/>
      <c r="G59" s="39"/>
      <c r="H59" s="39"/>
      <c r="I59" s="146"/>
      <c r="J59" s="101">
        <f>J89</f>
        <v>0</v>
      </c>
      <c r="K59" s="39"/>
      <c r="L59" s="43"/>
      <c r="AU59" s="17" t="s">
        <v>127</v>
      </c>
    </row>
    <row r="60" s="8" customFormat="1" ht="24.96" customHeight="1">
      <c r="B60" s="181"/>
      <c r="C60" s="182"/>
      <c r="D60" s="183" t="s">
        <v>128</v>
      </c>
      <c r="E60" s="184"/>
      <c r="F60" s="184"/>
      <c r="G60" s="184"/>
      <c r="H60" s="184"/>
      <c r="I60" s="185"/>
      <c r="J60" s="186">
        <f>J90</f>
        <v>0</v>
      </c>
      <c r="K60" s="182"/>
      <c r="L60" s="187"/>
    </row>
    <row r="61" s="9" customFormat="1" ht="19.92" customHeight="1">
      <c r="B61" s="188"/>
      <c r="C61" s="124"/>
      <c r="D61" s="189" t="s">
        <v>129</v>
      </c>
      <c r="E61" s="190"/>
      <c r="F61" s="190"/>
      <c r="G61" s="190"/>
      <c r="H61" s="190"/>
      <c r="I61" s="191"/>
      <c r="J61" s="192">
        <f>J91</f>
        <v>0</v>
      </c>
      <c r="K61" s="124"/>
      <c r="L61" s="193"/>
    </row>
    <row r="62" s="9" customFormat="1" ht="14.88" customHeight="1">
      <c r="B62" s="188"/>
      <c r="C62" s="124"/>
      <c r="D62" s="189" t="s">
        <v>130</v>
      </c>
      <c r="E62" s="190"/>
      <c r="F62" s="190"/>
      <c r="G62" s="190"/>
      <c r="H62" s="190"/>
      <c r="I62" s="191"/>
      <c r="J62" s="192">
        <f>J92</f>
        <v>0</v>
      </c>
      <c r="K62" s="124"/>
      <c r="L62" s="193"/>
    </row>
    <row r="63" s="9" customFormat="1" ht="14.88" customHeight="1">
      <c r="B63" s="188"/>
      <c r="C63" s="124"/>
      <c r="D63" s="189" t="s">
        <v>131</v>
      </c>
      <c r="E63" s="190"/>
      <c r="F63" s="190"/>
      <c r="G63" s="190"/>
      <c r="H63" s="190"/>
      <c r="I63" s="191"/>
      <c r="J63" s="192">
        <f>J110</f>
        <v>0</v>
      </c>
      <c r="K63" s="124"/>
      <c r="L63" s="193"/>
    </row>
    <row r="64" s="9" customFormat="1" ht="14.88" customHeight="1">
      <c r="B64" s="188"/>
      <c r="C64" s="124"/>
      <c r="D64" s="189" t="s">
        <v>132</v>
      </c>
      <c r="E64" s="190"/>
      <c r="F64" s="190"/>
      <c r="G64" s="190"/>
      <c r="H64" s="190"/>
      <c r="I64" s="191"/>
      <c r="J64" s="192">
        <f>J127</f>
        <v>0</v>
      </c>
      <c r="K64" s="124"/>
      <c r="L64" s="193"/>
    </row>
    <row r="65" s="9" customFormat="1" ht="19.92" customHeight="1">
      <c r="B65" s="188"/>
      <c r="C65" s="124"/>
      <c r="D65" s="189" t="s">
        <v>133</v>
      </c>
      <c r="E65" s="190"/>
      <c r="F65" s="190"/>
      <c r="G65" s="190"/>
      <c r="H65" s="190"/>
      <c r="I65" s="191"/>
      <c r="J65" s="192">
        <f>J134</f>
        <v>0</v>
      </c>
      <c r="K65" s="124"/>
      <c r="L65" s="193"/>
    </row>
    <row r="66" s="9" customFormat="1" ht="14.88" customHeight="1">
      <c r="B66" s="188"/>
      <c r="C66" s="124"/>
      <c r="D66" s="189" t="s">
        <v>134</v>
      </c>
      <c r="E66" s="190"/>
      <c r="F66" s="190"/>
      <c r="G66" s="190"/>
      <c r="H66" s="190"/>
      <c r="I66" s="191"/>
      <c r="J66" s="192">
        <f>J135</f>
        <v>0</v>
      </c>
      <c r="K66" s="124"/>
      <c r="L66" s="193"/>
    </row>
    <row r="67" s="9" customFormat="1" ht="19.92" customHeight="1">
      <c r="B67" s="188"/>
      <c r="C67" s="124"/>
      <c r="D67" s="189" t="s">
        <v>135</v>
      </c>
      <c r="E67" s="190"/>
      <c r="F67" s="190"/>
      <c r="G67" s="190"/>
      <c r="H67" s="190"/>
      <c r="I67" s="191"/>
      <c r="J67" s="192">
        <f>J158</f>
        <v>0</v>
      </c>
      <c r="K67" s="124"/>
      <c r="L67" s="193"/>
    </row>
    <row r="68" s="8" customFormat="1" ht="24.96" customHeight="1">
      <c r="B68" s="181"/>
      <c r="C68" s="182"/>
      <c r="D68" s="183" t="s">
        <v>136</v>
      </c>
      <c r="E68" s="184"/>
      <c r="F68" s="184"/>
      <c r="G68" s="184"/>
      <c r="H68" s="184"/>
      <c r="I68" s="185"/>
      <c r="J68" s="186">
        <f>J183</f>
        <v>0</v>
      </c>
      <c r="K68" s="182"/>
      <c r="L68" s="187"/>
    </row>
    <row r="69" s="9" customFormat="1" ht="19.92" customHeight="1">
      <c r="B69" s="188"/>
      <c r="C69" s="124"/>
      <c r="D69" s="189" t="s">
        <v>137</v>
      </c>
      <c r="E69" s="190"/>
      <c r="F69" s="190"/>
      <c r="G69" s="190"/>
      <c r="H69" s="190"/>
      <c r="I69" s="191"/>
      <c r="J69" s="192">
        <f>J184</f>
        <v>0</v>
      </c>
      <c r="K69" s="124"/>
      <c r="L69" s="193"/>
    </row>
    <row r="70" s="1" customFormat="1" ht="21.84" customHeight="1">
      <c r="B70" s="38"/>
      <c r="C70" s="39"/>
      <c r="D70" s="39"/>
      <c r="E70" s="39"/>
      <c r="F70" s="39"/>
      <c r="G70" s="39"/>
      <c r="H70" s="39"/>
      <c r="I70" s="146"/>
      <c r="J70" s="39"/>
      <c r="K70" s="39"/>
      <c r="L70" s="43"/>
    </row>
    <row r="71" s="1" customFormat="1" ht="6.96" customHeight="1">
      <c r="B71" s="58"/>
      <c r="C71" s="59"/>
      <c r="D71" s="59"/>
      <c r="E71" s="59"/>
      <c r="F71" s="59"/>
      <c r="G71" s="59"/>
      <c r="H71" s="59"/>
      <c r="I71" s="171"/>
      <c r="J71" s="59"/>
      <c r="K71" s="59"/>
      <c r="L71" s="43"/>
    </row>
    <row r="75" s="1" customFormat="1" ht="6.96" customHeight="1">
      <c r="B75" s="60"/>
      <c r="C75" s="61"/>
      <c r="D75" s="61"/>
      <c r="E75" s="61"/>
      <c r="F75" s="61"/>
      <c r="G75" s="61"/>
      <c r="H75" s="61"/>
      <c r="I75" s="174"/>
      <c r="J75" s="61"/>
      <c r="K75" s="61"/>
      <c r="L75" s="43"/>
    </row>
    <row r="76" s="1" customFormat="1" ht="24.96" customHeight="1">
      <c r="B76" s="38"/>
      <c r="C76" s="23" t="s">
        <v>138</v>
      </c>
      <c r="D76" s="39"/>
      <c r="E76" s="39"/>
      <c r="F76" s="39"/>
      <c r="G76" s="39"/>
      <c r="H76" s="39"/>
      <c r="I76" s="146"/>
      <c r="J76" s="39"/>
      <c r="K76" s="39"/>
      <c r="L76" s="43"/>
    </row>
    <row r="77" s="1" customFormat="1" ht="6.96" customHeight="1">
      <c r="B77" s="38"/>
      <c r="C77" s="39"/>
      <c r="D77" s="39"/>
      <c r="E77" s="39"/>
      <c r="F77" s="39"/>
      <c r="G77" s="39"/>
      <c r="H77" s="39"/>
      <c r="I77" s="146"/>
      <c r="J77" s="39"/>
      <c r="K77" s="39"/>
      <c r="L77" s="43"/>
    </row>
    <row r="78" s="1" customFormat="1" ht="12" customHeight="1">
      <c r="B78" s="38"/>
      <c r="C78" s="32" t="s">
        <v>16</v>
      </c>
      <c r="D78" s="39"/>
      <c r="E78" s="39"/>
      <c r="F78" s="39"/>
      <c r="G78" s="39"/>
      <c r="H78" s="39"/>
      <c r="I78" s="146"/>
      <c r="J78" s="39"/>
      <c r="K78" s="39"/>
      <c r="L78" s="43"/>
    </row>
    <row r="79" s="1" customFormat="1" ht="14.4" customHeight="1">
      <c r="B79" s="38"/>
      <c r="C79" s="39"/>
      <c r="D79" s="39"/>
      <c r="E79" s="175" t="str">
        <f>E7</f>
        <v>ZŠ Dukelských hrdinů 0.ETAPA - Multifunkční hřište</v>
      </c>
      <c r="F79" s="32"/>
      <c r="G79" s="32"/>
      <c r="H79" s="32"/>
      <c r="I79" s="146"/>
      <c r="J79" s="39"/>
      <c r="K79" s="39"/>
      <c r="L79" s="43"/>
    </row>
    <row r="80" s="1" customFormat="1" ht="12" customHeight="1">
      <c r="B80" s="38"/>
      <c r="C80" s="32" t="s">
        <v>122</v>
      </c>
      <c r="D80" s="39"/>
      <c r="E80" s="39"/>
      <c r="F80" s="39"/>
      <c r="G80" s="39"/>
      <c r="H80" s="39"/>
      <c r="I80" s="146"/>
      <c r="J80" s="39"/>
      <c r="K80" s="39"/>
      <c r="L80" s="43"/>
    </row>
    <row r="81" s="1" customFormat="1" ht="14.4" customHeight="1">
      <c r="B81" s="38"/>
      <c r="C81" s="39"/>
      <c r="D81" s="39"/>
      <c r="E81" s="68" t="str">
        <f>E9</f>
        <v>SO 01 - Příprava území</v>
      </c>
      <c r="F81" s="39"/>
      <c r="G81" s="39"/>
      <c r="H81" s="39"/>
      <c r="I81" s="146"/>
      <c r="J81" s="39"/>
      <c r="K81" s="39"/>
      <c r="L81" s="43"/>
    </row>
    <row r="82" s="1" customFormat="1" ht="6.96" customHeight="1">
      <c r="B82" s="38"/>
      <c r="C82" s="39"/>
      <c r="D82" s="39"/>
      <c r="E82" s="39"/>
      <c r="F82" s="39"/>
      <c r="G82" s="39"/>
      <c r="H82" s="39"/>
      <c r="I82" s="146"/>
      <c r="J82" s="39"/>
      <c r="K82" s="39"/>
      <c r="L82" s="43"/>
    </row>
    <row r="83" s="1" customFormat="1" ht="12" customHeight="1">
      <c r="B83" s="38"/>
      <c r="C83" s="32" t="s">
        <v>21</v>
      </c>
      <c r="D83" s="39"/>
      <c r="E83" s="39"/>
      <c r="F83" s="27" t="str">
        <f>F12</f>
        <v>Karlovy Vary</v>
      </c>
      <c r="G83" s="39"/>
      <c r="H83" s="39"/>
      <c r="I83" s="148" t="s">
        <v>23</v>
      </c>
      <c r="J83" s="71" t="str">
        <f>IF(J12="","",J12)</f>
        <v>2. 5. 2019</v>
      </c>
      <c r="K83" s="39"/>
      <c r="L83" s="43"/>
    </row>
    <row r="84" s="1" customFormat="1" ht="6.96" customHeight="1">
      <c r="B84" s="38"/>
      <c r="C84" s="39"/>
      <c r="D84" s="39"/>
      <c r="E84" s="39"/>
      <c r="F84" s="39"/>
      <c r="G84" s="39"/>
      <c r="H84" s="39"/>
      <c r="I84" s="146"/>
      <c r="J84" s="39"/>
      <c r="K84" s="39"/>
      <c r="L84" s="43"/>
    </row>
    <row r="85" s="1" customFormat="1" ht="26.4" customHeight="1">
      <c r="B85" s="38"/>
      <c r="C85" s="32" t="s">
        <v>25</v>
      </c>
      <c r="D85" s="39"/>
      <c r="E85" s="39"/>
      <c r="F85" s="27" t="str">
        <f>E15</f>
        <v>Statutární město Karlovy Vary</v>
      </c>
      <c r="G85" s="39"/>
      <c r="H85" s="39"/>
      <c r="I85" s="148" t="s">
        <v>31</v>
      </c>
      <c r="J85" s="36" t="str">
        <f>E21</f>
        <v>Ing. Štěpán Mosler</v>
      </c>
      <c r="K85" s="39"/>
      <c r="L85" s="43"/>
    </row>
    <row r="86" s="1" customFormat="1" ht="26.4" customHeight="1">
      <c r="B86" s="38"/>
      <c r="C86" s="32" t="s">
        <v>29</v>
      </c>
      <c r="D86" s="39"/>
      <c r="E86" s="39"/>
      <c r="F86" s="27" t="str">
        <f>IF(E18="","",E18)</f>
        <v>Vyplň údaj</v>
      </c>
      <c r="G86" s="39"/>
      <c r="H86" s="39"/>
      <c r="I86" s="148" t="s">
        <v>34</v>
      </c>
      <c r="J86" s="36" t="str">
        <f>E24</f>
        <v>Daniela Hahnová</v>
      </c>
      <c r="K86" s="39"/>
      <c r="L86" s="43"/>
    </row>
    <row r="87" s="1" customFormat="1" ht="10.32" customHeight="1">
      <c r="B87" s="38"/>
      <c r="C87" s="39"/>
      <c r="D87" s="39"/>
      <c r="E87" s="39"/>
      <c r="F87" s="39"/>
      <c r="G87" s="39"/>
      <c r="H87" s="39"/>
      <c r="I87" s="146"/>
      <c r="J87" s="39"/>
      <c r="K87" s="39"/>
      <c r="L87" s="43"/>
    </row>
    <row r="88" s="10" customFormat="1" ht="29.28" customHeight="1">
      <c r="B88" s="194"/>
      <c r="C88" s="195" t="s">
        <v>139</v>
      </c>
      <c r="D88" s="196" t="s">
        <v>57</v>
      </c>
      <c r="E88" s="196" t="s">
        <v>53</v>
      </c>
      <c r="F88" s="196" t="s">
        <v>54</v>
      </c>
      <c r="G88" s="196" t="s">
        <v>140</v>
      </c>
      <c r="H88" s="196" t="s">
        <v>141</v>
      </c>
      <c r="I88" s="197" t="s">
        <v>142</v>
      </c>
      <c r="J88" s="196" t="s">
        <v>126</v>
      </c>
      <c r="K88" s="198" t="s">
        <v>143</v>
      </c>
      <c r="L88" s="199"/>
      <c r="M88" s="91" t="s">
        <v>19</v>
      </c>
      <c r="N88" s="92" t="s">
        <v>42</v>
      </c>
      <c r="O88" s="92" t="s">
        <v>144</v>
      </c>
      <c r="P88" s="92" t="s">
        <v>145</v>
      </c>
      <c r="Q88" s="92" t="s">
        <v>146</v>
      </c>
      <c r="R88" s="92" t="s">
        <v>147</v>
      </c>
      <c r="S88" s="92" t="s">
        <v>148</v>
      </c>
      <c r="T88" s="93" t="s">
        <v>149</v>
      </c>
    </row>
    <row r="89" s="1" customFormat="1" ht="22.8" customHeight="1">
      <c r="B89" s="38"/>
      <c r="C89" s="98" t="s">
        <v>150</v>
      </c>
      <c r="D89" s="39"/>
      <c r="E89" s="39"/>
      <c r="F89" s="39"/>
      <c r="G89" s="39"/>
      <c r="H89" s="39"/>
      <c r="I89" s="146"/>
      <c r="J89" s="200">
        <f>BK89</f>
        <v>0</v>
      </c>
      <c r="K89" s="39"/>
      <c r="L89" s="43"/>
      <c r="M89" s="94"/>
      <c r="N89" s="95"/>
      <c r="O89" s="95"/>
      <c r="P89" s="201">
        <f>P90+P183</f>
        <v>0</v>
      </c>
      <c r="Q89" s="95"/>
      <c r="R89" s="201">
        <f>R90+R183</f>
        <v>0</v>
      </c>
      <c r="S89" s="95"/>
      <c r="T89" s="202">
        <f>T90+T183</f>
        <v>94.066552000000002</v>
      </c>
      <c r="AT89" s="17" t="s">
        <v>71</v>
      </c>
      <c r="AU89" s="17" t="s">
        <v>127</v>
      </c>
      <c r="BK89" s="203">
        <f>BK90+BK183</f>
        <v>0</v>
      </c>
    </row>
    <row r="90" s="11" customFormat="1" ht="25.92" customHeight="1">
      <c r="B90" s="204"/>
      <c r="C90" s="205"/>
      <c r="D90" s="206" t="s">
        <v>71</v>
      </c>
      <c r="E90" s="207" t="s">
        <v>151</v>
      </c>
      <c r="F90" s="207" t="s">
        <v>152</v>
      </c>
      <c r="G90" s="205"/>
      <c r="H90" s="205"/>
      <c r="I90" s="208"/>
      <c r="J90" s="209">
        <f>BK90</f>
        <v>0</v>
      </c>
      <c r="K90" s="205"/>
      <c r="L90" s="210"/>
      <c r="M90" s="211"/>
      <c r="N90" s="212"/>
      <c r="O90" s="212"/>
      <c r="P90" s="213">
        <f>P91+P134+P158</f>
        <v>0</v>
      </c>
      <c r="Q90" s="212"/>
      <c r="R90" s="213">
        <f>R91+R134+R158</f>
        <v>0</v>
      </c>
      <c r="S90" s="212"/>
      <c r="T90" s="214">
        <f>T91+T134+T158</f>
        <v>93.866551999999999</v>
      </c>
      <c r="AR90" s="215" t="s">
        <v>80</v>
      </c>
      <c r="AT90" s="216" t="s">
        <v>71</v>
      </c>
      <c r="AU90" s="216" t="s">
        <v>72</v>
      </c>
      <c r="AY90" s="215" t="s">
        <v>153</v>
      </c>
      <c r="BK90" s="217">
        <f>BK91+BK134+BK158</f>
        <v>0</v>
      </c>
    </row>
    <row r="91" s="11" customFormat="1" ht="22.8" customHeight="1">
      <c r="B91" s="204"/>
      <c r="C91" s="205"/>
      <c r="D91" s="206" t="s">
        <v>71</v>
      </c>
      <c r="E91" s="218" t="s">
        <v>80</v>
      </c>
      <c r="F91" s="218" t="s">
        <v>154</v>
      </c>
      <c r="G91" s="205"/>
      <c r="H91" s="205"/>
      <c r="I91" s="208"/>
      <c r="J91" s="219">
        <f>BK91</f>
        <v>0</v>
      </c>
      <c r="K91" s="205"/>
      <c r="L91" s="210"/>
      <c r="M91" s="211"/>
      <c r="N91" s="212"/>
      <c r="O91" s="212"/>
      <c r="P91" s="213">
        <f>P92+P110+P127</f>
        <v>0</v>
      </c>
      <c r="Q91" s="212"/>
      <c r="R91" s="213">
        <f>R92+R110+R127</f>
        <v>0</v>
      </c>
      <c r="S91" s="212"/>
      <c r="T91" s="214">
        <f>T92+T110+T127</f>
        <v>63.346299999999999</v>
      </c>
      <c r="AR91" s="215" t="s">
        <v>80</v>
      </c>
      <c r="AT91" s="216" t="s">
        <v>71</v>
      </c>
      <c r="AU91" s="216" t="s">
        <v>80</v>
      </c>
      <c r="AY91" s="215" t="s">
        <v>153</v>
      </c>
      <c r="BK91" s="217">
        <f>BK92+BK110+BK127</f>
        <v>0</v>
      </c>
    </row>
    <row r="92" s="11" customFormat="1" ht="20.88" customHeight="1">
      <c r="B92" s="204"/>
      <c r="C92" s="205"/>
      <c r="D92" s="206" t="s">
        <v>71</v>
      </c>
      <c r="E92" s="218" t="s">
        <v>155</v>
      </c>
      <c r="F92" s="218" t="s">
        <v>156</v>
      </c>
      <c r="G92" s="205"/>
      <c r="H92" s="205"/>
      <c r="I92" s="208"/>
      <c r="J92" s="219">
        <f>BK92</f>
        <v>0</v>
      </c>
      <c r="K92" s="205"/>
      <c r="L92" s="210"/>
      <c r="M92" s="211"/>
      <c r="N92" s="212"/>
      <c r="O92" s="212"/>
      <c r="P92" s="213">
        <f>SUM(P93:P109)</f>
        <v>0</v>
      </c>
      <c r="Q92" s="212"/>
      <c r="R92" s="213">
        <f>SUM(R93:R109)</f>
        <v>0</v>
      </c>
      <c r="S92" s="212"/>
      <c r="T92" s="214">
        <f>SUM(T93:T109)</f>
        <v>63.346299999999999</v>
      </c>
      <c r="AR92" s="215" t="s">
        <v>80</v>
      </c>
      <c r="AT92" s="216" t="s">
        <v>71</v>
      </c>
      <c r="AU92" s="216" t="s">
        <v>82</v>
      </c>
      <c r="AY92" s="215" t="s">
        <v>153</v>
      </c>
      <c r="BK92" s="217">
        <f>SUM(BK93:BK109)</f>
        <v>0</v>
      </c>
    </row>
    <row r="93" s="1" customFormat="1" ht="75.6" customHeight="1">
      <c r="B93" s="38"/>
      <c r="C93" s="220" t="s">
        <v>80</v>
      </c>
      <c r="D93" s="220" t="s">
        <v>157</v>
      </c>
      <c r="E93" s="221" t="s">
        <v>158</v>
      </c>
      <c r="F93" s="222" t="s">
        <v>159</v>
      </c>
      <c r="G93" s="223" t="s">
        <v>160</v>
      </c>
      <c r="H93" s="224">
        <v>22.899999999999999</v>
      </c>
      <c r="I93" s="225"/>
      <c r="J93" s="226">
        <f>ROUND(I93*H93,2)</f>
        <v>0</v>
      </c>
      <c r="K93" s="222" t="s">
        <v>161</v>
      </c>
      <c r="L93" s="43"/>
      <c r="M93" s="227" t="s">
        <v>19</v>
      </c>
      <c r="N93" s="228" t="s">
        <v>43</v>
      </c>
      <c r="O93" s="83"/>
      <c r="P93" s="229">
        <f>O93*H93</f>
        <v>0</v>
      </c>
      <c r="Q93" s="229">
        <v>0</v>
      </c>
      <c r="R93" s="229">
        <f>Q93*H93</f>
        <v>0</v>
      </c>
      <c r="S93" s="229">
        <v>0.255</v>
      </c>
      <c r="T93" s="230">
        <f>S93*H93</f>
        <v>5.8395000000000001</v>
      </c>
      <c r="AR93" s="231" t="s">
        <v>162</v>
      </c>
      <c r="AT93" s="231" t="s">
        <v>157</v>
      </c>
      <c r="AU93" s="231" t="s">
        <v>113</v>
      </c>
      <c r="AY93" s="17" t="s">
        <v>153</v>
      </c>
      <c r="BE93" s="232">
        <f>IF(N93="základní",J93,0)</f>
        <v>0</v>
      </c>
      <c r="BF93" s="232">
        <f>IF(N93="snížená",J93,0)</f>
        <v>0</v>
      </c>
      <c r="BG93" s="232">
        <f>IF(N93="zákl. přenesená",J93,0)</f>
        <v>0</v>
      </c>
      <c r="BH93" s="232">
        <f>IF(N93="sníž. přenesená",J93,0)</f>
        <v>0</v>
      </c>
      <c r="BI93" s="232">
        <f>IF(N93="nulová",J93,0)</f>
        <v>0</v>
      </c>
      <c r="BJ93" s="17" t="s">
        <v>80</v>
      </c>
      <c r="BK93" s="232">
        <f>ROUND(I93*H93,2)</f>
        <v>0</v>
      </c>
      <c r="BL93" s="17" t="s">
        <v>162</v>
      </c>
      <c r="BM93" s="231" t="s">
        <v>163</v>
      </c>
    </row>
    <row r="94" s="1" customFormat="1">
      <c r="B94" s="38"/>
      <c r="C94" s="39"/>
      <c r="D94" s="233" t="s">
        <v>164</v>
      </c>
      <c r="E94" s="39"/>
      <c r="F94" s="234" t="s">
        <v>165</v>
      </c>
      <c r="G94" s="39"/>
      <c r="H94" s="39"/>
      <c r="I94" s="146"/>
      <c r="J94" s="39"/>
      <c r="K94" s="39"/>
      <c r="L94" s="43"/>
      <c r="M94" s="235"/>
      <c r="N94" s="83"/>
      <c r="O94" s="83"/>
      <c r="P94" s="83"/>
      <c r="Q94" s="83"/>
      <c r="R94" s="83"/>
      <c r="S94" s="83"/>
      <c r="T94" s="84"/>
      <c r="AT94" s="17" t="s">
        <v>164</v>
      </c>
      <c r="AU94" s="17" t="s">
        <v>113</v>
      </c>
    </row>
    <row r="95" s="12" customFormat="1">
      <c r="B95" s="236"/>
      <c r="C95" s="237"/>
      <c r="D95" s="233" t="s">
        <v>166</v>
      </c>
      <c r="E95" s="238" t="s">
        <v>19</v>
      </c>
      <c r="F95" s="239" t="s">
        <v>167</v>
      </c>
      <c r="G95" s="237"/>
      <c r="H95" s="240">
        <v>22.899999999999999</v>
      </c>
      <c r="I95" s="241"/>
      <c r="J95" s="237"/>
      <c r="K95" s="237"/>
      <c r="L95" s="242"/>
      <c r="M95" s="243"/>
      <c r="N95" s="244"/>
      <c r="O95" s="244"/>
      <c r="P95" s="244"/>
      <c r="Q95" s="244"/>
      <c r="R95" s="244"/>
      <c r="S95" s="244"/>
      <c r="T95" s="245"/>
      <c r="AT95" s="246" t="s">
        <v>166</v>
      </c>
      <c r="AU95" s="246" t="s">
        <v>113</v>
      </c>
      <c r="AV95" s="12" t="s">
        <v>82</v>
      </c>
      <c r="AW95" s="12" t="s">
        <v>33</v>
      </c>
      <c r="AX95" s="12" t="s">
        <v>72</v>
      </c>
      <c r="AY95" s="246" t="s">
        <v>153</v>
      </c>
    </row>
    <row r="96" s="1" customFormat="1" ht="54" customHeight="1">
      <c r="B96" s="38"/>
      <c r="C96" s="220" t="s">
        <v>82</v>
      </c>
      <c r="D96" s="220" t="s">
        <v>157</v>
      </c>
      <c r="E96" s="221" t="s">
        <v>168</v>
      </c>
      <c r="F96" s="222" t="s">
        <v>169</v>
      </c>
      <c r="G96" s="223" t="s">
        <v>160</v>
      </c>
      <c r="H96" s="224">
        <v>54.899999999999999</v>
      </c>
      <c r="I96" s="225"/>
      <c r="J96" s="226">
        <f>ROUND(I96*H96,2)</f>
        <v>0</v>
      </c>
      <c r="K96" s="222" t="s">
        <v>161</v>
      </c>
      <c r="L96" s="43"/>
      <c r="M96" s="227" t="s">
        <v>19</v>
      </c>
      <c r="N96" s="228" t="s">
        <v>43</v>
      </c>
      <c r="O96" s="83"/>
      <c r="P96" s="229">
        <f>O96*H96</f>
        <v>0</v>
      </c>
      <c r="Q96" s="229">
        <v>0</v>
      </c>
      <c r="R96" s="229">
        <f>Q96*H96</f>
        <v>0</v>
      </c>
      <c r="S96" s="229">
        <v>0.5</v>
      </c>
      <c r="T96" s="230">
        <f>S96*H96</f>
        <v>27.449999999999999</v>
      </c>
      <c r="AR96" s="231" t="s">
        <v>162</v>
      </c>
      <c r="AT96" s="231" t="s">
        <v>157</v>
      </c>
      <c r="AU96" s="231" t="s">
        <v>113</v>
      </c>
      <c r="AY96" s="17" t="s">
        <v>153</v>
      </c>
      <c r="BE96" s="232">
        <f>IF(N96="základní",J96,0)</f>
        <v>0</v>
      </c>
      <c r="BF96" s="232">
        <f>IF(N96="snížená",J96,0)</f>
        <v>0</v>
      </c>
      <c r="BG96" s="232">
        <f>IF(N96="zákl. přenesená",J96,0)</f>
        <v>0</v>
      </c>
      <c r="BH96" s="232">
        <f>IF(N96="sníž. přenesená",J96,0)</f>
        <v>0</v>
      </c>
      <c r="BI96" s="232">
        <f>IF(N96="nulová",J96,0)</f>
        <v>0</v>
      </c>
      <c r="BJ96" s="17" t="s">
        <v>80</v>
      </c>
      <c r="BK96" s="232">
        <f>ROUND(I96*H96,2)</f>
        <v>0</v>
      </c>
      <c r="BL96" s="17" t="s">
        <v>162</v>
      </c>
      <c r="BM96" s="231" t="s">
        <v>170</v>
      </c>
    </row>
    <row r="97" s="1" customFormat="1">
      <c r="B97" s="38"/>
      <c r="C97" s="39"/>
      <c r="D97" s="233" t="s">
        <v>164</v>
      </c>
      <c r="E97" s="39"/>
      <c r="F97" s="234" t="s">
        <v>171</v>
      </c>
      <c r="G97" s="39"/>
      <c r="H97" s="39"/>
      <c r="I97" s="146"/>
      <c r="J97" s="39"/>
      <c r="K97" s="39"/>
      <c r="L97" s="43"/>
      <c r="M97" s="235"/>
      <c r="N97" s="83"/>
      <c r="O97" s="83"/>
      <c r="P97" s="83"/>
      <c r="Q97" s="83"/>
      <c r="R97" s="83"/>
      <c r="S97" s="83"/>
      <c r="T97" s="84"/>
      <c r="AT97" s="17" t="s">
        <v>164</v>
      </c>
      <c r="AU97" s="17" t="s">
        <v>113</v>
      </c>
    </row>
    <row r="98" s="13" customFormat="1">
      <c r="B98" s="247"/>
      <c r="C98" s="248"/>
      <c r="D98" s="233" t="s">
        <v>166</v>
      </c>
      <c r="E98" s="249" t="s">
        <v>19</v>
      </c>
      <c r="F98" s="250" t="s">
        <v>172</v>
      </c>
      <c r="G98" s="248"/>
      <c r="H98" s="249" t="s">
        <v>19</v>
      </c>
      <c r="I98" s="251"/>
      <c r="J98" s="248"/>
      <c r="K98" s="248"/>
      <c r="L98" s="252"/>
      <c r="M98" s="253"/>
      <c r="N98" s="254"/>
      <c r="O98" s="254"/>
      <c r="P98" s="254"/>
      <c r="Q98" s="254"/>
      <c r="R98" s="254"/>
      <c r="S98" s="254"/>
      <c r="T98" s="255"/>
      <c r="AT98" s="256" t="s">
        <v>166</v>
      </c>
      <c r="AU98" s="256" t="s">
        <v>113</v>
      </c>
      <c r="AV98" s="13" t="s">
        <v>80</v>
      </c>
      <c r="AW98" s="13" t="s">
        <v>33</v>
      </c>
      <c r="AX98" s="13" t="s">
        <v>72</v>
      </c>
      <c r="AY98" s="256" t="s">
        <v>153</v>
      </c>
    </row>
    <row r="99" s="12" customFormat="1">
      <c r="B99" s="236"/>
      <c r="C99" s="237"/>
      <c r="D99" s="233" t="s">
        <v>166</v>
      </c>
      <c r="E99" s="238" t="s">
        <v>19</v>
      </c>
      <c r="F99" s="239" t="s">
        <v>173</v>
      </c>
      <c r="G99" s="237"/>
      <c r="H99" s="240">
        <v>54.899999999999999</v>
      </c>
      <c r="I99" s="241"/>
      <c r="J99" s="237"/>
      <c r="K99" s="237"/>
      <c r="L99" s="242"/>
      <c r="M99" s="243"/>
      <c r="N99" s="244"/>
      <c r="O99" s="244"/>
      <c r="P99" s="244"/>
      <c r="Q99" s="244"/>
      <c r="R99" s="244"/>
      <c r="S99" s="244"/>
      <c r="T99" s="245"/>
      <c r="AT99" s="246" t="s">
        <v>166</v>
      </c>
      <c r="AU99" s="246" t="s">
        <v>113</v>
      </c>
      <c r="AV99" s="12" t="s">
        <v>82</v>
      </c>
      <c r="AW99" s="12" t="s">
        <v>33</v>
      </c>
      <c r="AX99" s="12" t="s">
        <v>72</v>
      </c>
      <c r="AY99" s="246" t="s">
        <v>153</v>
      </c>
    </row>
    <row r="100" s="1" customFormat="1" ht="54" customHeight="1">
      <c r="B100" s="38"/>
      <c r="C100" s="220" t="s">
        <v>113</v>
      </c>
      <c r="D100" s="220" t="s">
        <v>157</v>
      </c>
      <c r="E100" s="221" t="s">
        <v>174</v>
      </c>
      <c r="F100" s="222" t="s">
        <v>175</v>
      </c>
      <c r="G100" s="223" t="s">
        <v>160</v>
      </c>
      <c r="H100" s="224">
        <v>64</v>
      </c>
      <c r="I100" s="225"/>
      <c r="J100" s="226">
        <f>ROUND(I100*H100,2)</f>
        <v>0</v>
      </c>
      <c r="K100" s="222" t="s">
        <v>161</v>
      </c>
      <c r="L100" s="43"/>
      <c r="M100" s="227" t="s">
        <v>19</v>
      </c>
      <c r="N100" s="228" t="s">
        <v>43</v>
      </c>
      <c r="O100" s="83"/>
      <c r="P100" s="229">
        <f>O100*H100</f>
        <v>0</v>
      </c>
      <c r="Q100" s="229">
        <v>0</v>
      </c>
      <c r="R100" s="229">
        <f>Q100*H100</f>
        <v>0</v>
      </c>
      <c r="S100" s="229">
        <v>0.23999999999999999</v>
      </c>
      <c r="T100" s="230">
        <f>S100*H100</f>
        <v>15.359999999999999</v>
      </c>
      <c r="AR100" s="231" t="s">
        <v>162</v>
      </c>
      <c r="AT100" s="231" t="s">
        <v>157</v>
      </c>
      <c r="AU100" s="231" t="s">
        <v>113</v>
      </c>
      <c r="AY100" s="17" t="s">
        <v>153</v>
      </c>
      <c r="BE100" s="232">
        <f>IF(N100="základní",J100,0)</f>
        <v>0</v>
      </c>
      <c r="BF100" s="232">
        <f>IF(N100="snížená",J100,0)</f>
        <v>0</v>
      </c>
      <c r="BG100" s="232">
        <f>IF(N100="zákl. přenesená",J100,0)</f>
        <v>0</v>
      </c>
      <c r="BH100" s="232">
        <f>IF(N100="sníž. přenesená",J100,0)</f>
        <v>0</v>
      </c>
      <c r="BI100" s="232">
        <f>IF(N100="nulová",J100,0)</f>
        <v>0</v>
      </c>
      <c r="BJ100" s="17" t="s">
        <v>80</v>
      </c>
      <c r="BK100" s="232">
        <f>ROUND(I100*H100,2)</f>
        <v>0</v>
      </c>
      <c r="BL100" s="17" t="s">
        <v>162</v>
      </c>
      <c r="BM100" s="231" t="s">
        <v>176</v>
      </c>
    </row>
    <row r="101" s="1" customFormat="1">
      <c r="B101" s="38"/>
      <c r="C101" s="39"/>
      <c r="D101" s="233" t="s">
        <v>164</v>
      </c>
      <c r="E101" s="39"/>
      <c r="F101" s="234" t="s">
        <v>171</v>
      </c>
      <c r="G101" s="39"/>
      <c r="H101" s="39"/>
      <c r="I101" s="146"/>
      <c r="J101" s="39"/>
      <c r="K101" s="39"/>
      <c r="L101" s="43"/>
      <c r="M101" s="235"/>
      <c r="N101" s="83"/>
      <c r="O101" s="83"/>
      <c r="P101" s="83"/>
      <c r="Q101" s="83"/>
      <c r="R101" s="83"/>
      <c r="S101" s="83"/>
      <c r="T101" s="84"/>
      <c r="AT101" s="17" t="s">
        <v>164</v>
      </c>
      <c r="AU101" s="17" t="s">
        <v>113</v>
      </c>
    </row>
    <row r="102" s="12" customFormat="1">
      <c r="B102" s="236"/>
      <c r="C102" s="237"/>
      <c r="D102" s="233" t="s">
        <v>166</v>
      </c>
      <c r="E102" s="238" t="s">
        <v>19</v>
      </c>
      <c r="F102" s="239" t="s">
        <v>177</v>
      </c>
      <c r="G102" s="237"/>
      <c r="H102" s="240">
        <v>64</v>
      </c>
      <c r="I102" s="241"/>
      <c r="J102" s="237"/>
      <c r="K102" s="237"/>
      <c r="L102" s="242"/>
      <c r="M102" s="243"/>
      <c r="N102" s="244"/>
      <c r="O102" s="244"/>
      <c r="P102" s="244"/>
      <c r="Q102" s="244"/>
      <c r="R102" s="244"/>
      <c r="S102" s="244"/>
      <c r="T102" s="245"/>
      <c r="AT102" s="246" t="s">
        <v>166</v>
      </c>
      <c r="AU102" s="246" t="s">
        <v>113</v>
      </c>
      <c r="AV102" s="12" t="s">
        <v>82</v>
      </c>
      <c r="AW102" s="12" t="s">
        <v>33</v>
      </c>
      <c r="AX102" s="12" t="s">
        <v>72</v>
      </c>
      <c r="AY102" s="246" t="s">
        <v>153</v>
      </c>
    </row>
    <row r="103" s="1" customFormat="1" ht="43.2" customHeight="1">
      <c r="B103" s="38"/>
      <c r="C103" s="220" t="s">
        <v>162</v>
      </c>
      <c r="D103" s="220" t="s">
        <v>157</v>
      </c>
      <c r="E103" s="221" t="s">
        <v>178</v>
      </c>
      <c r="F103" s="222" t="s">
        <v>179</v>
      </c>
      <c r="G103" s="223" t="s">
        <v>180</v>
      </c>
      <c r="H103" s="224">
        <v>367.42000000000002</v>
      </c>
      <c r="I103" s="225"/>
      <c r="J103" s="226">
        <f>ROUND(I103*H103,2)</f>
        <v>0</v>
      </c>
      <c r="K103" s="222" t="s">
        <v>161</v>
      </c>
      <c r="L103" s="43"/>
      <c r="M103" s="227" t="s">
        <v>19</v>
      </c>
      <c r="N103" s="228" t="s">
        <v>43</v>
      </c>
      <c r="O103" s="83"/>
      <c r="P103" s="229">
        <f>O103*H103</f>
        <v>0</v>
      </c>
      <c r="Q103" s="229">
        <v>0</v>
      </c>
      <c r="R103" s="229">
        <f>Q103*H103</f>
        <v>0</v>
      </c>
      <c r="S103" s="229">
        <v>0.040000000000000001</v>
      </c>
      <c r="T103" s="230">
        <f>S103*H103</f>
        <v>14.696800000000001</v>
      </c>
      <c r="AR103" s="231" t="s">
        <v>162</v>
      </c>
      <c r="AT103" s="231" t="s">
        <v>157</v>
      </c>
      <c r="AU103" s="231" t="s">
        <v>113</v>
      </c>
      <c r="AY103" s="17" t="s">
        <v>153</v>
      </c>
      <c r="BE103" s="232">
        <f>IF(N103="základní",J103,0)</f>
        <v>0</v>
      </c>
      <c r="BF103" s="232">
        <f>IF(N103="snížená",J103,0)</f>
        <v>0</v>
      </c>
      <c r="BG103" s="232">
        <f>IF(N103="zákl. přenesená",J103,0)</f>
        <v>0</v>
      </c>
      <c r="BH103" s="232">
        <f>IF(N103="sníž. přenesená",J103,0)</f>
        <v>0</v>
      </c>
      <c r="BI103" s="232">
        <f>IF(N103="nulová",J103,0)</f>
        <v>0</v>
      </c>
      <c r="BJ103" s="17" t="s">
        <v>80</v>
      </c>
      <c r="BK103" s="232">
        <f>ROUND(I103*H103,2)</f>
        <v>0</v>
      </c>
      <c r="BL103" s="17" t="s">
        <v>162</v>
      </c>
      <c r="BM103" s="231" t="s">
        <v>181</v>
      </c>
    </row>
    <row r="104" s="1" customFormat="1">
      <c r="B104" s="38"/>
      <c r="C104" s="39"/>
      <c r="D104" s="233" t="s">
        <v>164</v>
      </c>
      <c r="E104" s="39"/>
      <c r="F104" s="234" t="s">
        <v>182</v>
      </c>
      <c r="G104" s="39"/>
      <c r="H104" s="39"/>
      <c r="I104" s="146"/>
      <c r="J104" s="39"/>
      <c r="K104" s="39"/>
      <c r="L104" s="43"/>
      <c r="M104" s="235"/>
      <c r="N104" s="83"/>
      <c r="O104" s="83"/>
      <c r="P104" s="83"/>
      <c r="Q104" s="83"/>
      <c r="R104" s="83"/>
      <c r="S104" s="83"/>
      <c r="T104" s="84"/>
      <c r="AT104" s="17" t="s">
        <v>164</v>
      </c>
      <c r="AU104" s="17" t="s">
        <v>113</v>
      </c>
    </row>
    <row r="105" s="13" customFormat="1">
      <c r="B105" s="247"/>
      <c r="C105" s="248"/>
      <c r="D105" s="233" t="s">
        <v>166</v>
      </c>
      <c r="E105" s="249" t="s">
        <v>19</v>
      </c>
      <c r="F105" s="250" t="s">
        <v>183</v>
      </c>
      <c r="G105" s="248"/>
      <c r="H105" s="249" t="s">
        <v>19</v>
      </c>
      <c r="I105" s="251"/>
      <c r="J105" s="248"/>
      <c r="K105" s="248"/>
      <c r="L105" s="252"/>
      <c r="M105" s="253"/>
      <c r="N105" s="254"/>
      <c r="O105" s="254"/>
      <c r="P105" s="254"/>
      <c r="Q105" s="254"/>
      <c r="R105" s="254"/>
      <c r="S105" s="254"/>
      <c r="T105" s="255"/>
      <c r="AT105" s="256" t="s">
        <v>166</v>
      </c>
      <c r="AU105" s="256" t="s">
        <v>113</v>
      </c>
      <c r="AV105" s="13" t="s">
        <v>80</v>
      </c>
      <c r="AW105" s="13" t="s">
        <v>33</v>
      </c>
      <c r="AX105" s="13" t="s">
        <v>72</v>
      </c>
      <c r="AY105" s="256" t="s">
        <v>153</v>
      </c>
    </row>
    <row r="106" s="12" customFormat="1">
      <c r="B106" s="236"/>
      <c r="C106" s="237"/>
      <c r="D106" s="233" t="s">
        <v>166</v>
      </c>
      <c r="E106" s="238" t="s">
        <v>19</v>
      </c>
      <c r="F106" s="239" t="s">
        <v>184</v>
      </c>
      <c r="G106" s="237"/>
      <c r="H106" s="240">
        <v>62.200000000000003</v>
      </c>
      <c r="I106" s="241"/>
      <c r="J106" s="237"/>
      <c r="K106" s="237"/>
      <c r="L106" s="242"/>
      <c r="M106" s="243"/>
      <c r="N106" s="244"/>
      <c r="O106" s="244"/>
      <c r="P106" s="244"/>
      <c r="Q106" s="244"/>
      <c r="R106" s="244"/>
      <c r="S106" s="244"/>
      <c r="T106" s="245"/>
      <c r="AT106" s="246" t="s">
        <v>166</v>
      </c>
      <c r="AU106" s="246" t="s">
        <v>113</v>
      </c>
      <c r="AV106" s="12" t="s">
        <v>82</v>
      </c>
      <c r="AW106" s="12" t="s">
        <v>33</v>
      </c>
      <c r="AX106" s="12" t="s">
        <v>72</v>
      </c>
      <c r="AY106" s="246" t="s">
        <v>153</v>
      </c>
    </row>
    <row r="107" s="12" customFormat="1">
      <c r="B107" s="236"/>
      <c r="C107" s="237"/>
      <c r="D107" s="233" t="s">
        <v>166</v>
      </c>
      <c r="E107" s="238" t="s">
        <v>19</v>
      </c>
      <c r="F107" s="239" t="s">
        <v>185</v>
      </c>
      <c r="G107" s="237"/>
      <c r="H107" s="240">
        <v>165.15000000000001</v>
      </c>
      <c r="I107" s="241"/>
      <c r="J107" s="237"/>
      <c r="K107" s="237"/>
      <c r="L107" s="242"/>
      <c r="M107" s="243"/>
      <c r="N107" s="244"/>
      <c r="O107" s="244"/>
      <c r="P107" s="244"/>
      <c r="Q107" s="244"/>
      <c r="R107" s="244"/>
      <c r="S107" s="244"/>
      <c r="T107" s="245"/>
      <c r="AT107" s="246" t="s">
        <v>166</v>
      </c>
      <c r="AU107" s="246" t="s">
        <v>113</v>
      </c>
      <c r="AV107" s="12" t="s">
        <v>82</v>
      </c>
      <c r="AW107" s="12" t="s">
        <v>33</v>
      </c>
      <c r="AX107" s="12" t="s">
        <v>72</v>
      </c>
      <c r="AY107" s="246" t="s">
        <v>153</v>
      </c>
    </row>
    <row r="108" s="12" customFormat="1">
      <c r="B108" s="236"/>
      <c r="C108" s="237"/>
      <c r="D108" s="233" t="s">
        <v>166</v>
      </c>
      <c r="E108" s="238" t="s">
        <v>19</v>
      </c>
      <c r="F108" s="239" t="s">
        <v>186</v>
      </c>
      <c r="G108" s="237"/>
      <c r="H108" s="240">
        <v>68.650000000000006</v>
      </c>
      <c r="I108" s="241"/>
      <c r="J108" s="237"/>
      <c r="K108" s="237"/>
      <c r="L108" s="242"/>
      <c r="M108" s="243"/>
      <c r="N108" s="244"/>
      <c r="O108" s="244"/>
      <c r="P108" s="244"/>
      <c r="Q108" s="244"/>
      <c r="R108" s="244"/>
      <c r="S108" s="244"/>
      <c r="T108" s="245"/>
      <c r="AT108" s="246" t="s">
        <v>166</v>
      </c>
      <c r="AU108" s="246" t="s">
        <v>113</v>
      </c>
      <c r="AV108" s="12" t="s">
        <v>82</v>
      </c>
      <c r="AW108" s="12" t="s">
        <v>33</v>
      </c>
      <c r="AX108" s="12" t="s">
        <v>72</v>
      </c>
      <c r="AY108" s="246" t="s">
        <v>153</v>
      </c>
    </row>
    <row r="109" s="12" customFormat="1">
      <c r="B109" s="236"/>
      <c r="C109" s="237"/>
      <c r="D109" s="233" t="s">
        <v>166</v>
      </c>
      <c r="E109" s="238" t="s">
        <v>19</v>
      </c>
      <c r="F109" s="239" t="s">
        <v>187</v>
      </c>
      <c r="G109" s="237"/>
      <c r="H109" s="240">
        <v>71.420000000000002</v>
      </c>
      <c r="I109" s="241"/>
      <c r="J109" s="237"/>
      <c r="K109" s="237"/>
      <c r="L109" s="242"/>
      <c r="M109" s="243"/>
      <c r="N109" s="244"/>
      <c r="O109" s="244"/>
      <c r="P109" s="244"/>
      <c r="Q109" s="244"/>
      <c r="R109" s="244"/>
      <c r="S109" s="244"/>
      <c r="T109" s="245"/>
      <c r="AT109" s="246" t="s">
        <v>166</v>
      </c>
      <c r="AU109" s="246" t="s">
        <v>113</v>
      </c>
      <c r="AV109" s="12" t="s">
        <v>82</v>
      </c>
      <c r="AW109" s="12" t="s">
        <v>33</v>
      </c>
      <c r="AX109" s="12" t="s">
        <v>72</v>
      </c>
      <c r="AY109" s="246" t="s">
        <v>153</v>
      </c>
    </row>
    <row r="110" s="11" customFormat="1" ht="20.88" customHeight="1">
      <c r="B110" s="204"/>
      <c r="C110" s="205"/>
      <c r="D110" s="206" t="s">
        <v>71</v>
      </c>
      <c r="E110" s="218" t="s">
        <v>188</v>
      </c>
      <c r="F110" s="218" t="s">
        <v>189</v>
      </c>
      <c r="G110" s="205"/>
      <c r="H110" s="205"/>
      <c r="I110" s="208"/>
      <c r="J110" s="219">
        <f>BK110</f>
        <v>0</v>
      </c>
      <c r="K110" s="205"/>
      <c r="L110" s="210"/>
      <c r="M110" s="211"/>
      <c r="N110" s="212"/>
      <c r="O110" s="212"/>
      <c r="P110" s="213">
        <f>SUM(P111:P126)</f>
        <v>0</v>
      </c>
      <c r="Q110" s="212"/>
      <c r="R110" s="213">
        <f>SUM(R111:R126)</f>
        <v>0</v>
      </c>
      <c r="S110" s="212"/>
      <c r="T110" s="214">
        <f>SUM(T111:T126)</f>
        <v>0</v>
      </c>
      <c r="AR110" s="215" t="s">
        <v>80</v>
      </c>
      <c r="AT110" s="216" t="s">
        <v>71</v>
      </c>
      <c r="AU110" s="216" t="s">
        <v>82</v>
      </c>
      <c r="AY110" s="215" t="s">
        <v>153</v>
      </c>
      <c r="BK110" s="217">
        <f>SUM(BK111:BK126)</f>
        <v>0</v>
      </c>
    </row>
    <row r="111" s="1" customFormat="1" ht="43.2" customHeight="1">
      <c r="B111" s="38"/>
      <c r="C111" s="220" t="s">
        <v>190</v>
      </c>
      <c r="D111" s="220" t="s">
        <v>157</v>
      </c>
      <c r="E111" s="221" t="s">
        <v>191</v>
      </c>
      <c r="F111" s="222" t="s">
        <v>192</v>
      </c>
      <c r="G111" s="223" t="s">
        <v>193</v>
      </c>
      <c r="H111" s="224">
        <v>524.5</v>
      </c>
      <c r="I111" s="225"/>
      <c r="J111" s="226">
        <f>ROUND(I111*H111,2)</f>
        <v>0</v>
      </c>
      <c r="K111" s="222" t="s">
        <v>161</v>
      </c>
      <c r="L111" s="43"/>
      <c r="M111" s="227" t="s">
        <v>19</v>
      </c>
      <c r="N111" s="228" t="s">
        <v>43</v>
      </c>
      <c r="O111" s="83"/>
      <c r="P111" s="229">
        <f>O111*H111</f>
        <v>0</v>
      </c>
      <c r="Q111" s="229">
        <v>0</v>
      </c>
      <c r="R111" s="229">
        <f>Q111*H111</f>
        <v>0</v>
      </c>
      <c r="S111" s="229">
        <v>0</v>
      </c>
      <c r="T111" s="230">
        <f>S111*H111</f>
        <v>0</v>
      </c>
      <c r="AR111" s="231" t="s">
        <v>162</v>
      </c>
      <c r="AT111" s="231" t="s">
        <v>157</v>
      </c>
      <c r="AU111" s="231" t="s">
        <v>113</v>
      </c>
      <c r="AY111" s="17" t="s">
        <v>153</v>
      </c>
      <c r="BE111" s="232">
        <f>IF(N111="základní",J111,0)</f>
        <v>0</v>
      </c>
      <c r="BF111" s="232">
        <f>IF(N111="snížená",J111,0)</f>
        <v>0</v>
      </c>
      <c r="BG111" s="232">
        <f>IF(N111="zákl. přenesená",J111,0)</f>
        <v>0</v>
      </c>
      <c r="BH111" s="232">
        <f>IF(N111="sníž. přenesená",J111,0)</f>
        <v>0</v>
      </c>
      <c r="BI111" s="232">
        <f>IF(N111="nulová",J111,0)</f>
        <v>0</v>
      </c>
      <c r="BJ111" s="17" t="s">
        <v>80</v>
      </c>
      <c r="BK111" s="232">
        <f>ROUND(I111*H111,2)</f>
        <v>0</v>
      </c>
      <c r="BL111" s="17" t="s">
        <v>162</v>
      </c>
      <c r="BM111" s="231" t="s">
        <v>194</v>
      </c>
    </row>
    <row r="112" s="1" customFormat="1">
      <c r="B112" s="38"/>
      <c r="C112" s="39"/>
      <c r="D112" s="233" t="s">
        <v>164</v>
      </c>
      <c r="E112" s="39"/>
      <c r="F112" s="234" t="s">
        <v>195</v>
      </c>
      <c r="G112" s="39"/>
      <c r="H112" s="39"/>
      <c r="I112" s="146"/>
      <c r="J112" s="39"/>
      <c r="K112" s="39"/>
      <c r="L112" s="43"/>
      <c r="M112" s="235"/>
      <c r="N112" s="83"/>
      <c r="O112" s="83"/>
      <c r="P112" s="83"/>
      <c r="Q112" s="83"/>
      <c r="R112" s="83"/>
      <c r="S112" s="83"/>
      <c r="T112" s="84"/>
      <c r="AT112" s="17" t="s">
        <v>164</v>
      </c>
      <c r="AU112" s="17" t="s">
        <v>113</v>
      </c>
    </row>
    <row r="113" s="12" customFormat="1">
      <c r="B113" s="236"/>
      <c r="C113" s="237"/>
      <c r="D113" s="233" t="s">
        <v>166</v>
      </c>
      <c r="E113" s="238" t="s">
        <v>19</v>
      </c>
      <c r="F113" s="239" t="s">
        <v>196</v>
      </c>
      <c r="G113" s="237"/>
      <c r="H113" s="240">
        <v>524.5</v>
      </c>
      <c r="I113" s="241"/>
      <c r="J113" s="237"/>
      <c r="K113" s="237"/>
      <c r="L113" s="242"/>
      <c r="M113" s="243"/>
      <c r="N113" s="244"/>
      <c r="O113" s="244"/>
      <c r="P113" s="244"/>
      <c r="Q113" s="244"/>
      <c r="R113" s="244"/>
      <c r="S113" s="244"/>
      <c r="T113" s="245"/>
      <c r="AT113" s="246" t="s">
        <v>166</v>
      </c>
      <c r="AU113" s="246" t="s">
        <v>113</v>
      </c>
      <c r="AV113" s="12" t="s">
        <v>82</v>
      </c>
      <c r="AW113" s="12" t="s">
        <v>33</v>
      </c>
      <c r="AX113" s="12" t="s">
        <v>72</v>
      </c>
      <c r="AY113" s="246" t="s">
        <v>153</v>
      </c>
    </row>
    <row r="114" s="1" customFormat="1" ht="54" customHeight="1">
      <c r="B114" s="38"/>
      <c r="C114" s="220" t="s">
        <v>197</v>
      </c>
      <c r="D114" s="220" t="s">
        <v>157</v>
      </c>
      <c r="E114" s="221" t="s">
        <v>198</v>
      </c>
      <c r="F114" s="222" t="s">
        <v>199</v>
      </c>
      <c r="G114" s="223" t="s">
        <v>193</v>
      </c>
      <c r="H114" s="224">
        <v>524.5</v>
      </c>
      <c r="I114" s="225"/>
      <c r="J114" s="226">
        <f>ROUND(I114*H114,2)</f>
        <v>0</v>
      </c>
      <c r="K114" s="222" t="s">
        <v>161</v>
      </c>
      <c r="L114" s="43"/>
      <c r="M114" s="227" t="s">
        <v>19</v>
      </c>
      <c r="N114" s="228" t="s">
        <v>43</v>
      </c>
      <c r="O114" s="83"/>
      <c r="P114" s="229">
        <f>O114*H114</f>
        <v>0</v>
      </c>
      <c r="Q114" s="229">
        <v>0</v>
      </c>
      <c r="R114" s="229">
        <f>Q114*H114</f>
        <v>0</v>
      </c>
      <c r="S114" s="229">
        <v>0</v>
      </c>
      <c r="T114" s="230">
        <f>S114*H114</f>
        <v>0</v>
      </c>
      <c r="AR114" s="231" t="s">
        <v>162</v>
      </c>
      <c r="AT114" s="231" t="s">
        <v>157</v>
      </c>
      <c r="AU114" s="231" t="s">
        <v>113</v>
      </c>
      <c r="AY114" s="17" t="s">
        <v>153</v>
      </c>
      <c r="BE114" s="232">
        <f>IF(N114="základní",J114,0)</f>
        <v>0</v>
      </c>
      <c r="BF114" s="232">
        <f>IF(N114="snížená",J114,0)</f>
        <v>0</v>
      </c>
      <c r="BG114" s="232">
        <f>IF(N114="zákl. přenesená",J114,0)</f>
        <v>0</v>
      </c>
      <c r="BH114" s="232">
        <f>IF(N114="sníž. přenesená",J114,0)</f>
        <v>0</v>
      </c>
      <c r="BI114" s="232">
        <f>IF(N114="nulová",J114,0)</f>
        <v>0</v>
      </c>
      <c r="BJ114" s="17" t="s">
        <v>80</v>
      </c>
      <c r="BK114" s="232">
        <f>ROUND(I114*H114,2)</f>
        <v>0</v>
      </c>
      <c r="BL114" s="17" t="s">
        <v>162</v>
      </c>
      <c r="BM114" s="231" t="s">
        <v>200</v>
      </c>
    </row>
    <row r="115" s="1" customFormat="1">
      <c r="B115" s="38"/>
      <c r="C115" s="39"/>
      <c r="D115" s="233" t="s">
        <v>164</v>
      </c>
      <c r="E115" s="39"/>
      <c r="F115" s="234" t="s">
        <v>195</v>
      </c>
      <c r="G115" s="39"/>
      <c r="H115" s="39"/>
      <c r="I115" s="146"/>
      <c r="J115" s="39"/>
      <c r="K115" s="39"/>
      <c r="L115" s="43"/>
      <c r="M115" s="235"/>
      <c r="N115" s="83"/>
      <c r="O115" s="83"/>
      <c r="P115" s="83"/>
      <c r="Q115" s="83"/>
      <c r="R115" s="83"/>
      <c r="S115" s="83"/>
      <c r="T115" s="84"/>
      <c r="AT115" s="17" t="s">
        <v>164</v>
      </c>
      <c r="AU115" s="17" t="s">
        <v>113</v>
      </c>
    </row>
    <row r="116" s="1" customFormat="1" ht="54" customHeight="1">
      <c r="B116" s="38"/>
      <c r="C116" s="220" t="s">
        <v>201</v>
      </c>
      <c r="D116" s="220" t="s">
        <v>157</v>
      </c>
      <c r="E116" s="221" t="s">
        <v>202</v>
      </c>
      <c r="F116" s="222" t="s">
        <v>203</v>
      </c>
      <c r="G116" s="223" t="s">
        <v>193</v>
      </c>
      <c r="H116" s="224">
        <v>524.5</v>
      </c>
      <c r="I116" s="225"/>
      <c r="J116" s="226">
        <f>ROUND(I116*H116,2)</f>
        <v>0</v>
      </c>
      <c r="K116" s="222" t="s">
        <v>161</v>
      </c>
      <c r="L116" s="43"/>
      <c r="M116" s="227" t="s">
        <v>19</v>
      </c>
      <c r="N116" s="228" t="s">
        <v>43</v>
      </c>
      <c r="O116" s="83"/>
      <c r="P116" s="229">
        <f>O116*H116</f>
        <v>0</v>
      </c>
      <c r="Q116" s="229">
        <v>0</v>
      </c>
      <c r="R116" s="229">
        <f>Q116*H116</f>
        <v>0</v>
      </c>
      <c r="S116" s="229">
        <v>0</v>
      </c>
      <c r="T116" s="230">
        <f>S116*H116</f>
        <v>0</v>
      </c>
      <c r="AR116" s="231" t="s">
        <v>162</v>
      </c>
      <c r="AT116" s="231" t="s">
        <v>157</v>
      </c>
      <c r="AU116" s="231" t="s">
        <v>113</v>
      </c>
      <c r="AY116" s="17" t="s">
        <v>153</v>
      </c>
      <c r="BE116" s="232">
        <f>IF(N116="základní",J116,0)</f>
        <v>0</v>
      </c>
      <c r="BF116" s="232">
        <f>IF(N116="snížená",J116,0)</f>
        <v>0</v>
      </c>
      <c r="BG116" s="232">
        <f>IF(N116="zákl. přenesená",J116,0)</f>
        <v>0</v>
      </c>
      <c r="BH116" s="232">
        <f>IF(N116="sníž. přenesená",J116,0)</f>
        <v>0</v>
      </c>
      <c r="BI116" s="232">
        <f>IF(N116="nulová",J116,0)</f>
        <v>0</v>
      </c>
      <c r="BJ116" s="17" t="s">
        <v>80</v>
      </c>
      <c r="BK116" s="232">
        <f>ROUND(I116*H116,2)</f>
        <v>0</v>
      </c>
      <c r="BL116" s="17" t="s">
        <v>162</v>
      </c>
      <c r="BM116" s="231" t="s">
        <v>204</v>
      </c>
    </row>
    <row r="117" s="1" customFormat="1">
      <c r="B117" s="38"/>
      <c r="C117" s="39"/>
      <c r="D117" s="233" t="s">
        <v>164</v>
      </c>
      <c r="E117" s="39"/>
      <c r="F117" s="234" t="s">
        <v>205</v>
      </c>
      <c r="G117" s="39"/>
      <c r="H117" s="39"/>
      <c r="I117" s="146"/>
      <c r="J117" s="39"/>
      <c r="K117" s="39"/>
      <c r="L117" s="43"/>
      <c r="M117" s="235"/>
      <c r="N117" s="83"/>
      <c r="O117" s="83"/>
      <c r="P117" s="83"/>
      <c r="Q117" s="83"/>
      <c r="R117" s="83"/>
      <c r="S117" s="83"/>
      <c r="T117" s="84"/>
      <c r="AT117" s="17" t="s">
        <v>164</v>
      </c>
      <c r="AU117" s="17" t="s">
        <v>113</v>
      </c>
    </row>
    <row r="118" s="12" customFormat="1">
      <c r="B118" s="236"/>
      <c r="C118" s="237"/>
      <c r="D118" s="233" t="s">
        <v>166</v>
      </c>
      <c r="E118" s="238" t="s">
        <v>19</v>
      </c>
      <c r="F118" s="239" t="s">
        <v>206</v>
      </c>
      <c r="G118" s="237"/>
      <c r="H118" s="240">
        <v>524.5</v>
      </c>
      <c r="I118" s="241"/>
      <c r="J118" s="237"/>
      <c r="K118" s="237"/>
      <c r="L118" s="242"/>
      <c r="M118" s="243"/>
      <c r="N118" s="244"/>
      <c r="O118" s="244"/>
      <c r="P118" s="244"/>
      <c r="Q118" s="244"/>
      <c r="R118" s="244"/>
      <c r="S118" s="244"/>
      <c r="T118" s="245"/>
      <c r="AT118" s="246" t="s">
        <v>166</v>
      </c>
      <c r="AU118" s="246" t="s">
        <v>113</v>
      </c>
      <c r="AV118" s="12" t="s">
        <v>82</v>
      </c>
      <c r="AW118" s="12" t="s">
        <v>33</v>
      </c>
      <c r="AX118" s="12" t="s">
        <v>72</v>
      </c>
      <c r="AY118" s="246" t="s">
        <v>153</v>
      </c>
    </row>
    <row r="119" s="1" customFormat="1" ht="64.8" customHeight="1">
      <c r="B119" s="38"/>
      <c r="C119" s="220" t="s">
        <v>207</v>
      </c>
      <c r="D119" s="220" t="s">
        <v>157</v>
      </c>
      <c r="E119" s="221" t="s">
        <v>208</v>
      </c>
      <c r="F119" s="222" t="s">
        <v>209</v>
      </c>
      <c r="G119" s="223" t="s">
        <v>193</v>
      </c>
      <c r="H119" s="224">
        <v>2622.5</v>
      </c>
      <c r="I119" s="225"/>
      <c r="J119" s="226">
        <f>ROUND(I119*H119,2)</f>
        <v>0</v>
      </c>
      <c r="K119" s="222" t="s">
        <v>161</v>
      </c>
      <c r="L119" s="43"/>
      <c r="M119" s="227" t="s">
        <v>19</v>
      </c>
      <c r="N119" s="228" t="s">
        <v>43</v>
      </c>
      <c r="O119" s="83"/>
      <c r="P119" s="229">
        <f>O119*H119</f>
        <v>0</v>
      </c>
      <c r="Q119" s="229">
        <v>0</v>
      </c>
      <c r="R119" s="229">
        <f>Q119*H119</f>
        <v>0</v>
      </c>
      <c r="S119" s="229">
        <v>0</v>
      </c>
      <c r="T119" s="230">
        <f>S119*H119</f>
        <v>0</v>
      </c>
      <c r="AR119" s="231" t="s">
        <v>162</v>
      </c>
      <c r="AT119" s="231" t="s">
        <v>157</v>
      </c>
      <c r="AU119" s="231" t="s">
        <v>113</v>
      </c>
      <c r="AY119" s="17" t="s">
        <v>153</v>
      </c>
      <c r="BE119" s="232">
        <f>IF(N119="základní",J119,0)</f>
        <v>0</v>
      </c>
      <c r="BF119" s="232">
        <f>IF(N119="snížená",J119,0)</f>
        <v>0</v>
      </c>
      <c r="BG119" s="232">
        <f>IF(N119="zákl. přenesená",J119,0)</f>
        <v>0</v>
      </c>
      <c r="BH119" s="232">
        <f>IF(N119="sníž. přenesená",J119,0)</f>
        <v>0</v>
      </c>
      <c r="BI119" s="232">
        <f>IF(N119="nulová",J119,0)</f>
        <v>0</v>
      </c>
      <c r="BJ119" s="17" t="s">
        <v>80</v>
      </c>
      <c r="BK119" s="232">
        <f>ROUND(I119*H119,2)</f>
        <v>0</v>
      </c>
      <c r="BL119" s="17" t="s">
        <v>162</v>
      </c>
      <c r="BM119" s="231" t="s">
        <v>210</v>
      </c>
    </row>
    <row r="120" s="1" customFormat="1">
      <c r="B120" s="38"/>
      <c r="C120" s="39"/>
      <c r="D120" s="233" t="s">
        <v>164</v>
      </c>
      <c r="E120" s="39"/>
      <c r="F120" s="234" t="s">
        <v>205</v>
      </c>
      <c r="G120" s="39"/>
      <c r="H120" s="39"/>
      <c r="I120" s="146"/>
      <c r="J120" s="39"/>
      <c r="K120" s="39"/>
      <c r="L120" s="43"/>
      <c r="M120" s="235"/>
      <c r="N120" s="83"/>
      <c r="O120" s="83"/>
      <c r="P120" s="83"/>
      <c r="Q120" s="83"/>
      <c r="R120" s="83"/>
      <c r="S120" s="83"/>
      <c r="T120" s="84"/>
      <c r="AT120" s="17" t="s">
        <v>164</v>
      </c>
      <c r="AU120" s="17" t="s">
        <v>113</v>
      </c>
    </row>
    <row r="121" s="12" customFormat="1">
      <c r="B121" s="236"/>
      <c r="C121" s="237"/>
      <c r="D121" s="233" t="s">
        <v>166</v>
      </c>
      <c r="E121" s="237"/>
      <c r="F121" s="239" t="s">
        <v>211</v>
      </c>
      <c r="G121" s="237"/>
      <c r="H121" s="240">
        <v>2622.5</v>
      </c>
      <c r="I121" s="241"/>
      <c r="J121" s="237"/>
      <c r="K121" s="237"/>
      <c r="L121" s="242"/>
      <c r="M121" s="243"/>
      <c r="N121" s="244"/>
      <c r="O121" s="244"/>
      <c r="P121" s="244"/>
      <c r="Q121" s="244"/>
      <c r="R121" s="244"/>
      <c r="S121" s="244"/>
      <c r="T121" s="245"/>
      <c r="AT121" s="246" t="s">
        <v>166</v>
      </c>
      <c r="AU121" s="246" t="s">
        <v>113</v>
      </c>
      <c r="AV121" s="12" t="s">
        <v>82</v>
      </c>
      <c r="AW121" s="12" t="s">
        <v>4</v>
      </c>
      <c r="AX121" s="12" t="s">
        <v>80</v>
      </c>
      <c r="AY121" s="246" t="s">
        <v>153</v>
      </c>
    </row>
    <row r="122" s="1" customFormat="1" ht="14.4" customHeight="1">
      <c r="B122" s="38"/>
      <c r="C122" s="220" t="s">
        <v>212</v>
      </c>
      <c r="D122" s="220" t="s">
        <v>157</v>
      </c>
      <c r="E122" s="221" t="s">
        <v>213</v>
      </c>
      <c r="F122" s="222" t="s">
        <v>214</v>
      </c>
      <c r="G122" s="223" t="s">
        <v>193</v>
      </c>
      <c r="H122" s="224">
        <v>524.5</v>
      </c>
      <c r="I122" s="225"/>
      <c r="J122" s="226">
        <f>ROUND(I122*H122,2)</f>
        <v>0</v>
      </c>
      <c r="K122" s="222" t="s">
        <v>161</v>
      </c>
      <c r="L122" s="43"/>
      <c r="M122" s="227" t="s">
        <v>19</v>
      </c>
      <c r="N122" s="228" t="s">
        <v>43</v>
      </c>
      <c r="O122" s="83"/>
      <c r="P122" s="229">
        <f>O122*H122</f>
        <v>0</v>
      </c>
      <c r="Q122" s="229">
        <v>0</v>
      </c>
      <c r="R122" s="229">
        <f>Q122*H122</f>
        <v>0</v>
      </c>
      <c r="S122" s="229">
        <v>0</v>
      </c>
      <c r="T122" s="230">
        <f>S122*H122</f>
        <v>0</v>
      </c>
      <c r="AR122" s="231" t="s">
        <v>162</v>
      </c>
      <c r="AT122" s="231" t="s">
        <v>157</v>
      </c>
      <c r="AU122" s="231" t="s">
        <v>113</v>
      </c>
      <c r="AY122" s="17" t="s">
        <v>153</v>
      </c>
      <c r="BE122" s="232">
        <f>IF(N122="základní",J122,0)</f>
        <v>0</v>
      </c>
      <c r="BF122" s="232">
        <f>IF(N122="snížená",J122,0)</f>
        <v>0</v>
      </c>
      <c r="BG122" s="232">
        <f>IF(N122="zákl. přenesená",J122,0)</f>
        <v>0</v>
      </c>
      <c r="BH122" s="232">
        <f>IF(N122="sníž. přenesená",J122,0)</f>
        <v>0</v>
      </c>
      <c r="BI122" s="232">
        <f>IF(N122="nulová",J122,0)</f>
        <v>0</v>
      </c>
      <c r="BJ122" s="17" t="s">
        <v>80</v>
      </c>
      <c r="BK122" s="232">
        <f>ROUND(I122*H122,2)</f>
        <v>0</v>
      </c>
      <c r="BL122" s="17" t="s">
        <v>162</v>
      </c>
      <c r="BM122" s="231" t="s">
        <v>215</v>
      </c>
    </row>
    <row r="123" s="1" customFormat="1">
      <c r="B123" s="38"/>
      <c r="C123" s="39"/>
      <c r="D123" s="233" t="s">
        <v>164</v>
      </c>
      <c r="E123" s="39"/>
      <c r="F123" s="257" t="s">
        <v>216</v>
      </c>
      <c r="G123" s="39"/>
      <c r="H123" s="39"/>
      <c r="I123" s="146"/>
      <c r="J123" s="39"/>
      <c r="K123" s="39"/>
      <c r="L123" s="43"/>
      <c r="M123" s="235"/>
      <c r="N123" s="83"/>
      <c r="O123" s="83"/>
      <c r="P123" s="83"/>
      <c r="Q123" s="83"/>
      <c r="R123" s="83"/>
      <c r="S123" s="83"/>
      <c r="T123" s="84"/>
      <c r="AT123" s="17" t="s">
        <v>164</v>
      </c>
      <c r="AU123" s="17" t="s">
        <v>113</v>
      </c>
    </row>
    <row r="124" s="1" customFormat="1" ht="43.2" customHeight="1">
      <c r="B124" s="38"/>
      <c r="C124" s="220" t="s">
        <v>217</v>
      </c>
      <c r="D124" s="220" t="s">
        <v>157</v>
      </c>
      <c r="E124" s="221" t="s">
        <v>218</v>
      </c>
      <c r="F124" s="222" t="s">
        <v>219</v>
      </c>
      <c r="G124" s="223" t="s">
        <v>220</v>
      </c>
      <c r="H124" s="224">
        <v>1049</v>
      </c>
      <c r="I124" s="225"/>
      <c r="J124" s="226">
        <f>ROUND(I124*H124,2)</f>
        <v>0</v>
      </c>
      <c r="K124" s="222" t="s">
        <v>161</v>
      </c>
      <c r="L124" s="43"/>
      <c r="M124" s="227" t="s">
        <v>19</v>
      </c>
      <c r="N124" s="228" t="s">
        <v>43</v>
      </c>
      <c r="O124" s="83"/>
      <c r="P124" s="229">
        <f>O124*H124</f>
        <v>0</v>
      </c>
      <c r="Q124" s="229">
        <v>0</v>
      </c>
      <c r="R124" s="229">
        <f>Q124*H124</f>
        <v>0</v>
      </c>
      <c r="S124" s="229">
        <v>0</v>
      </c>
      <c r="T124" s="230">
        <f>S124*H124</f>
        <v>0</v>
      </c>
      <c r="AR124" s="231" t="s">
        <v>162</v>
      </c>
      <c r="AT124" s="231" t="s">
        <v>157</v>
      </c>
      <c r="AU124" s="231" t="s">
        <v>113</v>
      </c>
      <c r="AY124" s="17" t="s">
        <v>153</v>
      </c>
      <c r="BE124" s="232">
        <f>IF(N124="základní",J124,0)</f>
        <v>0</v>
      </c>
      <c r="BF124" s="232">
        <f>IF(N124="snížená",J124,0)</f>
        <v>0</v>
      </c>
      <c r="BG124" s="232">
        <f>IF(N124="zákl. přenesená",J124,0)</f>
        <v>0</v>
      </c>
      <c r="BH124" s="232">
        <f>IF(N124="sníž. přenesená",J124,0)</f>
        <v>0</v>
      </c>
      <c r="BI124" s="232">
        <f>IF(N124="nulová",J124,0)</f>
        <v>0</v>
      </c>
      <c r="BJ124" s="17" t="s">
        <v>80</v>
      </c>
      <c r="BK124" s="232">
        <f>ROUND(I124*H124,2)</f>
        <v>0</v>
      </c>
      <c r="BL124" s="17" t="s">
        <v>162</v>
      </c>
      <c r="BM124" s="231" t="s">
        <v>221</v>
      </c>
    </row>
    <row r="125" s="1" customFormat="1">
      <c r="B125" s="38"/>
      <c r="C125" s="39"/>
      <c r="D125" s="233" t="s">
        <v>164</v>
      </c>
      <c r="E125" s="39"/>
      <c r="F125" s="234" t="s">
        <v>222</v>
      </c>
      <c r="G125" s="39"/>
      <c r="H125" s="39"/>
      <c r="I125" s="146"/>
      <c r="J125" s="39"/>
      <c r="K125" s="39"/>
      <c r="L125" s="43"/>
      <c r="M125" s="235"/>
      <c r="N125" s="83"/>
      <c r="O125" s="83"/>
      <c r="P125" s="83"/>
      <c r="Q125" s="83"/>
      <c r="R125" s="83"/>
      <c r="S125" s="83"/>
      <c r="T125" s="84"/>
      <c r="AT125" s="17" t="s">
        <v>164</v>
      </c>
      <c r="AU125" s="17" t="s">
        <v>113</v>
      </c>
    </row>
    <row r="126" s="12" customFormat="1">
      <c r="B126" s="236"/>
      <c r="C126" s="237"/>
      <c r="D126" s="233" t="s">
        <v>166</v>
      </c>
      <c r="E126" s="237"/>
      <c r="F126" s="239" t="s">
        <v>223</v>
      </c>
      <c r="G126" s="237"/>
      <c r="H126" s="240">
        <v>1049</v>
      </c>
      <c r="I126" s="241"/>
      <c r="J126" s="237"/>
      <c r="K126" s="237"/>
      <c r="L126" s="242"/>
      <c r="M126" s="243"/>
      <c r="N126" s="244"/>
      <c r="O126" s="244"/>
      <c r="P126" s="244"/>
      <c r="Q126" s="244"/>
      <c r="R126" s="244"/>
      <c r="S126" s="244"/>
      <c r="T126" s="245"/>
      <c r="AT126" s="246" t="s">
        <v>166</v>
      </c>
      <c r="AU126" s="246" t="s">
        <v>113</v>
      </c>
      <c r="AV126" s="12" t="s">
        <v>82</v>
      </c>
      <c r="AW126" s="12" t="s">
        <v>4</v>
      </c>
      <c r="AX126" s="12" t="s">
        <v>80</v>
      </c>
      <c r="AY126" s="246" t="s">
        <v>153</v>
      </c>
    </row>
    <row r="127" s="11" customFormat="1" ht="20.88" customHeight="1">
      <c r="B127" s="204"/>
      <c r="C127" s="205"/>
      <c r="D127" s="206" t="s">
        <v>71</v>
      </c>
      <c r="E127" s="218" t="s">
        <v>224</v>
      </c>
      <c r="F127" s="218" t="s">
        <v>225</v>
      </c>
      <c r="G127" s="205"/>
      <c r="H127" s="205"/>
      <c r="I127" s="208"/>
      <c r="J127" s="219">
        <f>BK127</f>
        <v>0</v>
      </c>
      <c r="K127" s="205"/>
      <c r="L127" s="210"/>
      <c r="M127" s="211"/>
      <c r="N127" s="212"/>
      <c r="O127" s="212"/>
      <c r="P127" s="213">
        <f>SUM(P128:P133)</f>
        <v>0</v>
      </c>
      <c r="Q127" s="212"/>
      <c r="R127" s="213">
        <f>SUM(R128:R133)</f>
        <v>0</v>
      </c>
      <c r="S127" s="212"/>
      <c r="T127" s="214">
        <f>SUM(T128:T133)</f>
        <v>0</v>
      </c>
      <c r="AR127" s="215" t="s">
        <v>80</v>
      </c>
      <c r="AT127" s="216" t="s">
        <v>71</v>
      </c>
      <c r="AU127" s="216" t="s">
        <v>82</v>
      </c>
      <c r="AY127" s="215" t="s">
        <v>153</v>
      </c>
      <c r="BK127" s="217">
        <f>SUM(BK128:BK133)</f>
        <v>0</v>
      </c>
    </row>
    <row r="128" s="1" customFormat="1" ht="43.2" customHeight="1">
      <c r="B128" s="38"/>
      <c r="C128" s="220" t="s">
        <v>155</v>
      </c>
      <c r="D128" s="220" t="s">
        <v>157</v>
      </c>
      <c r="E128" s="221" t="s">
        <v>226</v>
      </c>
      <c r="F128" s="222" t="s">
        <v>227</v>
      </c>
      <c r="G128" s="223" t="s">
        <v>193</v>
      </c>
      <c r="H128" s="224">
        <v>93.765000000000001</v>
      </c>
      <c r="I128" s="225"/>
      <c r="J128" s="226">
        <f>ROUND(I128*H128,2)</f>
        <v>0</v>
      </c>
      <c r="K128" s="222" t="s">
        <v>161</v>
      </c>
      <c r="L128" s="43"/>
      <c r="M128" s="227" t="s">
        <v>19</v>
      </c>
      <c r="N128" s="228" t="s">
        <v>43</v>
      </c>
      <c r="O128" s="83"/>
      <c r="P128" s="229">
        <f>O128*H128</f>
        <v>0</v>
      </c>
      <c r="Q128" s="229">
        <v>0</v>
      </c>
      <c r="R128" s="229">
        <f>Q128*H128</f>
        <v>0</v>
      </c>
      <c r="S128" s="229">
        <v>0</v>
      </c>
      <c r="T128" s="230">
        <f>S128*H128</f>
        <v>0</v>
      </c>
      <c r="AR128" s="231" t="s">
        <v>162</v>
      </c>
      <c r="AT128" s="231" t="s">
        <v>157</v>
      </c>
      <c r="AU128" s="231" t="s">
        <v>113</v>
      </c>
      <c r="AY128" s="17" t="s">
        <v>153</v>
      </c>
      <c r="BE128" s="232">
        <f>IF(N128="základní",J128,0)</f>
        <v>0</v>
      </c>
      <c r="BF128" s="232">
        <f>IF(N128="snížená",J128,0)</f>
        <v>0</v>
      </c>
      <c r="BG128" s="232">
        <f>IF(N128="zákl. přenesená",J128,0)</f>
        <v>0</v>
      </c>
      <c r="BH128" s="232">
        <f>IF(N128="sníž. přenesená",J128,0)</f>
        <v>0</v>
      </c>
      <c r="BI128" s="232">
        <f>IF(N128="nulová",J128,0)</f>
        <v>0</v>
      </c>
      <c r="BJ128" s="17" t="s">
        <v>80</v>
      </c>
      <c r="BK128" s="232">
        <f>ROUND(I128*H128,2)</f>
        <v>0</v>
      </c>
      <c r="BL128" s="17" t="s">
        <v>162</v>
      </c>
      <c r="BM128" s="231" t="s">
        <v>228</v>
      </c>
    </row>
    <row r="129" s="1" customFormat="1">
      <c r="B129" s="38"/>
      <c r="C129" s="39"/>
      <c r="D129" s="233" t="s">
        <v>164</v>
      </c>
      <c r="E129" s="39"/>
      <c r="F129" s="234" t="s">
        <v>229</v>
      </c>
      <c r="G129" s="39"/>
      <c r="H129" s="39"/>
      <c r="I129" s="146"/>
      <c r="J129" s="39"/>
      <c r="K129" s="39"/>
      <c r="L129" s="43"/>
      <c r="M129" s="235"/>
      <c r="N129" s="83"/>
      <c r="O129" s="83"/>
      <c r="P129" s="83"/>
      <c r="Q129" s="83"/>
      <c r="R129" s="83"/>
      <c r="S129" s="83"/>
      <c r="T129" s="84"/>
      <c r="AT129" s="17" t="s">
        <v>164</v>
      </c>
      <c r="AU129" s="17" t="s">
        <v>113</v>
      </c>
    </row>
    <row r="130" s="12" customFormat="1">
      <c r="B130" s="236"/>
      <c r="C130" s="237"/>
      <c r="D130" s="233" t="s">
        <v>166</v>
      </c>
      <c r="E130" s="238" t="s">
        <v>19</v>
      </c>
      <c r="F130" s="239" t="s">
        <v>230</v>
      </c>
      <c r="G130" s="237"/>
      <c r="H130" s="240">
        <v>93.765000000000001</v>
      </c>
      <c r="I130" s="241"/>
      <c r="J130" s="237"/>
      <c r="K130" s="237"/>
      <c r="L130" s="242"/>
      <c r="M130" s="243"/>
      <c r="N130" s="244"/>
      <c r="O130" s="244"/>
      <c r="P130" s="244"/>
      <c r="Q130" s="244"/>
      <c r="R130" s="244"/>
      <c r="S130" s="244"/>
      <c r="T130" s="245"/>
      <c r="AT130" s="246" t="s">
        <v>166</v>
      </c>
      <c r="AU130" s="246" t="s">
        <v>113</v>
      </c>
      <c r="AV130" s="12" t="s">
        <v>82</v>
      </c>
      <c r="AW130" s="12" t="s">
        <v>33</v>
      </c>
      <c r="AX130" s="12" t="s">
        <v>72</v>
      </c>
      <c r="AY130" s="246" t="s">
        <v>153</v>
      </c>
    </row>
    <row r="131" s="1" customFormat="1" ht="21.6" customHeight="1">
      <c r="B131" s="38"/>
      <c r="C131" s="220" t="s">
        <v>188</v>
      </c>
      <c r="D131" s="220" t="s">
        <v>157</v>
      </c>
      <c r="E131" s="221" t="s">
        <v>231</v>
      </c>
      <c r="F131" s="222" t="s">
        <v>232</v>
      </c>
      <c r="G131" s="223" t="s">
        <v>160</v>
      </c>
      <c r="H131" s="224">
        <v>1415.8</v>
      </c>
      <c r="I131" s="225"/>
      <c r="J131" s="226">
        <f>ROUND(I131*H131,2)</f>
        <v>0</v>
      </c>
      <c r="K131" s="222" t="s">
        <v>161</v>
      </c>
      <c r="L131" s="43"/>
      <c r="M131" s="227" t="s">
        <v>19</v>
      </c>
      <c r="N131" s="228" t="s">
        <v>43</v>
      </c>
      <c r="O131" s="83"/>
      <c r="P131" s="229">
        <f>O131*H131</f>
        <v>0</v>
      </c>
      <c r="Q131" s="229">
        <v>0</v>
      </c>
      <c r="R131" s="229">
        <f>Q131*H131</f>
        <v>0</v>
      </c>
      <c r="S131" s="229">
        <v>0</v>
      </c>
      <c r="T131" s="230">
        <f>S131*H131</f>
        <v>0</v>
      </c>
      <c r="AR131" s="231" t="s">
        <v>162</v>
      </c>
      <c r="AT131" s="231" t="s">
        <v>157</v>
      </c>
      <c r="AU131" s="231" t="s">
        <v>113</v>
      </c>
      <c r="AY131" s="17" t="s">
        <v>153</v>
      </c>
      <c r="BE131" s="232">
        <f>IF(N131="základní",J131,0)</f>
        <v>0</v>
      </c>
      <c r="BF131" s="232">
        <f>IF(N131="snížená",J131,0)</f>
        <v>0</v>
      </c>
      <c r="BG131" s="232">
        <f>IF(N131="zákl. přenesená",J131,0)</f>
        <v>0</v>
      </c>
      <c r="BH131" s="232">
        <f>IF(N131="sníž. přenesená",J131,0)</f>
        <v>0</v>
      </c>
      <c r="BI131" s="232">
        <f>IF(N131="nulová",J131,0)</f>
        <v>0</v>
      </c>
      <c r="BJ131" s="17" t="s">
        <v>80</v>
      </c>
      <c r="BK131" s="232">
        <f>ROUND(I131*H131,2)</f>
        <v>0</v>
      </c>
      <c r="BL131" s="17" t="s">
        <v>162</v>
      </c>
      <c r="BM131" s="231" t="s">
        <v>233</v>
      </c>
    </row>
    <row r="132" s="1" customFormat="1">
      <c r="B132" s="38"/>
      <c r="C132" s="39"/>
      <c r="D132" s="233" t="s">
        <v>164</v>
      </c>
      <c r="E132" s="39"/>
      <c r="F132" s="234" t="s">
        <v>234</v>
      </c>
      <c r="G132" s="39"/>
      <c r="H132" s="39"/>
      <c r="I132" s="146"/>
      <c r="J132" s="39"/>
      <c r="K132" s="39"/>
      <c r="L132" s="43"/>
      <c r="M132" s="235"/>
      <c r="N132" s="83"/>
      <c r="O132" s="83"/>
      <c r="P132" s="83"/>
      <c r="Q132" s="83"/>
      <c r="R132" s="83"/>
      <c r="S132" s="83"/>
      <c r="T132" s="84"/>
      <c r="AT132" s="17" t="s">
        <v>164</v>
      </c>
      <c r="AU132" s="17" t="s">
        <v>113</v>
      </c>
    </row>
    <row r="133" s="12" customFormat="1">
      <c r="B133" s="236"/>
      <c r="C133" s="237"/>
      <c r="D133" s="233" t="s">
        <v>166</v>
      </c>
      <c r="E133" s="238" t="s">
        <v>19</v>
      </c>
      <c r="F133" s="239" t="s">
        <v>235</v>
      </c>
      <c r="G133" s="237"/>
      <c r="H133" s="240">
        <v>1415.8</v>
      </c>
      <c r="I133" s="241"/>
      <c r="J133" s="237"/>
      <c r="K133" s="237"/>
      <c r="L133" s="242"/>
      <c r="M133" s="243"/>
      <c r="N133" s="244"/>
      <c r="O133" s="244"/>
      <c r="P133" s="244"/>
      <c r="Q133" s="244"/>
      <c r="R133" s="244"/>
      <c r="S133" s="244"/>
      <c r="T133" s="245"/>
      <c r="AT133" s="246" t="s">
        <v>166</v>
      </c>
      <c r="AU133" s="246" t="s">
        <v>113</v>
      </c>
      <c r="AV133" s="12" t="s">
        <v>82</v>
      </c>
      <c r="AW133" s="12" t="s">
        <v>33</v>
      </c>
      <c r="AX133" s="12" t="s">
        <v>72</v>
      </c>
      <c r="AY133" s="246" t="s">
        <v>153</v>
      </c>
    </row>
    <row r="134" s="11" customFormat="1" ht="22.8" customHeight="1">
      <c r="B134" s="204"/>
      <c r="C134" s="205"/>
      <c r="D134" s="206" t="s">
        <v>71</v>
      </c>
      <c r="E134" s="218" t="s">
        <v>212</v>
      </c>
      <c r="F134" s="218" t="s">
        <v>236</v>
      </c>
      <c r="G134" s="205"/>
      <c r="H134" s="205"/>
      <c r="I134" s="208"/>
      <c r="J134" s="219">
        <f>BK134</f>
        <v>0</v>
      </c>
      <c r="K134" s="205"/>
      <c r="L134" s="210"/>
      <c r="M134" s="211"/>
      <c r="N134" s="212"/>
      <c r="O134" s="212"/>
      <c r="P134" s="213">
        <f>P135</f>
        <v>0</v>
      </c>
      <c r="Q134" s="212"/>
      <c r="R134" s="213">
        <f>R135</f>
        <v>0</v>
      </c>
      <c r="S134" s="212"/>
      <c r="T134" s="214">
        <f>T135</f>
        <v>30.520251999999999</v>
      </c>
      <c r="AR134" s="215" t="s">
        <v>80</v>
      </c>
      <c r="AT134" s="216" t="s">
        <v>71</v>
      </c>
      <c r="AU134" s="216" t="s">
        <v>80</v>
      </c>
      <c r="AY134" s="215" t="s">
        <v>153</v>
      </c>
      <c r="BK134" s="217">
        <f>BK135</f>
        <v>0</v>
      </c>
    </row>
    <row r="135" s="11" customFormat="1" ht="20.88" customHeight="1">
      <c r="B135" s="204"/>
      <c r="C135" s="205"/>
      <c r="D135" s="206" t="s">
        <v>71</v>
      </c>
      <c r="E135" s="218" t="s">
        <v>237</v>
      </c>
      <c r="F135" s="218" t="s">
        <v>238</v>
      </c>
      <c r="G135" s="205"/>
      <c r="H135" s="205"/>
      <c r="I135" s="208"/>
      <c r="J135" s="219">
        <f>BK135</f>
        <v>0</v>
      </c>
      <c r="K135" s="205"/>
      <c r="L135" s="210"/>
      <c r="M135" s="211"/>
      <c r="N135" s="212"/>
      <c r="O135" s="212"/>
      <c r="P135" s="213">
        <f>SUM(P136:P157)</f>
        <v>0</v>
      </c>
      <c r="Q135" s="212"/>
      <c r="R135" s="213">
        <f>SUM(R136:R157)</f>
        <v>0</v>
      </c>
      <c r="S135" s="212"/>
      <c r="T135" s="214">
        <f>SUM(T136:T157)</f>
        <v>30.520251999999999</v>
      </c>
      <c r="AR135" s="215" t="s">
        <v>80</v>
      </c>
      <c r="AT135" s="216" t="s">
        <v>71</v>
      </c>
      <c r="AU135" s="216" t="s">
        <v>82</v>
      </c>
      <c r="AY135" s="215" t="s">
        <v>153</v>
      </c>
      <c r="BK135" s="217">
        <f>SUM(BK136:BK157)</f>
        <v>0</v>
      </c>
    </row>
    <row r="136" s="1" customFormat="1" ht="14.4" customHeight="1">
      <c r="B136" s="38"/>
      <c r="C136" s="220" t="s">
        <v>239</v>
      </c>
      <c r="D136" s="220" t="s">
        <v>157</v>
      </c>
      <c r="E136" s="221" t="s">
        <v>240</v>
      </c>
      <c r="F136" s="222" t="s">
        <v>241</v>
      </c>
      <c r="G136" s="223" t="s">
        <v>193</v>
      </c>
      <c r="H136" s="224">
        <v>2.3959999999999999</v>
      </c>
      <c r="I136" s="225"/>
      <c r="J136" s="226">
        <f>ROUND(I136*H136,2)</f>
        <v>0</v>
      </c>
      <c r="K136" s="222" t="s">
        <v>161</v>
      </c>
      <c r="L136" s="43"/>
      <c r="M136" s="227" t="s">
        <v>19</v>
      </c>
      <c r="N136" s="228" t="s">
        <v>43</v>
      </c>
      <c r="O136" s="83"/>
      <c r="P136" s="229">
        <f>O136*H136</f>
        <v>0</v>
      </c>
      <c r="Q136" s="229">
        <v>0</v>
      </c>
      <c r="R136" s="229">
        <f>Q136*H136</f>
        <v>0</v>
      </c>
      <c r="S136" s="229">
        <v>2</v>
      </c>
      <c r="T136" s="230">
        <f>S136*H136</f>
        <v>4.7919999999999998</v>
      </c>
      <c r="AR136" s="231" t="s">
        <v>162</v>
      </c>
      <c r="AT136" s="231" t="s">
        <v>157</v>
      </c>
      <c r="AU136" s="231" t="s">
        <v>113</v>
      </c>
      <c r="AY136" s="17" t="s">
        <v>153</v>
      </c>
      <c r="BE136" s="232">
        <f>IF(N136="základní",J136,0)</f>
        <v>0</v>
      </c>
      <c r="BF136" s="232">
        <f>IF(N136="snížená",J136,0)</f>
        <v>0</v>
      </c>
      <c r="BG136" s="232">
        <f>IF(N136="zákl. přenesená",J136,0)</f>
        <v>0</v>
      </c>
      <c r="BH136" s="232">
        <f>IF(N136="sníž. přenesená",J136,0)</f>
        <v>0</v>
      </c>
      <c r="BI136" s="232">
        <f>IF(N136="nulová",J136,0)</f>
        <v>0</v>
      </c>
      <c r="BJ136" s="17" t="s">
        <v>80</v>
      </c>
      <c r="BK136" s="232">
        <f>ROUND(I136*H136,2)</f>
        <v>0</v>
      </c>
      <c r="BL136" s="17" t="s">
        <v>162</v>
      </c>
      <c r="BM136" s="231" t="s">
        <v>242</v>
      </c>
    </row>
    <row r="137" s="13" customFormat="1">
      <c r="B137" s="247"/>
      <c r="C137" s="248"/>
      <c r="D137" s="233" t="s">
        <v>166</v>
      </c>
      <c r="E137" s="249" t="s">
        <v>19</v>
      </c>
      <c r="F137" s="250" t="s">
        <v>243</v>
      </c>
      <c r="G137" s="248"/>
      <c r="H137" s="249" t="s">
        <v>19</v>
      </c>
      <c r="I137" s="251"/>
      <c r="J137" s="248"/>
      <c r="K137" s="248"/>
      <c r="L137" s="252"/>
      <c r="M137" s="253"/>
      <c r="N137" s="254"/>
      <c r="O137" s="254"/>
      <c r="P137" s="254"/>
      <c r="Q137" s="254"/>
      <c r="R137" s="254"/>
      <c r="S137" s="254"/>
      <c r="T137" s="255"/>
      <c r="AT137" s="256" t="s">
        <v>166</v>
      </c>
      <c r="AU137" s="256" t="s">
        <v>113</v>
      </c>
      <c r="AV137" s="13" t="s">
        <v>80</v>
      </c>
      <c r="AW137" s="13" t="s">
        <v>33</v>
      </c>
      <c r="AX137" s="13" t="s">
        <v>72</v>
      </c>
      <c r="AY137" s="256" t="s">
        <v>153</v>
      </c>
    </row>
    <row r="138" s="12" customFormat="1">
      <c r="B138" s="236"/>
      <c r="C138" s="237"/>
      <c r="D138" s="233" t="s">
        <v>166</v>
      </c>
      <c r="E138" s="238" t="s">
        <v>19</v>
      </c>
      <c r="F138" s="239" t="s">
        <v>244</v>
      </c>
      <c r="G138" s="237"/>
      <c r="H138" s="240">
        <v>2.3959999999999999</v>
      </c>
      <c r="I138" s="241"/>
      <c r="J138" s="237"/>
      <c r="K138" s="237"/>
      <c r="L138" s="242"/>
      <c r="M138" s="243"/>
      <c r="N138" s="244"/>
      <c r="O138" s="244"/>
      <c r="P138" s="244"/>
      <c r="Q138" s="244"/>
      <c r="R138" s="244"/>
      <c r="S138" s="244"/>
      <c r="T138" s="245"/>
      <c r="AT138" s="246" t="s">
        <v>166</v>
      </c>
      <c r="AU138" s="246" t="s">
        <v>113</v>
      </c>
      <c r="AV138" s="12" t="s">
        <v>82</v>
      </c>
      <c r="AW138" s="12" t="s">
        <v>33</v>
      </c>
      <c r="AX138" s="12" t="s">
        <v>72</v>
      </c>
      <c r="AY138" s="246" t="s">
        <v>153</v>
      </c>
    </row>
    <row r="139" s="1" customFormat="1" ht="21.6" customHeight="1">
      <c r="B139" s="38"/>
      <c r="C139" s="220" t="s">
        <v>245</v>
      </c>
      <c r="D139" s="220" t="s">
        <v>157</v>
      </c>
      <c r="E139" s="221" t="s">
        <v>246</v>
      </c>
      <c r="F139" s="222" t="s">
        <v>247</v>
      </c>
      <c r="G139" s="223" t="s">
        <v>180</v>
      </c>
      <c r="H139" s="224">
        <v>5</v>
      </c>
      <c r="I139" s="225"/>
      <c r="J139" s="226">
        <f>ROUND(I139*H139,2)</f>
        <v>0</v>
      </c>
      <c r="K139" s="222" t="s">
        <v>161</v>
      </c>
      <c r="L139" s="43"/>
      <c r="M139" s="227" t="s">
        <v>19</v>
      </c>
      <c r="N139" s="228" t="s">
        <v>43</v>
      </c>
      <c r="O139" s="83"/>
      <c r="P139" s="229">
        <f>O139*H139</f>
        <v>0</v>
      </c>
      <c r="Q139" s="229">
        <v>0</v>
      </c>
      <c r="R139" s="229">
        <f>Q139*H139</f>
        <v>0</v>
      </c>
      <c r="S139" s="229">
        <v>0.14399999999999999</v>
      </c>
      <c r="T139" s="230">
        <f>S139*H139</f>
        <v>0.71999999999999997</v>
      </c>
      <c r="AR139" s="231" t="s">
        <v>162</v>
      </c>
      <c r="AT139" s="231" t="s">
        <v>157</v>
      </c>
      <c r="AU139" s="231" t="s">
        <v>113</v>
      </c>
      <c r="AY139" s="17" t="s">
        <v>153</v>
      </c>
      <c r="BE139" s="232">
        <f>IF(N139="základní",J139,0)</f>
        <v>0</v>
      </c>
      <c r="BF139" s="232">
        <f>IF(N139="snížená",J139,0)</f>
        <v>0</v>
      </c>
      <c r="BG139" s="232">
        <f>IF(N139="zákl. přenesená",J139,0)</f>
        <v>0</v>
      </c>
      <c r="BH139" s="232">
        <f>IF(N139="sníž. přenesená",J139,0)</f>
        <v>0</v>
      </c>
      <c r="BI139" s="232">
        <f>IF(N139="nulová",J139,0)</f>
        <v>0</v>
      </c>
      <c r="BJ139" s="17" t="s">
        <v>80</v>
      </c>
      <c r="BK139" s="232">
        <f>ROUND(I139*H139,2)</f>
        <v>0</v>
      </c>
      <c r="BL139" s="17" t="s">
        <v>162</v>
      </c>
      <c r="BM139" s="231" t="s">
        <v>248</v>
      </c>
    </row>
    <row r="140" s="13" customFormat="1">
      <c r="B140" s="247"/>
      <c r="C140" s="248"/>
      <c r="D140" s="233" t="s">
        <v>166</v>
      </c>
      <c r="E140" s="249" t="s">
        <v>19</v>
      </c>
      <c r="F140" s="250" t="s">
        <v>249</v>
      </c>
      <c r="G140" s="248"/>
      <c r="H140" s="249" t="s">
        <v>19</v>
      </c>
      <c r="I140" s="251"/>
      <c r="J140" s="248"/>
      <c r="K140" s="248"/>
      <c r="L140" s="252"/>
      <c r="M140" s="253"/>
      <c r="N140" s="254"/>
      <c r="O140" s="254"/>
      <c r="P140" s="254"/>
      <c r="Q140" s="254"/>
      <c r="R140" s="254"/>
      <c r="S140" s="254"/>
      <c r="T140" s="255"/>
      <c r="AT140" s="256" t="s">
        <v>166</v>
      </c>
      <c r="AU140" s="256" t="s">
        <v>113</v>
      </c>
      <c r="AV140" s="13" t="s">
        <v>80</v>
      </c>
      <c r="AW140" s="13" t="s">
        <v>33</v>
      </c>
      <c r="AX140" s="13" t="s">
        <v>72</v>
      </c>
      <c r="AY140" s="256" t="s">
        <v>153</v>
      </c>
    </row>
    <row r="141" s="12" customFormat="1">
      <c r="B141" s="236"/>
      <c r="C141" s="237"/>
      <c r="D141" s="233" t="s">
        <v>166</v>
      </c>
      <c r="E141" s="238" t="s">
        <v>19</v>
      </c>
      <c r="F141" s="239" t="s">
        <v>250</v>
      </c>
      <c r="G141" s="237"/>
      <c r="H141" s="240">
        <v>5</v>
      </c>
      <c r="I141" s="241"/>
      <c r="J141" s="237"/>
      <c r="K141" s="237"/>
      <c r="L141" s="242"/>
      <c r="M141" s="243"/>
      <c r="N141" s="244"/>
      <c r="O141" s="244"/>
      <c r="P141" s="244"/>
      <c r="Q141" s="244"/>
      <c r="R141" s="244"/>
      <c r="S141" s="244"/>
      <c r="T141" s="245"/>
      <c r="AT141" s="246" t="s">
        <v>166</v>
      </c>
      <c r="AU141" s="246" t="s">
        <v>113</v>
      </c>
      <c r="AV141" s="12" t="s">
        <v>82</v>
      </c>
      <c r="AW141" s="12" t="s">
        <v>33</v>
      </c>
      <c r="AX141" s="12" t="s">
        <v>72</v>
      </c>
      <c r="AY141" s="246" t="s">
        <v>153</v>
      </c>
    </row>
    <row r="142" s="1" customFormat="1" ht="21.6" customHeight="1">
      <c r="B142" s="38"/>
      <c r="C142" s="220" t="s">
        <v>8</v>
      </c>
      <c r="D142" s="220" t="s">
        <v>157</v>
      </c>
      <c r="E142" s="221" t="s">
        <v>251</v>
      </c>
      <c r="F142" s="222" t="s">
        <v>252</v>
      </c>
      <c r="G142" s="223" t="s">
        <v>193</v>
      </c>
      <c r="H142" s="224">
        <v>2.1440000000000001</v>
      </c>
      <c r="I142" s="225"/>
      <c r="J142" s="226">
        <f>ROUND(I142*H142,2)</f>
        <v>0</v>
      </c>
      <c r="K142" s="222" t="s">
        <v>161</v>
      </c>
      <c r="L142" s="43"/>
      <c r="M142" s="227" t="s">
        <v>19</v>
      </c>
      <c r="N142" s="228" t="s">
        <v>43</v>
      </c>
      <c r="O142" s="83"/>
      <c r="P142" s="229">
        <f>O142*H142</f>
        <v>0</v>
      </c>
      <c r="Q142" s="229">
        <v>0</v>
      </c>
      <c r="R142" s="229">
        <f>Q142*H142</f>
        <v>0</v>
      </c>
      <c r="S142" s="229">
        <v>2.2000000000000002</v>
      </c>
      <c r="T142" s="230">
        <f>S142*H142</f>
        <v>4.716800000000001</v>
      </c>
      <c r="AR142" s="231" t="s">
        <v>162</v>
      </c>
      <c r="AT142" s="231" t="s">
        <v>157</v>
      </c>
      <c r="AU142" s="231" t="s">
        <v>113</v>
      </c>
      <c r="AY142" s="17" t="s">
        <v>153</v>
      </c>
      <c r="BE142" s="232">
        <f>IF(N142="základní",J142,0)</f>
        <v>0</v>
      </c>
      <c r="BF142" s="232">
        <f>IF(N142="snížená",J142,0)</f>
        <v>0</v>
      </c>
      <c r="BG142" s="232">
        <f>IF(N142="zákl. přenesená",J142,0)</f>
        <v>0</v>
      </c>
      <c r="BH142" s="232">
        <f>IF(N142="sníž. přenesená",J142,0)</f>
        <v>0</v>
      </c>
      <c r="BI142" s="232">
        <f>IF(N142="nulová",J142,0)</f>
        <v>0</v>
      </c>
      <c r="BJ142" s="17" t="s">
        <v>80</v>
      </c>
      <c r="BK142" s="232">
        <f>ROUND(I142*H142,2)</f>
        <v>0</v>
      </c>
      <c r="BL142" s="17" t="s">
        <v>162</v>
      </c>
      <c r="BM142" s="231" t="s">
        <v>253</v>
      </c>
    </row>
    <row r="143" s="13" customFormat="1">
      <c r="B143" s="247"/>
      <c r="C143" s="248"/>
      <c r="D143" s="233" t="s">
        <v>166</v>
      </c>
      <c r="E143" s="249" t="s">
        <v>19</v>
      </c>
      <c r="F143" s="250" t="s">
        <v>183</v>
      </c>
      <c r="G143" s="248"/>
      <c r="H143" s="249" t="s">
        <v>19</v>
      </c>
      <c r="I143" s="251"/>
      <c r="J143" s="248"/>
      <c r="K143" s="248"/>
      <c r="L143" s="252"/>
      <c r="M143" s="253"/>
      <c r="N143" s="254"/>
      <c r="O143" s="254"/>
      <c r="P143" s="254"/>
      <c r="Q143" s="254"/>
      <c r="R143" s="254"/>
      <c r="S143" s="254"/>
      <c r="T143" s="255"/>
      <c r="AT143" s="256" t="s">
        <v>166</v>
      </c>
      <c r="AU143" s="256" t="s">
        <v>113</v>
      </c>
      <c r="AV143" s="13" t="s">
        <v>80</v>
      </c>
      <c r="AW143" s="13" t="s">
        <v>33</v>
      </c>
      <c r="AX143" s="13" t="s">
        <v>72</v>
      </c>
      <c r="AY143" s="256" t="s">
        <v>153</v>
      </c>
    </row>
    <row r="144" s="12" customFormat="1">
      <c r="B144" s="236"/>
      <c r="C144" s="237"/>
      <c r="D144" s="233" t="s">
        <v>166</v>
      </c>
      <c r="E144" s="238" t="s">
        <v>19</v>
      </c>
      <c r="F144" s="239" t="s">
        <v>254</v>
      </c>
      <c r="G144" s="237"/>
      <c r="H144" s="240">
        <v>2.1440000000000001</v>
      </c>
      <c r="I144" s="241"/>
      <c r="J144" s="237"/>
      <c r="K144" s="237"/>
      <c r="L144" s="242"/>
      <c r="M144" s="243"/>
      <c r="N144" s="244"/>
      <c r="O144" s="244"/>
      <c r="P144" s="244"/>
      <c r="Q144" s="244"/>
      <c r="R144" s="244"/>
      <c r="S144" s="244"/>
      <c r="T144" s="245"/>
      <c r="AT144" s="246" t="s">
        <v>166</v>
      </c>
      <c r="AU144" s="246" t="s">
        <v>113</v>
      </c>
      <c r="AV144" s="12" t="s">
        <v>82</v>
      </c>
      <c r="AW144" s="12" t="s">
        <v>33</v>
      </c>
      <c r="AX144" s="12" t="s">
        <v>72</v>
      </c>
      <c r="AY144" s="246" t="s">
        <v>153</v>
      </c>
    </row>
    <row r="145" s="1" customFormat="1" ht="21.6" customHeight="1">
      <c r="B145" s="38"/>
      <c r="C145" s="220" t="s">
        <v>255</v>
      </c>
      <c r="D145" s="220" t="s">
        <v>157</v>
      </c>
      <c r="E145" s="221" t="s">
        <v>256</v>
      </c>
      <c r="F145" s="222" t="s">
        <v>257</v>
      </c>
      <c r="G145" s="223" t="s">
        <v>193</v>
      </c>
      <c r="H145" s="224">
        <v>7.5359999999999996</v>
      </c>
      <c r="I145" s="225"/>
      <c r="J145" s="226">
        <f>ROUND(I145*H145,2)</f>
        <v>0</v>
      </c>
      <c r="K145" s="222" t="s">
        <v>161</v>
      </c>
      <c r="L145" s="43"/>
      <c r="M145" s="227" t="s">
        <v>19</v>
      </c>
      <c r="N145" s="228" t="s">
        <v>43</v>
      </c>
      <c r="O145" s="83"/>
      <c r="P145" s="229">
        <f>O145*H145</f>
        <v>0</v>
      </c>
      <c r="Q145" s="229">
        <v>0</v>
      </c>
      <c r="R145" s="229">
        <f>Q145*H145</f>
        <v>0</v>
      </c>
      <c r="S145" s="229">
        <v>2.2000000000000002</v>
      </c>
      <c r="T145" s="230">
        <f>S145*H145</f>
        <v>16.5792</v>
      </c>
      <c r="AR145" s="231" t="s">
        <v>162</v>
      </c>
      <c r="AT145" s="231" t="s">
        <v>157</v>
      </c>
      <c r="AU145" s="231" t="s">
        <v>113</v>
      </c>
      <c r="AY145" s="17" t="s">
        <v>153</v>
      </c>
      <c r="BE145" s="232">
        <f>IF(N145="základní",J145,0)</f>
        <v>0</v>
      </c>
      <c r="BF145" s="232">
        <f>IF(N145="snížená",J145,0)</f>
        <v>0</v>
      </c>
      <c r="BG145" s="232">
        <f>IF(N145="zákl. přenesená",J145,0)</f>
        <v>0</v>
      </c>
      <c r="BH145" s="232">
        <f>IF(N145="sníž. přenesená",J145,0)</f>
        <v>0</v>
      </c>
      <c r="BI145" s="232">
        <f>IF(N145="nulová",J145,0)</f>
        <v>0</v>
      </c>
      <c r="BJ145" s="17" t="s">
        <v>80</v>
      </c>
      <c r="BK145" s="232">
        <f>ROUND(I145*H145,2)</f>
        <v>0</v>
      </c>
      <c r="BL145" s="17" t="s">
        <v>162</v>
      </c>
      <c r="BM145" s="231" t="s">
        <v>258</v>
      </c>
    </row>
    <row r="146" s="13" customFormat="1">
      <c r="B146" s="247"/>
      <c r="C146" s="248"/>
      <c r="D146" s="233" t="s">
        <v>166</v>
      </c>
      <c r="E146" s="249" t="s">
        <v>19</v>
      </c>
      <c r="F146" s="250" t="s">
        <v>183</v>
      </c>
      <c r="G146" s="248"/>
      <c r="H146" s="249" t="s">
        <v>19</v>
      </c>
      <c r="I146" s="251"/>
      <c r="J146" s="248"/>
      <c r="K146" s="248"/>
      <c r="L146" s="252"/>
      <c r="M146" s="253"/>
      <c r="N146" s="254"/>
      <c r="O146" s="254"/>
      <c r="P146" s="254"/>
      <c r="Q146" s="254"/>
      <c r="R146" s="254"/>
      <c r="S146" s="254"/>
      <c r="T146" s="255"/>
      <c r="AT146" s="256" t="s">
        <v>166</v>
      </c>
      <c r="AU146" s="256" t="s">
        <v>113</v>
      </c>
      <c r="AV146" s="13" t="s">
        <v>80</v>
      </c>
      <c r="AW146" s="13" t="s">
        <v>33</v>
      </c>
      <c r="AX146" s="13" t="s">
        <v>72</v>
      </c>
      <c r="AY146" s="256" t="s">
        <v>153</v>
      </c>
    </row>
    <row r="147" s="12" customFormat="1">
      <c r="B147" s="236"/>
      <c r="C147" s="237"/>
      <c r="D147" s="233" t="s">
        <v>166</v>
      </c>
      <c r="E147" s="238" t="s">
        <v>19</v>
      </c>
      <c r="F147" s="239" t="s">
        <v>259</v>
      </c>
      <c r="G147" s="237"/>
      <c r="H147" s="240">
        <v>7.5359999999999996</v>
      </c>
      <c r="I147" s="241"/>
      <c r="J147" s="237"/>
      <c r="K147" s="237"/>
      <c r="L147" s="242"/>
      <c r="M147" s="243"/>
      <c r="N147" s="244"/>
      <c r="O147" s="244"/>
      <c r="P147" s="244"/>
      <c r="Q147" s="244"/>
      <c r="R147" s="244"/>
      <c r="S147" s="244"/>
      <c r="T147" s="245"/>
      <c r="AT147" s="246" t="s">
        <v>166</v>
      </c>
      <c r="AU147" s="246" t="s">
        <v>113</v>
      </c>
      <c r="AV147" s="12" t="s">
        <v>82</v>
      </c>
      <c r="AW147" s="12" t="s">
        <v>33</v>
      </c>
      <c r="AX147" s="12" t="s">
        <v>72</v>
      </c>
      <c r="AY147" s="246" t="s">
        <v>153</v>
      </c>
    </row>
    <row r="148" s="1" customFormat="1" ht="32.4" customHeight="1">
      <c r="B148" s="38"/>
      <c r="C148" s="220" t="s">
        <v>260</v>
      </c>
      <c r="D148" s="220" t="s">
        <v>157</v>
      </c>
      <c r="E148" s="221" t="s">
        <v>261</v>
      </c>
      <c r="F148" s="222" t="s">
        <v>262</v>
      </c>
      <c r="G148" s="223" t="s">
        <v>263</v>
      </c>
      <c r="H148" s="224">
        <v>19</v>
      </c>
      <c r="I148" s="225"/>
      <c r="J148" s="226">
        <f>ROUND(I148*H148,2)</f>
        <v>0</v>
      </c>
      <c r="K148" s="222" t="s">
        <v>161</v>
      </c>
      <c r="L148" s="43"/>
      <c r="M148" s="227" t="s">
        <v>19</v>
      </c>
      <c r="N148" s="228" t="s">
        <v>43</v>
      </c>
      <c r="O148" s="83"/>
      <c r="P148" s="229">
        <f>O148*H148</f>
        <v>0</v>
      </c>
      <c r="Q148" s="229">
        <v>0</v>
      </c>
      <c r="R148" s="229">
        <f>Q148*H148</f>
        <v>0</v>
      </c>
      <c r="S148" s="229">
        <v>0.065699999999999995</v>
      </c>
      <c r="T148" s="230">
        <f>S148*H148</f>
        <v>1.2483</v>
      </c>
      <c r="AR148" s="231" t="s">
        <v>162</v>
      </c>
      <c r="AT148" s="231" t="s">
        <v>157</v>
      </c>
      <c r="AU148" s="231" t="s">
        <v>113</v>
      </c>
      <c r="AY148" s="17" t="s">
        <v>153</v>
      </c>
      <c r="BE148" s="232">
        <f>IF(N148="základní",J148,0)</f>
        <v>0</v>
      </c>
      <c r="BF148" s="232">
        <f>IF(N148="snížená",J148,0)</f>
        <v>0</v>
      </c>
      <c r="BG148" s="232">
        <f>IF(N148="zákl. přenesená",J148,0)</f>
        <v>0</v>
      </c>
      <c r="BH148" s="232">
        <f>IF(N148="sníž. přenesená",J148,0)</f>
        <v>0</v>
      </c>
      <c r="BI148" s="232">
        <f>IF(N148="nulová",J148,0)</f>
        <v>0</v>
      </c>
      <c r="BJ148" s="17" t="s">
        <v>80</v>
      </c>
      <c r="BK148" s="232">
        <f>ROUND(I148*H148,2)</f>
        <v>0</v>
      </c>
      <c r="BL148" s="17" t="s">
        <v>162</v>
      </c>
      <c r="BM148" s="231" t="s">
        <v>264</v>
      </c>
    </row>
    <row r="149" s="1" customFormat="1">
      <c r="B149" s="38"/>
      <c r="C149" s="39"/>
      <c r="D149" s="233" t="s">
        <v>164</v>
      </c>
      <c r="E149" s="39"/>
      <c r="F149" s="234" t="s">
        <v>265</v>
      </c>
      <c r="G149" s="39"/>
      <c r="H149" s="39"/>
      <c r="I149" s="146"/>
      <c r="J149" s="39"/>
      <c r="K149" s="39"/>
      <c r="L149" s="43"/>
      <c r="M149" s="235"/>
      <c r="N149" s="83"/>
      <c r="O149" s="83"/>
      <c r="P149" s="83"/>
      <c r="Q149" s="83"/>
      <c r="R149" s="83"/>
      <c r="S149" s="83"/>
      <c r="T149" s="84"/>
      <c r="AT149" s="17" t="s">
        <v>164</v>
      </c>
      <c r="AU149" s="17" t="s">
        <v>113</v>
      </c>
    </row>
    <row r="150" s="1" customFormat="1">
      <c r="B150" s="38"/>
      <c r="C150" s="39"/>
      <c r="D150" s="233" t="s">
        <v>266</v>
      </c>
      <c r="E150" s="39"/>
      <c r="F150" s="234" t="s">
        <v>267</v>
      </c>
      <c r="G150" s="39"/>
      <c r="H150" s="39"/>
      <c r="I150" s="146"/>
      <c r="J150" s="39"/>
      <c r="K150" s="39"/>
      <c r="L150" s="43"/>
      <c r="M150" s="235"/>
      <c r="N150" s="83"/>
      <c r="O150" s="83"/>
      <c r="P150" s="83"/>
      <c r="Q150" s="83"/>
      <c r="R150" s="83"/>
      <c r="S150" s="83"/>
      <c r="T150" s="84"/>
      <c r="AT150" s="17" t="s">
        <v>266</v>
      </c>
      <c r="AU150" s="17" t="s">
        <v>113</v>
      </c>
    </row>
    <row r="151" s="12" customFormat="1">
      <c r="B151" s="236"/>
      <c r="C151" s="237"/>
      <c r="D151" s="233" t="s">
        <v>166</v>
      </c>
      <c r="E151" s="238" t="s">
        <v>19</v>
      </c>
      <c r="F151" s="239" t="s">
        <v>268</v>
      </c>
      <c r="G151" s="237"/>
      <c r="H151" s="240">
        <v>19</v>
      </c>
      <c r="I151" s="241"/>
      <c r="J151" s="237"/>
      <c r="K151" s="237"/>
      <c r="L151" s="242"/>
      <c r="M151" s="243"/>
      <c r="N151" s="244"/>
      <c r="O151" s="244"/>
      <c r="P151" s="244"/>
      <c r="Q151" s="244"/>
      <c r="R151" s="244"/>
      <c r="S151" s="244"/>
      <c r="T151" s="245"/>
      <c r="AT151" s="246" t="s">
        <v>166</v>
      </c>
      <c r="AU151" s="246" t="s">
        <v>113</v>
      </c>
      <c r="AV151" s="12" t="s">
        <v>82</v>
      </c>
      <c r="AW151" s="12" t="s">
        <v>33</v>
      </c>
      <c r="AX151" s="12" t="s">
        <v>72</v>
      </c>
      <c r="AY151" s="246" t="s">
        <v>153</v>
      </c>
    </row>
    <row r="152" s="1" customFormat="1" ht="21.6" customHeight="1">
      <c r="B152" s="38"/>
      <c r="C152" s="220" t="s">
        <v>224</v>
      </c>
      <c r="D152" s="220" t="s">
        <v>157</v>
      </c>
      <c r="E152" s="221" t="s">
        <v>269</v>
      </c>
      <c r="F152" s="222" t="s">
        <v>270</v>
      </c>
      <c r="G152" s="223" t="s">
        <v>180</v>
      </c>
      <c r="H152" s="224">
        <v>23.399999999999999</v>
      </c>
      <c r="I152" s="225"/>
      <c r="J152" s="226">
        <f>ROUND(I152*H152,2)</f>
        <v>0</v>
      </c>
      <c r="K152" s="222" t="s">
        <v>161</v>
      </c>
      <c r="L152" s="43"/>
      <c r="M152" s="227" t="s">
        <v>19</v>
      </c>
      <c r="N152" s="228" t="s">
        <v>43</v>
      </c>
      <c r="O152" s="83"/>
      <c r="P152" s="229">
        <f>O152*H152</f>
        <v>0</v>
      </c>
      <c r="Q152" s="229">
        <v>0</v>
      </c>
      <c r="R152" s="229">
        <f>Q152*H152</f>
        <v>0</v>
      </c>
      <c r="S152" s="229">
        <v>0.00248</v>
      </c>
      <c r="T152" s="230">
        <f>S152*H152</f>
        <v>0.058031999999999993</v>
      </c>
      <c r="AR152" s="231" t="s">
        <v>162</v>
      </c>
      <c r="AT152" s="231" t="s">
        <v>157</v>
      </c>
      <c r="AU152" s="231" t="s">
        <v>113</v>
      </c>
      <c r="AY152" s="17" t="s">
        <v>153</v>
      </c>
      <c r="BE152" s="232">
        <f>IF(N152="základní",J152,0)</f>
        <v>0</v>
      </c>
      <c r="BF152" s="232">
        <f>IF(N152="snížená",J152,0)</f>
        <v>0</v>
      </c>
      <c r="BG152" s="232">
        <f>IF(N152="zákl. přenesená",J152,0)</f>
        <v>0</v>
      </c>
      <c r="BH152" s="232">
        <f>IF(N152="sníž. přenesená",J152,0)</f>
        <v>0</v>
      </c>
      <c r="BI152" s="232">
        <f>IF(N152="nulová",J152,0)</f>
        <v>0</v>
      </c>
      <c r="BJ152" s="17" t="s">
        <v>80</v>
      </c>
      <c r="BK152" s="232">
        <f>ROUND(I152*H152,2)</f>
        <v>0</v>
      </c>
      <c r="BL152" s="17" t="s">
        <v>162</v>
      </c>
      <c r="BM152" s="231" t="s">
        <v>271</v>
      </c>
    </row>
    <row r="153" s="1" customFormat="1">
      <c r="B153" s="38"/>
      <c r="C153" s="39"/>
      <c r="D153" s="233" t="s">
        <v>164</v>
      </c>
      <c r="E153" s="39"/>
      <c r="F153" s="234" t="s">
        <v>272</v>
      </c>
      <c r="G153" s="39"/>
      <c r="H153" s="39"/>
      <c r="I153" s="146"/>
      <c r="J153" s="39"/>
      <c r="K153" s="39"/>
      <c r="L153" s="43"/>
      <c r="M153" s="235"/>
      <c r="N153" s="83"/>
      <c r="O153" s="83"/>
      <c r="P153" s="83"/>
      <c r="Q153" s="83"/>
      <c r="R153" s="83"/>
      <c r="S153" s="83"/>
      <c r="T153" s="84"/>
      <c r="AT153" s="17" t="s">
        <v>164</v>
      </c>
      <c r="AU153" s="17" t="s">
        <v>113</v>
      </c>
    </row>
    <row r="154" s="1" customFormat="1">
      <c r="B154" s="38"/>
      <c r="C154" s="39"/>
      <c r="D154" s="233" t="s">
        <v>266</v>
      </c>
      <c r="E154" s="39"/>
      <c r="F154" s="234" t="s">
        <v>273</v>
      </c>
      <c r="G154" s="39"/>
      <c r="H154" s="39"/>
      <c r="I154" s="146"/>
      <c r="J154" s="39"/>
      <c r="K154" s="39"/>
      <c r="L154" s="43"/>
      <c r="M154" s="235"/>
      <c r="N154" s="83"/>
      <c r="O154" s="83"/>
      <c r="P154" s="83"/>
      <c r="Q154" s="83"/>
      <c r="R154" s="83"/>
      <c r="S154" s="83"/>
      <c r="T154" s="84"/>
      <c r="AT154" s="17" t="s">
        <v>266</v>
      </c>
      <c r="AU154" s="17" t="s">
        <v>113</v>
      </c>
    </row>
    <row r="155" s="1" customFormat="1" ht="43.2" customHeight="1">
      <c r="B155" s="38"/>
      <c r="C155" s="220" t="s">
        <v>274</v>
      </c>
      <c r="D155" s="220" t="s">
        <v>157</v>
      </c>
      <c r="E155" s="221" t="s">
        <v>275</v>
      </c>
      <c r="F155" s="222" t="s">
        <v>276</v>
      </c>
      <c r="G155" s="223" t="s">
        <v>180</v>
      </c>
      <c r="H155" s="224">
        <v>13.67</v>
      </c>
      <c r="I155" s="225"/>
      <c r="J155" s="226">
        <f>ROUND(I155*H155,2)</f>
        <v>0</v>
      </c>
      <c r="K155" s="222" t="s">
        <v>161</v>
      </c>
      <c r="L155" s="43"/>
      <c r="M155" s="227" t="s">
        <v>19</v>
      </c>
      <c r="N155" s="228" t="s">
        <v>43</v>
      </c>
      <c r="O155" s="83"/>
      <c r="P155" s="229">
        <f>O155*H155</f>
        <v>0</v>
      </c>
      <c r="Q155" s="229">
        <v>0</v>
      </c>
      <c r="R155" s="229">
        <f>Q155*H155</f>
        <v>0</v>
      </c>
      <c r="S155" s="229">
        <v>0.17599999999999999</v>
      </c>
      <c r="T155" s="230">
        <f>S155*H155</f>
        <v>2.4059200000000001</v>
      </c>
      <c r="AR155" s="231" t="s">
        <v>162</v>
      </c>
      <c r="AT155" s="231" t="s">
        <v>157</v>
      </c>
      <c r="AU155" s="231" t="s">
        <v>113</v>
      </c>
      <c r="AY155" s="17" t="s">
        <v>153</v>
      </c>
      <c r="BE155" s="232">
        <f>IF(N155="základní",J155,0)</f>
        <v>0</v>
      </c>
      <c r="BF155" s="232">
        <f>IF(N155="snížená",J155,0)</f>
        <v>0</v>
      </c>
      <c r="BG155" s="232">
        <f>IF(N155="zákl. přenesená",J155,0)</f>
        <v>0</v>
      </c>
      <c r="BH155" s="232">
        <f>IF(N155="sníž. přenesená",J155,0)</f>
        <v>0</v>
      </c>
      <c r="BI155" s="232">
        <f>IF(N155="nulová",J155,0)</f>
        <v>0</v>
      </c>
      <c r="BJ155" s="17" t="s">
        <v>80</v>
      </c>
      <c r="BK155" s="232">
        <f>ROUND(I155*H155,2)</f>
        <v>0</v>
      </c>
      <c r="BL155" s="17" t="s">
        <v>162</v>
      </c>
      <c r="BM155" s="231" t="s">
        <v>277</v>
      </c>
    </row>
    <row r="156" s="13" customFormat="1">
      <c r="B156" s="247"/>
      <c r="C156" s="248"/>
      <c r="D156" s="233" t="s">
        <v>166</v>
      </c>
      <c r="E156" s="249" t="s">
        <v>19</v>
      </c>
      <c r="F156" s="250" t="s">
        <v>278</v>
      </c>
      <c r="G156" s="248"/>
      <c r="H156" s="249" t="s">
        <v>19</v>
      </c>
      <c r="I156" s="251"/>
      <c r="J156" s="248"/>
      <c r="K156" s="248"/>
      <c r="L156" s="252"/>
      <c r="M156" s="253"/>
      <c r="N156" s="254"/>
      <c r="O156" s="254"/>
      <c r="P156" s="254"/>
      <c r="Q156" s="254"/>
      <c r="R156" s="254"/>
      <c r="S156" s="254"/>
      <c r="T156" s="255"/>
      <c r="AT156" s="256" t="s">
        <v>166</v>
      </c>
      <c r="AU156" s="256" t="s">
        <v>113</v>
      </c>
      <c r="AV156" s="13" t="s">
        <v>80</v>
      </c>
      <c r="AW156" s="13" t="s">
        <v>33</v>
      </c>
      <c r="AX156" s="13" t="s">
        <v>72</v>
      </c>
      <c r="AY156" s="256" t="s">
        <v>153</v>
      </c>
    </row>
    <row r="157" s="12" customFormat="1">
      <c r="B157" s="236"/>
      <c r="C157" s="237"/>
      <c r="D157" s="233" t="s">
        <v>166</v>
      </c>
      <c r="E157" s="238" t="s">
        <v>19</v>
      </c>
      <c r="F157" s="239" t="s">
        <v>279</v>
      </c>
      <c r="G157" s="237"/>
      <c r="H157" s="240">
        <v>13.67</v>
      </c>
      <c r="I157" s="241"/>
      <c r="J157" s="237"/>
      <c r="K157" s="237"/>
      <c r="L157" s="242"/>
      <c r="M157" s="243"/>
      <c r="N157" s="244"/>
      <c r="O157" s="244"/>
      <c r="P157" s="244"/>
      <c r="Q157" s="244"/>
      <c r="R157" s="244"/>
      <c r="S157" s="244"/>
      <c r="T157" s="245"/>
      <c r="AT157" s="246" t="s">
        <v>166</v>
      </c>
      <c r="AU157" s="246" t="s">
        <v>113</v>
      </c>
      <c r="AV157" s="12" t="s">
        <v>82</v>
      </c>
      <c r="AW157" s="12" t="s">
        <v>33</v>
      </c>
      <c r="AX157" s="12" t="s">
        <v>72</v>
      </c>
      <c r="AY157" s="246" t="s">
        <v>153</v>
      </c>
    </row>
    <row r="158" s="11" customFormat="1" ht="22.8" customHeight="1">
      <c r="B158" s="204"/>
      <c r="C158" s="205"/>
      <c r="D158" s="206" t="s">
        <v>71</v>
      </c>
      <c r="E158" s="218" t="s">
        <v>280</v>
      </c>
      <c r="F158" s="218" t="s">
        <v>281</v>
      </c>
      <c r="G158" s="205"/>
      <c r="H158" s="205"/>
      <c r="I158" s="208"/>
      <c r="J158" s="219">
        <f>BK158</f>
        <v>0</v>
      </c>
      <c r="K158" s="205"/>
      <c r="L158" s="210"/>
      <c r="M158" s="211"/>
      <c r="N158" s="212"/>
      <c r="O158" s="212"/>
      <c r="P158" s="213">
        <f>SUM(P159:P182)</f>
        <v>0</v>
      </c>
      <c r="Q158" s="212"/>
      <c r="R158" s="213">
        <f>SUM(R159:R182)</f>
        <v>0</v>
      </c>
      <c r="S158" s="212"/>
      <c r="T158" s="214">
        <f>SUM(T159:T182)</f>
        <v>0</v>
      </c>
      <c r="AR158" s="215" t="s">
        <v>80</v>
      </c>
      <c r="AT158" s="216" t="s">
        <v>71</v>
      </c>
      <c r="AU158" s="216" t="s">
        <v>80</v>
      </c>
      <c r="AY158" s="215" t="s">
        <v>153</v>
      </c>
      <c r="BK158" s="217">
        <f>SUM(BK159:BK182)</f>
        <v>0</v>
      </c>
    </row>
    <row r="159" s="1" customFormat="1" ht="32.4" customHeight="1">
      <c r="B159" s="38"/>
      <c r="C159" s="220" t="s">
        <v>282</v>
      </c>
      <c r="D159" s="220" t="s">
        <v>157</v>
      </c>
      <c r="E159" s="221" t="s">
        <v>283</v>
      </c>
      <c r="F159" s="222" t="s">
        <v>284</v>
      </c>
      <c r="G159" s="223" t="s">
        <v>220</v>
      </c>
      <c r="H159" s="224">
        <v>94.066999999999993</v>
      </c>
      <c r="I159" s="225"/>
      <c r="J159" s="226">
        <f>ROUND(I159*H159,2)</f>
        <v>0</v>
      </c>
      <c r="K159" s="222" t="s">
        <v>161</v>
      </c>
      <c r="L159" s="43"/>
      <c r="M159" s="227" t="s">
        <v>19</v>
      </c>
      <c r="N159" s="228" t="s">
        <v>43</v>
      </c>
      <c r="O159" s="83"/>
      <c r="P159" s="229">
        <f>O159*H159</f>
        <v>0</v>
      </c>
      <c r="Q159" s="229">
        <v>0</v>
      </c>
      <c r="R159" s="229">
        <f>Q159*H159</f>
        <v>0</v>
      </c>
      <c r="S159" s="229">
        <v>0</v>
      </c>
      <c r="T159" s="230">
        <f>S159*H159</f>
        <v>0</v>
      </c>
      <c r="AR159" s="231" t="s">
        <v>162</v>
      </c>
      <c r="AT159" s="231" t="s">
        <v>157</v>
      </c>
      <c r="AU159" s="231" t="s">
        <v>82</v>
      </c>
      <c r="AY159" s="17" t="s">
        <v>153</v>
      </c>
      <c r="BE159" s="232">
        <f>IF(N159="základní",J159,0)</f>
        <v>0</v>
      </c>
      <c r="BF159" s="232">
        <f>IF(N159="snížená",J159,0)</f>
        <v>0</v>
      </c>
      <c r="BG159" s="232">
        <f>IF(N159="zákl. přenesená",J159,0)</f>
        <v>0</v>
      </c>
      <c r="BH159" s="232">
        <f>IF(N159="sníž. přenesená",J159,0)</f>
        <v>0</v>
      </c>
      <c r="BI159" s="232">
        <f>IF(N159="nulová",J159,0)</f>
        <v>0</v>
      </c>
      <c r="BJ159" s="17" t="s">
        <v>80</v>
      </c>
      <c r="BK159" s="232">
        <f>ROUND(I159*H159,2)</f>
        <v>0</v>
      </c>
      <c r="BL159" s="17" t="s">
        <v>162</v>
      </c>
      <c r="BM159" s="231" t="s">
        <v>285</v>
      </c>
    </row>
    <row r="160" s="1" customFormat="1">
      <c r="B160" s="38"/>
      <c r="C160" s="39"/>
      <c r="D160" s="233" t="s">
        <v>164</v>
      </c>
      <c r="E160" s="39"/>
      <c r="F160" s="234" t="s">
        <v>286</v>
      </c>
      <c r="G160" s="39"/>
      <c r="H160" s="39"/>
      <c r="I160" s="146"/>
      <c r="J160" s="39"/>
      <c r="K160" s="39"/>
      <c r="L160" s="43"/>
      <c r="M160" s="235"/>
      <c r="N160" s="83"/>
      <c r="O160" s="83"/>
      <c r="P160" s="83"/>
      <c r="Q160" s="83"/>
      <c r="R160" s="83"/>
      <c r="S160" s="83"/>
      <c r="T160" s="84"/>
      <c r="AT160" s="17" t="s">
        <v>164</v>
      </c>
      <c r="AU160" s="17" t="s">
        <v>82</v>
      </c>
    </row>
    <row r="161" s="1" customFormat="1" ht="32.4" customHeight="1">
      <c r="B161" s="38"/>
      <c r="C161" s="220" t="s">
        <v>7</v>
      </c>
      <c r="D161" s="220" t="s">
        <v>157</v>
      </c>
      <c r="E161" s="221" t="s">
        <v>287</v>
      </c>
      <c r="F161" s="222" t="s">
        <v>288</v>
      </c>
      <c r="G161" s="223" t="s">
        <v>220</v>
      </c>
      <c r="H161" s="224">
        <v>94.066999999999993</v>
      </c>
      <c r="I161" s="225"/>
      <c r="J161" s="226">
        <f>ROUND(I161*H161,2)</f>
        <v>0</v>
      </c>
      <c r="K161" s="222" t="s">
        <v>161</v>
      </c>
      <c r="L161" s="43"/>
      <c r="M161" s="227" t="s">
        <v>19</v>
      </c>
      <c r="N161" s="228" t="s">
        <v>43</v>
      </c>
      <c r="O161" s="83"/>
      <c r="P161" s="229">
        <f>O161*H161</f>
        <v>0</v>
      </c>
      <c r="Q161" s="229">
        <v>0</v>
      </c>
      <c r="R161" s="229">
        <f>Q161*H161</f>
        <v>0</v>
      </c>
      <c r="S161" s="229">
        <v>0</v>
      </c>
      <c r="T161" s="230">
        <f>S161*H161</f>
        <v>0</v>
      </c>
      <c r="AR161" s="231" t="s">
        <v>162</v>
      </c>
      <c r="AT161" s="231" t="s">
        <v>157</v>
      </c>
      <c r="AU161" s="231" t="s">
        <v>82</v>
      </c>
      <c r="AY161" s="17" t="s">
        <v>153</v>
      </c>
      <c r="BE161" s="232">
        <f>IF(N161="základní",J161,0)</f>
        <v>0</v>
      </c>
      <c r="BF161" s="232">
        <f>IF(N161="snížená",J161,0)</f>
        <v>0</v>
      </c>
      <c r="BG161" s="232">
        <f>IF(N161="zákl. přenesená",J161,0)</f>
        <v>0</v>
      </c>
      <c r="BH161" s="232">
        <f>IF(N161="sníž. přenesená",J161,0)</f>
        <v>0</v>
      </c>
      <c r="BI161" s="232">
        <f>IF(N161="nulová",J161,0)</f>
        <v>0</v>
      </c>
      <c r="BJ161" s="17" t="s">
        <v>80</v>
      </c>
      <c r="BK161" s="232">
        <f>ROUND(I161*H161,2)</f>
        <v>0</v>
      </c>
      <c r="BL161" s="17" t="s">
        <v>162</v>
      </c>
      <c r="BM161" s="231" t="s">
        <v>289</v>
      </c>
    </row>
    <row r="162" s="1" customFormat="1">
      <c r="B162" s="38"/>
      <c r="C162" s="39"/>
      <c r="D162" s="233" t="s">
        <v>164</v>
      </c>
      <c r="E162" s="39"/>
      <c r="F162" s="234" t="s">
        <v>290</v>
      </c>
      <c r="G162" s="39"/>
      <c r="H162" s="39"/>
      <c r="I162" s="146"/>
      <c r="J162" s="39"/>
      <c r="K162" s="39"/>
      <c r="L162" s="43"/>
      <c r="M162" s="235"/>
      <c r="N162" s="83"/>
      <c r="O162" s="83"/>
      <c r="P162" s="83"/>
      <c r="Q162" s="83"/>
      <c r="R162" s="83"/>
      <c r="S162" s="83"/>
      <c r="T162" s="84"/>
      <c r="AT162" s="17" t="s">
        <v>164</v>
      </c>
      <c r="AU162" s="17" t="s">
        <v>82</v>
      </c>
    </row>
    <row r="163" s="1" customFormat="1" ht="43.2" customHeight="1">
      <c r="B163" s="38"/>
      <c r="C163" s="220" t="s">
        <v>291</v>
      </c>
      <c r="D163" s="220" t="s">
        <v>157</v>
      </c>
      <c r="E163" s="221" t="s">
        <v>292</v>
      </c>
      <c r="F163" s="222" t="s">
        <v>293</v>
      </c>
      <c r="G163" s="223" t="s">
        <v>220</v>
      </c>
      <c r="H163" s="224">
        <v>94.066999999999993</v>
      </c>
      <c r="I163" s="225"/>
      <c r="J163" s="226">
        <f>ROUND(I163*H163,2)</f>
        <v>0</v>
      </c>
      <c r="K163" s="222" t="s">
        <v>161</v>
      </c>
      <c r="L163" s="43"/>
      <c r="M163" s="227" t="s">
        <v>19</v>
      </c>
      <c r="N163" s="228" t="s">
        <v>43</v>
      </c>
      <c r="O163" s="83"/>
      <c r="P163" s="229">
        <f>O163*H163</f>
        <v>0</v>
      </c>
      <c r="Q163" s="229">
        <v>0</v>
      </c>
      <c r="R163" s="229">
        <f>Q163*H163</f>
        <v>0</v>
      </c>
      <c r="S163" s="229">
        <v>0</v>
      </c>
      <c r="T163" s="230">
        <f>S163*H163</f>
        <v>0</v>
      </c>
      <c r="AR163" s="231" t="s">
        <v>162</v>
      </c>
      <c r="AT163" s="231" t="s">
        <v>157</v>
      </c>
      <c r="AU163" s="231" t="s">
        <v>82</v>
      </c>
      <c r="AY163" s="17" t="s">
        <v>153</v>
      </c>
      <c r="BE163" s="232">
        <f>IF(N163="základní",J163,0)</f>
        <v>0</v>
      </c>
      <c r="BF163" s="232">
        <f>IF(N163="snížená",J163,0)</f>
        <v>0</v>
      </c>
      <c r="BG163" s="232">
        <f>IF(N163="zákl. přenesená",J163,0)</f>
        <v>0</v>
      </c>
      <c r="BH163" s="232">
        <f>IF(N163="sníž. přenesená",J163,0)</f>
        <v>0</v>
      </c>
      <c r="BI163" s="232">
        <f>IF(N163="nulová",J163,0)</f>
        <v>0</v>
      </c>
      <c r="BJ163" s="17" t="s">
        <v>80</v>
      </c>
      <c r="BK163" s="232">
        <f>ROUND(I163*H163,2)</f>
        <v>0</v>
      </c>
      <c r="BL163" s="17" t="s">
        <v>162</v>
      </c>
      <c r="BM163" s="231" t="s">
        <v>294</v>
      </c>
    </row>
    <row r="164" s="1" customFormat="1">
      <c r="B164" s="38"/>
      <c r="C164" s="39"/>
      <c r="D164" s="233" t="s">
        <v>164</v>
      </c>
      <c r="E164" s="39"/>
      <c r="F164" s="234" t="s">
        <v>290</v>
      </c>
      <c r="G164" s="39"/>
      <c r="H164" s="39"/>
      <c r="I164" s="146"/>
      <c r="J164" s="39"/>
      <c r="K164" s="39"/>
      <c r="L164" s="43"/>
      <c r="M164" s="235"/>
      <c r="N164" s="83"/>
      <c r="O164" s="83"/>
      <c r="P164" s="83"/>
      <c r="Q164" s="83"/>
      <c r="R164" s="83"/>
      <c r="S164" s="83"/>
      <c r="T164" s="84"/>
      <c r="AT164" s="17" t="s">
        <v>164</v>
      </c>
      <c r="AU164" s="17" t="s">
        <v>82</v>
      </c>
    </row>
    <row r="165" s="1" customFormat="1" ht="43.2" customHeight="1">
      <c r="B165" s="38"/>
      <c r="C165" s="220" t="s">
        <v>295</v>
      </c>
      <c r="D165" s="220" t="s">
        <v>157</v>
      </c>
      <c r="E165" s="221" t="s">
        <v>296</v>
      </c>
      <c r="F165" s="222" t="s">
        <v>297</v>
      </c>
      <c r="G165" s="223" t="s">
        <v>220</v>
      </c>
      <c r="H165" s="224">
        <v>61.984999999999999</v>
      </c>
      <c r="I165" s="225"/>
      <c r="J165" s="226">
        <f>ROUND(I165*H165,2)</f>
        <v>0</v>
      </c>
      <c r="K165" s="222" t="s">
        <v>161</v>
      </c>
      <c r="L165" s="43"/>
      <c r="M165" s="227" t="s">
        <v>19</v>
      </c>
      <c r="N165" s="228" t="s">
        <v>43</v>
      </c>
      <c r="O165" s="83"/>
      <c r="P165" s="229">
        <f>O165*H165</f>
        <v>0</v>
      </c>
      <c r="Q165" s="229">
        <v>0</v>
      </c>
      <c r="R165" s="229">
        <f>Q165*H165</f>
        <v>0</v>
      </c>
      <c r="S165" s="229">
        <v>0</v>
      </c>
      <c r="T165" s="230">
        <f>S165*H165</f>
        <v>0</v>
      </c>
      <c r="AR165" s="231" t="s">
        <v>162</v>
      </c>
      <c r="AT165" s="231" t="s">
        <v>157</v>
      </c>
      <c r="AU165" s="231" t="s">
        <v>82</v>
      </c>
      <c r="AY165" s="17" t="s">
        <v>153</v>
      </c>
      <c r="BE165" s="232">
        <f>IF(N165="základní",J165,0)</f>
        <v>0</v>
      </c>
      <c r="BF165" s="232">
        <f>IF(N165="snížená",J165,0)</f>
        <v>0</v>
      </c>
      <c r="BG165" s="232">
        <f>IF(N165="zákl. přenesená",J165,0)</f>
        <v>0</v>
      </c>
      <c r="BH165" s="232">
        <f>IF(N165="sníž. přenesená",J165,0)</f>
        <v>0</v>
      </c>
      <c r="BI165" s="232">
        <f>IF(N165="nulová",J165,0)</f>
        <v>0</v>
      </c>
      <c r="BJ165" s="17" t="s">
        <v>80</v>
      </c>
      <c r="BK165" s="232">
        <f>ROUND(I165*H165,2)</f>
        <v>0</v>
      </c>
      <c r="BL165" s="17" t="s">
        <v>162</v>
      </c>
      <c r="BM165" s="231" t="s">
        <v>298</v>
      </c>
    </row>
    <row r="166" s="1" customFormat="1">
      <c r="B166" s="38"/>
      <c r="C166" s="39"/>
      <c r="D166" s="233" t="s">
        <v>164</v>
      </c>
      <c r="E166" s="39"/>
      <c r="F166" s="234" t="s">
        <v>299</v>
      </c>
      <c r="G166" s="39"/>
      <c r="H166" s="39"/>
      <c r="I166" s="146"/>
      <c r="J166" s="39"/>
      <c r="K166" s="39"/>
      <c r="L166" s="43"/>
      <c r="M166" s="235"/>
      <c r="N166" s="83"/>
      <c r="O166" s="83"/>
      <c r="P166" s="83"/>
      <c r="Q166" s="83"/>
      <c r="R166" s="83"/>
      <c r="S166" s="83"/>
      <c r="T166" s="84"/>
      <c r="AT166" s="17" t="s">
        <v>164</v>
      </c>
      <c r="AU166" s="17" t="s">
        <v>82</v>
      </c>
    </row>
    <row r="167" s="12" customFormat="1">
      <c r="B167" s="236"/>
      <c r="C167" s="237"/>
      <c r="D167" s="233" t="s">
        <v>166</v>
      </c>
      <c r="E167" s="238" t="s">
        <v>19</v>
      </c>
      <c r="F167" s="239" t="s">
        <v>300</v>
      </c>
      <c r="G167" s="237"/>
      <c r="H167" s="240">
        <v>61.984999999999999</v>
      </c>
      <c r="I167" s="241"/>
      <c r="J167" s="237"/>
      <c r="K167" s="237"/>
      <c r="L167" s="242"/>
      <c r="M167" s="243"/>
      <c r="N167" s="244"/>
      <c r="O167" s="244"/>
      <c r="P167" s="244"/>
      <c r="Q167" s="244"/>
      <c r="R167" s="244"/>
      <c r="S167" s="244"/>
      <c r="T167" s="245"/>
      <c r="AT167" s="246" t="s">
        <v>166</v>
      </c>
      <c r="AU167" s="246" t="s">
        <v>82</v>
      </c>
      <c r="AV167" s="12" t="s">
        <v>82</v>
      </c>
      <c r="AW167" s="12" t="s">
        <v>33</v>
      </c>
      <c r="AX167" s="12" t="s">
        <v>72</v>
      </c>
      <c r="AY167" s="246" t="s">
        <v>153</v>
      </c>
    </row>
    <row r="168" s="1" customFormat="1" ht="43.2" customHeight="1">
      <c r="B168" s="38"/>
      <c r="C168" s="220" t="s">
        <v>301</v>
      </c>
      <c r="D168" s="220" t="s">
        <v>157</v>
      </c>
      <c r="E168" s="221" t="s">
        <v>302</v>
      </c>
      <c r="F168" s="222" t="s">
        <v>303</v>
      </c>
      <c r="G168" s="223" t="s">
        <v>220</v>
      </c>
      <c r="H168" s="224">
        <v>3.1259999999999999</v>
      </c>
      <c r="I168" s="225"/>
      <c r="J168" s="226">
        <f>ROUND(I168*H168,2)</f>
        <v>0</v>
      </c>
      <c r="K168" s="222" t="s">
        <v>161</v>
      </c>
      <c r="L168" s="43"/>
      <c r="M168" s="227" t="s">
        <v>19</v>
      </c>
      <c r="N168" s="228" t="s">
        <v>43</v>
      </c>
      <c r="O168" s="83"/>
      <c r="P168" s="229">
        <f>O168*H168</f>
        <v>0</v>
      </c>
      <c r="Q168" s="229">
        <v>0</v>
      </c>
      <c r="R168" s="229">
        <f>Q168*H168</f>
        <v>0</v>
      </c>
      <c r="S168" s="229">
        <v>0</v>
      </c>
      <c r="T168" s="230">
        <f>S168*H168</f>
        <v>0</v>
      </c>
      <c r="AR168" s="231" t="s">
        <v>162</v>
      </c>
      <c r="AT168" s="231" t="s">
        <v>157</v>
      </c>
      <c r="AU168" s="231" t="s">
        <v>82</v>
      </c>
      <c r="AY168" s="17" t="s">
        <v>153</v>
      </c>
      <c r="BE168" s="232">
        <f>IF(N168="základní",J168,0)</f>
        <v>0</v>
      </c>
      <c r="BF168" s="232">
        <f>IF(N168="snížená",J168,0)</f>
        <v>0</v>
      </c>
      <c r="BG168" s="232">
        <f>IF(N168="zákl. přenesená",J168,0)</f>
        <v>0</v>
      </c>
      <c r="BH168" s="232">
        <f>IF(N168="sníž. přenesená",J168,0)</f>
        <v>0</v>
      </c>
      <c r="BI168" s="232">
        <f>IF(N168="nulová",J168,0)</f>
        <v>0</v>
      </c>
      <c r="BJ168" s="17" t="s">
        <v>80</v>
      </c>
      <c r="BK168" s="232">
        <f>ROUND(I168*H168,2)</f>
        <v>0</v>
      </c>
      <c r="BL168" s="17" t="s">
        <v>162</v>
      </c>
      <c r="BM168" s="231" t="s">
        <v>304</v>
      </c>
    </row>
    <row r="169" s="1" customFormat="1">
      <c r="B169" s="38"/>
      <c r="C169" s="39"/>
      <c r="D169" s="233" t="s">
        <v>164</v>
      </c>
      <c r="E169" s="39"/>
      <c r="F169" s="234" t="s">
        <v>299</v>
      </c>
      <c r="G169" s="39"/>
      <c r="H169" s="39"/>
      <c r="I169" s="146"/>
      <c r="J169" s="39"/>
      <c r="K169" s="39"/>
      <c r="L169" s="43"/>
      <c r="M169" s="235"/>
      <c r="N169" s="83"/>
      <c r="O169" s="83"/>
      <c r="P169" s="83"/>
      <c r="Q169" s="83"/>
      <c r="R169" s="83"/>
      <c r="S169" s="83"/>
      <c r="T169" s="84"/>
      <c r="AT169" s="17" t="s">
        <v>164</v>
      </c>
      <c r="AU169" s="17" t="s">
        <v>82</v>
      </c>
    </row>
    <row r="170" s="12" customFormat="1">
      <c r="B170" s="236"/>
      <c r="C170" s="237"/>
      <c r="D170" s="233" t="s">
        <v>166</v>
      </c>
      <c r="E170" s="238" t="s">
        <v>19</v>
      </c>
      <c r="F170" s="239" t="s">
        <v>305</v>
      </c>
      <c r="G170" s="237"/>
      <c r="H170" s="240">
        <v>3.1259999999999999</v>
      </c>
      <c r="I170" s="241"/>
      <c r="J170" s="237"/>
      <c r="K170" s="237"/>
      <c r="L170" s="242"/>
      <c r="M170" s="243"/>
      <c r="N170" s="244"/>
      <c r="O170" s="244"/>
      <c r="P170" s="244"/>
      <c r="Q170" s="244"/>
      <c r="R170" s="244"/>
      <c r="S170" s="244"/>
      <c r="T170" s="245"/>
      <c r="AT170" s="246" t="s">
        <v>166</v>
      </c>
      <c r="AU170" s="246" t="s">
        <v>82</v>
      </c>
      <c r="AV170" s="12" t="s">
        <v>82</v>
      </c>
      <c r="AW170" s="12" t="s">
        <v>33</v>
      </c>
      <c r="AX170" s="12" t="s">
        <v>72</v>
      </c>
      <c r="AY170" s="246" t="s">
        <v>153</v>
      </c>
    </row>
    <row r="171" s="1" customFormat="1" ht="43.2" customHeight="1">
      <c r="B171" s="38"/>
      <c r="C171" s="220" t="s">
        <v>306</v>
      </c>
      <c r="D171" s="220" t="s">
        <v>157</v>
      </c>
      <c r="E171" s="221" t="s">
        <v>307</v>
      </c>
      <c r="F171" s="222" t="s">
        <v>308</v>
      </c>
      <c r="G171" s="223" t="s">
        <v>220</v>
      </c>
      <c r="H171" s="224">
        <v>1.456</v>
      </c>
      <c r="I171" s="225"/>
      <c r="J171" s="226">
        <f>ROUND(I171*H171,2)</f>
        <v>0</v>
      </c>
      <c r="K171" s="222" t="s">
        <v>161</v>
      </c>
      <c r="L171" s="43"/>
      <c r="M171" s="227" t="s">
        <v>19</v>
      </c>
      <c r="N171" s="228" t="s">
        <v>43</v>
      </c>
      <c r="O171" s="83"/>
      <c r="P171" s="229">
        <f>O171*H171</f>
        <v>0</v>
      </c>
      <c r="Q171" s="229">
        <v>0</v>
      </c>
      <c r="R171" s="229">
        <f>Q171*H171</f>
        <v>0</v>
      </c>
      <c r="S171" s="229">
        <v>0</v>
      </c>
      <c r="T171" s="230">
        <f>S171*H171</f>
        <v>0</v>
      </c>
      <c r="AR171" s="231" t="s">
        <v>162</v>
      </c>
      <c r="AT171" s="231" t="s">
        <v>157</v>
      </c>
      <c r="AU171" s="231" t="s">
        <v>82</v>
      </c>
      <c r="AY171" s="17" t="s">
        <v>153</v>
      </c>
      <c r="BE171" s="232">
        <f>IF(N171="základní",J171,0)</f>
        <v>0</v>
      </c>
      <c r="BF171" s="232">
        <f>IF(N171="snížená",J171,0)</f>
        <v>0</v>
      </c>
      <c r="BG171" s="232">
        <f>IF(N171="zákl. přenesená",J171,0)</f>
        <v>0</v>
      </c>
      <c r="BH171" s="232">
        <f>IF(N171="sníž. přenesená",J171,0)</f>
        <v>0</v>
      </c>
      <c r="BI171" s="232">
        <f>IF(N171="nulová",J171,0)</f>
        <v>0</v>
      </c>
      <c r="BJ171" s="17" t="s">
        <v>80</v>
      </c>
      <c r="BK171" s="232">
        <f>ROUND(I171*H171,2)</f>
        <v>0</v>
      </c>
      <c r="BL171" s="17" t="s">
        <v>162</v>
      </c>
      <c r="BM171" s="231" t="s">
        <v>309</v>
      </c>
    </row>
    <row r="172" s="1" customFormat="1">
      <c r="B172" s="38"/>
      <c r="C172" s="39"/>
      <c r="D172" s="233" t="s">
        <v>164</v>
      </c>
      <c r="E172" s="39"/>
      <c r="F172" s="234" t="s">
        <v>299</v>
      </c>
      <c r="G172" s="39"/>
      <c r="H172" s="39"/>
      <c r="I172" s="146"/>
      <c r="J172" s="39"/>
      <c r="K172" s="39"/>
      <c r="L172" s="43"/>
      <c r="M172" s="235"/>
      <c r="N172" s="83"/>
      <c r="O172" s="83"/>
      <c r="P172" s="83"/>
      <c r="Q172" s="83"/>
      <c r="R172" s="83"/>
      <c r="S172" s="83"/>
      <c r="T172" s="84"/>
      <c r="AT172" s="17" t="s">
        <v>164</v>
      </c>
      <c r="AU172" s="17" t="s">
        <v>82</v>
      </c>
    </row>
    <row r="173" s="12" customFormat="1">
      <c r="B173" s="236"/>
      <c r="C173" s="237"/>
      <c r="D173" s="233" t="s">
        <v>166</v>
      </c>
      <c r="E173" s="238" t="s">
        <v>19</v>
      </c>
      <c r="F173" s="239" t="s">
        <v>310</v>
      </c>
      <c r="G173" s="237"/>
      <c r="H173" s="240">
        <v>94.066999999999993</v>
      </c>
      <c r="I173" s="241"/>
      <c r="J173" s="237"/>
      <c r="K173" s="237"/>
      <c r="L173" s="242"/>
      <c r="M173" s="243"/>
      <c r="N173" s="244"/>
      <c r="O173" s="244"/>
      <c r="P173" s="244"/>
      <c r="Q173" s="244"/>
      <c r="R173" s="244"/>
      <c r="S173" s="244"/>
      <c r="T173" s="245"/>
      <c r="AT173" s="246" t="s">
        <v>166</v>
      </c>
      <c r="AU173" s="246" t="s">
        <v>82</v>
      </c>
      <c r="AV173" s="12" t="s">
        <v>82</v>
      </c>
      <c r="AW173" s="12" t="s">
        <v>33</v>
      </c>
      <c r="AX173" s="12" t="s">
        <v>72</v>
      </c>
      <c r="AY173" s="246" t="s">
        <v>153</v>
      </c>
    </row>
    <row r="174" s="12" customFormat="1">
      <c r="B174" s="236"/>
      <c r="C174" s="237"/>
      <c r="D174" s="233" t="s">
        <v>166</v>
      </c>
      <c r="E174" s="238" t="s">
        <v>19</v>
      </c>
      <c r="F174" s="239" t="s">
        <v>311</v>
      </c>
      <c r="G174" s="237"/>
      <c r="H174" s="240">
        <v>-61.984999999999999</v>
      </c>
      <c r="I174" s="241"/>
      <c r="J174" s="237"/>
      <c r="K174" s="237"/>
      <c r="L174" s="242"/>
      <c r="M174" s="243"/>
      <c r="N174" s="244"/>
      <c r="O174" s="244"/>
      <c r="P174" s="244"/>
      <c r="Q174" s="244"/>
      <c r="R174" s="244"/>
      <c r="S174" s="244"/>
      <c r="T174" s="245"/>
      <c r="AT174" s="246" t="s">
        <v>166</v>
      </c>
      <c r="AU174" s="246" t="s">
        <v>82</v>
      </c>
      <c r="AV174" s="12" t="s">
        <v>82</v>
      </c>
      <c r="AW174" s="12" t="s">
        <v>33</v>
      </c>
      <c r="AX174" s="12" t="s">
        <v>72</v>
      </c>
      <c r="AY174" s="246" t="s">
        <v>153</v>
      </c>
    </row>
    <row r="175" s="12" customFormat="1">
      <c r="B175" s="236"/>
      <c r="C175" s="237"/>
      <c r="D175" s="233" t="s">
        <v>166</v>
      </c>
      <c r="E175" s="238" t="s">
        <v>19</v>
      </c>
      <c r="F175" s="239" t="s">
        <v>312</v>
      </c>
      <c r="G175" s="237"/>
      <c r="H175" s="240">
        <v>-3.1259999999999999</v>
      </c>
      <c r="I175" s="241"/>
      <c r="J175" s="237"/>
      <c r="K175" s="237"/>
      <c r="L175" s="242"/>
      <c r="M175" s="243"/>
      <c r="N175" s="244"/>
      <c r="O175" s="244"/>
      <c r="P175" s="244"/>
      <c r="Q175" s="244"/>
      <c r="R175" s="244"/>
      <c r="S175" s="244"/>
      <c r="T175" s="245"/>
      <c r="AT175" s="246" t="s">
        <v>166</v>
      </c>
      <c r="AU175" s="246" t="s">
        <v>82</v>
      </c>
      <c r="AV175" s="12" t="s">
        <v>82</v>
      </c>
      <c r="AW175" s="12" t="s">
        <v>33</v>
      </c>
      <c r="AX175" s="12" t="s">
        <v>72</v>
      </c>
      <c r="AY175" s="246" t="s">
        <v>153</v>
      </c>
    </row>
    <row r="176" s="12" customFormat="1">
      <c r="B176" s="236"/>
      <c r="C176" s="237"/>
      <c r="D176" s="233" t="s">
        <v>166</v>
      </c>
      <c r="E176" s="238" t="s">
        <v>19</v>
      </c>
      <c r="F176" s="239" t="s">
        <v>313</v>
      </c>
      <c r="G176" s="237"/>
      <c r="H176" s="240">
        <v>-27.449999999999999</v>
      </c>
      <c r="I176" s="241"/>
      <c r="J176" s="237"/>
      <c r="K176" s="237"/>
      <c r="L176" s="242"/>
      <c r="M176" s="243"/>
      <c r="N176" s="244"/>
      <c r="O176" s="244"/>
      <c r="P176" s="244"/>
      <c r="Q176" s="244"/>
      <c r="R176" s="244"/>
      <c r="S176" s="244"/>
      <c r="T176" s="245"/>
      <c r="AT176" s="246" t="s">
        <v>166</v>
      </c>
      <c r="AU176" s="246" t="s">
        <v>82</v>
      </c>
      <c r="AV176" s="12" t="s">
        <v>82</v>
      </c>
      <c r="AW176" s="12" t="s">
        <v>33</v>
      </c>
      <c r="AX176" s="12" t="s">
        <v>72</v>
      </c>
      <c r="AY176" s="246" t="s">
        <v>153</v>
      </c>
    </row>
    <row r="177" s="12" customFormat="1">
      <c r="B177" s="236"/>
      <c r="C177" s="237"/>
      <c r="D177" s="233" t="s">
        <v>166</v>
      </c>
      <c r="E177" s="238" t="s">
        <v>19</v>
      </c>
      <c r="F177" s="239" t="s">
        <v>314</v>
      </c>
      <c r="G177" s="237"/>
      <c r="H177" s="240">
        <v>-0.050000000000000003</v>
      </c>
      <c r="I177" s="241"/>
      <c r="J177" s="237"/>
      <c r="K177" s="237"/>
      <c r="L177" s="242"/>
      <c r="M177" s="243"/>
      <c r="N177" s="244"/>
      <c r="O177" s="244"/>
      <c r="P177" s="244"/>
      <c r="Q177" s="244"/>
      <c r="R177" s="244"/>
      <c r="S177" s="244"/>
      <c r="T177" s="245"/>
      <c r="AT177" s="246" t="s">
        <v>166</v>
      </c>
      <c r="AU177" s="246" t="s">
        <v>82</v>
      </c>
      <c r="AV177" s="12" t="s">
        <v>82</v>
      </c>
      <c r="AW177" s="12" t="s">
        <v>33</v>
      </c>
      <c r="AX177" s="12" t="s">
        <v>72</v>
      </c>
      <c r="AY177" s="246" t="s">
        <v>153</v>
      </c>
    </row>
    <row r="178" s="1" customFormat="1" ht="43.2" customHeight="1">
      <c r="B178" s="38"/>
      <c r="C178" s="220" t="s">
        <v>315</v>
      </c>
      <c r="D178" s="220" t="s">
        <v>157</v>
      </c>
      <c r="E178" s="221" t="s">
        <v>316</v>
      </c>
      <c r="F178" s="222" t="s">
        <v>219</v>
      </c>
      <c r="G178" s="223" t="s">
        <v>220</v>
      </c>
      <c r="H178" s="224">
        <v>27.449999999999999</v>
      </c>
      <c r="I178" s="225"/>
      <c r="J178" s="226">
        <f>ROUND(I178*H178,2)</f>
        <v>0</v>
      </c>
      <c r="K178" s="222" t="s">
        <v>161</v>
      </c>
      <c r="L178" s="43"/>
      <c r="M178" s="227" t="s">
        <v>19</v>
      </c>
      <c r="N178" s="228" t="s">
        <v>43</v>
      </c>
      <c r="O178" s="83"/>
      <c r="P178" s="229">
        <f>O178*H178</f>
        <v>0</v>
      </c>
      <c r="Q178" s="229">
        <v>0</v>
      </c>
      <c r="R178" s="229">
        <f>Q178*H178</f>
        <v>0</v>
      </c>
      <c r="S178" s="229">
        <v>0</v>
      </c>
      <c r="T178" s="230">
        <f>S178*H178</f>
        <v>0</v>
      </c>
      <c r="AR178" s="231" t="s">
        <v>162</v>
      </c>
      <c r="AT178" s="231" t="s">
        <v>157</v>
      </c>
      <c r="AU178" s="231" t="s">
        <v>82</v>
      </c>
      <c r="AY178" s="17" t="s">
        <v>153</v>
      </c>
      <c r="BE178" s="232">
        <f>IF(N178="základní",J178,0)</f>
        <v>0</v>
      </c>
      <c r="BF178" s="232">
        <f>IF(N178="snížená",J178,0)</f>
        <v>0</v>
      </c>
      <c r="BG178" s="232">
        <f>IF(N178="zákl. přenesená",J178,0)</f>
        <v>0</v>
      </c>
      <c r="BH178" s="232">
        <f>IF(N178="sníž. přenesená",J178,0)</f>
        <v>0</v>
      </c>
      <c r="BI178" s="232">
        <f>IF(N178="nulová",J178,0)</f>
        <v>0</v>
      </c>
      <c r="BJ178" s="17" t="s">
        <v>80</v>
      </c>
      <c r="BK178" s="232">
        <f>ROUND(I178*H178,2)</f>
        <v>0</v>
      </c>
      <c r="BL178" s="17" t="s">
        <v>162</v>
      </c>
      <c r="BM178" s="231" t="s">
        <v>317</v>
      </c>
    </row>
    <row r="179" s="1" customFormat="1">
      <c r="B179" s="38"/>
      <c r="C179" s="39"/>
      <c r="D179" s="233" t="s">
        <v>164</v>
      </c>
      <c r="E179" s="39"/>
      <c r="F179" s="234" t="s">
        <v>299</v>
      </c>
      <c r="G179" s="39"/>
      <c r="H179" s="39"/>
      <c r="I179" s="146"/>
      <c r="J179" s="39"/>
      <c r="K179" s="39"/>
      <c r="L179" s="43"/>
      <c r="M179" s="235"/>
      <c r="N179" s="83"/>
      <c r="O179" s="83"/>
      <c r="P179" s="83"/>
      <c r="Q179" s="83"/>
      <c r="R179" s="83"/>
      <c r="S179" s="83"/>
      <c r="T179" s="84"/>
      <c r="AT179" s="17" t="s">
        <v>164</v>
      </c>
      <c r="AU179" s="17" t="s">
        <v>82</v>
      </c>
    </row>
    <row r="180" s="12" customFormat="1">
      <c r="B180" s="236"/>
      <c r="C180" s="237"/>
      <c r="D180" s="233" t="s">
        <v>166</v>
      </c>
      <c r="E180" s="238" t="s">
        <v>19</v>
      </c>
      <c r="F180" s="239" t="s">
        <v>318</v>
      </c>
      <c r="G180" s="237"/>
      <c r="H180" s="240">
        <v>27.449999999999999</v>
      </c>
      <c r="I180" s="241"/>
      <c r="J180" s="237"/>
      <c r="K180" s="237"/>
      <c r="L180" s="242"/>
      <c r="M180" s="243"/>
      <c r="N180" s="244"/>
      <c r="O180" s="244"/>
      <c r="P180" s="244"/>
      <c r="Q180" s="244"/>
      <c r="R180" s="244"/>
      <c r="S180" s="244"/>
      <c r="T180" s="245"/>
      <c r="AT180" s="246" t="s">
        <v>166</v>
      </c>
      <c r="AU180" s="246" t="s">
        <v>82</v>
      </c>
      <c r="AV180" s="12" t="s">
        <v>82</v>
      </c>
      <c r="AW180" s="12" t="s">
        <v>33</v>
      </c>
      <c r="AX180" s="12" t="s">
        <v>72</v>
      </c>
      <c r="AY180" s="246" t="s">
        <v>153</v>
      </c>
    </row>
    <row r="181" s="1" customFormat="1" ht="21.6" customHeight="1">
      <c r="B181" s="38"/>
      <c r="C181" s="220" t="s">
        <v>319</v>
      </c>
      <c r="D181" s="220" t="s">
        <v>157</v>
      </c>
      <c r="E181" s="221" t="s">
        <v>320</v>
      </c>
      <c r="F181" s="222" t="s">
        <v>321</v>
      </c>
      <c r="G181" s="223" t="s">
        <v>220</v>
      </c>
      <c r="H181" s="224">
        <v>0.050000000000000003</v>
      </c>
      <c r="I181" s="225"/>
      <c r="J181" s="226">
        <f>ROUND(I181*H181,2)</f>
        <v>0</v>
      </c>
      <c r="K181" s="222" t="s">
        <v>19</v>
      </c>
      <c r="L181" s="43"/>
      <c r="M181" s="227" t="s">
        <v>19</v>
      </c>
      <c r="N181" s="228" t="s">
        <v>43</v>
      </c>
      <c r="O181" s="83"/>
      <c r="P181" s="229">
        <f>O181*H181</f>
        <v>0</v>
      </c>
      <c r="Q181" s="229">
        <v>0</v>
      </c>
      <c r="R181" s="229">
        <f>Q181*H181</f>
        <v>0</v>
      </c>
      <c r="S181" s="229">
        <v>0</v>
      </c>
      <c r="T181" s="230">
        <f>S181*H181</f>
        <v>0</v>
      </c>
      <c r="AR181" s="231" t="s">
        <v>162</v>
      </c>
      <c r="AT181" s="231" t="s">
        <v>157</v>
      </c>
      <c r="AU181" s="231" t="s">
        <v>82</v>
      </c>
      <c r="AY181" s="17" t="s">
        <v>153</v>
      </c>
      <c r="BE181" s="232">
        <f>IF(N181="základní",J181,0)</f>
        <v>0</v>
      </c>
      <c r="BF181" s="232">
        <f>IF(N181="snížená",J181,0)</f>
        <v>0</v>
      </c>
      <c r="BG181" s="232">
        <f>IF(N181="zákl. přenesená",J181,0)</f>
        <v>0</v>
      </c>
      <c r="BH181" s="232">
        <f>IF(N181="sníž. přenesená",J181,0)</f>
        <v>0</v>
      </c>
      <c r="BI181" s="232">
        <f>IF(N181="nulová",J181,0)</f>
        <v>0</v>
      </c>
      <c r="BJ181" s="17" t="s">
        <v>80</v>
      </c>
      <c r="BK181" s="232">
        <f>ROUND(I181*H181,2)</f>
        <v>0</v>
      </c>
      <c r="BL181" s="17" t="s">
        <v>162</v>
      </c>
      <c r="BM181" s="231" t="s">
        <v>322</v>
      </c>
    </row>
    <row r="182" s="12" customFormat="1">
      <c r="B182" s="236"/>
      <c r="C182" s="237"/>
      <c r="D182" s="233" t="s">
        <v>166</v>
      </c>
      <c r="E182" s="238" t="s">
        <v>19</v>
      </c>
      <c r="F182" s="239" t="s">
        <v>323</v>
      </c>
      <c r="G182" s="237"/>
      <c r="H182" s="240">
        <v>0.050000000000000003</v>
      </c>
      <c r="I182" s="241"/>
      <c r="J182" s="237"/>
      <c r="K182" s="237"/>
      <c r="L182" s="242"/>
      <c r="M182" s="243"/>
      <c r="N182" s="244"/>
      <c r="O182" s="244"/>
      <c r="P182" s="244"/>
      <c r="Q182" s="244"/>
      <c r="R182" s="244"/>
      <c r="S182" s="244"/>
      <c r="T182" s="245"/>
      <c r="AT182" s="246" t="s">
        <v>166</v>
      </c>
      <c r="AU182" s="246" t="s">
        <v>82</v>
      </c>
      <c r="AV182" s="12" t="s">
        <v>82</v>
      </c>
      <c r="AW182" s="12" t="s">
        <v>33</v>
      </c>
      <c r="AX182" s="12" t="s">
        <v>72</v>
      </c>
      <c r="AY182" s="246" t="s">
        <v>153</v>
      </c>
    </row>
    <row r="183" s="11" customFormat="1" ht="25.92" customHeight="1">
      <c r="B183" s="204"/>
      <c r="C183" s="205"/>
      <c r="D183" s="206" t="s">
        <v>71</v>
      </c>
      <c r="E183" s="207" t="s">
        <v>324</v>
      </c>
      <c r="F183" s="207" t="s">
        <v>325</v>
      </c>
      <c r="G183" s="205"/>
      <c r="H183" s="205"/>
      <c r="I183" s="208"/>
      <c r="J183" s="209">
        <f>BK183</f>
        <v>0</v>
      </c>
      <c r="K183" s="205"/>
      <c r="L183" s="210"/>
      <c r="M183" s="211"/>
      <c r="N183" s="212"/>
      <c r="O183" s="212"/>
      <c r="P183" s="213">
        <f>P184</f>
        <v>0</v>
      </c>
      <c r="Q183" s="212"/>
      <c r="R183" s="213">
        <f>R184</f>
        <v>0</v>
      </c>
      <c r="S183" s="212"/>
      <c r="T183" s="214">
        <f>T184</f>
        <v>0.20000000000000001</v>
      </c>
      <c r="AR183" s="215" t="s">
        <v>82</v>
      </c>
      <c r="AT183" s="216" t="s">
        <v>71</v>
      </c>
      <c r="AU183" s="216" t="s">
        <v>72</v>
      </c>
      <c r="AY183" s="215" t="s">
        <v>153</v>
      </c>
      <c r="BK183" s="217">
        <f>BK184</f>
        <v>0</v>
      </c>
    </row>
    <row r="184" s="11" customFormat="1" ht="22.8" customHeight="1">
      <c r="B184" s="204"/>
      <c r="C184" s="205"/>
      <c r="D184" s="206" t="s">
        <v>71</v>
      </c>
      <c r="E184" s="218" t="s">
        <v>326</v>
      </c>
      <c r="F184" s="218" t="s">
        <v>327</v>
      </c>
      <c r="G184" s="205"/>
      <c r="H184" s="205"/>
      <c r="I184" s="208"/>
      <c r="J184" s="219">
        <f>BK184</f>
        <v>0</v>
      </c>
      <c r="K184" s="205"/>
      <c r="L184" s="210"/>
      <c r="M184" s="211"/>
      <c r="N184" s="212"/>
      <c r="O184" s="212"/>
      <c r="P184" s="213">
        <f>SUM(P185:P190)</f>
        <v>0</v>
      </c>
      <c r="Q184" s="212"/>
      <c r="R184" s="213">
        <f>SUM(R185:R190)</f>
        <v>0</v>
      </c>
      <c r="S184" s="212"/>
      <c r="T184" s="214">
        <f>SUM(T185:T190)</f>
        <v>0.20000000000000001</v>
      </c>
      <c r="AR184" s="215" t="s">
        <v>82</v>
      </c>
      <c r="AT184" s="216" t="s">
        <v>71</v>
      </c>
      <c r="AU184" s="216" t="s">
        <v>80</v>
      </c>
      <c r="AY184" s="215" t="s">
        <v>153</v>
      </c>
      <c r="BK184" s="217">
        <f>SUM(BK185:BK190)</f>
        <v>0</v>
      </c>
    </row>
    <row r="185" s="1" customFormat="1" ht="32.4" customHeight="1">
      <c r="B185" s="38"/>
      <c r="C185" s="220" t="s">
        <v>328</v>
      </c>
      <c r="D185" s="220" t="s">
        <v>157</v>
      </c>
      <c r="E185" s="221" t="s">
        <v>329</v>
      </c>
      <c r="F185" s="222" t="s">
        <v>330</v>
      </c>
      <c r="G185" s="223" t="s">
        <v>331</v>
      </c>
      <c r="H185" s="224">
        <v>50</v>
      </c>
      <c r="I185" s="225"/>
      <c r="J185" s="226">
        <f>ROUND(I185*H185,2)</f>
        <v>0</v>
      </c>
      <c r="K185" s="222" t="s">
        <v>161</v>
      </c>
      <c r="L185" s="43"/>
      <c r="M185" s="227" t="s">
        <v>19</v>
      </c>
      <c r="N185" s="228" t="s">
        <v>43</v>
      </c>
      <c r="O185" s="83"/>
      <c r="P185" s="229">
        <f>O185*H185</f>
        <v>0</v>
      </c>
      <c r="Q185" s="229">
        <v>0</v>
      </c>
      <c r="R185" s="229">
        <f>Q185*H185</f>
        <v>0</v>
      </c>
      <c r="S185" s="229">
        <v>0.001</v>
      </c>
      <c r="T185" s="230">
        <f>S185*H185</f>
        <v>0.050000000000000003</v>
      </c>
      <c r="AR185" s="231" t="s">
        <v>255</v>
      </c>
      <c r="AT185" s="231" t="s">
        <v>157</v>
      </c>
      <c r="AU185" s="231" t="s">
        <v>82</v>
      </c>
      <c r="AY185" s="17" t="s">
        <v>153</v>
      </c>
      <c r="BE185" s="232">
        <f>IF(N185="základní",J185,0)</f>
        <v>0</v>
      </c>
      <c r="BF185" s="232">
        <f>IF(N185="snížená",J185,0)</f>
        <v>0</v>
      </c>
      <c r="BG185" s="232">
        <f>IF(N185="zákl. přenesená",J185,0)</f>
        <v>0</v>
      </c>
      <c r="BH185" s="232">
        <f>IF(N185="sníž. přenesená",J185,0)</f>
        <v>0</v>
      </c>
      <c r="BI185" s="232">
        <f>IF(N185="nulová",J185,0)</f>
        <v>0</v>
      </c>
      <c r="BJ185" s="17" t="s">
        <v>80</v>
      </c>
      <c r="BK185" s="232">
        <f>ROUND(I185*H185,2)</f>
        <v>0</v>
      </c>
      <c r="BL185" s="17" t="s">
        <v>255</v>
      </c>
      <c r="BM185" s="231" t="s">
        <v>332</v>
      </c>
    </row>
    <row r="186" s="1" customFormat="1">
      <c r="B186" s="38"/>
      <c r="C186" s="39"/>
      <c r="D186" s="233" t="s">
        <v>164</v>
      </c>
      <c r="E186" s="39"/>
      <c r="F186" s="234" t="s">
        <v>333</v>
      </c>
      <c r="G186" s="39"/>
      <c r="H186" s="39"/>
      <c r="I186" s="146"/>
      <c r="J186" s="39"/>
      <c r="K186" s="39"/>
      <c r="L186" s="43"/>
      <c r="M186" s="235"/>
      <c r="N186" s="83"/>
      <c r="O186" s="83"/>
      <c r="P186" s="83"/>
      <c r="Q186" s="83"/>
      <c r="R186" s="83"/>
      <c r="S186" s="83"/>
      <c r="T186" s="84"/>
      <c r="AT186" s="17" t="s">
        <v>164</v>
      </c>
      <c r="AU186" s="17" t="s">
        <v>82</v>
      </c>
    </row>
    <row r="187" s="12" customFormat="1">
      <c r="B187" s="236"/>
      <c r="C187" s="237"/>
      <c r="D187" s="233" t="s">
        <v>166</v>
      </c>
      <c r="E187" s="238" t="s">
        <v>19</v>
      </c>
      <c r="F187" s="239" t="s">
        <v>334</v>
      </c>
      <c r="G187" s="237"/>
      <c r="H187" s="240">
        <v>50</v>
      </c>
      <c r="I187" s="241"/>
      <c r="J187" s="237"/>
      <c r="K187" s="237"/>
      <c r="L187" s="242"/>
      <c r="M187" s="243"/>
      <c r="N187" s="244"/>
      <c r="O187" s="244"/>
      <c r="P187" s="244"/>
      <c r="Q187" s="244"/>
      <c r="R187" s="244"/>
      <c r="S187" s="244"/>
      <c r="T187" s="245"/>
      <c r="AT187" s="246" t="s">
        <v>166</v>
      </c>
      <c r="AU187" s="246" t="s">
        <v>82</v>
      </c>
      <c r="AV187" s="12" t="s">
        <v>82</v>
      </c>
      <c r="AW187" s="12" t="s">
        <v>33</v>
      </c>
      <c r="AX187" s="12" t="s">
        <v>72</v>
      </c>
      <c r="AY187" s="246" t="s">
        <v>153</v>
      </c>
    </row>
    <row r="188" s="1" customFormat="1" ht="32.4" customHeight="1">
      <c r="B188" s="38"/>
      <c r="C188" s="220" t="s">
        <v>335</v>
      </c>
      <c r="D188" s="220" t="s">
        <v>157</v>
      </c>
      <c r="E188" s="221" t="s">
        <v>336</v>
      </c>
      <c r="F188" s="222" t="s">
        <v>337</v>
      </c>
      <c r="G188" s="223" t="s">
        <v>331</v>
      </c>
      <c r="H188" s="224">
        <v>150</v>
      </c>
      <c r="I188" s="225"/>
      <c r="J188" s="226">
        <f>ROUND(I188*H188,2)</f>
        <v>0</v>
      </c>
      <c r="K188" s="222" t="s">
        <v>161</v>
      </c>
      <c r="L188" s="43"/>
      <c r="M188" s="227" t="s">
        <v>19</v>
      </c>
      <c r="N188" s="228" t="s">
        <v>43</v>
      </c>
      <c r="O188" s="83"/>
      <c r="P188" s="229">
        <f>O188*H188</f>
        <v>0</v>
      </c>
      <c r="Q188" s="229">
        <v>0</v>
      </c>
      <c r="R188" s="229">
        <f>Q188*H188</f>
        <v>0</v>
      </c>
      <c r="S188" s="229">
        <v>0.001</v>
      </c>
      <c r="T188" s="230">
        <f>S188*H188</f>
        <v>0.14999999999999999</v>
      </c>
      <c r="AR188" s="231" t="s">
        <v>255</v>
      </c>
      <c r="AT188" s="231" t="s">
        <v>157</v>
      </c>
      <c r="AU188" s="231" t="s">
        <v>82</v>
      </c>
      <c r="AY188" s="17" t="s">
        <v>153</v>
      </c>
      <c r="BE188" s="232">
        <f>IF(N188="základní",J188,0)</f>
        <v>0</v>
      </c>
      <c r="BF188" s="232">
        <f>IF(N188="snížená",J188,0)</f>
        <v>0</v>
      </c>
      <c r="BG188" s="232">
        <f>IF(N188="zákl. přenesená",J188,0)</f>
        <v>0</v>
      </c>
      <c r="BH188" s="232">
        <f>IF(N188="sníž. přenesená",J188,0)</f>
        <v>0</v>
      </c>
      <c r="BI188" s="232">
        <f>IF(N188="nulová",J188,0)</f>
        <v>0</v>
      </c>
      <c r="BJ188" s="17" t="s">
        <v>80</v>
      </c>
      <c r="BK188" s="232">
        <f>ROUND(I188*H188,2)</f>
        <v>0</v>
      </c>
      <c r="BL188" s="17" t="s">
        <v>255</v>
      </c>
      <c r="BM188" s="231" t="s">
        <v>338</v>
      </c>
    </row>
    <row r="189" s="1" customFormat="1">
      <c r="B189" s="38"/>
      <c r="C189" s="39"/>
      <c r="D189" s="233" t="s">
        <v>164</v>
      </c>
      <c r="E189" s="39"/>
      <c r="F189" s="234" t="s">
        <v>333</v>
      </c>
      <c r="G189" s="39"/>
      <c r="H189" s="39"/>
      <c r="I189" s="146"/>
      <c r="J189" s="39"/>
      <c r="K189" s="39"/>
      <c r="L189" s="43"/>
      <c r="M189" s="235"/>
      <c r="N189" s="83"/>
      <c r="O189" s="83"/>
      <c r="P189" s="83"/>
      <c r="Q189" s="83"/>
      <c r="R189" s="83"/>
      <c r="S189" s="83"/>
      <c r="T189" s="84"/>
      <c r="AT189" s="17" t="s">
        <v>164</v>
      </c>
      <c r="AU189" s="17" t="s">
        <v>82</v>
      </c>
    </row>
    <row r="190" s="12" customFormat="1">
      <c r="B190" s="236"/>
      <c r="C190" s="237"/>
      <c r="D190" s="233" t="s">
        <v>166</v>
      </c>
      <c r="E190" s="238" t="s">
        <v>19</v>
      </c>
      <c r="F190" s="239" t="s">
        <v>339</v>
      </c>
      <c r="G190" s="237"/>
      <c r="H190" s="240">
        <v>150</v>
      </c>
      <c r="I190" s="241"/>
      <c r="J190" s="237"/>
      <c r="K190" s="237"/>
      <c r="L190" s="242"/>
      <c r="M190" s="258"/>
      <c r="N190" s="259"/>
      <c r="O190" s="259"/>
      <c r="P190" s="259"/>
      <c r="Q190" s="259"/>
      <c r="R190" s="259"/>
      <c r="S190" s="259"/>
      <c r="T190" s="260"/>
      <c r="AT190" s="246" t="s">
        <v>166</v>
      </c>
      <c r="AU190" s="246" t="s">
        <v>82</v>
      </c>
      <c r="AV190" s="12" t="s">
        <v>82</v>
      </c>
      <c r="AW190" s="12" t="s">
        <v>33</v>
      </c>
      <c r="AX190" s="12" t="s">
        <v>72</v>
      </c>
      <c r="AY190" s="246" t="s">
        <v>153</v>
      </c>
    </row>
    <row r="191" s="1" customFormat="1" ht="6.96" customHeight="1">
      <c r="B191" s="58"/>
      <c r="C191" s="59"/>
      <c r="D191" s="59"/>
      <c r="E191" s="59"/>
      <c r="F191" s="59"/>
      <c r="G191" s="59"/>
      <c r="H191" s="59"/>
      <c r="I191" s="171"/>
      <c r="J191" s="59"/>
      <c r="K191" s="59"/>
      <c r="L191" s="43"/>
    </row>
  </sheetData>
  <sheetProtection sheet="1" autoFilter="0" formatColumns="0" formatRows="0" objects="1" scenarios="1" spinCount="100000" saltValue="Cd+5P9GaKt5OYxGAzJnCIfLgackhV3TvFZmB4vTtedxGNQfRBsHBlTyg2h+HWXsic0XP4Xq53Z1/RE+Zd4AXqA==" hashValue="OIKgYkP2T3dgQNgderwcSI98Mm/bWvwi/J4IQEH8hDuzsvv3QvR1WVb7xQRm4qSuOzzzzmpty+vOxIclD9g6Jg==" algorithmName="SHA-512" password="ED5F"/>
  <autoFilter ref="C88:K190"/>
  <mergeCells count="9">
    <mergeCell ref="E7:H7"/>
    <mergeCell ref="E9:H9"/>
    <mergeCell ref="E18:H18"/>
    <mergeCell ref="E27:H27"/>
    <mergeCell ref="E48:H48"/>
    <mergeCell ref="E50:H50"/>
    <mergeCell ref="E79:H79"/>
    <mergeCell ref="E81:H81"/>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7.14" customWidth="1"/>
    <col min="2" max="2" width="1.43" customWidth="1"/>
    <col min="3" max="3" width="3.57" customWidth="1"/>
    <col min="4" max="4" width="3.71" customWidth="1"/>
    <col min="5" max="5" width="14.71" customWidth="1"/>
    <col min="6" max="6" width="43.57" customWidth="1"/>
    <col min="7" max="7" width="6" customWidth="1"/>
    <col min="8" max="8" width="9.86" customWidth="1"/>
    <col min="9" max="9" width="17.29" style="138" customWidth="1"/>
    <col min="10" max="10" width="17.29" customWidth="1"/>
    <col min="11" max="11" width="17.29" customWidth="1"/>
    <col min="12" max="12" width="8" customWidth="1"/>
    <col min="13" max="13" width="9.29" hidden="1" customWidth="1"/>
    <col min="14" max="14" width="9.14" hidden="1"/>
    <col min="15" max="15" width="12.14" hidden="1" customWidth="1"/>
    <col min="16" max="16" width="12.14" hidden="1" customWidth="1"/>
    <col min="17" max="17" width="12.14" hidden="1" customWidth="1"/>
    <col min="18" max="18" width="12.14" hidden="1" customWidth="1"/>
    <col min="19" max="19" width="12.14" hidden="1" customWidth="1"/>
    <col min="20" max="20" width="12.14" hidden="1" customWidth="1"/>
    <col min="21" max="21" width="14" hidden="1" customWidth="1"/>
    <col min="22" max="22" width="10.57" customWidth="1"/>
    <col min="23" max="23" width="14" customWidth="1"/>
    <col min="24" max="24" width="10.57" customWidth="1"/>
    <col min="25" max="25" width="12.86" customWidth="1"/>
    <col min="26" max="26" width="9.43" customWidth="1"/>
    <col min="27" max="27" width="12.86" customWidth="1"/>
    <col min="28" max="28" width="14" customWidth="1"/>
    <col min="29" max="29" width="9.43" customWidth="1"/>
    <col min="30" max="30" width="12.86" customWidth="1"/>
    <col min="31" max="31" width="14" customWidth="1"/>
    <col min="44" max="44" width="9.14" hidden="1"/>
    <col min="45" max="45" width="9.14" hidden="1"/>
    <col min="46" max="46" width="9.14" hidden="1"/>
    <col min="47" max="47" width="9.14" hidden="1"/>
    <col min="48" max="48" width="9.14" hidden="1"/>
    <col min="49" max="49" width="9.14" hidden="1"/>
    <col min="50" max="50" width="9.14" hidden="1"/>
    <col min="51" max="51" width="9.14" hidden="1"/>
    <col min="52" max="52" width="9.14" hidden="1"/>
    <col min="53" max="53" width="9.14" hidden="1"/>
    <col min="54" max="54" width="9.14" hidden="1"/>
    <col min="55" max="55" width="9.14" hidden="1"/>
    <col min="56" max="56" width="9.14" hidden="1"/>
    <col min="57" max="57" width="9.14" hidden="1"/>
    <col min="58" max="58" width="9.14" hidden="1"/>
    <col min="59" max="59" width="9.14" hidden="1"/>
    <col min="60" max="60" width="9.14" hidden="1"/>
    <col min="61" max="61" width="9.14" hidden="1"/>
    <col min="62" max="62" width="9.14" hidden="1"/>
    <col min="63" max="63" width="9.14" hidden="1"/>
    <col min="64" max="64" width="9.14" hidden="1"/>
    <col min="65" max="65" width="9.14" hidden="1"/>
  </cols>
  <sheetData>
    <row r="2" ht="36.96" customHeight="1">
      <c r="L2"/>
      <c r="AT2" s="17" t="s">
        <v>85</v>
      </c>
    </row>
    <row r="3" ht="6.96" customHeight="1">
      <c r="B3" s="139"/>
      <c r="C3" s="140"/>
      <c r="D3" s="140"/>
      <c r="E3" s="140"/>
      <c r="F3" s="140"/>
      <c r="G3" s="140"/>
      <c r="H3" s="140"/>
      <c r="I3" s="141"/>
      <c r="J3" s="140"/>
      <c r="K3" s="140"/>
      <c r="L3" s="20"/>
      <c r="AT3" s="17" t="s">
        <v>82</v>
      </c>
    </row>
    <row r="4" ht="24.96" customHeight="1">
      <c r="B4" s="20"/>
      <c r="D4" s="142" t="s">
        <v>121</v>
      </c>
      <c r="L4" s="20"/>
      <c r="M4" s="143" t="s">
        <v>10</v>
      </c>
      <c r="AT4" s="17" t="s">
        <v>4</v>
      </c>
    </row>
    <row r="5" ht="6.96" customHeight="1">
      <c r="B5" s="20"/>
      <c r="L5" s="20"/>
    </row>
    <row r="6" ht="12" customHeight="1">
      <c r="B6" s="20"/>
      <c r="D6" s="144" t="s">
        <v>16</v>
      </c>
      <c r="L6" s="20"/>
    </row>
    <row r="7" ht="14.4" customHeight="1">
      <c r="B7" s="20"/>
      <c r="E7" s="145" t="str">
        <f>'Rekapitulace stavby'!K6</f>
        <v>ZŠ Dukelských hrdinů 0.ETAPA - Multifunkční hřište</v>
      </c>
      <c r="F7" s="144"/>
      <c r="G7" s="144"/>
      <c r="H7" s="144"/>
      <c r="L7" s="20"/>
    </row>
    <row r="8" s="1" customFormat="1" ht="12" customHeight="1">
      <c r="B8" s="43"/>
      <c r="D8" s="144" t="s">
        <v>122</v>
      </c>
      <c r="I8" s="146"/>
      <c r="L8" s="43"/>
    </row>
    <row r="9" s="1" customFormat="1" ht="36.96" customHeight="1">
      <c r="B9" s="43"/>
      <c r="E9" s="147" t="s">
        <v>340</v>
      </c>
      <c r="F9" s="1"/>
      <c r="G9" s="1"/>
      <c r="H9" s="1"/>
      <c r="I9" s="146"/>
      <c r="L9" s="43"/>
    </row>
    <row r="10" s="1" customFormat="1">
      <c r="B10" s="43"/>
      <c r="I10" s="146"/>
      <c r="L10" s="43"/>
    </row>
    <row r="11" s="1" customFormat="1" ht="12" customHeight="1">
      <c r="B11" s="43"/>
      <c r="D11" s="144" t="s">
        <v>18</v>
      </c>
      <c r="F11" s="132" t="s">
        <v>19</v>
      </c>
      <c r="I11" s="148" t="s">
        <v>20</v>
      </c>
      <c r="J11" s="132" t="s">
        <v>19</v>
      </c>
      <c r="L11" s="43"/>
    </row>
    <row r="12" s="1" customFormat="1" ht="12" customHeight="1">
      <c r="B12" s="43"/>
      <c r="D12" s="144" t="s">
        <v>21</v>
      </c>
      <c r="F12" s="132" t="s">
        <v>22</v>
      </c>
      <c r="I12" s="148" t="s">
        <v>23</v>
      </c>
      <c r="J12" s="149" t="str">
        <f>'Rekapitulace stavby'!AN8</f>
        <v>2. 5. 2019</v>
      </c>
      <c r="L12" s="43"/>
    </row>
    <row r="13" s="1" customFormat="1" ht="10.8" customHeight="1">
      <c r="B13" s="43"/>
      <c r="I13" s="146"/>
      <c r="L13" s="43"/>
    </row>
    <row r="14" s="1" customFormat="1" ht="12" customHeight="1">
      <c r="B14" s="43"/>
      <c r="D14" s="144" t="s">
        <v>25</v>
      </c>
      <c r="I14" s="148" t="s">
        <v>26</v>
      </c>
      <c r="J14" s="132" t="s">
        <v>19</v>
      </c>
      <c r="L14" s="43"/>
    </row>
    <row r="15" s="1" customFormat="1" ht="18" customHeight="1">
      <c r="B15" s="43"/>
      <c r="E15" s="132" t="s">
        <v>27</v>
      </c>
      <c r="I15" s="148" t="s">
        <v>28</v>
      </c>
      <c r="J15" s="132" t="s">
        <v>19</v>
      </c>
      <c r="L15" s="43"/>
    </row>
    <row r="16" s="1" customFormat="1" ht="6.96" customHeight="1">
      <c r="B16" s="43"/>
      <c r="I16" s="146"/>
      <c r="L16" s="43"/>
    </row>
    <row r="17" s="1" customFormat="1" ht="12" customHeight="1">
      <c r="B17" s="43"/>
      <c r="D17" s="144" t="s">
        <v>29</v>
      </c>
      <c r="I17" s="148" t="s">
        <v>26</v>
      </c>
      <c r="J17" s="33" t="str">
        <f>'Rekapitulace stavby'!AN13</f>
        <v>Vyplň údaj</v>
      </c>
      <c r="L17" s="43"/>
    </row>
    <row r="18" s="1" customFormat="1" ht="18" customHeight="1">
      <c r="B18" s="43"/>
      <c r="E18" s="33" t="str">
        <f>'Rekapitulace stavby'!E14</f>
        <v>Vyplň údaj</v>
      </c>
      <c r="F18" s="132"/>
      <c r="G18" s="132"/>
      <c r="H18" s="132"/>
      <c r="I18" s="148" t="s">
        <v>28</v>
      </c>
      <c r="J18" s="33" t="str">
        <f>'Rekapitulace stavby'!AN14</f>
        <v>Vyplň údaj</v>
      </c>
      <c r="L18" s="43"/>
    </row>
    <row r="19" s="1" customFormat="1" ht="6.96" customHeight="1">
      <c r="B19" s="43"/>
      <c r="I19" s="146"/>
      <c r="L19" s="43"/>
    </row>
    <row r="20" s="1" customFormat="1" ht="12" customHeight="1">
      <c r="B20" s="43"/>
      <c r="D20" s="144" t="s">
        <v>31</v>
      </c>
      <c r="I20" s="148" t="s">
        <v>26</v>
      </c>
      <c r="J20" s="132" t="s">
        <v>19</v>
      </c>
      <c r="L20" s="43"/>
    </row>
    <row r="21" s="1" customFormat="1" ht="18" customHeight="1">
      <c r="B21" s="43"/>
      <c r="E21" s="132" t="s">
        <v>32</v>
      </c>
      <c r="I21" s="148" t="s">
        <v>28</v>
      </c>
      <c r="J21" s="132" t="s">
        <v>19</v>
      </c>
      <c r="L21" s="43"/>
    </row>
    <row r="22" s="1" customFormat="1" ht="6.96" customHeight="1">
      <c r="B22" s="43"/>
      <c r="I22" s="146"/>
      <c r="L22" s="43"/>
    </row>
    <row r="23" s="1" customFormat="1" ht="12" customHeight="1">
      <c r="B23" s="43"/>
      <c r="D23" s="144" t="s">
        <v>34</v>
      </c>
      <c r="I23" s="148" t="s">
        <v>26</v>
      </c>
      <c r="J23" s="132" t="s">
        <v>19</v>
      </c>
      <c r="L23" s="43"/>
    </row>
    <row r="24" s="1" customFormat="1" ht="18" customHeight="1">
      <c r="B24" s="43"/>
      <c r="E24" s="132" t="s">
        <v>35</v>
      </c>
      <c r="I24" s="148" t="s">
        <v>28</v>
      </c>
      <c r="J24" s="132" t="s">
        <v>19</v>
      </c>
      <c r="L24" s="43"/>
    </row>
    <row r="25" s="1" customFormat="1" ht="6.96" customHeight="1">
      <c r="B25" s="43"/>
      <c r="I25" s="146"/>
      <c r="L25" s="43"/>
    </row>
    <row r="26" s="1" customFormat="1" ht="12" customHeight="1">
      <c r="B26" s="43"/>
      <c r="D26" s="144" t="s">
        <v>36</v>
      </c>
      <c r="I26" s="146"/>
      <c r="L26" s="43"/>
    </row>
    <row r="27" s="7" customFormat="1" ht="96" customHeight="1">
      <c r="B27" s="150"/>
      <c r="E27" s="151" t="s">
        <v>37</v>
      </c>
      <c r="F27" s="151"/>
      <c r="G27" s="151"/>
      <c r="H27" s="151"/>
      <c r="I27" s="152"/>
      <c r="L27" s="150"/>
    </row>
    <row r="28" s="1" customFormat="1" ht="6.96" customHeight="1">
      <c r="B28" s="43"/>
      <c r="I28" s="146"/>
      <c r="L28" s="43"/>
    </row>
    <row r="29" s="1" customFormat="1" ht="6.96" customHeight="1">
      <c r="B29" s="43"/>
      <c r="D29" s="75"/>
      <c r="E29" s="75"/>
      <c r="F29" s="75"/>
      <c r="G29" s="75"/>
      <c r="H29" s="75"/>
      <c r="I29" s="153"/>
      <c r="J29" s="75"/>
      <c r="K29" s="75"/>
      <c r="L29" s="43"/>
    </row>
    <row r="30" s="1" customFormat="1" ht="25.44" customHeight="1">
      <c r="B30" s="43"/>
      <c r="D30" s="154" t="s">
        <v>38</v>
      </c>
      <c r="I30" s="146"/>
      <c r="J30" s="155">
        <f>ROUND(J92, 2)</f>
        <v>0</v>
      </c>
      <c r="L30" s="43"/>
    </row>
    <row r="31" s="1" customFormat="1" ht="6.96" customHeight="1">
      <c r="B31" s="43"/>
      <c r="D31" s="75"/>
      <c r="E31" s="75"/>
      <c r="F31" s="75"/>
      <c r="G31" s="75"/>
      <c r="H31" s="75"/>
      <c r="I31" s="153"/>
      <c r="J31" s="75"/>
      <c r="K31" s="75"/>
      <c r="L31" s="43"/>
    </row>
    <row r="32" s="1" customFormat="1" ht="14.4" customHeight="1">
      <c r="B32" s="43"/>
      <c r="F32" s="156" t="s">
        <v>40</v>
      </c>
      <c r="I32" s="157" t="s">
        <v>39</v>
      </c>
      <c r="J32" s="156" t="s">
        <v>41</v>
      </c>
      <c r="L32" s="43"/>
    </row>
    <row r="33" s="1" customFormat="1" ht="14.4" customHeight="1">
      <c r="B33" s="43"/>
      <c r="D33" s="158" t="s">
        <v>42</v>
      </c>
      <c r="E33" s="144" t="s">
        <v>43</v>
      </c>
      <c r="F33" s="159">
        <f>ROUND((SUM(BE92:BE347)),  2)</f>
        <v>0</v>
      </c>
      <c r="I33" s="160">
        <v>0.20999999999999999</v>
      </c>
      <c r="J33" s="159">
        <f>ROUND(((SUM(BE92:BE347))*I33),  2)</f>
        <v>0</v>
      </c>
      <c r="L33" s="43"/>
    </row>
    <row r="34" s="1" customFormat="1" ht="14.4" customHeight="1">
      <c r="B34" s="43"/>
      <c r="E34" s="144" t="s">
        <v>44</v>
      </c>
      <c r="F34" s="159">
        <f>ROUND((SUM(BF92:BF347)),  2)</f>
        <v>0</v>
      </c>
      <c r="I34" s="160">
        <v>0.14999999999999999</v>
      </c>
      <c r="J34" s="159">
        <f>ROUND(((SUM(BF92:BF347))*I34),  2)</f>
        <v>0</v>
      </c>
      <c r="L34" s="43"/>
    </row>
    <row r="35" hidden="1" s="1" customFormat="1" ht="14.4" customHeight="1">
      <c r="B35" s="43"/>
      <c r="E35" s="144" t="s">
        <v>45</v>
      </c>
      <c r="F35" s="159">
        <f>ROUND((SUM(BG92:BG347)),  2)</f>
        <v>0</v>
      </c>
      <c r="I35" s="160">
        <v>0.20999999999999999</v>
      </c>
      <c r="J35" s="159">
        <f>0</f>
        <v>0</v>
      </c>
      <c r="L35" s="43"/>
    </row>
    <row r="36" hidden="1" s="1" customFormat="1" ht="14.4" customHeight="1">
      <c r="B36" s="43"/>
      <c r="E36" s="144" t="s">
        <v>46</v>
      </c>
      <c r="F36" s="159">
        <f>ROUND((SUM(BH92:BH347)),  2)</f>
        <v>0</v>
      </c>
      <c r="I36" s="160">
        <v>0.14999999999999999</v>
      </c>
      <c r="J36" s="159">
        <f>0</f>
        <v>0</v>
      </c>
      <c r="L36" s="43"/>
    </row>
    <row r="37" hidden="1" s="1" customFormat="1" ht="14.4" customHeight="1">
      <c r="B37" s="43"/>
      <c r="E37" s="144" t="s">
        <v>47</v>
      </c>
      <c r="F37" s="159">
        <f>ROUND((SUM(BI92:BI347)),  2)</f>
        <v>0</v>
      </c>
      <c r="I37" s="160">
        <v>0</v>
      </c>
      <c r="J37" s="159">
        <f>0</f>
        <v>0</v>
      </c>
      <c r="L37" s="43"/>
    </row>
    <row r="38" s="1" customFormat="1" ht="6.96" customHeight="1">
      <c r="B38" s="43"/>
      <c r="I38" s="146"/>
      <c r="L38" s="43"/>
    </row>
    <row r="39" s="1" customFormat="1" ht="25.44" customHeight="1">
      <c r="B39" s="43"/>
      <c r="C39" s="161"/>
      <c r="D39" s="162" t="s">
        <v>48</v>
      </c>
      <c r="E39" s="163"/>
      <c r="F39" s="163"/>
      <c r="G39" s="164" t="s">
        <v>49</v>
      </c>
      <c r="H39" s="165" t="s">
        <v>50</v>
      </c>
      <c r="I39" s="166"/>
      <c r="J39" s="167">
        <f>SUM(J30:J37)</f>
        <v>0</v>
      </c>
      <c r="K39" s="168"/>
      <c r="L39" s="43"/>
    </row>
    <row r="40" s="1" customFormat="1" ht="14.4" customHeight="1">
      <c r="B40" s="169"/>
      <c r="C40" s="170"/>
      <c r="D40" s="170"/>
      <c r="E40" s="170"/>
      <c r="F40" s="170"/>
      <c r="G40" s="170"/>
      <c r="H40" s="170"/>
      <c r="I40" s="171"/>
      <c r="J40" s="170"/>
      <c r="K40" s="170"/>
      <c r="L40" s="43"/>
    </row>
    <row r="44" s="1" customFormat="1" ht="6.96" customHeight="1">
      <c r="B44" s="172"/>
      <c r="C44" s="173"/>
      <c r="D44" s="173"/>
      <c r="E44" s="173"/>
      <c r="F44" s="173"/>
      <c r="G44" s="173"/>
      <c r="H44" s="173"/>
      <c r="I44" s="174"/>
      <c r="J44" s="173"/>
      <c r="K44" s="173"/>
      <c r="L44" s="43"/>
    </row>
    <row r="45" s="1" customFormat="1" ht="24.96" customHeight="1">
      <c r="B45" s="38"/>
      <c r="C45" s="23" t="s">
        <v>124</v>
      </c>
      <c r="D45" s="39"/>
      <c r="E45" s="39"/>
      <c r="F45" s="39"/>
      <c r="G45" s="39"/>
      <c r="H45" s="39"/>
      <c r="I45" s="146"/>
      <c r="J45" s="39"/>
      <c r="K45" s="39"/>
      <c r="L45" s="43"/>
    </row>
    <row r="46" s="1" customFormat="1" ht="6.96" customHeight="1">
      <c r="B46" s="38"/>
      <c r="C46" s="39"/>
      <c r="D46" s="39"/>
      <c r="E46" s="39"/>
      <c r="F46" s="39"/>
      <c r="G46" s="39"/>
      <c r="H46" s="39"/>
      <c r="I46" s="146"/>
      <c r="J46" s="39"/>
      <c r="K46" s="39"/>
      <c r="L46" s="43"/>
    </row>
    <row r="47" s="1" customFormat="1" ht="12" customHeight="1">
      <c r="B47" s="38"/>
      <c r="C47" s="32" t="s">
        <v>16</v>
      </c>
      <c r="D47" s="39"/>
      <c r="E47" s="39"/>
      <c r="F47" s="39"/>
      <c r="G47" s="39"/>
      <c r="H47" s="39"/>
      <c r="I47" s="146"/>
      <c r="J47" s="39"/>
      <c r="K47" s="39"/>
      <c r="L47" s="43"/>
    </row>
    <row r="48" s="1" customFormat="1" ht="14.4" customHeight="1">
      <c r="B48" s="38"/>
      <c r="C48" s="39"/>
      <c r="D48" s="39"/>
      <c r="E48" s="175" t="str">
        <f>E7</f>
        <v>ZŠ Dukelských hrdinů 0.ETAPA - Multifunkční hřište</v>
      </c>
      <c r="F48" s="32"/>
      <c r="G48" s="32"/>
      <c r="H48" s="32"/>
      <c r="I48" s="146"/>
      <c r="J48" s="39"/>
      <c r="K48" s="39"/>
      <c r="L48" s="43"/>
    </row>
    <row r="49" s="1" customFormat="1" ht="12" customHeight="1">
      <c r="B49" s="38"/>
      <c r="C49" s="32" t="s">
        <v>122</v>
      </c>
      <c r="D49" s="39"/>
      <c r="E49" s="39"/>
      <c r="F49" s="39"/>
      <c r="G49" s="39"/>
      <c r="H49" s="39"/>
      <c r="I49" s="146"/>
      <c r="J49" s="39"/>
      <c r="K49" s="39"/>
      <c r="L49" s="43"/>
    </row>
    <row r="50" s="1" customFormat="1" ht="14.4" customHeight="1">
      <c r="B50" s="38"/>
      <c r="C50" s="39"/>
      <c r="D50" s="39"/>
      <c r="E50" s="68" t="str">
        <f>E9</f>
        <v>SO 03 - Vnitroareálové rozvody ZTI</v>
      </c>
      <c r="F50" s="39"/>
      <c r="G50" s="39"/>
      <c r="H50" s="39"/>
      <c r="I50" s="146"/>
      <c r="J50" s="39"/>
      <c r="K50" s="39"/>
      <c r="L50" s="43"/>
    </row>
    <row r="51" s="1" customFormat="1" ht="6.96" customHeight="1">
      <c r="B51" s="38"/>
      <c r="C51" s="39"/>
      <c r="D51" s="39"/>
      <c r="E51" s="39"/>
      <c r="F51" s="39"/>
      <c r="G51" s="39"/>
      <c r="H51" s="39"/>
      <c r="I51" s="146"/>
      <c r="J51" s="39"/>
      <c r="K51" s="39"/>
      <c r="L51" s="43"/>
    </row>
    <row r="52" s="1" customFormat="1" ht="12" customHeight="1">
      <c r="B52" s="38"/>
      <c r="C52" s="32" t="s">
        <v>21</v>
      </c>
      <c r="D52" s="39"/>
      <c r="E52" s="39"/>
      <c r="F52" s="27" t="str">
        <f>F12</f>
        <v>Karlovy Vary</v>
      </c>
      <c r="G52" s="39"/>
      <c r="H52" s="39"/>
      <c r="I52" s="148" t="s">
        <v>23</v>
      </c>
      <c r="J52" s="71" t="str">
        <f>IF(J12="","",J12)</f>
        <v>2. 5. 2019</v>
      </c>
      <c r="K52" s="39"/>
      <c r="L52" s="43"/>
    </row>
    <row r="53" s="1" customFormat="1" ht="6.96" customHeight="1">
      <c r="B53" s="38"/>
      <c r="C53" s="39"/>
      <c r="D53" s="39"/>
      <c r="E53" s="39"/>
      <c r="F53" s="39"/>
      <c r="G53" s="39"/>
      <c r="H53" s="39"/>
      <c r="I53" s="146"/>
      <c r="J53" s="39"/>
      <c r="K53" s="39"/>
      <c r="L53" s="43"/>
    </row>
    <row r="54" s="1" customFormat="1" ht="26.4" customHeight="1">
      <c r="B54" s="38"/>
      <c r="C54" s="32" t="s">
        <v>25</v>
      </c>
      <c r="D54" s="39"/>
      <c r="E54" s="39"/>
      <c r="F54" s="27" t="str">
        <f>E15</f>
        <v>Statutární město Karlovy Vary</v>
      </c>
      <c r="G54" s="39"/>
      <c r="H54" s="39"/>
      <c r="I54" s="148" t="s">
        <v>31</v>
      </c>
      <c r="J54" s="36" t="str">
        <f>E21</f>
        <v>Ing. Štěpán Mosler</v>
      </c>
      <c r="K54" s="39"/>
      <c r="L54" s="43"/>
    </row>
    <row r="55" s="1" customFormat="1" ht="26.4" customHeight="1">
      <c r="B55" s="38"/>
      <c r="C55" s="32" t="s">
        <v>29</v>
      </c>
      <c r="D55" s="39"/>
      <c r="E55" s="39"/>
      <c r="F55" s="27" t="str">
        <f>IF(E18="","",E18)</f>
        <v>Vyplň údaj</v>
      </c>
      <c r="G55" s="39"/>
      <c r="H55" s="39"/>
      <c r="I55" s="148" t="s">
        <v>34</v>
      </c>
      <c r="J55" s="36" t="str">
        <f>E24</f>
        <v>Daniela Hahnová</v>
      </c>
      <c r="K55" s="39"/>
      <c r="L55" s="43"/>
    </row>
    <row r="56" s="1" customFormat="1" ht="10.32" customHeight="1">
      <c r="B56" s="38"/>
      <c r="C56" s="39"/>
      <c r="D56" s="39"/>
      <c r="E56" s="39"/>
      <c r="F56" s="39"/>
      <c r="G56" s="39"/>
      <c r="H56" s="39"/>
      <c r="I56" s="146"/>
      <c r="J56" s="39"/>
      <c r="K56" s="39"/>
      <c r="L56" s="43"/>
    </row>
    <row r="57" s="1" customFormat="1" ht="29.28" customHeight="1">
      <c r="B57" s="38"/>
      <c r="C57" s="176" t="s">
        <v>125</v>
      </c>
      <c r="D57" s="177"/>
      <c r="E57" s="177"/>
      <c r="F57" s="177"/>
      <c r="G57" s="177"/>
      <c r="H57" s="177"/>
      <c r="I57" s="178"/>
      <c r="J57" s="179" t="s">
        <v>126</v>
      </c>
      <c r="K57" s="177"/>
      <c r="L57" s="43"/>
    </row>
    <row r="58" s="1" customFormat="1" ht="10.32" customHeight="1">
      <c r="B58" s="38"/>
      <c r="C58" s="39"/>
      <c r="D58" s="39"/>
      <c r="E58" s="39"/>
      <c r="F58" s="39"/>
      <c r="G58" s="39"/>
      <c r="H58" s="39"/>
      <c r="I58" s="146"/>
      <c r="J58" s="39"/>
      <c r="K58" s="39"/>
      <c r="L58" s="43"/>
    </row>
    <row r="59" s="1" customFormat="1" ht="22.8" customHeight="1">
      <c r="B59" s="38"/>
      <c r="C59" s="180" t="s">
        <v>70</v>
      </c>
      <c r="D59" s="39"/>
      <c r="E59" s="39"/>
      <c r="F59" s="39"/>
      <c r="G59" s="39"/>
      <c r="H59" s="39"/>
      <c r="I59" s="146"/>
      <c r="J59" s="101">
        <f>J92</f>
        <v>0</v>
      </c>
      <c r="K59" s="39"/>
      <c r="L59" s="43"/>
      <c r="AU59" s="17" t="s">
        <v>127</v>
      </c>
    </row>
    <row r="60" s="8" customFormat="1" ht="24.96" customHeight="1">
      <c r="B60" s="181"/>
      <c r="C60" s="182"/>
      <c r="D60" s="183" t="s">
        <v>128</v>
      </c>
      <c r="E60" s="184"/>
      <c r="F60" s="184"/>
      <c r="G60" s="184"/>
      <c r="H60" s="184"/>
      <c r="I60" s="185"/>
      <c r="J60" s="186">
        <f>J93</f>
        <v>0</v>
      </c>
      <c r="K60" s="182"/>
      <c r="L60" s="187"/>
    </row>
    <row r="61" s="9" customFormat="1" ht="19.92" customHeight="1">
      <c r="B61" s="188"/>
      <c r="C61" s="124"/>
      <c r="D61" s="189" t="s">
        <v>341</v>
      </c>
      <c r="E61" s="190"/>
      <c r="F61" s="190"/>
      <c r="G61" s="190"/>
      <c r="H61" s="190"/>
      <c r="I61" s="191"/>
      <c r="J61" s="192">
        <f>J94</f>
        <v>0</v>
      </c>
      <c r="K61" s="124"/>
      <c r="L61" s="193"/>
    </row>
    <row r="62" s="9" customFormat="1" ht="19.92" customHeight="1">
      <c r="B62" s="188"/>
      <c r="C62" s="124"/>
      <c r="D62" s="189" t="s">
        <v>342</v>
      </c>
      <c r="E62" s="190"/>
      <c r="F62" s="190"/>
      <c r="G62" s="190"/>
      <c r="H62" s="190"/>
      <c r="I62" s="191"/>
      <c r="J62" s="192">
        <f>J184</f>
        <v>0</v>
      </c>
      <c r="K62" s="124"/>
      <c r="L62" s="193"/>
    </row>
    <row r="63" s="9" customFormat="1" ht="19.92" customHeight="1">
      <c r="B63" s="188"/>
      <c r="C63" s="124"/>
      <c r="D63" s="189" t="s">
        <v>343</v>
      </c>
      <c r="E63" s="190"/>
      <c r="F63" s="190"/>
      <c r="G63" s="190"/>
      <c r="H63" s="190"/>
      <c r="I63" s="191"/>
      <c r="J63" s="192">
        <f>J191</f>
        <v>0</v>
      </c>
      <c r="K63" s="124"/>
      <c r="L63" s="193"/>
    </row>
    <row r="64" s="9" customFormat="1" ht="19.92" customHeight="1">
      <c r="B64" s="188"/>
      <c r="C64" s="124"/>
      <c r="D64" s="189" t="s">
        <v>344</v>
      </c>
      <c r="E64" s="190"/>
      <c r="F64" s="190"/>
      <c r="G64" s="190"/>
      <c r="H64" s="190"/>
      <c r="I64" s="191"/>
      <c r="J64" s="192">
        <f>J208</f>
        <v>0</v>
      </c>
      <c r="K64" s="124"/>
      <c r="L64" s="193"/>
    </row>
    <row r="65" s="9" customFormat="1" ht="19.92" customHeight="1">
      <c r="B65" s="188"/>
      <c r="C65" s="124"/>
      <c r="D65" s="189" t="s">
        <v>345</v>
      </c>
      <c r="E65" s="190"/>
      <c r="F65" s="190"/>
      <c r="G65" s="190"/>
      <c r="H65" s="190"/>
      <c r="I65" s="191"/>
      <c r="J65" s="192">
        <f>J216</f>
        <v>0</v>
      </c>
      <c r="K65" s="124"/>
      <c r="L65" s="193"/>
    </row>
    <row r="66" s="9" customFormat="1" ht="19.92" customHeight="1">
      <c r="B66" s="188"/>
      <c r="C66" s="124"/>
      <c r="D66" s="189" t="s">
        <v>346</v>
      </c>
      <c r="E66" s="190"/>
      <c r="F66" s="190"/>
      <c r="G66" s="190"/>
      <c r="H66" s="190"/>
      <c r="I66" s="191"/>
      <c r="J66" s="192">
        <f>J321</f>
        <v>0</v>
      </c>
      <c r="K66" s="124"/>
      <c r="L66" s="193"/>
    </row>
    <row r="67" s="9" customFormat="1" ht="14.88" customHeight="1">
      <c r="B67" s="188"/>
      <c r="C67" s="124"/>
      <c r="D67" s="189" t="s">
        <v>347</v>
      </c>
      <c r="E67" s="190"/>
      <c r="F67" s="190"/>
      <c r="G67" s="190"/>
      <c r="H67" s="190"/>
      <c r="I67" s="191"/>
      <c r="J67" s="192">
        <f>J322</f>
        <v>0</v>
      </c>
      <c r="K67" s="124"/>
      <c r="L67" s="193"/>
    </row>
    <row r="68" s="9" customFormat="1" ht="19.92" customHeight="1">
      <c r="B68" s="188"/>
      <c r="C68" s="124"/>
      <c r="D68" s="189" t="s">
        <v>348</v>
      </c>
      <c r="E68" s="190"/>
      <c r="F68" s="190"/>
      <c r="G68" s="190"/>
      <c r="H68" s="190"/>
      <c r="I68" s="191"/>
      <c r="J68" s="192">
        <f>J327</f>
        <v>0</v>
      </c>
      <c r="K68" s="124"/>
      <c r="L68" s="193"/>
    </row>
    <row r="69" s="8" customFormat="1" ht="24.96" customHeight="1">
      <c r="B69" s="181"/>
      <c r="C69" s="182"/>
      <c r="D69" s="183" t="s">
        <v>136</v>
      </c>
      <c r="E69" s="184"/>
      <c r="F69" s="184"/>
      <c r="G69" s="184"/>
      <c r="H69" s="184"/>
      <c r="I69" s="185"/>
      <c r="J69" s="186">
        <f>J330</f>
        <v>0</v>
      </c>
      <c r="K69" s="182"/>
      <c r="L69" s="187"/>
    </row>
    <row r="70" s="9" customFormat="1" ht="19.92" customHeight="1">
      <c r="B70" s="188"/>
      <c r="C70" s="124"/>
      <c r="D70" s="189" t="s">
        <v>349</v>
      </c>
      <c r="E70" s="190"/>
      <c r="F70" s="190"/>
      <c r="G70" s="190"/>
      <c r="H70" s="190"/>
      <c r="I70" s="191"/>
      <c r="J70" s="192">
        <f>J331</f>
        <v>0</v>
      </c>
      <c r="K70" s="124"/>
      <c r="L70" s="193"/>
    </row>
    <row r="71" s="8" customFormat="1" ht="24.96" customHeight="1">
      <c r="B71" s="181"/>
      <c r="C71" s="182"/>
      <c r="D71" s="183" t="s">
        <v>350</v>
      </c>
      <c r="E71" s="184"/>
      <c r="F71" s="184"/>
      <c r="G71" s="184"/>
      <c r="H71" s="184"/>
      <c r="I71" s="185"/>
      <c r="J71" s="186">
        <f>J336</f>
        <v>0</v>
      </c>
      <c r="K71" s="182"/>
      <c r="L71" s="187"/>
    </row>
    <row r="72" s="9" customFormat="1" ht="19.92" customHeight="1">
      <c r="B72" s="188"/>
      <c r="C72" s="124"/>
      <c r="D72" s="189" t="s">
        <v>351</v>
      </c>
      <c r="E72" s="190"/>
      <c r="F72" s="190"/>
      <c r="G72" s="190"/>
      <c r="H72" s="190"/>
      <c r="I72" s="191"/>
      <c r="J72" s="192">
        <f>J337</f>
        <v>0</v>
      </c>
      <c r="K72" s="124"/>
      <c r="L72" s="193"/>
    </row>
    <row r="73" s="1" customFormat="1" ht="21.84" customHeight="1">
      <c r="B73" s="38"/>
      <c r="C73" s="39"/>
      <c r="D73" s="39"/>
      <c r="E73" s="39"/>
      <c r="F73" s="39"/>
      <c r="G73" s="39"/>
      <c r="H73" s="39"/>
      <c r="I73" s="146"/>
      <c r="J73" s="39"/>
      <c r="K73" s="39"/>
      <c r="L73" s="43"/>
    </row>
    <row r="74" s="1" customFormat="1" ht="6.96" customHeight="1">
      <c r="B74" s="58"/>
      <c r="C74" s="59"/>
      <c r="D74" s="59"/>
      <c r="E74" s="59"/>
      <c r="F74" s="59"/>
      <c r="G74" s="59"/>
      <c r="H74" s="59"/>
      <c r="I74" s="171"/>
      <c r="J74" s="59"/>
      <c r="K74" s="59"/>
      <c r="L74" s="43"/>
    </row>
    <row r="78" s="1" customFormat="1" ht="6.96" customHeight="1">
      <c r="B78" s="60"/>
      <c r="C78" s="61"/>
      <c r="D78" s="61"/>
      <c r="E78" s="61"/>
      <c r="F78" s="61"/>
      <c r="G78" s="61"/>
      <c r="H78" s="61"/>
      <c r="I78" s="174"/>
      <c r="J78" s="61"/>
      <c r="K78" s="61"/>
      <c r="L78" s="43"/>
    </row>
    <row r="79" s="1" customFormat="1" ht="24.96" customHeight="1">
      <c r="B79" s="38"/>
      <c r="C79" s="23" t="s">
        <v>138</v>
      </c>
      <c r="D79" s="39"/>
      <c r="E79" s="39"/>
      <c r="F79" s="39"/>
      <c r="G79" s="39"/>
      <c r="H79" s="39"/>
      <c r="I79" s="146"/>
      <c r="J79" s="39"/>
      <c r="K79" s="39"/>
      <c r="L79" s="43"/>
    </row>
    <row r="80" s="1" customFormat="1" ht="6.96" customHeight="1">
      <c r="B80" s="38"/>
      <c r="C80" s="39"/>
      <c r="D80" s="39"/>
      <c r="E80" s="39"/>
      <c r="F80" s="39"/>
      <c r="G80" s="39"/>
      <c r="H80" s="39"/>
      <c r="I80" s="146"/>
      <c r="J80" s="39"/>
      <c r="K80" s="39"/>
      <c r="L80" s="43"/>
    </row>
    <row r="81" s="1" customFormat="1" ht="12" customHeight="1">
      <c r="B81" s="38"/>
      <c r="C81" s="32" t="s">
        <v>16</v>
      </c>
      <c r="D81" s="39"/>
      <c r="E81" s="39"/>
      <c r="F81" s="39"/>
      <c r="G81" s="39"/>
      <c r="H81" s="39"/>
      <c r="I81" s="146"/>
      <c r="J81" s="39"/>
      <c r="K81" s="39"/>
      <c r="L81" s="43"/>
    </row>
    <row r="82" s="1" customFormat="1" ht="14.4" customHeight="1">
      <c r="B82" s="38"/>
      <c r="C82" s="39"/>
      <c r="D82" s="39"/>
      <c r="E82" s="175" t="str">
        <f>E7</f>
        <v>ZŠ Dukelských hrdinů 0.ETAPA - Multifunkční hřište</v>
      </c>
      <c r="F82" s="32"/>
      <c r="G82" s="32"/>
      <c r="H82" s="32"/>
      <c r="I82" s="146"/>
      <c r="J82" s="39"/>
      <c r="K82" s="39"/>
      <c r="L82" s="43"/>
    </row>
    <row r="83" s="1" customFormat="1" ht="12" customHeight="1">
      <c r="B83" s="38"/>
      <c r="C83" s="32" t="s">
        <v>122</v>
      </c>
      <c r="D83" s="39"/>
      <c r="E83" s="39"/>
      <c r="F83" s="39"/>
      <c r="G83" s="39"/>
      <c r="H83" s="39"/>
      <c r="I83" s="146"/>
      <c r="J83" s="39"/>
      <c r="K83" s="39"/>
      <c r="L83" s="43"/>
    </row>
    <row r="84" s="1" customFormat="1" ht="14.4" customHeight="1">
      <c r="B84" s="38"/>
      <c r="C84" s="39"/>
      <c r="D84" s="39"/>
      <c r="E84" s="68" t="str">
        <f>E9</f>
        <v>SO 03 - Vnitroareálové rozvody ZTI</v>
      </c>
      <c r="F84" s="39"/>
      <c r="G84" s="39"/>
      <c r="H84" s="39"/>
      <c r="I84" s="146"/>
      <c r="J84" s="39"/>
      <c r="K84" s="39"/>
      <c r="L84" s="43"/>
    </row>
    <row r="85" s="1" customFormat="1" ht="6.96" customHeight="1">
      <c r="B85" s="38"/>
      <c r="C85" s="39"/>
      <c r="D85" s="39"/>
      <c r="E85" s="39"/>
      <c r="F85" s="39"/>
      <c r="G85" s="39"/>
      <c r="H85" s="39"/>
      <c r="I85" s="146"/>
      <c r="J85" s="39"/>
      <c r="K85" s="39"/>
      <c r="L85" s="43"/>
    </row>
    <row r="86" s="1" customFormat="1" ht="12" customHeight="1">
      <c r="B86" s="38"/>
      <c r="C86" s="32" t="s">
        <v>21</v>
      </c>
      <c r="D86" s="39"/>
      <c r="E86" s="39"/>
      <c r="F86" s="27" t="str">
        <f>F12</f>
        <v>Karlovy Vary</v>
      </c>
      <c r="G86" s="39"/>
      <c r="H86" s="39"/>
      <c r="I86" s="148" t="s">
        <v>23</v>
      </c>
      <c r="J86" s="71" t="str">
        <f>IF(J12="","",J12)</f>
        <v>2. 5. 2019</v>
      </c>
      <c r="K86" s="39"/>
      <c r="L86" s="43"/>
    </row>
    <row r="87" s="1" customFormat="1" ht="6.96" customHeight="1">
      <c r="B87" s="38"/>
      <c r="C87" s="39"/>
      <c r="D87" s="39"/>
      <c r="E87" s="39"/>
      <c r="F87" s="39"/>
      <c r="G87" s="39"/>
      <c r="H87" s="39"/>
      <c r="I87" s="146"/>
      <c r="J87" s="39"/>
      <c r="K87" s="39"/>
      <c r="L87" s="43"/>
    </row>
    <row r="88" s="1" customFormat="1" ht="26.4" customHeight="1">
      <c r="B88" s="38"/>
      <c r="C88" s="32" t="s">
        <v>25</v>
      </c>
      <c r="D88" s="39"/>
      <c r="E88" s="39"/>
      <c r="F88" s="27" t="str">
        <f>E15</f>
        <v>Statutární město Karlovy Vary</v>
      </c>
      <c r="G88" s="39"/>
      <c r="H88" s="39"/>
      <c r="I88" s="148" t="s">
        <v>31</v>
      </c>
      <c r="J88" s="36" t="str">
        <f>E21</f>
        <v>Ing. Štěpán Mosler</v>
      </c>
      <c r="K88" s="39"/>
      <c r="L88" s="43"/>
    </row>
    <row r="89" s="1" customFormat="1" ht="26.4" customHeight="1">
      <c r="B89" s="38"/>
      <c r="C89" s="32" t="s">
        <v>29</v>
      </c>
      <c r="D89" s="39"/>
      <c r="E89" s="39"/>
      <c r="F89" s="27" t="str">
        <f>IF(E18="","",E18)</f>
        <v>Vyplň údaj</v>
      </c>
      <c r="G89" s="39"/>
      <c r="H89" s="39"/>
      <c r="I89" s="148" t="s">
        <v>34</v>
      </c>
      <c r="J89" s="36" t="str">
        <f>E24</f>
        <v>Daniela Hahnová</v>
      </c>
      <c r="K89" s="39"/>
      <c r="L89" s="43"/>
    </row>
    <row r="90" s="1" customFormat="1" ht="10.32" customHeight="1">
      <c r="B90" s="38"/>
      <c r="C90" s="39"/>
      <c r="D90" s="39"/>
      <c r="E90" s="39"/>
      <c r="F90" s="39"/>
      <c r="G90" s="39"/>
      <c r="H90" s="39"/>
      <c r="I90" s="146"/>
      <c r="J90" s="39"/>
      <c r="K90" s="39"/>
      <c r="L90" s="43"/>
    </row>
    <row r="91" s="10" customFormat="1" ht="29.28" customHeight="1">
      <c r="B91" s="194"/>
      <c r="C91" s="195" t="s">
        <v>139</v>
      </c>
      <c r="D91" s="196" t="s">
        <v>57</v>
      </c>
      <c r="E91" s="196" t="s">
        <v>53</v>
      </c>
      <c r="F91" s="196" t="s">
        <v>54</v>
      </c>
      <c r="G91" s="196" t="s">
        <v>140</v>
      </c>
      <c r="H91" s="196" t="s">
        <v>141</v>
      </c>
      <c r="I91" s="197" t="s">
        <v>142</v>
      </c>
      <c r="J91" s="196" t="s">
        <v>126</v>
      </c>
      <c r="K91" s="198" t="s">
        <v>143</v>
      </c>
      <c r="L91" s="199"/>
      <c r="M91" s="91" t="s">
        <v>19</v>
      </c>
      <c r="N91" s="92" t="s">
        <v>42</v>
      </c>
      <c r="O91" s="92" t="s">
        <v>144</v>
      </c>
      <c r="P91" s="92" t="s">
        <v>145</v>
      </c>
      <c r="Q91" s="92" t="s">
        <v>146</v>
      </c>
      <c r="R91" s="92" t="s">
        <v>147</v>
      </c>
      <c r="S91" s="92" t="s">
        <v>148</v>
      </c>
      <c r="T91" s="93" t="s">
        <v>149</v>
      </c>
    </row>
    <row r="92" s="1" customFormat="1" ht="22.8" customHeight="1">
      <c r="B92" s="38"/>
      <c r="C92" s="98" t="s">
        <v>150</v>
      </c>
      <c r="D92" s="39"/>
      <c r="E92" s="39"/>
      <c r="F92" s="39"/>
      <c r="G92" s="39"/>
      <c r="H92" s="39"/>
      <c r="I92" s="146"/>
      <c r="J92" s="200">
        <f>BK92</f>
        <v>0</v>
      </c>
      <c r="K92" s="39"/>
      <c r="L92" s="43"/>
      <c r="M92" s="94"/>
      <c r="N92" s="95"/>
      <c r="O92" s="95"/>
      <c r="P92" s="201">
        <f>P93+P330+P336</f>
        <v>0</v>
      </c>
      <c r="Q92" s="95"/>
      <c r="R92" s="201">
        <f>R93+R330+R336</f>
        <v>224.70961303000004</v>
      </c>
      <c r="S92" s="95"/>
      <c r="T92" s="202">
        <f>T93+T330+T336</f>
        <v>22.267799999999998</v>
      </c>
      <c r="AT92" s="17" t="s">
        <v>71</v>
      </c>
      <c r="AU92" s="17" t="s">
        <v>127</v>
      </c>
      <c r="BK92" s="203">
        <f>BK93+BK330+BK336</f>
        <v>0</v>
      </c>
    </row>
    <row r="93" s="11" customFormat="1" ht="25.92" customHeight="1">
      <c r="B93" s="204"/>
      <c r="C93" s="205"/>
      <c r="D93" s="206" t="s">
        <v>71</v>
      </c>
      <c r="E93" s="207" t="s">
        <v>151</v>
      </c>
      <c r="F93" s="207" t="s">
        <v>152</v>
      </c>
      <c r="G93" s="205"/>
      <c r="H93" s="205"/>
      <c r="I93" s="208"/>
      <c r="J93" s="209">
        <f>BK93</f>
        <v>0</v>
      </c>
      <c r="K93" s="205"/>
      <c r="L93" s="210"/>
      <c r="M93" s="211"/>
      <c r="N93" s="212"/>
      <c r="O93" s="212"/>
      <c r="P93" s="213">
        <f>P94+P184+P191+P208+P216+P321+P327</f>
        <v>0</v>
      </c>
      <c r="Q93" s="212"/>
      <c r="R93" s="213">
        <f>R94+R184+R191+R208+R216+R321+R327</f>
        <v>224.70511303000004</v>
      </c>
      <c r="S93" s="212"/>
      <c r="T93" s="214">
        <f>T94+T184+T191+T208+T216+T321+T327</f>
        <v>22.267799999999998</v>
      </c>
      <c r="AR93" s="215" t="s">
        <v>80</v>
      </c>
      <c r="AT93" s="216" t="s">
        <v>71</v>
      </c>
      <c r="AU93" s="216" t="s">
        <v>72</v>
      </c>
      <c r="AY93" s="215" t="s">
        <v>153</v>
      </c>
      <c r="BK93" s="217">
        <f>BK94+BK184+BK191+BK208+BK216+BK321+BK327</f>
        <v>0</v>
      </c>
    </row>
    <row r="94" s="11" customFormat="1" ht="22.8" customHeight="1">
      <c r="B94" s="204"/>
      <c r="C94" s="205"/>
      <c r="D94" s="206" t="s">
        <v>71</v>
      </c>
      <c r="E94" s="218" t="s">
        <v>80</v>
      </c>
      <c r="F94" s="218" t="s">
        <v>352</v>
      </c>
      <c r="G94" s="205"/>
      <c r="H94" s="205"/>
      <c r="I94" s="208"/>
      <c r="J94" s="219">
        <f>BK94</f>
        <v>0</v>
      </c>
      <c r="K94" s="205"/>
      <c r="L94" s="210"/>
      <c r="M94" s="211"/>
      <c r="N94" s="212"/>
      <c r="O94" s="212"/>
      <c r="P94" s="213">
        <f>SUM(P95:P183)</f>
        <v>0</v>
      </c>
      <c r="Q94" s="212"/>
      <c r="R94" s="213">
        <f>SUM(R95:R183)</f>
        <v>160.32384619000001</v>
      </c>
      <c r="S94" s="212"/>
      <c r="T94" s="214">
        <f>SUM(T95:T183)</f>
        <v>0</v>
      </c>
      <c r="AR94" s="215" t="s">
        <v>80</v>
      </c>
      <c r="AT94" s="216" t="s">
        <v>71</v>
      </c>
      <c r="AU94" s="216" t="s">
        <v>80</v>
      </c>
      <c r="AY94" s="215" t="s">
        <v>153</v>
      </c>
      <c r="BK94" s="217">
        <f>SUM(BK95:BK183)</f>
        <v>0</v>
      </c>
    </row>
    <row r="95" s="1" customFormat="1" ht="86.4" customHeight="1">
      <c r="B95" s="38"/>
      <c r="C95" s="220" t="s">
        <v>80</v>
      </c>
      <c r="D95" s="220" t="s">
        <v>157</v>
      </c>
      <c r="E95" s="221" t="s">
        <v>353</v>
      </c>
      <c r="F95" s="222" t="s">
        <v>354</v>
      </c>
      <c r="G95" s="223" t="s">
        <v>180</v>
      </c>
      <c r="H95" s="224">
        <v>6</v>
      </c>
      <c r="I95" s="225"/>
      <c r="J95" s="226">
        <f>ROUND(I95*H95,2)</f>
        <v>0</v>
      </c>
      <c r="K95" s="222" t="s">
        <v>161</v>
      </c>
      <c r="L95" s="43"/>
      <c r="M95" s="227" t="s">
        <v>19</v>
      </c>
      <c r="N95" s="228" t="s">
        <v>43</v>
      </c>
      <c r="O95" s="83"/>
      <c r="P95" s="229">
        <f>O95*H95</f>
        <v>0</v>
      </c>
      <c r="Q95" s="229">
        <v>0.036900000000000002</v>
      </c>
      <c r="R95" s="229">
        <f>Q95*H95</f>
        <v>0.22140000000000001</v>
      </c>
      <c r="S95" s="229">
        <v>0</v>
      </c>
      <c r="T95" s="230">
        <f>S95*H95</f>
        <v>0</v>
      </c>
      <c r="AR95" s="231" t="s">
        <v>162</v>
      </c>
      <c r="AT95" s="231" t="s">
        <v>157</v>
      </c>
      <c r="AU95" s="231" t="s">
        <v>82</v>
      </c>
      <c r="AY95" s="17" t="s">
        <v>153</v>
      </c>
      <c r="BE95" s="232">
        <f>IF(N95="základní",J95,0)</f>
        <v>0</v>
      </c>
      <c r="BF95" s="232">
        <f>IF(N95="snížená",J95,0)</f>
        <v>0</v>
      </c>
      <c r="BG95" s="232">
        <f>IF(N95="zákl. přenesená",J95,0)</f>
        <v>0</v>
      </c>
      <c r="BH95" s="232">
        <f>IF(N95="sníž. přenesená",J95,0)</f>
        <v>0</v>
      </c>
      <c r="BI95" s="232">
        <f>IF(N95="nulová",J95,0)</f>
        <v>0</v>
      </c>
      <c r="BJ95" s="17" t="s">
        <v>80</v>
      </c>
      <c r="BK95" s="232">
        <f>ROUND(I95*H95,2)</f>
        <v>0</v>
      </c>
      <c r="BL95" s="17" t="s">
        <v>162</v>
      </c>
      <c r="BM95" s="231" t="s">
        <v>162</v>
      </c>
    </row>
    <row r="96" s="1" customFormat="1">
      <c r="B96" s="38"/>
      <c r="C96" s="39"/>
      <c r="D96" s="233" t="s">
        <v>164</v>
      </c>
      <c r="E96" s="39"/>
      <c r="F96" s="234" t="s">
        <v>355</v>
      </c>
      <c r="G96" s="39"/>
      <c r="H96" s="39"/>
      <c r="I96" s="146"/>
      <c r="J96" s="39"/>
      <c r="K96" s="39"/>
      <c r="L96" s="43"/>
      <c r="M96" s="235"/>
      <c r="N96" s="83"/>
      <c r="O96" s="83"/>
      <c r="P96" s="83"/>
      <c r="Q96" s="83"/>
      <c r="R96" s="83"/>
      <c r="S96" s="83"/>
      <c r="T96" s="84"/>
      <c r="AT96" s="17" t="s">
        <v>164</v>
      </c>
      <c r="AU96" s="17" t="s">
        <v>82</v>
      </c>
    </row>
    <row r="97" s="13" customFormat="1">
      <c r="B97" s="247"/>
      <c r="C97" s="248"/>
      <c r="D97" s="233" t="s">
        <v>166</v>
      </c>
      <c r="E97" s="249" t="s">
        <v>19</v>
      </c>
      <c r="F97" s="250" t="s">
        <v>356</v>
      </c>
      <c r="G97" s="248"/>
      <c r="H97" s="249" t="s">
        <v>19</v>
      </c>
      <c r="I97" s="251"/>
      <c r="J97" s="248"/>
      <c r="K97" s="248"/>
      <c r="L97" s="252"/>
      <c r="M97" s="253"/>
      <c r="N97" s="254"/>
      <c r="O97" s="254"/>
      <c r="P97" s="254"/>
      <c r="Q97" s="254"/>
      <c r="R97" s="254"/>
      <c r="S97" s="254"/>
      <c r="T97" s="255"/>
      <c r="AT97" s="256" t="s">
        <v>166</v>
      </c>
      <c r="AU97" s="256" t="s">
        <v>82</v>
      </c>
      <c r="AV97" s="13" t="s">
        <v>80</v>
      </c>
      <c r="AW97" s="13" t="s">
        <v>33</v>
      </c>
      <c r="AX97" s="13" t="s">
        <v>72</v>
      </c>
      <c r="AY97" s="256" t="s">
        <v>153</v>
      </c>
    </row>
    <row r="98" s="12" customFormat="1">
      <c r="B98" s="236"/>
      <c r="C98" s="237"/>
      <c r="D98" s="233" t="s">
        <v>166</v>
      </c>
      <c r="E98" s="238" t="s">
        <v>19</v>
      </c>
      <c r="F98" s="239" t="s">
        <v>357</v>
      </c>
      <c r="G98" s="237"/>
      <c r="H98" s="240">
        <v>6</v>
      </c>
      <c r="I98" s="241"/>
      <c r="J98" s="237"/>
      <c r="K98" s="237"/>
      <c r="L98" s="242"/>
      <c r="M98" s="243"/>
      <c r="N98" s="244"/>
      <c r="O98" s="244"/>
      <c r="P98" s="244"/>
      <c r="Q98" s="244"/>
      <c r="R98" s="244"/>
      <c r="S98" s="244"/>
      <c r="T98" s="245"/>
      <c r="AT98" s="246" t="s">
        <v>166</v>
      </c>
      <c r="AU98" s="246" t="s">
        <v>82</v>
      </c>
      <c r="AV98" s="12" t="s">
        <v>82</v>
      </c>
      <c r="AW98" s="12" t="s">
        <v>33</v>
      </c>
      <c r="AX98" s="12" t="s">
        <v>80</v>
      </c>
      <c r="AY98" s="246" t="s">
        <v>153</v>
      </c>
    </row>
    <row r="99" s="1" customFormat="1" ht="32.4" customHeight="1">
      <c r="B99" s="38"/>
      <c r="C99" s="220" t="s">
        <v>82</v>
      </c>
      <c r="D99" s="220" t="s">
        <v>157</v>
      </c>
      <c r="E99" s="221" t="s">
        <v>358</v>
      </c>
      <c r="F99" s="222" t="s">
        <v>359</v>
      </c>
      <c r="G99" s="223" t="s">
        <v>193</v>
      </c>
      <c r="H99" s="224">
        <v>9</v>
      </c>
      <c r="I99" s="225"/>
      <c r="J99" s="226">
        <f>ROUND(I99*H99,2)</f>
        <v>0</v>
      </c>
      <c r="K99" s="222" t="s">
        <v>161</v>
      </c>
      <c r="L99" s="43"/>
      <c r="M99" s="227" t="s">
        <v>19</v>
      </c>
      <c r="N99" s="228" t="s">
        <v>43</v>
      </c>
      <c r="O99" s="83"/>
      <c r="P99" s="229">
        <f>O99*H99</f>
        <v>0</v>
      </c>
      <c r="Q99" s="229">
        <v>0</v>
      </c>
      <c r="R99" s="229">
        <f>Q99*H99</f>
        <v>0</v>
      </c>
      <c r="S99" s="229">
        <v>0</v>
      </c>
      <c r="T99" s="230">
        <f>S99*H99</f>
        <v>0</v>
      </c>
      <c r="AR99" s="231" t="s">
        <v>162</v>
      </c>
      <c r="AT99" s="231" t="s">
        <v>157</v>
      </c>
      <c r="AU99" s="231" t="s">
        <v>82</v>
      </c>
      <c r="AY99" s="17" t="s">
        <v>153</v>
      </c>
      <c r="BE99" s="232">
        <f>IF(N99="základní",J99,0)</f>
        <v>0</v>
      </c>
      <c r="BF99" s="232">
        <f>IF(N99="snížená",J99,0)</f>
        <v>0</v>
      </c>
      <c r="BG99" s="232">
        <f>IF(N99="zákl. přenesená",J99,0)</f>
        <v>0</v>
      </c>
      <c r="BH99" s="232">
        <f>IF(N99="sníž. přenesená",J99,0)</f>
        <v>0</v>
      </c>
      <c r="BI99" s="232">
        <f>IF(N99="nulová",J99,0)</f>
        <v>0</v>
      </c>
      <c r="BJ99" s="17" t="s">
        <v>80</v>
      </c>
      <c r="BK99" s="232">
        <f>ROUND(I99*H99,2)</f>
        <v>0</v>
      </c>
      <c r="BL99" s="17" t="s">
        <v>162</v>
      </c>
      <c r="BM99" s="231" t="s">
        <v>207</v>
      </c>
    </row>
    <row r="100" s="1" customFormat="1">
      <c r="B100" s="38"/>
      <c r="C100" s="39"/>
      <c r="D100" s="233" t="s">
        <v>164</v>
      </c>
      <c r="E100" s="39"/>
      <c r="F100" s="257" t="s">
        <v>360</v>
      </c>
      <c r="G100" s="39"/>
      <c r="H100" s="39"/>
      <c r="I100" s="146"/>
      <c r="J100" s="39"/>
      <c r="K100" s="39"/>
      <c r="L100" s="43"/>
      <c r="M100" s="235"/>
      <c r="N100" s="83"/>
      <c r="O100" s="83"/>
      <c r="P100" s="83"/>
      <c r="Q100" s="83"/>
      <c r="R100" s="83"/>
      <c r="S100" s="83"/>
      <c r="T100" s="84"/>
      <c r="AT100" s="17" t="s">
        <v>164</v>
      </c>
      <c r="AU100" s="17" t="s">
        <v>82</v>
      </c>
    </row>
    <row r="101" s="13" customFormat="1">
      <c r="B101" s="247"/>
      <c r="C101" s="248"/>
      <c r="D101" s="233" t="s">
        <v>166</v>
      </c>
      <c r="E101" s="249" t="s">
        <v>19</v>
      </c>
      <c r="F101" s="250" t="s">
        <v>356</v>
      </c>
      <c r="G101" s="248"/>
      <c r="H101" s="249" t="s">
        <v>19</v>
      </c>
      <c r="I101" s="251"/>
      <c r="J101" s="248"/>
      <c r="K101" s="248"/>
      <c r="L101" s="252"/>
      <c r="M101" s="253"/>
      <c r="N101" s="254"/>
      <c r="O101" s="254"/>
      <c r="P101" s="254"/>
      <c r="Q101" s="254"/>
      <c r="R101" s="254"/>
      <c r="S101" s="254"/>
      <c r="T101" s="255"/>
      <c r="AT101" s="256" t="s">
        <v>166</v>
      </c>
      <c r="AU101" s="256" t="s">
        <v>82</v>
      </c>
      <c r="AV101" s="13" t="s">
        <v>80</v>
      </c>
      <c r="AW101" s="13" t="s">
        <v>33</v>
      </c>
      <c r="AX101" s="13" t="s">
        <v>72</v>
      </c>
      <c r="AY101" s="256" t="s">
        <v>153</v>
      </c>
    </row>
    <row r="102" s="12" customFormat="1">
      <c r="B102" s="236"/>
      <c r="C102" s="237"/>
      <c r="D102" s="233" t="s">
        <v>166</v>
      </c>
      <c r="E102" s="238" t="s">
        <v>19</v>
      </c>
      <c r="F102" s="239" t="s">
        <v>361</v>
      </c>
      <c r="G102" s="237"/>
      <c r="H102" s="240">
        <v>9</v>
      </c>
      <c r="I102" s="241"/>
      <c r="J102" s="237"/>
      <c r="K102" s="237"/>
      <c r="L102" s="242"/>
      <c r="M102" s="243"/>
      <c r="N102" s="244"/>
      <c r="O102" s="244"/>
      <c r="P102" s="244"/>
      <c r="Q102" s="244"/>
      <c r="R102" s="244"/>
      <c r="S102" s="244"/>
      <c r="T102" s="245"/>
      <c r="AT102" s="246" t="s">
        <v>166</v>
      </c>
      <c r="AU102" s="246" t="s">
        <v>82</v>
      </c>
      <c r="AV102" s="12" t="s">
        <v>82</v>
      </c>
      <c r="AW102" s="12" t="s">
        <v>33</v>
      </c>
      <c r="AX102" s="12" t="s">
        <v>80</v>
      </c>
      <c r="AY102" s="246" t="s">
        <v>153</v>
      </c>
    </row>
    <row r="103" s="1" customFormat="1" ht="43.2" customHeight="1">
      <c r="B103" s="38"/>
      <c r="C103" s="220" t="s">
        <v>113</v>
      </c>
      <c r="D103" s="220" t="s">
        <v>157</v>
      </c>
      <c r="E103" s="221" t="s">
        <v>362</v>
      </c>
      <c r="F103" s="222" t="s">
        <v>363</v>
      </c>
      <c r="G103" s="223" t="s">
        <v>193</v>
      </c>
      <c r="H103" s="224">
        <v>7.5570000000000004</v>
      </c>
      <c r="I103" s="225"/>
      <c r="J103" s="226">
        <f>ROUND(I103*H103,2)</f>
        <v>0</v>
      </c>
      <c r="K103" s="222" t="s">
        <v>161</v>
      </c>
      <c r="L103" s="43"/>
      <c r="M103" s="227" t="s">
        <v>19</v>
      </c>
      <c r="N103" s="228" t="s">
        <v>43</v>
      </c>
      <c r="O103" s="83"/>
      <c r="P103" s="229">
        <f>O103*H103</f>
        <v>0</v>
      </c>
      <c r="Q103" s="229">
        <v>0</v>
      </c>
      <c r="R103" s="229">
        <f>Q103*H103</f>
        <v>0</v>
      </c>
      <c r="S103" s="229">
        <v>0</v>
      </c>
      <c r="T103" s="230">
        <f>S103*H103</f>
        <v>0</v>
      </c>
      <c r="AR103" s="231" t="s">
        <v>162</v>
      </c>
      <c r="AT103" s="231" t="s">
        <v>157</v>
      </c>
      <c r="AU103" s="231" t="s">
        <v>82</v>
      </c>
      <c r="AY103" s="17" t="s">
        <v>153</v>
      </c>
      <c r="BE103" s="232">
        <f>IF(N103="základní",J103,0)</f>
        <v>0</v>
      </c>
      <c r="BF103" s="232">
        <f>IF(N103="snížená",J103,0)</f>
        <v>0</v>
      </c>
      <c r="BG103" s="232">
        <f>IF(N103="zákl. přenesená",J103,0)</f>
        <v>0</v>
      </c>
      <c r="BH103" s="232">
        <f>IF(N103="sníž. přenesená",J103,0)</f>
        <v>0</v>
      </c>
      <c r="BI103" s="232">
        <f>IF(N103="nulová",J103,0)</f>
        <v>0</v>
      </c>
      <c r="BJ103" s="17" t="s">
        <v>80</v>
      </c>
      <c r="BK103" s="232">
        <f>ROUND(I103*H103,2)</f>
        <v>0</v>
      </c>
      <c r="BL103" s="17" t="s">
        <v>162</v>
      </c>
      <c r="BM103" s="231" t="s">
        <v>217</v>
      </c>
    </row>
    <row r="104" s="1" customFormat="1">
      <c r="B104" s="38"/>
      <c r="C104" s="39"/>
      <c r="D104" s="233" t="s">
        <v>164</v>
      </c>
      <c r="E104" s="39"/>
      <c r="F104" s="234" t="s">
        <v>364</v>
      </c>
      <c r="G104" s="39"/>
      <c r="H104" s="39"/>
      <c r="I104" s="146"/>
      <c r="J104" s="39"/>
      <c r="K104" s="39"/>
      <c r="L104" s="43"/>
      <c r="M104" s="235"/>
      <c r="N104" s="83"/>
      <c r="O104" s="83"/>
      <c r="P104" s="83"/>
      <c r="Q104" s="83"/>
      <c r="R104" s="83"/>
      <c r="S104" s="83"/>
      <c r="T104" s="84"/>
      <c r="AT104" s="17" t="s">
        <v>164</v>
      </c>
      <c r="AU104" s="17" t="s">
        <v>82</v>
      </c>
    </row>
    <row r="105" s="13" customFormat="1">
      <c r="B105" s="247"/>
      <c r="C105" s="248"/>
      <c r="D105" s="233" t="s">
        <v>166</v>
      </c>
      <c r="E105" s="249" t="s">
        <v>19</v>
      </c>
      <c r="F105" s="250" t="s">
        <v>365</v>
      </c>
      <c r="G105" s="248"/>
      <c r="H105" s="249" t="s">
        <v>19</v>
      </c>
      <c r="I105" s="251"/>
      <c r="J105" s="248"/>
      <c r="K105" s="248"/>
      <c r="L105" s="252"/>
      <c r="M105" s="253"/>
      <c r="N105" s="254"/>
      <c r="O105" s="254"/>
      <c r="P105" s="254"/>
      <c r="Q105" s="254"/>
      <c r="R105" s="254"/>
      <c r="S105" s="254"/>
      <c r="T105" s="255"/>
      <c r="AT105" s="256" t="s">
        <v>166</v>
      </c>
      <c r="AU105" s="256" t="s">
        <v>82</v>
      </c>
      <c r="AV105" s="13" t="s">
        <v>80</v>
      </c>
      <c r="AW105" s="13" t="s">
        <v>33</v>
      </c>
      <c r="AX105" s="13" t="s">
        <v>72</v>
      </c>
      <c r="AY105" s="256" t="s">
        <v>153</v>
      </c>
    </row>
    <row r="106" s="12" customFormat="1">
      <c r="B106" s="236"/>
      <c r="C106" s="237"/>
      <c r="D106" s="233" t="s">
        <v>166</v>
      </c>
      <c r="E106" s="238" t="s">
        <v>19</v>
      </c>
      <c r="F106" s="239" t="s">
        <v>366</v>
      </c>
      <c r="G106" s="237"/>
      <c r="H106" s="240">
        <v>7.5570000000000004</v>
      </c>
      <c r="I106" s="241"/>
      <c r="J106" s="237"/>
      <c r="K106" s="237"/>
      <c r="L106" s="242"/>
      <c r="M106" s="243"/>
      <c r="N106" s="244"/>
      <c r="O106" s="244"/>
      <c r="P106" s="244"/>
      <c r="Q106" s="244"/>
      <c r="R106" s="244"/>
      <c r="S106" s="244"/>
      <c r="T106" s="245"/>
      <c r="AT106" s="246" t="s">
        <v>166</v>
      </c>
      <c r="AU106" s="246" t="s">
        <v>82</v>
      </c>
      <c r="AV106" s="12" t="s">
        <v>82</v>
      </c>
      <c r="AW106" s="12" t="s">
        <v>33</v>
      </c>
      <c r="AX106" s="12" t="s">
        <v>80</v>
      </c>
      <c r="AY106" s="246" t="s">
        <v>153</v>
      </c>
    </row>
    <row r="107" s="1" customFormat="1" ht="43.2" customHeight="1">
      <c r="B107" s="38"/>
      <c r="C107" s="220" t="s">
        <v>162</v>
      </c>
      <c r="D107" s="220" t="s">
        <v>157</v>
      </c>
      <c r="E107" s="221" t="s">
        <v>367</v>
      </c>
      <c r="F107" s="222" t="s">
        <v>368</v>
      </c>
      <c r="G107" s="223" t="s">
        <v>193</v>
      </c>
      <c r="H107" s="224">
        <v>7.5570000000000004</v>
      </c>
      <c r="I107" s="225"/>
      <c r="J107" s="226">
        <f>ROUND(I107*H107,2)</f>
        <v>0</v>
      </c>
      <c r="K107" s="222" t="s">
        <v>161</v>
      </c>
      <c r="L107" s="43"/>
      <c r="M107" s="227" t="s">
        <v>19</v>
      </c>
      <c r="N107" s="228" t="s">
        <v>43</v>
      </c>
      <c r="O107" s="83"/>
      <c r="P107" s="229">
        <f>O107*H107</f>
        <v>0</v>
      </c>
      <c r="Q107" s="229">
        <v>0</v>
      </c>
      <c r="R107" s="229">
        <f>Q107*H107</f>
        <v>0</v>
      </c>
      <c r="S107" s="229">
        <v>0</v>
      </c>
      <c r="T107" s="230">
        <f>S107*H107</f>
        <v>0</v>
      </c>
      <c r="AR107" s="231" t="s">
        <v>162</v>
      </c>
      <c r="AT107" s="231" t="s">
        <v>157</v>
      </c>
      <c r="AU107" s="231" t="s">
        <v>82</v>
      </c>
      <c r="AY107" s="17" t="s">
        <v>153</v>
      </c>
      <c r="BE107" s="232">
        <f>IF(N107="základní",J107,0)</f>
        <v>0</v>
      </c>
      <c r="BF107" s="232">
        <f>IF(N107="snížená",J107,0)</f>
        <v>0</v>
      </c>
      <c r="BG107" s="232">
        <f>IF(N107="zákl. přenesená",J107,0)</f>
        <v>0</v>
      </c>
      <c r="BH107" s="232">
        <f>IF(N107="sníž. přenesená",J107,0)</f>
        <v>0</v>
      </c>
      <c r="BI107" s="232">
        <f>IF(N107="nulová",J107,0)</f>
        <v>0</v>
      </c>
      <c r="BJ107" s="17" t="s">
        <v>80</v>
      </c>
      <c r="BK107" s="232">
        <f>ROUND(I107*H107,2)</f>
        <v>0</v>
      </c>
      <c r="BL107" s="17" t="s">
        <v>162</v>
      </c>
      <c r="BM107" s="231" t="s">
        <v>188</v>
      </c>
    </row>
    <row r="108" s="1" customFormat="1">
      <c r="B108" s="38"/>
      <c r="C108" s="39"/>
      <c r="D108" s="233" t="s">
        <v>164</v>
      </c>
      <c r="E108" s="39"/>
      <c r="F108" s="234" t="s">
        <v>364</v>
      </c>
      <c r="G108" s="39"/>
      <c r="H108" s="39"/>
      <c r="I108" s="146"/>
      <c r="J108" s="39"/>
      <c r="K108" s="39"/>
      <c r="L108" s="43"/>
      <c r="M108" s="235"/>
      <c r="N108" s="83"/>
      <c r="O108" s="83"/>
      <c r="P108" s="83"/>
      <c r="Q108" s="83"/>
      <c r="R108" s="83"/>
      <c r="S108" s="83"/>
      <c r="T108" s="84"/>
      <c r="AT108" s="17" t="s">
        <v>164</v>
      </c>
      <c r="AU108" s="17" t="s">
        <v>82</v>
      </c>
    </row>
    <row r="109" s="1" customFormat="1" ht="43.2" customHeight="1">
      <c r="B109" s="38"/>
      <c r="C109" s="220" t="s">
        <v>190</v>
      </c>
      <c r="D109" s="220" t="s">
        <v>157</v>
      </c>
      <c r="E109" s="221" t="s">
        <v>369</v>
      </c>
      <c r="F109" s="222" t="s">
        <v>370</v>
      </c>
      <c r="G109" s="223" t="s">
        <v>193</v>
      </c>
      <c r="H109" s="224">
        <v>326.28100000000001</v>
      </c>
      <c r="I109" s="225"/>
      <c r="J109" s="226">
        <f>ROUND(I109*H109,2)</f>
        <v>0</v>
      </c>
      <c r="K109" s="222" t="s">
        <v>161</v>
      </c>
      <c r="L109" s="43"/>
      <c r="M109" s="227" t="s">
        <v>19</v>
      </c>
      <c r="N109" s="228" t="s">
        <v>43</v>
      </c>
      <c r="O109" s="83"/>
      <c r="P109" s="229">
        <f>O109*H109</f>
        <v>0</v>
      </c>
      <c r="Q109" s="229">
        <v>0</v>
      </c>
      <c r="R109" s="229">
        <f>Q109*H109</f>
        <v>0</v>
      </c>
      <c r="S109" s="229">
        <v>0</v>
      </c>
      <c r="T109" s="230">
        <f>S109*H109</f>
        <v>0</v>
      </c>
      <c r="AR109" s="231" t="s">
        <v>162</v>
      </c>
      <c r="AT109" s="231" t="s">
        <v>157</v>
      </c>
      <c r="AU109" s="231" t="s">
        <v>82</v>
      </c>
      <c r="AY109" s="17" t="s">
        <v>153</v>
      </c>
      <c r="BE109" s="232">
        <f>IF(N109="základní",J109,0)</f>
        <v>0</v>
      </c>
      <c r="BF109" s="232">
        <f>IF(N109="snížená",J109,0)</f>
        <v>0</v>
      </c>
      <c r="BG109" s="232">
        <f>IF(N109="zákl. přenesená",J109,0)</f>
        <v>0</v>
      </c>
      <c r="BH109" s="232">
        <f>IF(N109="sníž. přenesená",J109,0)</f>
        <v>0</v>
      </c>
      <c r="BI109" s="232">
        <f>IF(N109="nulová",J109,0)</f>
        <v>0</v>
      </c>
      <c r="BJ109" s="17" t="s">
        <v>80</v>
      </c>
      <c r="BK109" s="232">
        <f>ROUND(I109*H109,2)</f>
        <v>0</v>
      </c>
      <c r="BL109" s="17" t="s">
        <v>162</v>
      </c>
      <c r="BM109" s="231" t="s">
        <v>245</v>
      </c>
    </row>
    <row r="110" s="1" customFormat="1">
      <c r="B110" s="38"/>
      <c r="C110" s="39"/>
      <c r="D110" s="233" t="s">
        <v>164</v>
      </c>
      <c r="E110" s="39"/>
      <c r="F110" s="234" t="s">
        <v>371</v>
      </c>
      <c r="G110" s="39"/>
      <c r="H110" s="39"/>
      <c r="I110" s="146"/>
      <c r="J110" s="39"/>
      <c r="K110" s="39"/>
      <c r="L110" s="43"/>
      <c r="M110" s="235"/>
      <c r="N110" s="83"/>
      <c r="O110" s="83"/>
      <c r="P110" s="83"/>
      <c r="Q110" s="83"/>
      <c r="R110" s="83"/>
      <c r="S110" s="83"/>
      <c r="T110" s="84"/>
      <c r="AT110" s="17" t="s">
        <v>164</v>
      </c>
      <c r="AU110" s="17" t="s">
        <v>82</v>
      </c>
    </row>
    <row r="111" s="13" customFormat="1">
      <c r="B111" s="247"/>
      <c r="C111" s="248"/>
      <c r="D111" s="233" t="s">
        <v>166</v>
      </c>
      <c r="E111" s="249" t="s">
        <v>19</v>
      </c>
      <c r="F111" s="250" t="s">
        <v>356</v>
      </c>
      <c r="G111" s="248"/>
      <c r="H111" s="249" t="s">
        <v>19</v>
      </c>
      <c r="I111" s="251"/>
      <c r="J111" s="248"/>
      <c r="K111" s="248"/>
      <c r="L111" s="252"/>
      <c r="M111" s="253"/>
      <c r="N111" s="254"/>
      <c r="O111" s="254"/>
      <c r="P111" s="254"/>
      <c r="Q111" s="254"/>
      <c r="R111" s="254"/>
      <c r="S111" s="254"/>
      <c r="T111" s="255"/>
      <c r="AT111" s="256" t="s">
        <v>166</v>
      </c>
      <c r="AU111" s="256" t="s">
        <v>82</v>
      </c>
      <c r="AV111" s="13" t="s">
        <v>80</v>
      </c>
      <c r="AW111" s="13" t="s">
        <v>33</v>
      </c>
      <c r="AX111" s="13" t="s">
        <v>72</v>
      </c>
      <c r="AY111" s="256" t="s">
        <v>153</v>
      </c>
    </row>
    <row r="112" s="12" customFormat="1">
      <c r="B112" s="236"/>
      <c r="C112" s="237"/>
      <c r="D112" s="233" t="s">
        <v>166</v>
      </c>
      <c r="E112" s="238" t="s">
        <v>19</v>
      </c>
      <c r="F112" s="239" t="s">
        <v>372</v>
      </c>
      <c r="G112" s="237"/>
      <c r="H112" s="240">
        <v>259.80900000000003</v>
      </c>
      <c r="I112" s="241"/>
      <c r="J112" s="237"/>
      <c r="K112" s="237"/>
      <c r="L112" s="242"/>
      <c r="M112" s="243"/>
      <c r="N112" s="244"/>
      <c r="O112" s="244"/>
      <c r="P112" s="244"/>
      <c r="Q112" s="244"/>
      <c r="R112" s="244"/>
      <c r="S112" s="244"/>
      <c r="T112" s="245"/>
      <c r="AT112" s="246" t="s">
        <v>166</v>
      </c>
      <c r="AU112" s="246" t="s">
        <v>82</v>
      </c>
      <c r="AV112" s="12" t="s">
        <v>82</v>
      </c>
      <c r="AW112" s="12" t="s">
        <v>33</v>
      </c>
      <c r="AX112" s="12" t="s">
        <v>72</v>
      </c>
      <c r="AY112" s="246" t="s">
        <v>153</v>
      </c>
    </row>
    <row r="113" s="13" customFormat="1">
      <c r="B113" s="247"/>
      <c r="C113" s="248"/>
      <c r="D113" s="233" t="s">
        <v>166</v>
      </c>
      <c r="E113" s="249" t="s">
        <v>19</v>
      </c>
      <c r="F113" s="250" t="s">
        <v>373</v>
      </c>
      <c r="G113" s="248"/>
      <c r="H113" s="249" t="s">
        <v>19</v>
      </c>
      <c r="I113" s="251"/>
      <c r="J113" s="248"/>
      <c r="K113" s="248"/>
      <c r="L113" s="252"/>
      <c r="M113" s="253"/>
      <c r="N113" s="254"/>
      <c r="O113" s="254"/>
      <c r="P113" s="254"/>
      <c r="Q113" s="254"/>
      <c r="R113" s="254"/>
      <c r="S113" s="254"/>
      <c r="T113" s="255"/>
      <c r="AT113" s="256" t="s">
        <v>166</v>
      </c>
      <c r="AU113" s="256" t="s">
        <v>82</v>
      </c>
      <c r="AV113" s="13" t="s">
        <v>80</v>
      </c>
      <c r="AW113" s="13" t="s">
        <v>33</v>
      </c>
      <c r="AX113" s="13" t="s">
        <v>72</v>
      </c>
      <c r="AY113" s="256" t="s">
        <v>153</v>
      </c>
    </row>
    <row r="114" s="12" customFormat="1">
      <c r="B114" s="236"/>
      <c r="C114" s="237"/>
      <c r="D114" s="233" t="s">
        <v>166</v>
      </c>
      <c r="E114" s="238" t="s">
        <v>19</v>
      </c>
      <c r="F114" s="239" t="s">
        <v>374</v>
      </c>
      <c r="G114" s="237"/>
      <c r="H114" s="240">
        <v>26.754999999999999</v>
      </c>
      <c r="I114" s="241"/>
      <c r="J114" s="237"/>
      <c r="K114" s="237"/>
      <c r="L114" s="242"/>
      <c r="M114" s="243"/>
      <c r="N114" s="244"/>
      <c r="O114" s="244"/>
      <c r="P114" s="244"/>
      <c r="Q114" s="244"/>
      <c r="R114" s="244"/>
      <c r="S114" s="244"/>
      <c r="T114" s="245"/>
      <c r="AT114" s="246" t="s">
        <v>166</v>
      </c>
      <c r="AU114" s="246" t="s">
        <v>82</v>
      </c>
      <c r="AV114" s="12" t="s">
        <v>82</v>
      </c>
      <c r="AW114" s="12" t="s">
        <v>33</v>
      </c>
      <c r="AX114" s="12" t="s">
        <v>72</v>
      </c>
      <c r="AY114" s="246" t="s">
        <v>153</v>
      </c>
    </row>
    <row r="115" s="13" customFormat="1">
      <c r="B115" s="247"/>
      <c r="C115" s="248"/>
      <c r="D115" s="233" t="s">
        <v>166</v>
      </c>
      <c r="E115" s="249" t="s">
        <v>19</v>
      </c>
      <c r="F115" s="250" t="s">
        <v>375</v>
      </c>
      <c r="G115" s="248"/>
      <c r="H115" s="249" t="s">
        <v>19</v>
      </c>
      <c r="I115" s="251"/>
      <c r="J115" s="248"/>
      <c r="K115" s="248"/>
      <c r="L115" s="252"/>
      <c r="M115" s="253"/>
      <c r="N115" s="254"/>
      <c r="O115" s="254"/>
      <c r="P115" s="254"/>
      <c r="Q115" s="254"/>
      <c r="R115" s="254"/>
      <c r="S115" s="254"/>
      <c r="T115" s="255"/>
      <c r="AT115" s="256" t="s">
        <v>166</v>
      </c>
      <c r="AU115" s="256" t="s">
        <v>82</v>
      </c>
      <c r="AV115" s="13" t="s">
        <v>80</v>
      </c>
      <c r="AW115" s="13" t="s">
        <v>33</v>
      </c>
      <c r="AX115" s="13" t="s">
        <v>72</v>
      </c>
      <c r="AY115" s="256" t="s">
        <v>153</v>
      </c>
    </row>
    <row r="116" s="12" customFormat="1">
      <c r="B116" s="236"/>
      <c r="C116" s="237"/>
      <c r="D116" s="233" t="s">
        <v>166</v>
      </c>
      <c r="E116" s="238" t="s">
        <v>19</v>
      </c>
      <c r="F116" s="239" t="s">
        <v>376</v>
      </c>
      <c r="G116" s="237"/>
      <c r="H116" s="240">
        <v>36.905999999999999</v>
      </c>
      <c r="I116" s="241"/>
      <c r="J116" s="237"/>
      <c r="K116" s="237"/>
      <c r="L116" s="242"/>
      <c r="M116" s="243"/>
      <c r="N116" s="244"/>
      <c r="O116" s="244"/>
      <c r="P116" s="244"/>
      <c r="Q116" s="244"/>
      <c r="R116" s="244"/>
      <c r="S116" s="244"/>
      <c r="T116" s="245"/>
      <c r="AT116" s="246" t="s">
        <v>166</v>
      </c>
      <c r="AU116" s="246" t="s">
        <v>82</v>
      </c>
      <c r="AV116" s="12" t="s">
        <v>82</v>
      </c>
      <c r="AW116" s="12" t="s">
        <v>33</v>
      </c>
      <c r="AX116" s="12" t="s">
        <v>72</v>
      </c>
      <c r="AY116" s="246" t="s">
        <v>153</v>
      </c>
    </row>
    <row r="117" s="12" customFormat="1">
      <c r="B117" s="236"/>
      <c r="C117" s="237"/>
      <c r="D117" s="233" t="s">
        <v>166</v>
      </c>
      <c r="E117" s="238" t="s">
        <v>19</v>
      </c>
      <c r="F117" s="239" t="s">
        <v>377</v>
      </c>
      <c r="G117" s="237"/>
      <c r="H117" s="240">
        <v>2.8109999999999999</v>
      </c>
      <c r="I117" s="241"/>
      <c r="J117" s="237"/>
      <c r="K117" s="237"/>
      <c r="L117" s="242"/>
      <c r="M117" s="243"/>
      <c r="N117" s="244"/>
      <c r="O117" s="244"/>
      <c r="P117" s="244"/>
      <c r="Q117" s="244"/>
      <c r="R117" s="244"/>
      <c r="S117" s="244"/>
      <c r="T117" s="245"/>
      <c r="AT117" s="246" t="s">
        <v>166</v>
      </c>
      <c r="AU117" s="246" t="s">
        <v>82</v>
      </c>
      <c r="AV117" s="12" t="s">
        <v>82</v>
      </c>
      <c r="AW117" s="12" t="s">
        <v>33</v>
      </c>
      <c r="AX117" s="12" t="s">
        <v>72</v>
      </c>
      <c r="AY117" s="246" t="s">
        <v>153</v>
      </c>
    </row>
    <row r="118" s="14" customFormat="1">
      <c r="B118" s="261"/>
      <c r="C118" s="262"/>
      <c r="D118" s="233" t="s">
        <v>166</v>
      </c>
      <c r="E118" s="263" t="s">
        <v>19</v>
      </c>
      <c r="F118" s="264" t="s">
        <v>378</v>
      </c>
      <c r="G118" s="262"/>
      <c r="H118" s="265">
        <v>326.28100000000001</v>
      </c>
      <c r="I118" s="266"/>
      <c r="J118" s="262"/>
      <c r="K118" s="262"/>
      <c r="L118" s="267"/>
      <c r="M118" s="268"/>
      <c r="N118" s="269"/>
      <c r="O118" s="269"/>
      <c r="P118" s="269"/>
      <c r="Q118" s="269"/>
      <c r="R118" s="269"/>
      <c r="S118" s="269"/>
      <c r="T118" s="270"/>
      <c r="AT118" s="271" t="s">
        <v>166</v>
      </c>
      <c r="AU118" s="271" t="s">
        <v>82</v>
      </c>
      <c r="AV118" s="14" t="s">
        <v>162</v>
      </c>
      <c r="AW118" s="14" t="s">
        <v>33</v>
      </c>
      <c r="AX118" s="14" t="s">
        <v>80</v>
      </c>
      <c r="AY118" s="271" t="s">
        <v>153</v>
      </c>
    </row>
    <row r="119" s="1" customFormat="1" ht="43.2" customHeight="1">
      <c r="B119" s="38"/>
      <c r="C119" s="220" t="s">
        <v>197</v>
      </c>
      <c r="D119" s="220" t="s">
        <v>157</v>
      </c>
      <c r="E119" s="221" t="s">
        <v>379</v>
      </c>
      <c r="F119" s="222" t="s">
        <v>380</v>
      </c>
      <c r="G119" s="223" t="s">
        <v>193</v>
      </c>
      <c r="H119" s="224">
        <v>326.28100000000001</v>
      </c>
      <c r="I119" s="225"/>
      <c r="J119" s="226">
        <f>ROUND(I119*H119,2)</f>
        <v>0</v>
      </c>
      <c r="K119" s="222" t="s">
        <v>161</v>
      </c>
      <c r="L119" s="43"/>
      <c r="M119" s="227" t="s">
        <v>19</v>
      </c>
      <c r="N119" s="228" t="s">
        <v>43</v>
      </c>
      <c r="O119" s="83"/>
      <c r="P119" s="229">
        <f>O119*H119</f>
        <v>0</v>
      </c>
      <c r="Q119" s="229">
        <v>0</v>
      </c>
      <c r="R119" s="229">
        <f>Q119*H119</f>
        <v>0</v>
      </c>
      <c r="S119" s="229">
        <v>0</v>
      </c>
      <c r="T119" s="230">
        <f>S119*H119</f>
        <v>0</v>
      </c>
      <c r="AR119" s="231" t="s">
        <v>162</v>
      </c>
      <c r="AT119" s="231" t="s">
        <v>157</v>
      </c>
      <c r="AU119" s="231" t="s">
        <v>82</v>
      </c>
      <c r="AY119" s="17" t="s">
        <v>153</v>
      </c>
      <c r="BE119" s="232">
        <f>IF(N119="základní",J119,0)</f>
        <v>0</v>
      </c>
      <c r="BF119" s="232">
        <f>IF(N119="snížená",J119,0)</f>
        <v>0</v>
      </c>
      <c r="BG119" s="232">
        <f>IF(N119="zákl. přenesená",J119,0)</f>
        <v>0</v>
      </c>
      <c r="BH119" s="232">
        <f>IF(N119="sníž. přenesená",J119,0)</f>
        <v>0</v>
      </c>
      <c r="BI119" s="232">
        <f>IF(N119="nulová",J119,0)</f>
        <v>0</v>
      </c>
      <c r="BJ119" s="17" t="s">
        <v>80</v>
      </c>
      <c r="BK119" s="232">
        <f>ROUND(I119*H119,2)</f>
        <v>0</v>
      </c>
      <c r="BL119" s="17" t="s">
        <v>162</v>
      </c>
      <c r="BM119" s="231" t="s">
        <v>255</v>
      </c>
    </row>
    <row r="120" s="1" customFormat="1">
      <c r="B120" s="38"/>
      <c r="C120" s="39"/>
      <c r="D120" s="233" t="s">
        <v>164</v>
      </c>
      <c r="E120" s="39"/>
      <c r="F120" s="234" t="s">
        <v>371</v>
      </c>
      <c r="G120" s="39"/>
      <c r="H120" s="39"/>
      <c r="I120" s="146"/>
      <c r="J120" s="39"/>
      <c r="K120" s="39"/>
      <c r="L120" s="43"/>
      <c r="M120" s="235"/>
      <c r="N120" s="83"/>
      <c r="O120" s="83"/>
      <c r="P120" s="83"/>
      <c r="Q120" s="83"/>
      <c r="R120" s="83"/>
      <c r="S120" s="83"/>
      <c r="T120" s="84"/>
      <c r="AT120" s="17" t="s">
        <v>164</v>
      </c>
      <c r="AU120" s="17" t="s">
        <v>82</v>
      </c>
    </row>
    <row r="121" s="1" customFormat="1" ht="43.2" customHeight="1">
      <c r="B121" s="38"/>
      <c r="C121" s="220" t="s">
        <v>201</v>
      </c>
      <c r="D121" s="220" t="s">
        <v>157</v>
      </c>
      <c r="E121" s="221" t="s">
        <v>381</v>
      </c>
      <c r="F121" s="222" t="s">
        <v>382</v>
      </c>
      <c r="G121" s="223" t="s">
        <v>160</v>
      </c>
      <c r="H121" s="224">
        <v>59.585999999999999</v>
      </c>
      <c r="I121" s="225"/>
      <c r="J121" s="226">
        <f>ROUND(I121*H121,2)</f>
        <v>0</v>
      </c>
      <c r="K121" s="222" t="s">
        <v>161</v>
      </c>
      <c r="L121" s="43"/>
      <c r="M121" s="227" t="s">
        <v>19</v>
      </c>
      <c r="N121" s="228" t="s">
        <v>43</v>
      </c>
      <c r="O121" s="83"/>
      <c r="P121" s="229">
        <f>O121*H121</f>
        <v>0</v>
      </c>
      <c r="Q121" s="229">
        <v>0.00084000000000000003</v>
      </c>
      <c r="R121" s="229">
        <f>Q121*H121</f>
        <v>0.050052239999999998</v>
      </c>
      <c r="S121" s="229">
        <v>0</v>
      </c>
      <c r="T121" s="230">
        <f>S121*H121</f>
        <v>0</v>
      </c>
      <c r="AR121" s="231" t="s">
        <v>162</v>
      </c>
      <c r="AT121" s="231" t="s">
        <v>157</v>
      </c>
      <c r="AU121" s="231" t="s">
        <v>82</v>
      </c>
      <c r="AY121" s="17" t="s">
        <v>153</v>
      </c>
      <c r="BE121" s="232">
        <f>IF(N121="základní",J121,0)</f>
        <v>0</v>
      </c>
      <c r="BF121" s="232">
        <f>IF(N121="snížená",J121,0)</f>
        <v>0</v>
      </c>
      <c r="BG121" s="232">
        <f>IF(N121="zákl. přenesená",J121,0)</f>
        <v>0</v>
      </c>
      <c r="BH121" s="232">
        <f>IF(N121="sníž. přenesená",J121,0)</f>
        <v>0</v>
      </c>
      <c r="BI121" s="232">
        <f>IF(N121="nulová",J121,0)</f>
        <v>0</v>
      </c>
      <c r="BJ121" s="17" t="s">
        <v>80</v>
      </c>
      <c r="BK121" s="232">
        <f>ROUND(I121*H121,2)</f>
        <v>0</v>
      </c>
      <c r="BL121" s="17" t="s">
        <v>162</v>
      </c>
      <c r="BM121" s="231" t="s">
        <v>224</v>
      </c>
    </row>
    <row r="122" s="1" customFormat="1">
      <c r="B122" s="38"/>
      <c r="C122" s="39"/>
      <c r="D122" s="233" t="s">
        <v>164</v>
      </c>
      <c r="E122" s="39"/>
      <c r="F122" s="234" t="s">
        <v>383</v>
      </c>
      <c r="G122" s="39"/>
      <c r="H122" s="39"/>
      <c r="I122" s="146"/>
      <c r="J122" s="39"/>
      <c r="K122" s="39"/>
      <c r="L122" s="43"/>
      <c r="M122" s="235"/>
      <c r="N122" s="83"/>
      <c r="O122" s="83"/>
      <c r="P122" s="83"/>
      <c r="Q122" s="83"/>
      <c r="R122" s="83"/>
      <c r="S122" s="83"/>
      <c r="T122" s="84"/>
      <c r="AT122" s="17" t="s">
        <v>164</v>
      </c>
      <c r="AU122" s="17" t="s">
        <v>82</v>
      </c>
    </row>
    <row r="123" s="13" customFormat="1">
      <c r="B123" s="247"/>
      <c r="C123" s="248"/>
      <c r="D123" s="233" t="s">
        <v>166</v>
      </c>
      <c r="E123" s="249" t="s">
        <v>19</v>
      </c>
      <c r="F123" s="250" t="s">
        <v>356</v>
      </c>
      <c r="G123" s="248"/>
      <c r="H123" s="249" t="s">
        <v>19</v>
      </c>
      <c r="I123" s="251"/>
      <c r="J123" s="248"/>
      <c r="K123" s="248"/>
      <c r="L123" s="252"/>
      <c r="M123" s="253"/>
      <c r="N123" s="254"/>
      <c r="O123" s="254"/>
      <c r="P123" s="254"/>
      <c r="Q123" s="254"/>
      <c r="R123" s="254"/>
      <c r="S123" s="254"/>
      <c r="T123" s="255"/>
      <c r="AT123" s="256" t="s">
        <v>166</v>
      </c>
      <c r="AU123" s="256" t="s">
        <v>82</v>
      </c>
      <c r="AV123" s="13" t="s">
        <v>80</v>
      </c>
      <c r="AW123" s="13" t="s">
        <v>33</v>
      </c>
      <c r="AX123" s="13" t="s">
        <v>72</v>
      </c>
      <c r="AY123" s="256" t="s">
        <v>153</v>
      </c>
    </row>
    <row r="124" s="12" customFormat="1">
      <c r="B124" s="236"/>
      <c r="C124" s="237"/>
      <c r="D124" s="233" t="s">
        <v>166</v>
      </c>
      <c r="E124" s="238" t="s">
        <v>19</v>
      </c>
      <c r="F124" s="239" t="s">
        <v>384</v>
      </c>
      <c r="G124" s="237"/>
      <c r="H124" s="240">
        <v>47.090000000000003</v>
      </c>
      <c r="I124" s="241"/>
      <c r="J124" s="237"/>
      <c r="K124" s="237"/>
      <c r="L124" s="242"/>
      <c r="M124" s="243"/>
      <c r="N124" s="244"/>
      <c r="O124" s="244"/>
      <c r="P124" s="244"/>
      <c r="Q124" s="244"/>
      <c r="R124" s="244"/>
      <c r="S124" s="244"/>
      <c r="T124" s="245"/>
      <c r="AT124" s="246" t="s">
        <v>166</v>
      </c>
      <c r="AU124" s="246" t="s">
        <v>82</v>
      </c>
      <c r="AV124" s="12" t="s">
        <v>82</v>
      </c>
      <c r="AW124" s="12" t="s">
        <v>33</v>
      </c>
      <c r="AX124" s="12" t="s">
        <v>72</v>
      </c>
      <c r="AY124" s="246" t="s">
        <v>153</v>
      </c>
    </row>
    <row r="125" s="13" customFormat="1">
      <c r="B125" s="247"/>
      <c r="C125" s="248"/>
      <c r="D125" s="233" t="s">
        <v>166</v>
      </c>
      <c r="E125" s="249" t="s">
        <v>19</v>
      </c>
      <c r="F125" s="250" t="s">
        <v>385</v>
      </c>
      <c r="G125" s="248"/>
      <c r="H125" s="249" t="s">
        <v>19</v>
      </c>
      <c r="I125" s="251"/>
      <c r="J125" s="248"/>
      <c r="K125" s="248"/>
      <c r="L125" s="252"/>
      <c r="M125" s="253"/>
      <c r="N125" s="254"/>
      <c r="O125" s="254"/>
      <c r="P125" s="254"/>
      <c r="Q125" s="254"/>
      <c r="R125" s="254"/>
      <c r="S125" s="254"/>
      <c r="T125" s="255"/>
      <c r="AT125" s="256" t="s">
        <v>166</v>
      </c>
      <c r="AU125" s="256" t="s">
        <v>82</v>
      </c>
      <c r="AV125" s="13" t="s">
        <v>80</v>
      </c>
      <c r="AW125" s="13" t="s">
        <v>33</v>
      </c>
      <c r="AX125" s="13" t="s">
        <v>72</v>
      </c>
      <c r="AY125" s="256" t="s">
        <v>153</v>
      </c>
    </row>
    <row r="126" s="12" customFormat="1">
      <c r="B126" s="236"/>
      <c r="C126" s="237"/>
      <c r="D126" s="233" t="s">
        <v>166</v>
      </c>
      <c r="E126" s="238" t="s">
        <v>19</v>
      </c>
      <c r="F126" s="239" t="s">
        <v>386</v>
      </c>
      <c r="G126" s="237"/>
      <c r="H126" s="240">
        <v>12.496</v>
      </c>
      <c r="I126" s="241"/>
      <c r="J126" s="237"/>
      <c r="K126" s="237"/>
      <c r="L126" s="242"/>
      <c r="M126" s="243"/>
      <c r="N126" s="244"/>
      <c r="O126" s="244"/>
      <c r="P126" s="244"/>
      <c r="Q126" s="244"/>
      <c r="R126" s="244"/>
      <c r="S126" s="244"/>
      <c r="T126" s="245"/>
      <c r="AT126" s="246" t="s">
        <v>166</v>
      </c>
      <c r="AU126" s="246" t="s">
        <v>82</v>
      </c>
      <c r="AV126" s="12" t="s">
        <v>82</v>
      </c>
      <c r="AW126" s="12" t="s">
        <v>33</v>
      </c>
      <c r="AX126" s="12" t="s">
        <v>72</v>
      </c>
      <c r="AY126" s="246" t="s">
        <v>153</v>
      </c>
    </row>
    <row r="127" s="14" customFormat="1">
      <c r="B127" s="261"/>
      <c r="C127" s="262"/>
      <c r="D127" s="233" t="s">
        <v>166</v>
      </c>
      <c r="E127" s="263" t="s">
        <v>19</v>
      </c>
      <c r="F127" s="264" t="s">
        <v>378</v>
      </c>
      <c r="G127" s="262"/>
      <c r="H127" s="265">
        <v>59.585999999999999</v>
      </c>
      <c r="I127" s="266"/>
      <c r="J127" s="262"/>
      <c r="K127" s="262"/>
      <c r="L127" s="267"/>
      <c r="M127" s="268"/>
      <c r="N127" s="269"/>
      <c r="O127" s="269"/>
      <c r="P127" s="269"/>
      <c r="Q127" s="269"/>
      <c r="R127" s="269"/>
      <c r="S127" s="269"/>
      <c r="T127" s="270"/>
      <c r="AT127" s="271" t="s">
        <v>166</v>
      </c>
      <c r="AU127" s="271" t="s">
        <v>82</v>
      </c>
      <c r="AV127" s="14" t="s">
        <v>162</v>
      </c>
      <c r="AW127" s="14" t="s">
        <v>33</v>
      </c>
      <c r="AX127" s="14" t="s">
        <v>80</v>
      </c>
      <c r="AY127" s="271" t="s">
        <v>153</v>
      </c>
    </row>
    <row r="128" s="1" customFormat="1" ht="43.2" customHeight="1">
      <c r="B128" s="38"/>
      <c r="C128" s="220" t="s">
        <v>207</v>
      </c>
      <c r="D128" s="220" t="s">
        <v>157</v>
      </c>
      <c r="E128" s="221" t="s">
        <v>387</v>
      </c>
      <c r="F128" s="222" t="s">
        <v>388</v>
      </c>
      <c r="G128" s="223" t="s">
        <v>160</v>
      </c>
      <c r="H128" s="224">
        <v>59.585999999999999</v>
      </c>
      <c r="I128" s="225"/>
      <c r="J128" s="226">
        <f>ROUND(I128*H128,2)</f>
        <v>0</v>
      </c>
      <c r="K128" s="222" t="s">
        <v>161</v>
      </c>
      <c r="L128" s="43"/>
      <c r="M128" s="227" t="s">
        <v>19</v>
      </c>
      <c r="N128" s="228" t="s">
        <v>43</v>
      </c>
      <c r="O128" s="83"/>
      <c r="P128" s="229">
        <f>O128*H128</f>
        <v>0</v>
      </c>
      <c r="Q128" s="229">
        <v>0</v>
      </c>
      <c r="R128" s="229">
        <f>Q128*H128</f>
        <v>0</v>
      </c>
      <c r="S128" s="229">
        <v>0</v>
      </c>
      <c r="T128" s="230">
        <f>S128*H128</f>
        <v>0</v>
      </c>
      <c r="AR128" s="231" t="s">
        <v>162</v>
      </c>
      <c r="AT128" s="231" t="s">
        <v>157</v>
      </c>
      <c r="AU128" s="231" t="s">
        <v>82</v>
      </c>
      <c r="AY128" s="17" t="s">
        <v>153</v>
      </c>
      <c r="BE128" s="232">
        <f>IF(N128="základní",J128,0)</f>
        <v>0</v>
      </c>
      <c r="BF128" s="232">
        <f>IF(N128="snížená",J128,0)</f>
        <v>0</v>
      </c>
      <c r="BG128" s="232">
        <f>IF(N128="zákl. přenesená",J128,0)</f>
        <v>0</v>
      </c>
      <c r="BH128" s="232">
        <f>IF(N128="sníž. přenesená",J128,0)</f>
        <v>0</v>
      </c>
      <c r="BI128" s="232">
        <f>IF(N128="nulová",J128,0)</f>
        <v>0</v>
      </c>
      <c r="BJ128" s="17" t="s">
        <v>80</v>
      </c>
      <c r="BK128" s="232">
        <f>ROUND(I128*H128,2)</f>
        <v>0</v>
      </c>
      <c r="BL128" s="17" t="s">
        <v>162</v>
      </c>
      <c r="BM128" s="231" t="s">
        <v>282</v>
      </c>
    </row>
    <row r="129" s="1" customFormat="1" ht="43.2" customHeight="1">
      <c r="B129" s="38"/>
      <c r="C129" s="220" t="s">
        <v>212</v>
      </c>
      <c r="D129" s="220" t="s">
        <v>157</v>
      </c>
      <c r="E129" s="221" t="s">
        <v>389</v>
      </c>
      <c r="F129" s="222" t="s">
        <v>390</v>
      </c>
      <c r="G129" s="223" t="s">
        <v>160</v>
      </c>
      <c r="H129" s="224">
        <v>319.28699999999998</v>
      </c>
      <c r="I129" s="225"/>
      <c r="J129" s="226">
        <f>ROUND(I129*H129,2)</f>
        <v>0</v>
      </c>
      <c r="K129" s="222" t="s">
        <v>161</v>
      </c>
      <c r="L129" s="43"/>
      <c r="M129" s="227" t="s">
        <v>19</v>
      </c>
      <c r="N129" s="228" t="s">
        <v>43</v>
      </c>
      <c r="O129" s="83"/>
      <c r="P129" s="229">
        <f>O129*H129</f>
        <v>0</v>
      </c>
      <c r="Q129" s="229">
        <v>0.00084999999999999995</v>
      </c>
      <c r="R129" s="229">
        <f>Q129*H129</f>
        <v>0.27139394999999994</v>
      </c>
      <c r="S129" s="229">
        <v>0</v>
      </c>
      <c r="T129" s="230">
        <f>S129*H129</f>
        <v>0</v>
      </c>
      <c r="AR129" s="231" t="s">
        <v>162</v>
      </c>
      <c r="AT129" s="231" t="s">
        <v>157</v>
      </c>
      <c r="AU129" s="231" t="s">
        <v>82</v>
      </c>
      <c r="AY129" s="17" t="s">
        <v>153</v>
      </c>
      <c r="BE129" s="232">
        <f>IF(N129="základní",J129,0)</f>
        <v>0</v>
      </c>
      <c r="BF129" s="232">
        <f>IF(N129="snížená",J129,0)</f>
        <v>0</v>
      </c>
      <c r="BG129" s="232">
        <f>IF(N129="zákl. přenesená",J129,0)</f>
        <v>0</v>
      </c>
      <c r="BH129" s="232">
        <f>IF(N129="sníž. přenesená",J129,0)</f>
        <v>0</v>
      </c>
      <c r="BI129" s="232">
        <f>IF(N129="nulová",J129,0)</f>
        <v>0</v>
      </c>
      <c r="BJ129" s="17" t="s">
        <v>80</v>
      </c>
      <c r="BK129" s="232">
        <f>ROUND(I129*H129,2)</f>
        <v>0</v>
      </c>
      <c r="BL129" s="17" t="s">
        <v>162</v>
      </c>
      <c r="BM129" s="231" t="s">
        <v>291</v>
      </c>
    </row>
    <row r="130" s="1" customFormat="1">
      <c r="B130" s="38"/>
      <c r="C130" s="39"/>
      <c r="D130" s="233" t="s">
        <v>164</v>
      </c>
      <c r="E130" s="39"/>
      <c r="F130" s="234" t="s">
        <v>383</v>
      </c>
      <c r="G130" s="39"/>
      <c r="H130" s="39"/>
      <c r="I130" s="146"/>
      <c r="J130" s="39"/>
      <c r="K130" s="39"/>
      <c r="L130" s="43"/>
      <c r="M130" s="235"/>
      <c r="N130" s="83"/>
      <c r="O130" s="83"/>
      <c r="P130" s="83"/>
      <c r="Q130" s="83"/>
      <c r="R130" s="83"/>
      <c r="S130" s="83"/>
      <c r="T130" s="84"/>
      <c r="AT130" s="17" t="s">
        <v>164</v>
      </c>
      <c r="AU130" s="17" t="s">
        <v>82</v>
      </c>
    </row>
    <row r="131" s="13" customFormat="1">
      <c r="B131" s="247"/>
      <c r="C131" s="248"/>
      <c r="D131" s="233" t="s">
        <v>166</v>
      </c>
      <c r="E131" s="249" t="s">
        <v>19</v>
      </c>
      <c r="F131" s="250" t="s">
        <v>356</v>
      </c>
      <c r="G131" s="248"/>
      <c r="H131" s="249" t="s">
        <v>19</v>
      </c>
      <c r="I131" s="251"/>
      <c r="J131" s="248"/>
      <c r="K131" s="248"/>
      <c r="L131" s="252"/>
      <c r="M131" s="253"/>
      <c r="N131" s="254"/>
      <c r="O131" s="254"/>
      <c r="P131" s="254"/>
      <c r="Q131" s="254"/>
      <c r="R131" s="254"/>
      <c r="S131" s="254"/>
      <c r="T131" s="255"/>
      <c r="AT131" s="256" t="s">
        <v>166</v>
      </c>
      <c r="AU131" s="256" t="s">
        <v>82</v>
      </c>
      <c r="AV131" s="13" t="s">
        <v>80</v>
      </c>
      <c r="AW131" s="13" t="s">
        <v>33</v>
      </c>
      <c r="AX131" s="13" t="s">
        <v>72</v>
      </c>
      <c r="AY131" s="256" t="s">
        <v>153</v>
      </c>
    </row>
    <row r="132" s="12" customFormat="1">
      <c r="B132" s="236"/>
      <c r="C132" s="237"/>
      <c r="D132" s="233" t="s">
        <v>166</v>
      </c>
      <c r="E132" s="238" t="s">
        <v>19</v>
      </c>
      <c r="F132" s="239" t="s">
        <v>391</v>
      </c>
      <c r="G132" s="237"/>
      <c r="H132" s="240">
        <v>317.28199999999998</v>
      </c>
      <c r="I132" s="241"/>
      <c r="J132" s="237"/>
      <c r="K132" s="237"/>
      <c r="L132" s="242"/>
      <c r="M132" s="243"/>
      <c r="N132" s="244"/>
      <c r="O132" s="244"/>
      <c r="P132" s="244"/>
      <c r="Q132" s="244"/>
      <c r="R132" s="244"/>
      <c r="S132" s="244"/>
      <c r="T132" s="245"/>
      <c r="AT132" s="246" t="s">
        <v>166</v>
      </c>
      <c r="AU132" s="246" t="s">
        <v>82</v>
      </c>
      <c r="AV132" s="12" t="s">
        <v>82</v>
      </c>
      <c r="AW132" s="12" t="s">
        <v>33</v>
      </c>
      <c r="AX132" s="12" t="s">
        <v>72</v>
      </c>
      <c r="AY132" s="246" t="s">
        <v>153</v>
      </c>
    </row>
    <row r="133" s="13" customFormat="1">
      <c r="B133" s="247"/>
      <c r="C133" s="248"/>
      <c r="D133" s="233" t="s">
        <v>166</v>
      </c>
      <c r="E133" s="249" t="s">
        <v>19</v>
      </c>
      <c r="F133" s="250" t="s">
        <v>385</v>
      </c>
      <c r="G133" s="248"/>
      <c r="H133" s="249" t="s">
        <v>19</v>
      </c>
      <c r="I133" s="251"/>
      <c r="J133" s="248"/>
      <c r="K133" s="248"/>
      <c r="L133" s="252"/>
      <c r="M133" s="253"/>
      <c r="N133" s="254"/>
      <c r="O133" s="254"/>
      <c r="P133" s="254"/>
      <c r="Q133" s="254"/>
      <c r="R133" s="254"/>
      <c r="S133" s="254"/>
      <c r="T133" s="255"/>
      <c r="AT133" s="256" t="s">
        <v>166</v>
      </c>
      <c r="AU133" s="256" t="s">
        <v>82</v>
      </c>
      <c r="AV133" s="13" t="s">
        <v>80</v>
      </c>
      <c r="AW133" s="13" t="s">
        <v>33</v>
      </c>
      <c r="AX133" s="13" t="s">
        <v>72</v>
      </c>
      <c r="AY133" s="256" t="s">
        <v>153</v>
      </c>
    </row>
    <row r="134" s="12" customFormat="1">
      <c r="B134" s="236"/>
      <c r="C134" s="237"/>
      <c r="D134" s="233" t="s">
        <v>166</v>
      </c>
      <c r="E134" s="238" t="s">
        <v>19</v>
      </c>
      <c r="F134" s="239" t="s">
        <v>392</v>
      </c>
      <c r="G134" s="237"/>
      <c r="H134" s="240">
        <v>2.0049999999999999</v>
      </c>
      <c r="I134" s="241"/>
      <c r="J134" s="237"/>
      <c r="K134" s="237"/>
      <c r="L134" s="242"/>
      <c r="M134" s="243"/>
      <c r="N134" s="244"/>
      <c r="O134" s="244"/>
      <c r="P134" s="244"/>
      <c r="Q134" s="244"/>
      <c r="R134" s="244"/>
      <c r="S134" s="244"/>
      <c r="T134" s="245"/>
      <c r="AT134" s="246" t="s">
        <v>166</v>
      </c>
      <c r="AU134" s="246" t="s">
        <v>82</v>
      </c>
      <c r="AV134" s="12" t="s">
        <v>82</v>
      </c>
      <c r="AW134" s="12" t="s">
        <v>33</v>
      </c>
      <c r="AX134" s="12" t="s">
        <v>72</v>
      </c>
      <c r="AY134" s="246" t="s">
        <v>153</v>
      </c>
    </row>
    <row r="135" s="14" customFormat="1">
      <c r="B135" s="261"/>
      <c r="C135" s="262"/>
      <c r="D135" s="233" t="s">
        <v>166</v>
      </c>
      <c r="E135" s="263" t="s">
        <v>19</v>
      </c>
      <c r="F135" s="264" t="s">
        <v>378</v>
      </c>
      <c r="G135" s="262"/>
      <c r="H135" s="265">
        <v>319.28699999999998</v>
      </c>
      <c r="I135" s="266"/>
      <c r="J135" s="262"/>
      <c r="K135" s="262"/>
      <c r="L135" s="267"/>
      <c r="M135" s="268"/>
      <c r="N135" s="269"/>
      <c r="O135" s="269"/>
      <c r="P135" s="269"/>
      <c r="Q135" s="269"/>
      <c r="R135" s="269"/>
      <c r="S135" s="269"/>
      <c r="T135" s="270"/>
      <c r="AT135" s="271" t="s">
        <v>166</v>
      </c>
      <c r="AU135" s="271" t="s">
        <v>82</v>
      </c>
      <c r="AV135" s="14" t="s">
        <v>162</v>
      </c>
      <c r="AW135" s="14" t="s">
        <v>33</v>
      </c>
      <c r="AX135" s="14" t="s">
        <v>80</v>
      </c>
      <c r="AY135" s="271" t="s">
        <v>153</v>
      </c>
    </row>
    <row r="136" s="1" customFormat="1" ht="43.2" customHeight="1">
      <c r="B136" s="38"/>
      <c r="C136" s="220" t="s">
        <v>217</v>
      </c>
      <c r="D136" s="220" t="s">
        <v>157</v>
      </c>
      <c r="E136" s="221" t="s">
        <v>393</v>
      </c>
      <c r="F136" s="222" t="s">
        <v>394</v>
      </c>
      <c r="G136" s="223" t="s">
        <v>160</v>
      </c>
      <c r="H136" s="224">
        <v>319.28699999999998</v>
      </c>
      <c r="I136" s="225"/>
      <c r="J136" s="226">
        <f>ROUND(I136*H136,2)</f>
        <v>0</v>
      </c>
      <c r="K136" s="222" t="s">
        <v>161</v>
      </c>
      <c r="L136" s="43"/>
      <c r="M136" s="227" t="s">
        <v>19</v>
      </c>
      <c r="N136" s="228" t="s">
        <v>43</v>
      </c>
      <c r="O136" s="83"/>
      <c r="P136" s="229">
        <f>O136*H136</f>
        <v>0</v>
      </c>
      <c r="Q136" s="229">
        <v>0</v>
      </c>
      <c r="R136" s="229">
        <f>Q136*H136</f>
        <v>0</v>
      </c>
      <c r="S136" s="229">
        <v>0</v>
      </c>
      <c r="T136" s="230">
        <f>S136*H136</f>
        <v>0</v>
      </c>
      <c r="AR136" s="231" t="s">
        <v>162</v>
      </c>
      <c r="AT136" s="231" t="s">
        <v>157</v>
      </c>
      <c r="AU136" s="231" t="s">
        <v>82</v>
      </c>
      <c r="AY136" s="17" t="s">
        <v>153</v>
      </c>
      <c r="BE136" s="232">
        <f>IF(N136="základní",J136,0)</f>
        <v>0</v>
      </c>
      <c r="BF136" s="232">
        <f>IF(N136="snížená",J136,0)</f>
        <v>0</v>
      </c>
      <c r="BG136" s="232">
        <f>IF(N136="zákl. přenesená",J136,0)</f>
        <v>0</v>
      </c>
      <c r="BH136" s="232">
        <f>IF(N136="sníž. přenesená",J136,0)</f>
        <v>0</v>
      </c>
      <c r="BI136" s="232">
        <f>IF(N136="nulová",J136,0)</f>
        <v>0</v>
      </c>
      <c r="BJ136" s="17" t="s">
        <v>80</v>
      </c>
      <c r="BK136" s="232">
        <f>ROUND(I136*H136,2)</f>
        <v>0</v>
      </c>
      <c r="BL136" s="17" t="s">
        <v>162</v>
      </c>
      <c r="BM136" s="231" t="s">
        <v>301</v>
      </c>
    </row>
    <row r="137" s="1" customFormat="1" ht="54" customHeight="1">
      <c r="B137" s="38"/>
      <c r="C137" s="220" t="s">
        <v>155</v>
      </c>
      <c r="D137" s="220" t="s">
        <v>157</v>
      </c>
      <c r="E137" s="221" t="s">
        <v>395</v>
      </c>
      <c r="F137" s="222" t="s">
        <v>396</v>
      </c>
      <c r="G137" s="223" t="s">
        <v>193</v>
      </c>
      <c r="H137" s="224">
        <v>170.898</v>
      </c>
      <c r="I137" s="225"/>
      <c r="J137" s="226">
        <f>ROUND(I137*H137,2)</f>
        <v>0</v>
      </c>
      <c r="K137" s="222" t="s">
        <v>161</v>
      </c>
      <c r="L137" s="43"/>
      <c r="M137" s="227" t="s">
        <v>19</v>
      </c>
      <c r="N137" s="228" t="s">
        <v>43</v>
      </c>
      <c r="O137" s="83"/>
      <c r="P137" s="229">
        <f>O137*H137</f>
        <v>0</v>
      </c>
      <c r="Q137" s="229">
        <v>0</v>
      </c>
      <c r="R137" s="229">
        <f>Q137*H137</f>
        <v>0</v>
      </c>
      <c r="S137" s="229">
        <v>0</v>
      </c>
      <c r="T137" s="230">
        <f>S137*H137</f>
        <v>0</v>
      </c>
      <c r="AR137" s="231" t="s">
        <v>162</v>
      </c>
      <c r="AT137" s="231" t="s">
        <v>157</v>
      </c>
      <c r="AU137" s="231" t="s">
        <v>82</v>
      </c>
      <c r="AY137" s="17" t="s">
        <v>153</v>
      </c>
      <c r="BE137" s="232">
        <f>IF(N137="základní",J137,0)</f>
        <v>0</v>
      </c>
      <c r="BF137" s="232">
        <f>IF(N137="snížená",J137,0)</f>
        <v>0</v>
      </c>
      <c r="BG137" s="232">
        <f>IF(N137="zákl. přenesená",J137,0)</f>
        <v>0</v>
      </c>
      <c r="BH137" s="232">
        <f>IF(N137="sníž. přenesená",J137,0)</f>
        <v>0</v>
      </c>
      <c r="BI137" s="232">
        <f>IF(N137="nulová",J137,0)</f>
        <v>0</v>
      </c>
      <c r="BJ137" s="17" t="s">
        <v>80</v>
      </c>
      <c r="BK137" s="232">
        <f>ROUND(I137*H137,2)</f>
        <v>0</v>
      </c>
      <c r="BL137" s="17" t="s">
        <v>162</v>
      </c>
      <c r="BM137" s="231" t="s">
        <v>315</v>
      </c>
    </row>
    <row r="138" s="1" customFormat="1">
      <c r="B138" s="38"/>
      <c r="C138" s="39"/>
      <c r="D138" s="233" t="s">
        <v>164</v>
      </c>
      <c r="E138" s="39"/>
      <c r="F138" s="234" t="s">
        <v>397</v>
      </c>
      <c r="G138" s="39"/>
      <c r="H138" s="39"/>
      <c r="I138" s="146"/>
      <c r="J138" s="39"/>
      <c r="K138" s="39"/>
      <c r="L138" s="43"/>
      <c r="M138" s="235"/>
      <c r="N138" s="83"/>
      <c r="O138" s="83"/>
      <c r="P138" s="83"/>
      <c r="Q138" s="83"/>
      <c r="R138" s="83"/>
      <c r="S138" s="83"/>
      <c r="T138" s="84"/>
      <c r="AT138" s="17" t="s">
        <v>164</v>
      </c>
      <c r="AU138" s="17" t="s">
        <v>82</v>
      </c>
    </row>
    <row r="139" s="12" customFormat="1">
      <c r="B139" s="236"/>
      <c r="C139" s="237"/>
      <c r="D139" s="233" t="s">
        <v>166</v>
      </c>
      <c r="E139" s="238" t="s">
        <v>19</v>
      </c>
      <c r="F139" s="239" t="s">
        <v>398</v>
      </c>
      <c r="G139" s="237"/>
      <c r="H139" s="240">
        <v>170.898</v>
      </c>
      <c r="I139" s="241"/>
      <c r="J139" s="237"/>
      <c r="K139" s="237"/>
      <c r="L139" s="242"/>
      <c r="M139" s="243"/>
      <c r="N139" s="244"/>
      <c r="O139" s="244"/>
      <c r="P139" s="244"/>
      <c r="Q139" s="244"/>
      <c r="R139" s="244"/>
      <c r="S139" s="244"/>
      <c r="T139" s="245"/>
      <c r="AT139" s="246" t="s">
        <v>166</v>
      </c>
      <c r="AU139" s="246" t="s">
        <v>82</v>
      </c>
      <c r="AV139" s="12" t="s">
        <v>82</v>
      </c>
      <c r="AW139" s="12" t="s">
        <v>33</v>
      </c>
      <c r="AX139" s="12" t="s">
        <v>72</v>
      </c>
      <c r="AY139" s="246" t="s">
        <v>153</v>
      </c>
    </row>
    <row r="140" s="14" customFormat="1">
      <c r="B140" s="261"/>
      <c r="C140" s="262"/>
      <c r="D140" s="233" t="s">
        <v>166</v>
      </c>
      <c r="E140" s="263" t="s">
        <v>19</v>
      </c>
      <c r="F140" s="264" t="s">
        <v>378</v>
      </c>
      <c r="G140" s="262"/>
      <c r="H140" s="265">
        <v>170.898</v>
      </c>
      <c r="I140" s="266"/>
      <c r="J140" s="262"/>
      <c r="K140" s="262"/>
      <c r="L140" s="267"/>
      <c r="M140" s="268"/>
      <c r="N140" s="269"/>
      <c r="O140" s="269"/>
      <c r="P140" s="269"/>
      <c r="Q140" s="269"/>
      <c r="R140" s="269"/>
      <c r="S140" s="269"/>
      <c r="T140" s="270"/>
      <c r="AT140" s="271" t="s">
        <v>166</v>
      </c>
      <c r="AU140" s="271" t="s">
        <v>82</v>
      </c>
      <c r="AV140" s="14" t="s">
        <v>162</v>
      </c>
      <c r="AW140" s="14" t="s">
        <v>33</v>
      </c>
      <c r="AX140" s="14" t="s">
        <v>80</v>
      </c>
      <c r="AY140" s="271" t="s">
        <v>153</v>
      </c>
    </row>
    <row r="141" s="1" customFormat="1" ht="54" customHeight="1">
      <c r="B141" s="38"/>
      <c r="C141" s="220" t="s">
        <v>188</v>
      </c>
      <c r="D141" s="220" t="s">
        <v>157</v>
      </c>
      <c r="E141" s="221" t="s">
        <v>202</v>
      </c>
      <c r="F141" s="222" t="s">
        <v>203</v>
      </c>
      <c r="G141" s="223" t="s">
        <v>193</v>
      </c>
      <c r="H141" s="224">
        <v>140.93100000000001</v>
      </c>
      <c r="I141" s="225"/>
      <c r="J141" s="226">
        <f>ROUND(I141*H141,2)</f>
        <v>0</v>
      </c>
      <c r="K141" s="222" t="s">
        <v>161</v>
      </c>
      <c r="L141" s="43"/>
      <c r="M141" s="227" t="s">
        <v>19</v>
      </c>
      <c r="N141" s="228" t="s">
        <v>43</v>
      </c>
      <c r="O141" s="83"/>
      <c r="P141" s="229">
        <f>O141*H141</f>
        <v>0</v>
      </c>
      <c r="Q141" s="229">
        <v>0</v>
      </c>
      <c r="R141" s="229">
        <f>Q141*H141</f>
        <v>0</v>
      </c>
      <c r="S141" s="229">
        <v>0</v>
      </c>
      <c r="T141" s="230">
        <f>S141*H141</f>
        <v>0</v>
      </c>
      <c r="AR141" s="231" t="s">
        <v>162</v>
      </c>
      <c r="AT141" s="231" t="s">
        <v>157</v>
      </c>
      <c r="AU141" s="231" t="s">
        <v>82</v>
      </c>
      <c r="AY141" s="17" t="s">
        <v>153</v>
      </c>
      <c r="BE141" s="232">
        <f>IF(N141="základní",J141,0)</f>
        <v>0</v>
      </c>
      <c r="BF141" s="232">
        <f>IF(N141="snížená",J141,0)</f>
        <v>0</v>
      </c>
      <c r="BG141" s="232">
        <f>IF(N141="zákl. přenesená",J141,0)</f>
        <v>0</v>
      </c>
      <c r="BH141" s="232">
        <f>IF(N141="sníž. přenesená",J141,0)</f>
        <v>0</v>
      </c>
      <c r="BI141" s="232">
        <f>IF(N141="nulová",J141,0)</f>
        <v>0</v>
      </c>
      <c r="BJ141" s="17" t="s">
        <v>80</v>
      </c>
      <c r="BK141" s="232">
        <f>ROUND(I141*H141,2)</f>
        <v>0</v>
      </c>
      <c r="BL141" s="17" t="s">
        <v>162</v>
      </c>
      <c r="BM141" s="231" t="s">
        <v>399</v>
      </c>
    </row>
    <row r="142" s="1" customFormat="1">
      <c r="B142" s="38"/>
      <c r="C142" s="39"/>
      <c r="D142" s="233" t="s">
        <v>164</v>
      </c>
      <c r="E142" s="39"/>
      <c r="F142" s="234" t="s">
        <v>205</v>
      </c>
      <c r="G142" s="39"/>
      <c r="H142" s="39"/>
      <c r="I142" s="146"/>
      <c r="J142" s="39"/>
      <c r="K142" s="39"/>
      <c r="L142" s="43"/>
      <c r="M142" s="235"/>
      <c r="N142" s="83"/>
      <c r="O142" s="83"/>
      <c r="P142" s="83"/>
      <c r="Q142" s="83"/>
      <c r="R142" s="83"/>
      <c r="S142" s="83"/>
      <c r="T142" s="84"/>
      <c r="AT142" s="17" t="s">
        <v>164</v>
      </c>
      <c r="AU142" s="17" t="s">
        <v>82</v>
      </c>
    </row>
    <row r="143" s="13" customFormat="1">
      <c r="B143" s="247"/>
      <c r="C143" s="248"/>
      <c r="D143" s="233" t="s">
        <v>166</v>
      </c>
      <c r="E143" s="249" t="s">
        <v>19</v>
      </c>
      <c r="F143" s="250" t="s">
        <v>400</v>
      </c>
      <c r="G143" s="248"/>
      <c r="H143" s="249" t="s">
        <v>19</v>
      </c>
      <c r="I143" s="251"/>
      <c r="J143" s="248"/>
      <c r="K143" s="248"/>
      <c r="L143" s="252"/>
      <c r="M143" s="253"/>
      <c r="N143" s="254"/>
      <c r="O143" s="254"/>
      <c r="P143" s="254"/>
      <c r="Q143" s="254"/>
      <c r="R143" s="254"/>
      <c r="S143" s="254"/>
      <c r="T143" s="255"/>
      <c r="AT143" s="256" t="s">
        <v>166</v>
      </c>
      <c r="AU143" s="256" t="s">
        <v>82</v>
      </c>
      <c r="AV143" s="13" t="s">
        <v>80</v>
      </c>
      <c r="AW143" s="13" t="s">
        <v>33</v>
      </c>
      <c r="AX143" s="13" t="s">
        <v>72</v>
      </c>
      <c r="AY143" s="256" t="s">
        <v>153</v>
      </c>
    </row>
    <row r="144" s="12" customFormat="1">
      <c r="B144" s="236"/>
      <c r="C144" s="237"/>
      <c r="D144" s="233" t="s">
        <v>166</v>
      </c>
      <c r="E144" s="238" t="s">
        <v>19</v>
      </c>
      <c r="F144" s="239" t="s">
        <v>401</v>
      </c>
      <c r="G144" s="237"/>
      <c r="H144" s="240">
        <v>18.475999999999999</v>
      </c>
      <c r="I144" s="241"/>
      <c r="J144" s="237"/>
      <c r="K144" s="237"/>
      <c r="L144" s="242"/>
      <c r="M144" s="243"/>
      <c r="N144" s="244"/>
      <c r="O144" s="244"/>
      <c r="P144" s="244"/>
      <c r="Q144" s="244"/>
      <c r="R144" s="244"/>
      <c r="S144" s="244"/>
      <c r="T144" s="245"/>
      <c r="AT144" s="246" t="s">
        <v>166</v>
      </c>
      <c r="AU144" s="246" t="s">
        <v>82</v>
      </c>
      <c r="AV144" s="12" t="s">
        <v>82</v>
      </c>
      <c r="AW144" s="12" t="s">
        <v>33</v>
      </c>
      <c r="AX144" s="12" t="s">
        <v>72</v>
      </c>
      <c r="AY144" s="246" t="s">
        <v>153</v>
      </c>
    </row>
    <row r="145" s="13" customFormat="1">
      <c r="B145" s="247"/>
      <c r="C145" s="248"/>
      <c r="D145" s="233" t="s">
        <v>166</v>
      </c>
      <c r="E145" s="249" t="s">
        <v>19</v>
      </c>
      <c r="F145" s="250" t="s">
        <v>356</v>
      </c>
      <c r="G145" s="248"/>
      <c r="H145" s="249" t="s">
        <v>19</v>
      </c>
      <c r="I145" s="251"/>
      <c r="J145" s="248"/>
      <c r="K145" s="248"/>
      <c r="L145" s="252"/>
      <c r="M145" s="253"/>
      <c r="N145" s="254"/>
      <c r="O145" s="254"/>
      <c r="P145" s="254"/>
      <c r="Q145" s="254"/>
      <c r="R145" s="254"/>
      <c r="S145" s="254"/>
      <c r="T145" s="255"/>
      <c r="AT145" s="256" t="s">
        <v>166</v>
      </c>
      <c r="AU145" s="256" t="s">
        <v>82</v>
      </c>
      <c r="AV145" s="13" t="s">
        <v>80</v>
      </c>
      <c r="AW145" s="13" t="s">
        <v>33</v>
      </c>
      <c r="AX145" s="13" t="s">
        <v>72</v>
      </c>
      <c r="AY145" s="256" t="s">
        <v>153</v>
      </c>
    </row>
    <row r="146" s="13" customFormat="1">
      <c r="B146" s="247"/>
      <c r="C146" s="248"/>
      <c r="D146" s="233" t="s">
        <v>166</v>
      </c>
      <c r="E146" s="249" t="s">
        <v>19</v>
      </c>
      <c r="F146" s="250" t="s">
        <v>402</v>
      </c>
      <c r="G146" s="248"/>
      <c r="H146" s="249" t="s">
        <v>19</v>
      </c>
      <c r="I146" s="251"/>
      <c r="J146" s="248"/>
      <c r="K146" s="248"/>
      <c r="L146" s="252"/>
      <c r="M146" s="253"/>
      <c r="N146" s="254"/>
      <c r="O146" s="254"/>
      <c r="P146" s="254"/>
      <c r="Q146" s="254"/>
      <c r="R146" s="254"/>
      <c r="S146" s="254"/>
      <c r="T146" s="255"/>
      <c r="AT146" s="256" t="s">
        <v>166</v>
      </c>
      <c r="AU146" s="256" t="s">
        <v>82</v>
      </c>
      <c r="AV146" s="13" t="s">
        <v>80</v>
      </c>
      <c r="AW146" s="13" t="s">
        <v>33</v>
      </c>
      <c r="AX146" s="13" t="s">
        <v>72</v>
      </c>
      <c r="AY146" s="256" t="s">
        <v>153</v>
      </c>
    </row>
    <row r="147" s="12" customFormat="1">
      <c r="B147" s="236"/>
      <c r="C147" s="237"/>
      <c r="D147" s="233" t="s">
        <v>166</v>
      </c>
      <c r="E147" s="238" t="s">
        <v>19</v>
      </c>
      <c r="F147" s="239" t="s">
        <v>403</v>
      </c>
      <c r="G147" s="237"/>
      <c r="H147" s="240">
        <v>13.756</v>
      </c>
      <c r="I147" s="241"/>
      <c r="J147" s="237"/>
      <c r="K147" s="237"/>
      <c r="L147" s="242"/>
      <c r="M147" s="243"/>
      <c r="N147" s="244"/>
      <c r="O147" s="244"/>
      <c r="P147" s="244"/>
      <c r="Q147" s="244"/>
      <c r="R147" s="244"/>
      <c r="S147" s="244"/>
      <c r="T147" s="245"/>
      <c r="AT147" s="246" t="s">
        <v>166</v>
      </c>
      <c r="AU147" s="246" t="s">
        <v>82</v>
      </c>
      <c r="AV147" s="12" t="s">
        <v>82</v>
      </c>
      <c r="AW147" s="12" t="s">
        <v>33</v>
      </c>
      <c r="AX147" s="12" t="s">
        <v>72</v>
      </c>
      <c r="AY147" s="246" t="s">
        <v>153</v>
      </c>
    </row>
    <row r="148" s="13" customFormat="1">
      <c r="B148" s="247"/>
      <c r="C148" s="248"/>
      <c r="D148" s="233" t="s">
        <v>166</v>
      </c>
      <c r="E148" s="249" t="s">
        <v>19</v>
      </c>
      <c r="F148" s="250" t="s">
        <v>404</v>
      </c>
      <c r="G148" s="248"/>
      <c r="H148" s="249" t="s">
        <v>19</v>
      </c>
      <c r="I148" s="251"/>
      <c r="J148" s="248"/>
      <c r="K148" s="248"/>
      <c r="L148" s="252"/>
      <c r="M148" s="253"/>
      <c r="N148" s="254"/>
      <c r="O148" s="254"/>
      <c r="P148" s="254"/>
      <c r="Q148" s="254"/>
      <c r="R148" s="254"/>
      <c r="S148" s="254"/>
      <c r="T148" s="255"/>
      <c r="AT148" s="256" t="s">
        <v>166</v>
      </c>
      <c r="AU148" s="256" t="s">
        <v>82</v>
      </c>
      <c r="AV148" s="13" t="s">
        <v>80</v>
      </c>
      <c r="AW148" s="13" t="s">
        <v>33</v>
      </c>
      <c r="AX148" s="13" t="s">
        <v>72</v>
      </c>
      <c r="AY148" s="256" t="s">
        <v>153</v>
      </c>
    </row>
    <row r="149" s="12" customFormat="1">
      <c r="B149" s="236"/>
      <c r="C149" s="237"/>
      <c r="D149" s="233" t="s">
        <v>166</v>
      </c>
      <c r="E149" s="238" t="s">
        <v>19</v>
      </c>
      <c r="F149" s="239" t="s">
        <v>405</v>
      </c>
      <c r="G149" s="237"/>
      <c r="H149" s="240">
        <v>75.656000000000006</v>
      </c>
      <c r="I149" s="241"/>
      <c r="J149" s="237"/>
      <c r="K149" s="237"/>
      <c r="L149" s="242"/>
      <c r="M149" s="243"/>
      <c r="N149" s="244"/>
      <c r="O149" s="244"/>
      <c r="P149" s="244"/>
      <c r="Q149" s="244"/>
      <c r="R149" s="244"/>
      <c r="S149" s="244"/>
      <c r="T149" s="245"/>
      <c r="AT149" s="246" t="s">
        <v>166</v>
      </c>
      <c r="AU149" s="246" t="s">
        <v>82</v>
      </c>
      <c r="AV149" s="12" t="s">
        <v>82</v>
      </c>
      <c r="AW149" s="12" t="s">
        <v>33</v>
      </c>
      <c r="AX149" s="12" t="s">
        <v>72</v>
      </c>
      <c r="AY149" s="246" t="s">
        <v>153</v>
      </c>
    </row>
    <row r="150" s="13" customFormat="1">
      <c r="B150" s="247"/>
      <c r="C150" s="248"/>
      <c r="D150" s="233" t="s">
        <v>166</v>
      </c>
      <c r="E150" s="249" t="s">
        <v>19</v>
      </c>
      <c r="F150" s="250" t="s">
        <v>385</v>
      </c>
      <c r="G150" s="248"/>
      <c r="H150" s="249" t="s">
        <v>19</v>
      </c>
      <c r="I150" s="251"/>
      <c r="J150" s="248"/>
      <c r="K150" s="248"/>
      <c r="L150" s="252"/>
      <c r="M150" s="253"/>
      <c r="N150" s="254"/>
      <c r="O150" s="254"/>
      <c r="P150" s="254"/>
      <c r="Q150" s="254"/>
      <c r="R150" s="254"/>
      <c r="S150" s="254"/>
      <c r="T150" s="255"/>
      <c r="AT150" s="256" t="s">
        <v>166</v>
      </c>
      <c r="AU150" s="256" t="s">
        <v>82</v>
      </c>
      <c r="AV150" s="13" t="s">
        <v>80</v>
      </c>
      <c r="AW150" s="13" t="s">
        <v>33</v>
      </c>
      <c r="AX150" s="13" t="s">
        <v>72</v>
      </c>
      <c r="AY150" s="256" t="s">
        <v>153</v>
      </c>
    </row>
    <row r="151" s="13" customFormat="1">
      <c r="B151" s="247"/>
      <c r="C151" s="248"/>
      <c r="D151" s="233" t="s">
        <v>166</v>
      </c>
      <c r="E151" s="249" t="s">
        <v>19</v>
      </c>
      <c r="F151" s="250" t="s">
        <v>402</v>
      </c>
      <c r="G151" s="248"/>
      <c r="H151" s="249" t="s">
        <v>19</v>
      </c>
      <c r="I151" s="251"/>
      <c r="J151" s="248"/>
      <c r="K151" s="248"/>
      <c r="L151" s="252"/>
      <c r="M151" s="253"/>
      <c r="N151" s="254"/>
      <c r="O151" s="254"/>
      <c r="P151" s="254"/>
      <c r="Q151" s="254"/>
      <c r="R151" s="254"/>
      <c r="S151" s="254"/>
      <c r="T151" s="255"/>
      <c r="AT151" s="256" t="s">
        <v>166</v>
      </c>
      <c r="AU151" s="256" t="s">
        <v>82</v>
      </c>
      <c r="AV151" s="13" t="s">
        <v>80</v>
      </c>
      <c r="AW151" s="13" t="s">
        <v>33</v>
      </c>
      <c r="AX151" s="13" t="s">
        <v>72</v>
      </c>
      <c r="AY151" s="256" t="s">
        <v>153</v>
      </c>
    </row>
    <row r="152" s="12" customFormat="1">
      <c r="B152" s="236"/>
      <c r="C152" s="237"/>
      <c r="D152" s="233" t="s">
        <v>166</v>
      </c>
      <c r="E152" s="238" t="s">
        <v>19</v>
      </c>
      <c r="F152" s="239" t="s">
        <v>406</v>
      </c>
      <c r="G152" s="237"/>
      <c r="H152" s="240">
        <v>4.1399999999999997</v>
      </c>
      <c r="I152" s="241"/>
      <c r="J152" s="237"/>
      <c r="K152" s="237"/>
      <c r="L152" s="242"/>
      <c r="M152" s="243"/>
      <c r="N152" s="244"/>
      <c r="O152" s="244"/>
      <c r="P152" s="244"/>
      <c r="Q152" s="244"/>
      <c r="R152" s="244"/>
      <c r="S152" s="244"/>
      <c r="T152" s="245"/>
      <c r="AT152" s="246" t="s">
        <v>166</v>
      </c>
      <c r="AU152" s="246" t="s">
        <v>82</v>
      </c>
      <c r="AV152" s="12" t="s">
        <v>82</v>
      </c>
      <c r="AW152" s="12" t="s">
        <v>33</v>
      </c>
      <c r="AX152" s="12" t="s">
        <v>72</v>
      </c>
      <c r="AY152" s="246" t="s">
        <v>153</v>
      </c>
    </row>
    <row r="153" s="13" customFormat="1">
      <c r="B153" s="247"/>
      <c r="C153" s="248"/>
      <c r="D153" s="233" t="s">
        <v>166</v>
      </c>
      <c r="E153" s="249" t="s">
        <v>19</v>
      </c>
      <c r="F153" s="250" t="s">
        <v>404</v>
      </c>
      <c r="G153" s="248"/>
      <c r="H153" s="249" t="s">
        <v>19</v>
      </c>
      <c r="I153" s="251"/>
      <c r="J153" s="248"/>
      <c r="K153" s="248"/>
      <c r="L153" s="252"/>
      <c r="M153" s="253"/>
      <c r="N153" s="254"/>
      <c r="O153" s="254"/>
      <c r="P153" s="254"/>
      <c r="Q153" s="254"/>
      <c r="R153" s="254"/>
      <c r="S153" s="254"/>
      <c r="T153" s="255"/>
      <c r="AT153" s="256" t="s">
        <v>166</v>
      </c>
      <c r="AU153" s="256" t="s">
        <v>82</v>
      </c>
      <c r="AV153" s="13" t="s">
        <v>80</v>
      </c>
      <c r="AW153" s="13" t="s">
        <v>33</v>
      </c>
      <c r="AX153" s="13" t="s">
        <v>72</v>
      </c>
      <c r="AY153" s="256" t="s">
        <v>153</v>
      </c>
    </row>
    <row r="154" s="12" customFormat="1">
      <c r="B154" s="236"/>
      <c r="C154" s="237"/>
      <c r="D154" s="233" t="s">
        <v>166</v>
      </c>
      <c r="E154" s="238" t="s">
        <v>19</v>
      </c>
      <c r="F154" s="239" t="s">
        <v>407</v>
      </c>
      <c r="G154" s="237"/>
      <c r="H154" s="240">
        <v>17.192</v>
      </c>
      <c r="I154" s="241"/>
      <c r="J154" s="237"/>
      <c r="K154" s="237"/>
      <c r="L154" s="242"/>
      <c r="M154" s="243"/>
      <c r="N154" s="244"/>
      <c r="O154" s="244"/>
      <c r="P154" s="244"/>
      <c r="Q154" s="244"/>
      <c r="R154" s="244"/>
      <c r="S154" s="244"/>
      <c r="T154" s="245"/>
      <c r="AT154" s="246" t="s">
        <v>166</v>
      </c>
      <c r="AU154" s="246" t="s">
        <v>82</v>
      </c>
      <c r="AV154" s="12" t="s">
        <v>82</v>
      </c>
      <c r="AW154" s="12" t="s">
        <v>33</v>
      </c>
      <c r="AX154" s="12" t="s">
        <v>72</v>
      </c>
      <c r="AY154" s="246" t="s">
        <v>153</v>
      </c>
    </row>
    <row r="155" s="13" customFormat="1">
      <c r="B155" s="247"/>
      <c r="C155" s="248"/>
      <c r="D155" s="233" t="s">
        <v>166</v>
      </c>
      <c r="E155" s="249" t="s">
        <v>19</v>
      </c>
      <c r="F155" s="250" t="s">
        <v>408</v>
      </c>
      <c r="G155" s="248"/>
      <c r="H155" s="249" t="s">
        <v>19</v>
      </c>
      <c r="I155" s="251"/>
      <c r="J155" s="248"/>
      <c r="K155" s="248"/>
      <c r="L155" s="252"/>
      <c r="M155" s="253"/>
      <c r="N155" s="254"/>
      <c r="O155" s="254"/>
      <c r="P155" s="254"/>
      <c r="Q155" s="254"/>
      <c r="R155" s="254"/>
      <c r="S155" s="254"/>
      <c r="T155" s="255"/>
      <c r="AT155" s="256" t="s">
        <v>166</v>
      </c>
      <c r="AU155" s="256" t="s">
        <v>82</v>
      </c>
      <c r="AV155" s="13" t="s">
        <v>80</v>
      </c>
      <c r="AW155" s="13" t="s">
        <v>33</v>
      </c>
      <c r="AX155" s="13" t="s">
        <v>72</v>
      </c>
      <c r="AY155" s="256" t="s">
        <v>153</v>
      </c>
    </row>
    <row r="156" s="12" customFormat="1">
      <c r="B156" s="236"/>
      <c r="C156" s="237"/>
      <c r="D156" s="233" t="s">
        <v>166</v>
      </c>
      <c r="E156" s="238" t="s">
        <v>19</v>
      </c>
      <c r="F156" s="239" t="s">
        <v>409</v>
      </c>
      <c r="G156" s="237"/>
      <c r="H156" s="240">
        <v>11.711</v>
      </c>
      <c r="I156" s="241"/>
      <c r="J156" s="237"/>
      <c r="K156" s="237"/>
      <c r="L156" s="242"/>
      <c r="M156" s="243"/>
      <c r="N156" s="244"/>
      <c r="O156" s="244"/>
      <c r="P156" s="244"/>
      <c r="Q156" s="244"/>
      <c r="R156" s="244"/>
      <c r="S156" s="244"/>
      <c r="T156" s="245"/>
      <c r="AT156" s="246" t="s">
        <v>166</v>
      </c>
      <c r="AU156" s="246" t="s">
        <v>82</v>
      </c>
      <c r="AV156" s="12" t="s">
        <v>82</v>
      </c>
      <c r="AW156" s="12" t="s">
        <v>33</v>
      </c>
      <c r="AX156" s="12" t="s">
        <v>72</v>
      </c>
      <c r="AY156" s="246" t="s">
        <v>153</v>
      </c>
    </row>
    <row r="157" s="14" customFormat="1">
      <c r="B157" s="261"/>
      <c r="C157" s="262"/>
      <c r="D157" s="233" t="s">
        <v>166</v>
      </c>
      <c r="E157" s="263" t="s">
        <v>19</v>
      </c>
      <c r="F157" s="264" t="s">
        <v>378</v>
      </c>
      <c r="G157" s="262"/>
      <c r="H157" s="265">
        <v>140.93100000000001</v>
      </c>
      <c r="I157" s="266"/>
      <c r="J157" s="262"/>
      <c r="K157" s="262"/>
      <c r="L157" s="267"/>
      <c r="M157" s="268"/>
      <c r="N157" s="269"/>
      <c r="O157" s="269"/>
      <c r="P157" s="269"/>
      <c r="Q157" s="269"/>
      <c r="R157" s="269"/>
      <c r="S157" s="269"/>
      <c r="T157" s="270"/>
      <c r="AT157" s="271" t="s">
        <v>166</v>
      </c>
      <c r="AU157" s="271" t="s">
        <v>82</v>
      </c>
      <c r="AV157" s="14" t="s">
        <v>162</v>
      </c>
      <c r="AW157" s="14" t="s">
        <v>33</v>
      </c>
      <c r="AX157" s="14" t="s">
        <v>80</v>
      </c>
      <c r="AY157" s="271" t="s">
        <v>153</v>
      </c>
    </row>
    <row r="158" s="1" customFormat="1" ht="64.8" customHeight="1">
      <c r="B158" s="38"/>
      <c r="C158" s="220" t="s">
        <v>239</v>
      </c>
      <c r="D158" s="220" t="s">
        <v>157</v>
      </c>
      <c r="E158" s="221" t="s">
        <v>208</v>
      </c>
      <c r="F158" s="222" t="s">
        <v>209</v>
      </c>
      <c r="G158" s="223" t="s">
        <v>193</v>
      </c>
      <c r="H158" s="224">
        <v>704.65499999999997</v>
      </c>
      <c r="I158" s="225"/>
      <c r="J158" s="226">
        <f>ROUND(I158*H158,2)</f>
        <v>0</v>
      </c>
      <c r="K158" s="222" t="s">
        <v>161</v>
      </c>
      <c r="L158" s="43"/>
      <c r="M158" s="227" t="s">
        <v>19</v>
      </c>
      <c r="N158" s="228" t="s">
        <v>43</v>
      </c>
      <c r="O158" s="83"/>
      <c r="P158" s="229">
        <f>O158*H158</f>
        <v>0</v>
      </c>
      <c r="Q158" s="229">
        <v>0</v>
      </c>
      <c r="R158" s="229">
        <f>Q158*H158</f>
        <v>0</v>
      </c>
      <c r="S158" s="229">
        <v>0</v>
      </c>
      <c r="T158" s="230">
        <f>S158*H158</f>
        <v>0</v>
      </c>
      <c r="AR158" s="231" t="s">
        <v>162</v>
      </c>
      <c r="AT158" s="231" t="s">
        <v>157</v>
      </c>
      <c r="AU158" s="231" t="s">
        <v>82</v>
      </c>
      <c r="AY158" s="17" t="s">
        <v>153</v>
      </c>
      <c r="BE158" s="232">
        <f>IF(N158="základní",J158,0)</f>
        <v>0</v>
      </c>
      <c r="BF158" s="232">
        <f>IF(N158="snížená",J158,0)</f>
        <v>0</v>
      </c>
      <c r="BG158" s="232">
        <f>IF(N158="zákl. přenesená",J158,0)</f>
        <v>0</v>
      </c>
      <c r="BH158" s="232">
        <f>IF(N158="sníž. přenesená",J158,0)</f>
        <v>0</v>
      </c>
      <c r="BI158" s="232">
        <f>IF(N158="nulová",J158,0)</f>
        <v>0</v>
      </c>
      <c r="BJ158" s="17" t="s">
        <v>80</v>
      </c>
      <c r="BK158" s="232">
        <f>ROUND(I158*H158,2)</f>
        <v>0</v>
      </c>
      <c r="BL158" s="17" t="s">
        <v>162</v>
      </c>
      <c r="BM158" s="231" t="s">
        <v>410</v>
      </c>
    </row>
    <row r="159" s="1" customFormat="1">
      <c r="B159" s="38"/>
      <c r="C159" s="39"/>
      <c r="D159" s="233" t="s">
        <v>164</v>
      </c>
      <c r="E159" s="39"/>
      <c r="F159" s="234" t="s">
        <v>205</v>
      </c>
      <c r="G159" s="39"/>
      <c r="H159" s="39"/>
      <c r="I159" s="146"/>
      <c r="J159" s="39"/>
      <c r="K159" s="39"/>
      <c r="L159" s="43"/>
      <c r="M159" s="235"/>
      <c r="N159" s="83"/>
      <c r="O159" s="83"/>
      <c r="P159" s="83"/>
      <c r="Q159" s="83"/>
      <c r="R159" s="83"/>
      <c r="S159" s="83"/>
      <c r="T159" s="84"/>
      <c r="AT159" s="17" t="s">
        <v>164</v>
      </c>
      <c r="AU159" s="17" t="s">
        <v>82</v>
      </c>
    </row>
    <row r="160" s="12" customFormat="1">
      <c r="B160" s="236"/>
      <c r="C160" s="237"/>
      <c r="D160" s="233" t="s">
        <v>166</v>
      </c>
      <c r="E160" s="238" t="s">
        <v>19</v>
      </c>
      <c r="F160" s="239" t="s">
        <v>411</v>
      </c>
      <c r="G160" s="237"/>
      <c r="H160" s="240">
        <v>704.65499999999997</v>
      </c>
      <c r="I160" s="241"/>
      <c r="J160" s="237"/>
      <c r="K160" s="237"/>
      <c r="L160" s="242"/>
      <c r="M160" s="243"/>
      <c r="N160" s="244"/>
      <c r="O160" s="244"/>
      <c r="P160" s="244"/>
      <c r="Q160" s="244"/>
      <c r="R160" s="244"/>
      <c r="S160" s="244"/>
      <c r="T160" s="245"/>
      <c r="AT160" s="246" t="s">
        <v>166</v>
      </c>
      <c r="AU160" s="246" t="s">
        <v>82</v>
      </c>
      <c r="AV160" s="12" t="s">
        <v>82</v>
      </c>
      <c r="AW160" s="12" t="s">
        <v>33</v>
      </c>
      <c r="AX160" s="12" t="s">
        <v>72</v>
      </c>
      <c r="AY160" s="246" t="s">
        <v>153</v>
      </c>
    </row>
    <row r="161" s="14" customFormat="1">
      <c r="B161" s="261"/>
      <c r="C161" s="262"/>
      <c r="D161" s="233" t="s">
        <v>166</v>
      </c>
      <c r="E161" s="263" t="s">
        <v>19</v>
      </c>
      <c r="F161" s="264" t="s">
        <v>378</v>
      </c>
      <c r="G161" s="262"/>
      <c r="H161" s="265">
        <v>704.65499999999997</v>
      </c>
      <c r="I161" s="266"/>
      <c r="J161" s="262"/>
      <c r="K161" s="262"/>
      <c r="L161" s="267"/>
      <c r="M161" s="268"/>
      <c r="N161" s="269"/>
      <c r="O161" s="269"/>
      <c r="P161" s="269"/>
      <c r="Q161" s="269"/>
      <c r="R161" s="269"/>
      <c r="S161" s="269"/>
      <c r="T161" s="270"/>
      <c r="AT161" s="271" t="s">
        <v>166</v>
      </c>
      <c r="AU161" s="271" t="s">
        <v>82</v>
      </c>
      <c r="AV161" s="14" t="s">
        <v>162</v>
      </c>
      <c r="AW161" s="14" t="s">
        <v>33</v>
      </c>
      <c r="AX161" s="14" t="s">
        <v>80</v>
      </c>
      <c r="AY161" s="271" t="s">
        <v>153</v>
      </c>
    </row>
    <row r="162" s="1" customFormat="1" ht="14.4" customHeight="1">
      <c r="B162" s="38"/>
      <c r="C162" s="220" t="s">
        <v>245</v>
      </c>
      <c r="D162" s="220" t="s">
        <v>157</v>
      </c>
      <c r="E162" s="221" t="s">
        <v>213</v>
      </c>
      <c r="F162" s="222" t="s">
        <v>214</v>
      </c>
      <c r="G162" s="223" t="s">
        <v>193</v>
      </c>
      <c r="H162" s="224">
        <v>140.93100000000001</v>
      </c>
      <c r="I162" s="225"/>
      <c r="J162" s="226">
        <f>ROUND(I162*H162,2)</f>
        <v>0</v>
      </c>
      <c r="K162" s="222" t="s">
        <v>161</v>
      </c>
      <c r="L162" s="43"/>
      <c r="M162" s="227" t="s">
        <v>19</v>
      </c>
      <c r="N162" s="228" t="s">
        <v>43</v>
      </c>
      <c r="O162" s="83"/>
      <c r="P162" s="229">
        <f>O162*H162</f>
        <v>0</v>
      </c>
      <c r="Q162" s="229">
        <v>0</v>
      </c>
      <c r="R162" s="229">
        <f>Q162*H162</f>
        <v>0</v>
      </c>
      <c r="S162" s="229">
        <v>0</v>
      </c>
      <c r="T162" s="230">
        <f>S162*H162</f>
        <v>0</v>
      </c>
      <c r="AR162" s="231" t="s">
        <v>162</v>
      </c>
      <c r="AT162" s="231" t="s">
        <v>157</v>
      </c>
      <c r="AU162" s="231" t="s">
        <v>82</v>
      </c>
      <c r="AY162" s="17" t="s">
        <v>153</v>
      </c>
      <c r="BE162" s="232">
        <f>IF(N162="základní",J162,0)</f>
        <v>0</v>
      </c>
      <c r="BF162" s="232">
        <f>IF(N162="snížená",J162,0)</f>
        <v>0</v>
      </c>
      <c r="BG162" s="232">
        <f>IF(N162="zákl. přenesená",J162,0)</f>
        <v>0</v>
      </c>
      <c r="BH162" s="232">
        <f>IF(N162="sníž. přenesená",J162,0)</f>
        <v>0</v>
      </c>
      <c r="BI162" s="232">
        <f>IF(N162="nulová",J162,0)</f>
        <v>0</v>
      </c>
      <c r="BJ162" s="17" t="s">
        <v>80</v>
      </c>
      <c r="BK162" s="232">
        <f>ROUND(I162*H162,2)</f>
        <v>0</v>
      </c>
      <c r="BL162" s="17" t="s">
        <v>162</v>
      </c>
      <c r="BM162" s="231" t="s">
        <v>412</v>
      </c>
    </row>
    <row r="163" s="1" customFormat="1">
      <c r="B163" s="38"/>
      <c r="C163" s="39"/>
      <c r="D163" s="233" t="s">
        <v>164</v>
      </c>
      <c r="E163" s="39"/>
      <c r="F163" s="257" t="s">
        <v>216</v>
      </c>
      <c r="G163" s="39"/>
      <c r="H163" s="39"/>
      <c r="I163" s="146"/>
      <c r="J163" s="39"/>
      <c r="K163" s="39"/>
      <c r="L163" s="43"/>
      <c r="M163" s="235"/>
      <c r="N163" s="83"/>
      <c r="O163" s="83"/>
      <c r="P163" s="83"/>
      <c r="Q163" s="83"/>
      <c r="R163" s="83"/>
      <c r="S163" s="83"/>
      <c r="T163" s="84"/>
      <c r="AT163" s="17" t="s">
        <v>164</v>
      </c>
      <c r="AU163" s="17" t="s">
        <v>82</v>
      </c>
    </row>
    <row r="164" s="1" customFormat="1" ht="43.2" customHeight="1">
      <c r="B164" s="38"/>
      <c r="C164" s="220" t="s">
        <v>8</v>
      </c>
      <c r="D164" s="220" t="s">
        <v>157</v>
      </c>
      <c r="E164" s="221" t="s">
        <v>218</v>
      </c>
      <c r="F164" s="222" t="s">
        <v>219</v>
      </c>
      <c r="G164" s="223" t="s">
        <v>220</v>
      </c>
      <c r="H164" s="224">
        <v>281.86200000000002</v>
      </c>
      <c r="I164" s="225"/>
      <c r="J164" s="226">
        <f>ROUND(I164*H164,2)</f>
        <v>0</v>
      </c>
      <c r="K164" s="222" t="s">
        <v>161</v>
      </c>
      <c r="L164" s="43"/>
      <c r="M164" s="227" t="s">
        <v>19</v>
      </c>
      <c r="N164" s="228" t="s">
        <v>43</v>
      </c>
      <c r="O164" s="83"/>
      <c r="P164" s="229">
        <f>O164*H164</f>
        <v>0</v>
      </c>
      <c r="Q164" s="229">
        <v>0</v>
      </c>
      <c r="R164" s="229">
        <f>Q164*H164</f>
        <v>0</v>
      </c>
      <c r="S164" s="229">
        <v>0</v>
      </c>
      <c r="T164" s="230">
        <f>S164*H164</f>
        <v>0</v>
      </c>
      <c r="AR164" s="231" t="s">
        <v>162</v>
      </c>
      <c r="AT164" s="231" t="s">
        <v>157</v>
      </c>
      <c r="AU164" s="231" t="s">
        <v>82</v>
      </c>
      <c r="AY164" s="17" t="s">
        <v>153</v>
      </c>
      <c r="BE164" s="232">
        <f>IF(N164="základní",J164,0)</f>
        <v>0</v>
      </c>
      <c r="BF164" s="232">
        <f>IF(N164="snížená",J164,0)</f>
        <v>0</v>
      </c>
      <c r="BG164" s="232">
        <f>IF(N164="zákl. přenesená",J164,0)</f>
        <v>0</v>
      </c>
      <c r="BH164" s="232">
        <f>IF(N164="sníž. přenesená",J164,0)</f>
        <v>0</v>
      </c>
      <c r="BI164" s="232">
        <f>IF(N164="nulová",J164,0)</f>
        <v>0</v>
      </c>
      <c r="BJ164" s="17" t="s">
        <v>80</v>
      </c>
      <c r="BK164" s="232">
        <f>ROUND(I164*H164,2)</f>
        <v>0</v>
      </c>
      <c r="BL164" s="17" t="s">
        <v>162</v>
      </c>
      <c r="BM164" s="231" t="s">
        <v>413</v>
      </c>
    </row>
    <row r="165" s="1" customFormat="1">
      <c r="B165" s="38"/>
      <c r="C165" s="39"/>
      <c r="D165" s="233" t="s">
        <v>164</v>
      </c>
      <c r="E165" s="39"/>
      <c r="F165" s="234" t="s">
        <v>222</v>
      </c>
      <c r="G165" s="39"/>
      <c r="H165" s="39"/>
      <c r="I165" s="146"/>
      <c r="J165" s="39"/>
      <c r="K165" s="39"/>
      <c r="L165" s="43"/>
      <c r="M165" s="235"/>
      <c r="N165" s="83"/>
      <c r="O165" s="83"/>
      <c r="P165" s="83"/>
      <c r="Q165" s="83"/>
      <c r="R165" s="83"/>
      <c r="S165" s="83"/>
      <c r="T165" s="84"/>
      <c r="AT165" s="17" t="s">
        <v>164</v>
      </c>
      <c r="AU165" s="17" t="s">
        <v>82</v>
      </c>
    </row>
    <row r="166" s="12" customFormat="1">
      <c r="B166" s="236"/>
      <c r="C166" s="237"/>
      <c r="D166" s="233" t="s">
        <v>166</v>
      </c>
      <c r="E166" s="238" t="s">
        <v>19</v>
      </c>
      <c r="F166" s="239" t="s">
        <v>414</v>
      </c>
      <c r="G166" s="237"/>
      <c r="H166" s="240">
        <v>281.86200000000002</v>
      </c>
      <c r="I166" s="241"/>
      <c r="J166" s="237"/>
      <c r="K166" s="237"/>
      <c r="L166" s="242"/>
      <c r="M166" s="243"/>
      <c r="N166" s="244"/>
      <c r="O166" s="244"/>
      <c r="P166" s="244"/>
      <c r="Q166" s="244"/>
      <c r="R166" s="244"/>
      <c r="S166" s="244"/>
      <c r="T166" s="245"/>
      <c r="AT166" s="246" t="s">
        <v>166</v>
      </c>
      <c r="AU166" s="246" t="s">
        <v>82</v>
      </c>
      <c r="AV166" s="12" t="s">
        <v>82</v>
      </c>
      <c r="AW166" s="12" t="s">
        <v>33</v>
      </c>
      <c r="AX166" s="12" t="s">
        <v>72</v>
      </c>
      <c r="AY166" s="246" t="s">
        <v>153</v>
      </c>
    </row>
    <row r="167" s="1" customFormat="1" ht="43.2" customHeight="1">
      <c r="B167" s="38"/>
      <c r="C167" s="220" t="s">
        <v>255</v>
      </c>
      <c r="D167" s="220" t="s">
        <v>157</v>
      </c>
      <c r="E167" s="221" t="s">
        <v>415</v>
      </c>
      <c r="F167" s="222" t="s">
        <v>416</v>
      </c>
      <c r="G167" s="223" t="s">
        <v>193</v>
      </c>
      <c r="H167" s="224">
        <v>192.90700000000001</v>
      </c>
      <c r="I167" s="225"/>
      <c r="J167" s="226">
        <f>ROUND(I167*H167,2)</f>
        <v>0</v>
      </c>
      <c r="K167" s="222" t="s">
        <v>161</v>
      </c>
      <c r="L167" s="43"/>
      <c r="M167" s="227" t="s">
        <v>19</v>
      </c>
      <c r="N167" s="228" t="s">
        <v>43</v>
      </c>
      <c r="O167" s="83"/>
      <c r="P167" s="229">
        <f>O167*H167</f>
        <v>0</v>
      </c>
      <c r="Q167" s="229">
        <v>0</v>
      </c>
      <c r="R167" s="229">
        <f>Q167*H167</f>
        <v>0</v>
      </c>
      <c r="S167" s="229">
        <v>0</v>
      </c>
      <c r="T167" s="230">
        <f>S167*H167</f>
        <v>0</v>
      </c>
      <c r="AR167" s="231" t="s">
        <v>162</v>
      </c>
      <c r="AT167" s="231" t="s">
        <v>157</v>
      </c>
      <c r="AU167" s="231" t="s">
        <v>82</v>
      </c>
      <c r="AY167" s="17" t="s">
        <v>153</v>
      </c>
      <c r="BE167" s="232">
        <f>IF(N167="základní",J167,0)</f>
        <v>0</v>
      </c>
      <c r="BF167" s="232">
        <f>IF(N167="snížená",J167,0)</f>
        <v>0</v>
      </c>
      <c r="BG167" s="232">
        <f>IF(N167="zákl. přenesená",J167,0)</f>
        <v>0</v>
      </c>
      <c r="BH167" s="232">
        <f>IF(N167="sníž. přenesená",J167,0)</f>
        <v>0</v>
      </c>
      <c r="BI167" s="232">
        <f>IF(N167="nulová",J167,0)</f>
        <v>0</v>
      </c>
      <c r="BJ167" s="17" t="s">
        <v>80</v>
      </c>
      <c r="BK167" s="232">
        <f>ROUND(I167*H167,2)</f>
        <v>0</v>
      </c>
      <c r="BL167" s="17" t="s">
        <v>162</v>
      </c>
      <c r="BM167" s="231" t="s">
        <v>417</v>
      </c>
    </row>
    <row r="168" s="1" customFormat="1">
      <c r="B168" s="38"/>
      <c r="C168" s="39"/>
      <c r="D168" s="233" t="s">
        <v>164</v>
      </c>
      <c r="E168" s="39"/>
      <c r="F168" s="257" t="s">
        <v>418</v>
      </c>
      <c r="G168" s="39"/>
      <c r="H168" s="39"/>
      <c r="I168" s="146"/>
      <c r="J168" s="39"/>
      <c r="K168" s="39"/>
      <c r="L168" s="43"/>
      <c r="M168" s="235"/>
      <c r="N168" s="83"/>
      <c r="O168" s="83"/>
      <c r="P168" s="83"/>
      <c r="Q168" s="83"/>
      <c r="R168" s="83"/>
      <c r="S168" s="83"/>
      <c r="T168" s="84"/>
      <c r="AT168" s="17" t="s">
        <v>164</v>
      </c>
      <c r="AU168" s="17" t="s">
        <v>82</v>
      </c>
    </row>
    <row r="169" s="12" customFormat="1">
      <c r="B169" s="236"/>
      <c r="C169" s="237"/>
      <c r="D169" s="233" t="s">
        <v>166</v>
      </c>
      <c r="E169" s="238" t="s">
        <v>19</v>
      </c>
      <c r="F169" s="239" t="s">
        <v>419</v>
      </c>
      <c r="G169" s="237"/>
      <c r="H169" s="240">
        <v>192.90700000000001</v>
      </c>
      <c r="I169" s="241"/>
      <c r="J169" s="237"/>
      <c r="K169" s="237"/>
      <c r="L169" s="242"/>
      <c r="M169" s="243"/>
      <c r="N169" s="244"/>
      <c r="O169" s="244"/>
      <c r="P169" s="244"/>
      <c r="Q169" s="244"/>
      <c r="R169" s="244"/>
      <c r="S169" s="244"/>
      <c r="T169" s="245"/>
      <c r="AT169" s="246" t="s">
        <v>166</v>
      </c>
      <c r="AU169" s="246" t="s">
        <v>82</v>
      </c>
      <c r="AV169" s="12" t="s">
        <v>82</v>
      </c>
      <c r="AW169" s="12" t="s">
        <v>33</v>
      </c>
      <c r="AX169" s="12" t="s">
        <v>72</v>
      </c>
      <c r="AY169" s="246" t="s">
        <v>153</v>
      </c>
    </row>
    <row r="170" s="14" customFormat="1">
      <c r="B170" s="261"/>
      <c r="C170" s="262"/>
      <c r="D170" s="233" t="s">
        <v>166</v>
      </c>
      <c r="E170" s="263" t="s">
        <v>19</v>
      </c>
      <c r="F170" s="264" t="s">
        <v>378</v>
      </c>
      <c r="G170" s="262"/>
      <c r="H170" s="265">
        <v>192.90700000000001</v>
      </c>
      <c r="I170" s="266"/>
      <c r="J170" s="262"/>
      <c r="K170" s="262"/>
      <c r="L170" s="267"/>
      <c r="M170" s="268"/>
      <c r="N170" s="269"/>
      <c r="O170" s="269"/>
      <c r="P170" s="269"/>
      <c r="Q170" s="269"/>
      <c r="R170" s="269"/>
      <c r="S170" s="269"/>
      <c r="T170" s="270"/>
      <c r="AT170" s="271" t="s">
        <v>166</v>
      </c>
      <c r="AU170" s="271" t="s">
        <v>82</v>
      </c>
      <c r="AV170" s="14" t="s">
        <v>162</v>
      </c>
      <c r="AW170" s="14" t="s">
        <v>33</v>
      </c>
      <c r="AX170" s="14" t="s">
        <v>80</v>
      </c>
      <c r="AY170" s="271" t="s">
        <v>153</v>
      </c>
    </row>
    <row r="171" s="1" customFormat="1" ht="54" customHeight="1">
      <c r="B171" s="38"/>
      <c r="C171" s="220" t="s">
        <v>260</v>
      </c>
      <c r="D171" s="220" t="s">
        <v>157</v>
      </c>
      <c r="E171" s="221" t="s">
        <v>420</v>
      </c>
      <c r="F171" s="222" t="s">
        <v>421</v>
      </c>
      <c r="G171" s="223" t="s">
        <v>193</v>
      </c>
      <c r="H171" s="224">
        <v>85.274000000000001</v>
      </c>
      <c r="I171" s="225"/>
      <c r="J171" s="226">
        <f>ROUND(I171*H171,2)</f>
        <v>0</v>
      </c>
      <c r="K171" s="222" t="s">
        <v>161</v>
      </c>
      <c r="L171" s="43"/>
      <c r="M171" s="227" t="s">
        <v>19</v>
      </c>
      <c r="N171" s="228" t="s">
        <v>43</v>
      </c>
      <c r="O171" s="83"/>
      <c r="P171" s="229">
        <f>O171*H171</f>
        <v>0</v>
      </c>
      <c r="Q171" s="229">
        <v>0</v>
      </c>
      <c r="R171" s="229">
        <f>Q171*H171</f>
        <v>0</v>
      </c>
      <c r="S171" s="229">
        <v>0</v>
      </c>
      <c r="T171" s="230">
        <f>S171*H171</f>
        <v>0</v>
      </c>
      <c r="AR171" s="231" t="s">
        <v>162</v>
      </c>
      <c r="AT171" s="231" t="s">
        <v>157</v>
      </c>
      <c r="AU171" s="231" t="s">
        <v>82</v>
      </c>
      <c r="AY171" s="17" t="s">
        <v>153</v>
      </c>
      <c r="BE171" s="232">
        <f>IF(N171="základní",J171,0)</f>
        <v>0</v>
      </c>
      <c r="BF171" s="232">
        <f>IF(N171="snížená",J171,0)</f>
        <v>0</v>
      </c>
      <c r="BG171" s="232">
        <f>IF(N171="zákl. přenesená",J171,0)</f>
        <v>0</v>
      </c>
      <c r="BH171" s="232">
        <f>IF(N171="sníž. přenesená",J171,0)</f>
        <v>0</v>
      </c>
      <c r="BI171" s="232">
        <f>IF(N171="nulová",J171,0)</f>
        <v>0</v>
      </c>
      <c r="BJ171" s="17" t="s">
        <v>80</v>
      </c>
      <c r="BK171" s="232">
        <f>ROUND(I171*H171,2)</f>
        <v>0</v>
      </c>
      <c r="BL171" s="17" t="s">
        <v>162</v>
      </c>
      <c r="BM171" s="231" t="s">
        <v>422</v>
      </c>
    </row>
    <row r="172" s="1" customFormat="1">
      <c r="B172" s="38"/>
      <c r="C172" s="39"/>
      <c r="D172" s="233" t="s">
        <v>164</v>
      </c>
      <c r="E172" s="39"/>
      <c r="F172" s="234" t="s">
        <v>423</v>
      </c>
      <c r="G172" s="39"/>
      <c r="H172" s="39"/>
      <c r="I172" s="146"/>
      <c r="J172" s="39"/>
      <c r="K172" s="39"/>
      <c r="L172" s="43"/>
      <c r="M172" s="235"/>
      <c r="N172" s="83"/>
      <c r="O172" s="83"/>
      <c r="P172" s="83"/>
      <c r="Q172" s="83"/>
      <c r="R172" s="83"/>
      <c r="S172" s="83"/>
      <c r="T172" s="84"/>
      <c r="AT172" s="17" t="s">
        <v>164</v>
      </c>
      <c r="AU172" s="17" t="s">
        <v>82</v>
      </c>
    </row>
    <row r="173" s="12" customFormat="1">
      <c r="B173" s="236"/>
      <c r="C173" s="237"/>
      <c r="D173" s="233" t="s">
        <v>166</v>
      </c>
      <c r="E173" s="238" t="s">
        <v>19</v>
      </c>
      <c r="F173" s="239" t="s">
        <v>424</v>
      </c>
      <c r="G173" s="237"/>
      <c r="H173" s="240">
        <v>92.847999999999999</v>
      </c>
      <c r="I173" s="241"/>
      <c r="J173" s="237"/>
      <c r="K173" s="237"/>
      <c r="L173" s="242"/>
      <c r="M173" s="243"/>
      <c r="N173" s="244"/>
      <c r="O173" s="244"/>
      <c r="P173" s="244"/>
      <c r="Q173" s="244"/>
      <c r="R173" s="244"/>
      <c r="S173" s="244"/>
      <c r="T173" s="245"/>
      <c r="AT173" s="246" t="s">
        <v>166</v>
      </c>
      <c r="AU173" s="246" t="s">
        <v>82</v>
      </c>
      <c r="AV173" s="12" t="s">
        <v>82</v>
      </c>
      <c r="AW173" s="12" t="s">
        <v>33</v>
      </c>
      <c r="AX173" s="12" t="s">
        <v>72</v>
      </c>
      <c r="AY173" s="246" t="s">
        <v>153</v>
      </c>
    </row>
    <row r="174" s="13" customFormat="1">
      <c r="B174" s="247"/>
      <c r="C174" s="248"/>
      <c r="D174" s="233" t="s">
        <v>166</v>
      </c>
      <c r="E174" s="249" t="s">
        <v>19</v>
      </c>
      <c r="F174" s="250" t="s">
        <v>425</v>
      </c>
      <c r="G174" s="248"/>
      <c r="H174" s="249" t="s">
        <v>19</v>
      </c>
      <c r="I174" s="251"/>
      <c r="J174" s="248"/>
      <c r="K174" s="248"/>
      <c r="L174" s="252"/>
      <c r="M174" s="253"/>
      <c r="N174" s="254"/>
      <c r="O174" s="254"/>
      <c r="P174" s="254"/>
      <c r="Q174" s="254"/>
      <c r="R174" s="254"/>
      <c r="S174" s="254"/>
      <c r="T174" s="255"/>
      <c r="AT174" s="256" t="s">
        <v>166</v>
      </c>
      <c r="AU174" s="256" t="s">
        <v>82</v>
      </c>
      <c r="AV174" s="13" t="s">
        <v>80</v>
      </c>
      <c r="AW174" s="13" t="s">
        <v>33</v>
      </c>
      <c r="AX174" s="13" t="s">
        <v>72</v>
      </c>
      <c r="AY174" s="256" t="s">
        <v>153</v>
      </c>
    </row>
    <row r="175" s="12" customFormat="1">
      <c r="B175" s="236"/>
      <c r="C175" s="237"/>
      <c r="D175" s="233" t="s">
        <v>166</v>
      </c>
      <c r="E175" s="238" t="s">
        <v>19</v>
      </c>
      <c r="F175" s="239" t="s">
        <v>426</v>
      </c>
      <c r="G175" s="237"/>
      <c r="H175" s="240">
        <v>-0.248</v>
      </c>
      <c r="I175" s="241"/>
      <c r="J175" s="237"/>
      <c r="K175" s="237"/>
      <c r="L175" s="242"/>
      <c r="M175" s="243"/>
      <c r="N175" s="244"/>
      <c r="O175" s="244"/>
      <c r="P175" s="244"/>
      <c r="Q175" s="244"/>
      <c r="R175" s="244"/>
      <c r="S175" s="244"/>
      <c r="T175" s="245"/>
      <c r="AT175" s="246" t="s">
        <v>166</v>
      </c>
      <c r="AU175" s="246" t="s">
        <v>82</v>
      </c>
      <c r="AV175" s="12" t="s">
        <v>82</v>
      </c>
      <c r="AW175" s="12" t="s">
        <v>33</v>
      </c>
      <c r="AX175" s="12" t="s">
        <v>72</v>
      </c>
      <c r="AY175" s="246" t="s">
        <v>153</v>
      </c>
    </row>
    <row r="176" s="13" customFormat="1">
      <c r="B176" s="247"/>
      <c r="C176" s="248"/>
      <c r="D176" s="233" t="s">
        <v>166</v>
      </c>
      <c r="E176" s="249" t="s">
        <v>19</v>
      </c>
      <c r="F176" s="250" t="s">
        <v>427</v>
      </c>
      <c r="G176" s="248"/>
      <c r="H176" s="249" t="s">
        <v>19</v>
      </c>
      <c r="I176" s="251"/>
      <c r="J176" s="248"/>
      <c r="K176" s="248"/>
      <c r="L176" s="252"/>
      <c r="M176" s="253"/>
      <c r="N176" s="254"/>
      <c r="O176" s="254"/>
      <c r="P176" s="254"/>
      <c r="Q176" s="254"/>
      <c r="R176" s="254"/>
      <c r="S176" s="254"/>
      <c r="T176" s="255"/>
      <c r="AT176" s="256" t="s">
        <v>166</v>
      </c>
      <c r="AU176" s="256" t="s">
        <v>82</v>
      </c>
      <c r="AV176" s="13" t="s">
        <v>80</v>
      </c>
      <c r="AW176" s="13" t="s">
        <v>33</v>
      </c>
      <c r="AX176" s="13" t="s">
        <v>72</v>
      </c>
      <c r="AY176" s="256" t="s">
        <v>153</v>
      </c>
    </row>
    <row r="177" s="12" customFormat="1">
      <c r="B177" s="236"/>
      <c r="C177" s="237"/>
      <c r="D177" s="233" t="s">
        <v>166</v>
      </c>
      <c r="E177" s="238" t="s">
        <v>19</v>
      </c>
      <c r="F177" s="239" t="s">
        <v>428</v>
      </c>
      <c r="G177" s="237"/>
      <c r="H177" s="240">
        <v>-0.070999999999999994</v>
      </c>
      <c r="I177" s="241"/>
      <c r="J177" s="237"/>
      <c r="K177" s="237"/>
      <c r="L177" s="242"/>
      <c r="M177" s="243"/>
      <c r="N177" s="244"/>
      <c r="O177" s="244"/>
      <c r="P177" s="244"/>
      <c r="Q177" s="244"/>
      <c r="R177" s="244"/>
      <c r="S177" s="244"/>
      <c r="T177" s="245"/>
      <c r="AT177" s="246" t="s">
        <v>166</v>
      </c>
      <c r="AU177" s="246" t="s">
        <v>82</v>
      </c>
      <c r="AV177" s="12" t="s">
        <v>82</v>
      </c>
      <c r="AW177" s="12" t="s">
        <v>33</v>
      </c>
      <c r="AX177" s="12" t="s">
        <v>72</v>
      </c>
      <c r="AY177" s="246" t="s">
        <v>153</v>
      </c>
    </row>
    <row r="178" s="13" customFormat="1">
      <c r="B178" s="247"/>
      <c r="C178" s="248"/>
      <c r="D178" s="233" t="s">
        <v>166</v>
      </c>
      <c r="E178" s="249" t="s">
        <v>19</v>
      </c>
      <c r="F178" s="250" t="s">
        <v>429</v>
      </c>
      <c r="G178" s="248"/>
      <c r="H178" s="249" t="s">
        <v>19</v>
      </c>
      <c r="I178" s="251"/>
      <c r="J178" s="248"/>
      <c r="K178" s="248"/>
      <c r="L178" s="252"/>
      <c r="M178" s="253"/>
      <c r="N178" s="254"/>
      <c r="O178" s="254"/>
      <c r="P178" s="254"/>
      <c r="Q178" s="254"/>
      <c r="R178" s="254"/>
      <c r="S178" s="254"/>
      <c r="T178" s="255"/>
      <c r="AT178" s="256" t="s">
        <v>166</v>
      </c>
      <c r="AU178" s="256" t="s">
        <v>82</v>
      </c>
      <c r="AV178" s="13" t="s">
        <v>80</v>
      </c>
      <c r="AW178" s="13" t="s">
        <v>33</v>
      </c>
      <c r="AX178" s="13" t="s">
        <v>72</v>
      </c>
      <c r="AY178" s="256" t="s">
        <v>153</v>
      </c>
    </row>
    <row r="179" s="12" customFormat="1">
      <c r="B179" s="236"/>
      <c r="C179" s="237"/>
      <c r="D179" s="233" t="s">
        <v>166</v>
      </c>
      <c r="E179" s="238" t="s">
        <v>19</v>
      </c>
      <c r="F179" s="239" t="s">
        <v>430</v>
      </c>
      <c r="G179" s="237"/>
      <c r="H179" s="240">
        <v>-0.20000000000000001</v>
      </c>
      <c r="I179" s="241"/>
      <c r="J179" s="237"/>
      <c r="K179" s="237"/>
      <c r="L179" s="242"/>
      <c r="M179" s="243"/>
      <c r="N179" s="244"/>
      <c r="O179" s="244"/>
      <c r="P179" s="244"/>
      <c r="Q179" s="244"/>
      <c r="R179" s="244"/>
      <c r="S179" s="244"/>
      <c r="T179" s="245"/>
      <c r="AT179" s="246" t="s">
        <v>166</v>
      </c>
      <c r="AU179" s="246" t="s">
        <v>82</v>
      </c>
      <c r="AV179" s="12" t="s">
        <v>82</v>
      </c>
      <c r="AW179" s="12" t="s">
        <v>33</v>
      </c>
      <c r="AX179" s="12" t="s">
        <v>72</v>
      </c>
      <c r="AY179" s="246" t="s">
        <v>153</v>
      </c>
    </row>
    <row r="180" s="13" customFormat="1">
      <c r="B180" s="247"/>
      <c r="C180" s="248"/>
      <c r="D180" s="233" t="s">
        <v>166</v>
      </c>
      <c r="E180" s="249" t="s">
        <v>19</v>
      </c>
      <c r="F180" s="250" t="s">
        <v>431</v>
      </c>
      <c r="G180" s="248"/>
      <c r="H180" s="249" t="s">
        <v>19</v>
      </c>
      <c r="I180" s="251"/>
      <c r="J180" s="248"/>
      <c r="K180" s="248"/>
      <c r="L180" s="252"/>
      <c r="M180" s="253"/>
      <c r="N180" s="254"/>
      <c r="O180" s="254"/>
      <c r="P180" s="254"/>
      <c r="Q180" s="254"/>
      <c r="R180" s="254"/>
      <c r="S180" s="254"/>
      <c r="T180" s="255"/>
      <c r="AT180" s="256" t="s">
        <v>166</v>
      </c>
      <c r="AU180" s="256" t="s">
        <v>82</v>
      </c>
      <c r="AV180" s="13" t="s">
        <v>80</v>
      </c>
      <c r="AW180" s="13" t="s">
        <v>33</v>
      </c>
      <c r="AX180" s="13" t="s">
        <v>72</v>
      </c>
      <c r="AY180" s="256" t="s">
        <v>153</v>
      </c>
    </row>
    <row r="181" s="12" customFormat="1">
      <c r="B181" s="236"/>
      <c r="C181" s="237"/>
      <c r="D181" s="233" t="s">
        <v>166</v>
      </c>
      <c r="E181" s="238" t="s">
        <v>19</v>
      </c>
      <c r="F181" s="239" t="s">
        <v>432</v>
      </c>
      <c r="G181" s="237"/>
      <c r="H181" s="240">
        <v>-7.0549999999999997</v>
      </c>
      <c r="I181" s="241"/>
      <c r="J181" s="237"/>
      <c r="K181" s="237"/>
      <c r="L181" s="242"/>
      <c r="M181" s="243"/>
      <c r="N181" s="244"/>
      <c r="O181" s="244"/>
      <c r="P181" s="244"/>
      <c r="Q181" s="244"/>
      <c r="R181" s="244"/>
      <c r="S181" s="244"/>
      <c r="T181" s="245"/>
      <c r="AT181" s="246" t="s">
        <v>166</v>
      </c>
      <c r="AU181" s="246" t="s">
        <v>82</v>
      </c>
      <c r="AV181" s="12" t="s">
        <v>82</v>
      </c>
      <c r="AW181" s="12" t="s">
        <v>33</v>
      </c>
      <c r="AX181" s="12" t="s">
        <v>72</v>
      </c>
      <c r="AY181" s="246" t="s">
        <v>153</v>
      </c>
    </row>
    <row r="182" s="1" customFormat="1" ht="14.4" customHeight="1">
      <c r="B182" s="38"/>
      <c r="C182" s="272" t="s">
        <v>224</v>
      </c>
      <c r="D182" s="272" t="s">
        <v>433</v>
      </c>
      <c r="E182" s="273" t="s">
        <v>434</v>
      </c>
      <c r="F182" s="274" t="s">
        <v>435</v>
      </c>
      <c r="G182" s="275" t="s">
        <v>220</v>
      </c>
      <c r="H182" s="276">
        <v>159.78100000000001</v>
      </c>
      <c r="I182" s="277"/>
      <c r="J182" s="278">
        <f>ROUND(I182*H182,2)</f>
        <v>0</v>
      </c>
      <c r="K182" s="274" t="s">
        <v>161</v>
      </c>
      <c r="L182" s="279"/>
      <c r="M182" s="280" t="s">
        <v>19</v>
      </c>
      <c r="N182" s="281" t="s">
        <v>43</v>
      </c>
      <c r="O182" s="83"/>
      <c r="P182" s="229">
        <f>O182*H182</f>
        <v>0</v>
      </c>
      <c r="Q182" s="229">
        <v>1</v>
      </c>
      <c r="R182" s="229">
        <f>Q182*H182</f>
        <v>159.78100000000001</v>
      </c>
      <c r="S182" s="229">
        <v>0</v>
      </c>
      <c r="T182" s="230">
        <f>S182*H182</f>
        <v>0</v>
      </c>
      <c r="AR182" s="231" t="s">
        <v>207</v>
      </c>
      <c r="AT182" s="231" t="s">
        <v>433</v>
      </c>
      <c r="AU182" s="231" t="s">
        <v>82</v>
      </c>
      <c r="AY182" s="17" t="s">
        <v>153</v>
      </c>
      <c r="BE182" s="232">
        <f>IF(N182="základní",J182,0)</f>
        <v>0</v>
      </c>
      <c r="BF182" s="232">
        <f>IF(N182="snížená",J182,0)</f>
        <v>0</v>
      </c>
      <c r="BG182" s="232">
        <f>IF(N182="zákl. přenesená",J182,0)</f>
        <v>0</v>
      </c>
      <c r="BH182" s="232">
        <f>IF(N182="sníž. přenesená",J182,0)</f>
        <v>0</v>
      </c>
      <c r="BI182" s="232">
        <f>IF(N182="nulová",J182,0)</f>
        <v>0</v>
      </c>
      <c r="BJ182" s="17" t="s">
        <v>80</v>
      </c>
      <c r="BK182" s="232">
        <f>ROUND(I182*H182,2)</f>
        <v>0</v>
      </c>
      <c r="BL182" s="17" t="s">
        <v>162</v>
      </c>
      <c r="BM182" s="231" t="s">
        <v>436</v>
      </c>
    </row>
    <row r="183" s="12" customFormat="1">
      <c r="B183" s="236"/>
      <c r="C183" s="237"/>
      <c r="D183" s="233" t="s">
        <v>166</v>
      </c>
      <c r="E183" s="238" t="s">
        <v>19</v>
      </c>
      <c r="F183" s="239" t="s">
        <v>437</v>
      </c>
      <c r="G183" s="237"/>
      <c r="H183" s="240">
        <v>159.78100000000001</v>
      </c>
      <c r="I183" s="241"/>
      <c r="J183" s="237"/>
      <c r="K183" s="237"/>
      <c r="L183" s="242"/>
      <c r="M183" s="243"/>
      <c r="N183" s="244"/>
      <c r="O183" s="244"/>
      <c r="P183" s="244"/>
      <c r="Q183" s="244"/>
      <c r="R183" s="244"/>
      <c r="S183" s="244"/>
      <c r="T183" s="245"/>
      <c r="AT183" s="246" t="s">
        <v>166</v>
      </c>
      <c r="AU183" s="246" t="s">
        <v>82</v>
      </c>
      <c r="AV183" s="12" t="s">
        <v>82</v>
      </c>
      <c r="AW183" s="12" t="s">
        <v>33</v>
      </c>
      <c r="AX183" s="12" t="s">
        <v>72</v>
      </c>
      <c r="AY183" s="246" t="s">
        <v>153</v>
      </c>
    </row>
    <row r="184" s="11" customFormat="1" ht="22.8" customHeight="1">
      <c r="B184" s="204"/>
      <c r="C184" s="205"/>
      <c r="D184" s="206" t="s">
        <v>71</v>
      </c>
      <c r="E184" s="218" t="s">
        <v>82</v>
      </c>
      <c r="F184" s="218" t="s">
        <v>438</v>
      </c>
      <c r="G184" s="205"/>
      <c r="H184" s="205"/>
      <c r="I184" s="208"/>
      <c r="J184" s="219">
        <f>BK184</f>
        <v>0</v>
      </c>
      <c r="K184" s="205"/>
      <c r="L184" s="210"/>
      <c r="M184" s="211"/>
      <c r="N184" s="212"/>
      <c r="O184" s="212"/>
      <c r="P184" s="213">
        <f>SUM(P185:P190)</f>
        <v>0</v>
      </c>
      <c r="Q184" s="212"/>
      <c r="R184" s="213">
        <f>SUM(R185:R190)</f>
        <v>36.503031999999997</v>
      </c>
      <c r="S184" s="212"/>
      <c r="T184" s="214">
        <f>SUM(T185:T190)</f>
        <v>0</v>
      </c>
      <c r="AR184" s="215" t="s">
        <v>80</v>
      </c>
      <c r="AT184" s="216" t="s">
        <v>71</v>
      </c>
      <c r="AU184" s="216" t="s">
        <v>80</v>
      </c>
      <c r="AY184" s="215" t="s">
        <v>153</v>
      </c>
      <c r="BK184" s="217">
        <f>SUM(BK185:BK190)</f>
        <v>0</v>
      </c>
    </row>
    <row r="185" s="1" customFormat="1" ht="54" customHeight="1">
      <c r="B185" s="38"/>
      <c r="C185" s="220" t="s">
        <v>274</v>
      </c>
      <c r="D185" s="220" t="s">
        <v>157</v>
      </c>
      <c r="E185" s="221" t="s">
        <v>439</v>
      </c>
      <c r="F185" s="222" t="s">
        <v>440</v>
      </c>
      <c r="G185" s="223" t="s">
        <v>180</v>
      </c>
      <c r="H185" s="224">
        <v>143.19999999999999</v>
      </c>
      <c r="I185" s="225"/>
      <c r="J185" s="226">
        <f>ROUND(I185*H185,2)</f>
        <v>0</v>
      </c>
      <c r="K185" s="222" t="s">
        <v>161</v>
      </c>
      <c r="L185" s="43"/>
      <c r="M185" s="227" t="s">
        <v>19</v>
      </c>
      <c r="N185" s="228" t="s">
        <v>43</v>
      </c>
      <c r="O185" s="83"/>
      <c r="P185" s="229">
        <f>O185*H185</f>
        <v>0</v>
      </c>
      <c r="Q185" s="229">
        <v>0.22656999999999999</v>
      </c>
      <c r="R185" s="229">
        <f>Q185*H185</f>
        <v>32.444823999999997</v>
      </c>
      <c r="S185" s="229">
        <v>0</v>
      </c>
      <c r="T185" s="230">
        <f>S185*H185</f>
        <v>0</v>
      </c>
      <c r="AR185" s="231" t="s">
        <v>162</v>
      </c>
      <c r="AT185" s="231" t="s">
        <v>157</v>
      </c>
      <c r="AU185" s="231" t="s">
        <v>82</v>
      </c>
      <c r="AY185" s="17" t="s">
        <v>153</v>
      </c>
      <c r="BE185" s="232">
        <f>IF(N185="základní",J185,0)</f>
        <v>0</v>
      </c>
      <c r="BF185" s="232">
        <f>IF(N185="snížená",J185,0)</f>
        <v>0</v>
      </c>
      <c r="BG185" s="232">
        <f>IF(N185="zákl. přenesená",J185,0)</f>
        <v>0</v>
      </c>
      <c r="BH185" s="232">
        <f>IF(N185="sníž. přenesená",J185,0)</f>
        <v>0</v>
      </c>
      <c r="BI185" s="232">
        <f>IF(N185="nulová",J185,0)</f>
        <v>0</v>
      </c>
      <c r="BJ185" s="17" t="s">
        <v>80</v>
      </c>
      <c r="BK185" s="232">
        <f>ROUND(I185*H185,2)</f>
        <v>0</v>
      </c>
      <c r="BL185" s="17" t="s">
        <v>162</v>
      </c>
      <c r="BM185" s="231" t="s">
        <v>441</v>
      </c>
    </row>
    <row r="186" s="1" customFormat="1">
      <c r="B186" s="38"/>
      <c r="C186" s="39"/>
      <c r="D186" s="233" t="s">
        <v>266</v>
      </c>
      <c r="E186" s="39"/>
      <c r="F186" s="234" t="s">
        <v>442</v>
      </c>
      <c r="G186" s="39"/>
      <c r="H186" s="39"/>
      <c r="I186" s="146"/>
      <c r="J186" s="39"/>
      <c r="K186" s="39"/>
      <c r="L186" s="43"/>
      <c r="M186" s="235"/>
      <c r="N186" s="83"/>
      <c r="O186" s="83"/>
      <c r="P186" s="83"/>
      <c r="Q186" s="83"/>
      <c r="R186" s="83"/>
      <c r="S186" s="83"/>
      <c r="T186" s="84"/>
      <c r="AT186" s="17" t="s">
        <v>266</v>
      </c>
      <c r="AU186" s="17" t="s">
        <v>82</v>
      </c>
    </row>
    <row r="187" s="12" customFormat="1">
      <c r="B187" s="236"/>
      <c r="C187" s="237"/>
      <c r="D187" s="233" t="s">
        <v>166</v>
      </c>
      <c r="E187" s="238" t="s">
        <v>19</v>
      </c>
      <c r="F187" s="239" t="s">
        <v>443</v>
      </c>
      <c r="G187" s="237"/>
      <c r="H187" s="240">
        <v>143.19999999999999</v>
      </c>
      <c r="I187" s="241"/>
      <c r="J187" s="237"/>
      <c r="K187" s="237"/>
      <c r="L187" s="242"/>
      <c r="M187" s="243"/>
      <c r="N187" s="244"/>
      <c r="O187" s="244"/>
      <c r="P187" s="244"/>
      <c r="Q187" s="244"/>
      <c r="R187" s="244"/>
      <c r="S187" s="244"/>
      <c r="T187" s="245"/>
      <c r="AT187" s="246" t="s">
        <v>166</v>
      </c>
      <c r="AU187" s="246" t="s">
        <v>82</v>
      </c>
      <c r="AV187" s="12" t="s">
        <v>82</v>
      </c>
      <c r="AW187" s="12" t="s">
        <v>33</v>
      </c>
      <c r="AX187" s="12" t="s">
        <v>72</v>
      </c>
      <c r="AY187" s="246" t="s">
        <v>153</v>
      </c>
    </row>
    <row r="188" s="1" customFormat="1" ht="54" customHeight="1">
      <c r="B188" s="38"/>
      <c r="C188" s="220" t="s">
        <v>282</v>
      </c>
      <c r="D188" s="220" t="s">
        <v>157</v>
      </c>
      <c r="E188" s="221" t="s">
        <v>444</v>
      </c>
      <c r="F188" s="222" t="s">
        <v>445</v>
      </c>
      <c r="G188" s="223" t="s">
        <v>180</v>
      </c>
      <c r="H188" s="224">
        <v>17.600000000000001</v>
      </c>
      <c r="I188" s="225"/>
      <c r="J188" s="226">
        <f>ROUND(I188*H188,2)</f>
        <v>0</v>
      </c>
      <c r="K188" s="222" t="s">
        <v>161</v>
      </c>
      <c r="L188" s="43"/>
      <c r="M188" s="227" t="s">
        <v>19</v>
      </c>
      <c r="N188" s="228" t="s">
        <v>43</v>
      </c>
      <c r="O188" s="83"/>
      <c r="P188" s="229">
        <f>O188*H188</f>
        <v>0</v>
      </c>
      <c r="Q188" s="229">
        <v>0.23058000000000001</v>
      </c>
      <c r="R188" s="229">
        <f>Q188*H188</f>
        <v>4.0582080000000005</v>
      </c>
      <c r="S188" s="229">
        <v>0</v>
      </c>
      <c r="T188" s="230">
        <f>S188*H188</f>
        <v>0</v>
      </c>
      <c r="AR188" s="231" t="s">
        <v>162</v>
      </c>
      <c r="AT188" s="231" t="s">
        <v>157</v>
      </c>
      <c r="AU188" s="231" t="s">
        <v>82</v>
      </c>
      <c r="AY188" s="17" t="s">
        <v>153</v>
      </c>
      <c r="BE188" s="232">
        <f>IF(N188="základní",J188,0)</f>
        <v>0</v>
      </c>
      <c r="BF188" s="232">
        <f>IF(N188="snížená",J188,0)</f>
        <v>0</v>
      </c>
      <c r="BG188" s="232">
        <f>IF(N188="zákl. přenesená",J188,0)</f>
        <v>0</v>
      </c>
      <c r="BH188" s="232">
        <f>IF(N188="sníž. přenesená",J188,0)</f>
        <v>0</v>
      </c>
      <c r="BI188" s="232">
        <f>IF(N188="nulová",J188,0)</f>
        <v>0</v>
      </c>
      <c r="BJ188" s="17" t="s">
        <v>80</v>
      </c>
      <c r="BK188" s="232">
        <f>ROUND(I188*H188,2)</f>
        <v>0</v>
      </c>
      <c r="BL188" s="17" t="s">
        <v>162</v>
      </c>
      <c r="BM188" s="231" t="s">
        <v>446</v>
      </c>
    </row>
    <row r="189" s="1" customFormat="1">
      <c r="B189" s="38"/>
      <c r="C189" s="39"/>
      <c r="D189" s="233" t="s">
        <v>266</v>
      </c>
      <c r="E189" s="39"/>
      <c r="F189" s="234" t="s">
        <v>442</v>
      </c>
      <c r="G189" s="39"/>
      <c r="H189" s="39"/>
      <c r="I189" s="146"/>
      <c r="J189" s="39"/>
      <c r="K189" s="39"/>
      <c r="L189" s="43"/>
      <c r="M189" s="235"/>
      <c r="N189" s="83"/>
      <c r="O189" s="83"/>
      <c r="P189" s="83"/>
      <c r="Q189" s="83"/>
      <c r="R189" s="83"/>
      <c r="S189" s="83"/>
      <c r="T189" s="84"/>
      <c r="AT189" s="17" t="s">
        <v>266</v>
      </c>
      <c r="AU189" s="17" t="s">
        <v>82</v>
      </c>
    </row>
    <row r="190" s="12" customFormat="1">
      <c r="B190" s="236"/>
      <c r="C190" s="237"/>
      <c r="D190" s="233" t="s">
        <v>166</v>
      </c>
      <c r="E190" s="238" t="s">
        <v>19</v>
      </c>
      <c r="F190" s="239" t="s">
        <v>447</v>
      </c>
      <c r="G190" s="237"/>
      <c r="H190" s="240">
        <v>17.600000000000001</v>
      </c>
      <c r="I190" s="241"/>
      <c r="J190" s="237"/>
      <c r="K190" s="237"/>
      <c r="L190" s="242"/>
      <c r="M190" s="243"/>
      <c r="N190" s="244"/>
      <c r="O190" s="244"/>
      <c r="P190" s="244"/>
      <c r="Q190" s="244"/>
      <c r="R190" s="244"/>
      <c r="S190" s="244"/>
      <c r="T190" s="245"/>
      <c r="AT190" s="246" t="s">
        <v>166</v>
      </c>
      <c r="AU190" s="246" t="s">
        <v>82</v>
      </c>
      <c r="AV190" s="12" t="s">
        <v>82</v>
      </c>
      <c r="AW190" s="12" t="s">
        <v>33</v>
      </c>
      <c r="AX190" s="12" t="s">
        <v>72</v>
      </c>
      <c r="AY190" s="246" t="s">
        <v>153</v>
      </c>
    </row>
    <row r="191" s="11" customFormat="1" ht="22.8" customHeight="1">
      <c r="B191" s="204"/>
      <c r="C191" s="205"/>
      <c r="D191" s="206" t="s">
        <v>71</v>
      </c>
      <c r="E191" s="218" t="s">
        <v>162</v>
      </c>
      <c r="F191" s="218" t="s">
        <v>448</v>
      </c>
      <c r="G191" s="205"/>
      <c r="H191" s="205"/>
      <c r="I191" s="208"/>
      <c r="J191" s="219">
        <f>BK191</f>
        <v>0</v>
      </c>
      <c r="K191" s="205"/>
      <c r="L191" s="210"/>
      <c r="M191" s="211"/>
      <c r="N191" s="212"/>
      <c r="O191" s="212"/>
      <c r="P191" s="213">
        <f>SUM(P192:P207)</f>
        <v>0</v>
      </c>
      <c r="Q191" s="212"/>
      <c r="R191" s="213">
        <f>SUM(R192:R207)</f>
        <v>0.31763999999999998</v>
      </c>
      <c r="S191" s="212"/>
      <c r="T191" s="214">
        <f>SUM(T192:T207)</f>
        <v>0</v>
      </c>
      <c r="AR191" s="215" t="s">
        <v>80</v>
      </c>
      <c r="AT191" s="216" t="s">
        <v>71</v>
      </c>
      <c r="AU191" s="216" t="s">
        <v>80</v>
      </c>
      <c r="AY191" s="215" t="s">
        <v>153</v>
      </c>
      <c r="BK191" s="217">
        <f>SUM(BK192:BK207)</f>
        <v>0</v>
      </c>
    </row>
    <row r="192" s="1" customFormat="1" ht="32.4" customHeight="1">
      <c r="B192" s="38"/>
      <c r="C192" s="220" t="s">
        <v>7</v>
      </c>
      <c r="D192" s="220" t="s">
        <v>157</v>
      </c>
      <c r="E192" s="221" t="s">
        <v>449</v>
      </c>
      <c r="F192" s="222" t="s">
        <v>450</v>
      </c>
      <c r="G192" s="223" t="s">
        <v>193</v>
      </c>
      <c r="H192" s="224">
        <v>17.896000000000001</v>
      </c>
      <c r="I192" s="225"/>
      <c r="J192" s="226">
        <f>ROUND(I192*H192,2)</f>
        <v>0</v>
      </c>
      <c r="K192" s="222" t="s">
        <v>161</v>
      </c>
      <c r="L192" s="43"/>
      <c r="M192" s="227" t="s">
        <v>19</v>
      </c>
      <c r="N192" s="228" t="s">
        <v>43</v>
      </c>
      <c r="O192" s="83"/>
      <c r="P192" s="229">
        <f>O192*H192</f>
        <v>0</v>
      </c>
      <c r="Q192" s="229">
        <v>0</v>
      </c>
      <c r="R192" s="229">
        <f>Q192*H192</f>
        <v>0</v>
      </c>
      <c r="S192" s="229">
        <v>0</v>
      </c>
      <c r="T192" s="230">
        <f>S192*H192</f>
        <v>0</v>
      </c>
      <c r="AR192" s="231" t="s">
        <v>162</v>
      </c>
      <c r="AT192" s="231" t="s">
        <v>157</v>
      </c>
      <c r="AU192" s="231" t="s">
        <v>82</v>
      </c>
      <c r="AY192" s="17" t="s">
        <v>153</v>
      </c>
      <c r="BE192" s="232">
        <f>IF(N192="základní",J192,0)</f>
        <v>0</v>
      </c>
      <c r="BF192" s="232">
        <f>IF(N192="snížená",J192,0)</f>
        <v>0</v>
      </c>
      <c r="BG192" s="232">
        <f>IF(N192="zákl. přenesená",J192,0)</f>
        <v>0</v>
      </c>
      <c r="BH192" s="232">
        <f>IF(N192="sníž. přenesená",J192,0)</f>
        <v>0</v>
      </c>
      <c r="BI192" s="232">
        <f>IF(N192="nulová",J192,0)</f>
        <v>0</v>
      </c>
      <c r="BJ192" s="17" t="s">
        <v>80</v>
      </c>
      <c r="BK192" s="232">
        <f>ROUND(I192*H192,2)</f>
        <v>0</v>
      </c>
      <c r="BL192" s="17" t="s">
        <v>162</v>
      </c>
      <c r="BM192" s="231" t="s">
        <v>451</v>
      </c>
    </row>
    <row r="193" s="1" customFormat="1">
      <c r="B193" s="38"/>
      <c r="C193" s="39"/>
      <c r="D193" s="233" t="s">
        <v>164</v>
      </c>
      <c r="E193" s="39"/>
      <c r="F193" s="234" t="s">
        <v>452</v>
      </c>
      <c r="G193" s="39"/>
      <c r="H193" s="39"/>
      <c r="I193" s="146"/>
      <c r="J193" s="39"/>
      <c r="K193" s="39"/>
      <c r="L193" s="43"/>
      <c r="M193" s="235"/>
      <c r="N193" s="83"/>
      <c r="O193" s="83"/>
      <c r="P193" s="83"/>
      <c r="Q193" s="83"/>
      <c r="R193" s="83"/>
      <c r="S193" s="83"/>
      <c r="T193" s="84"/>
      <c r="AT193" s="17" t="s">
        <v>164</v>
      </c>
      <c r="AU193" s="17" t="s">
        <v>82</v>
      </c>
    </row>
    <row r="194" s="12" customFormat="1">
      <c r="B194" s="236"/>
      <c r="C194" s="237"/>
      <c r="D194" s="233" t="s">
        <v>166</v>
      </c>
      <c r="E194" s="238" t="s">
        <v>19</v>
      </c>
      <c r="F194" s="239" t="s">
        <v>453</v>
      </c>
      <c r="G194" s="237"/>
      <c r="H194" s="240">
        <v>17.896000000000001</v>
      </c>
      <c r="I194" s="241"/>
      <c r="J194" s="237"/>
      <c r="K194" s="237"/>
      <c r="L194" s="242"/>
      <c r="M194" s="243"/>
      <c r="N194" s="244"/>
      <c r="O194" s="244"/>
      <c r="P194" s="244"/>
      <c r="Q194" s="244"/>
      <c r="R194" s="244"/>
      <c r="S194" s="244"/>
      <c r="T194" s="245"/>
      <c r="AT194" s="246" t="s">
        <v>166</v>
      </c>
      <c r="AU194" s="246" t="s">
        <v>82</v>
      </c>
      <c r="AV194" s="12" t="s">
        <v>82</v>
      </c>
      <c r="AW194" s="12" t="s">
        <v>33</v>
      </c>
      <c r="AX194" s="12" t="s">
        <v>72</v>
      </c>
      <c r="AY194" s="246" t="s">
        <v>153</v>
      </c>
    </row>
    <row r="195" s="1" customFormat="1" ht="21.6" customHeight="1">
      <c r="B195" s="38"/>
      <c r="C195" s="220" t="s">
        <v>291</v>
      </c>
      <c r="D195" s="220" t="s">
        <v>157</v>
      </c>
      <c r="E195" s="221" t="s">
        <v>454</v>
      </c>
      <c r="F195" s="222" t="s">
        <v>455</v>
      </c>
      <c r="G195" s="223" t="s">
        <v>263</v>
      </c>
      <c r="H195" s="224">
        <v>3</v>
      </c>
      <c r="I195" s="225"/>
      <c r="J195" s="226">
        <f>ROUND(I195*H195,2)</f>
        <v>0</v>
      </c>
      <c r="K195" s="222" t="s">
        <v>161</v>
      </c>
      <c r="L195" s="43"/>
      <c r="M195" s="227" t="s">
        <v>19</v>
      </c>
      <c r="N195" s="228" t="s">
        <v>43</v>
      </c>
      <c r="O195" s="83"/>
      <c r="P195" s="229">
        <f>O195*H195</f>
        <v>0</v>
      </c>
      <c r="Q195" s="229">
        <v>0.0066</v>
      </c>
      <c r="R195" s="229">
        <f>Q195*H195</f>
        <v>0.019799999999999998</v>
      </c>
      <c r="S195" s="229">
        <v>0</v>
      </c>
      <c r="T195" s="230">
        <f>S195*H195</f>
        <v>0</v>
      </c>
      <c r="AR195" s="231" t="s">
        <v>162</v>
      </c>
      <c r="AT195" s="231" t="s">
        <v>157</v>
      </c>
      <c r="AU195" s="231" t="s">
        <v>82</v>
      </c>
      <c r="AY195" s="17" t="s">
        <v>153</v>
      </c>
      <c r="BE195" s="232">
        <f>IF(N195="základní",J195,0)</f>
        <v>0</v>
      </c>
      <c r="BF195" s="232">
        <f>IF(N195="snížená",J195,0)</f>
        <v>0</v>
      </c>
      <c r="BG195" s="232">
        <f>IF(N195="zákl. přenesená",J195,0)</f>
        <v>0</v>
      </c>
      <c r="BH195" s="232">
        <f>IF(N195="sníž. přenesená",J195,0)</f>
        <v>0</v>
      </c>
      <c r="BI195" s="232">
        <f>IF(N195="nulová",J195,0)</f>
        <v>0</v>
      </c>
      <c r="BJ195" s="17" t="s">
        <v>80</v>
      </c>
      <c r="BK195" s="232">
        <f>ROUND(I195*H195,2)</f>
        <v>0</v>
      </c>
      <c r="BL195" s="17" t="s">
        <v>162</v>
      </c>
      <c r="BM195" s="231" t="s">
        <v>456</v>
      </c>
    </row>
    <row r="196" s="1" customFormat="1">
      <c r="B196" s="38"/>
      <c r="C196" s="39"/>
      <c r="D196" s="233" t="s">
        <v>164</v>
      </c>
      <c r="E196" s="39"/>
      <c r="F196" s="234" t="s">
        <v>457</v>
      </c>
      <c r="G196" s="39"/>
      <c r="H196" s="39"/>
      <c r="I196" s="146"/>
      <c r="J196" s="39"/>
      <c r="K196" s="39"/>
      <c r="L196" s="43"/>
      <c r="M196" s="235"/>
      <c r="N196" s="83"/>
      <c r="O196" s="83"/>
      <c r="P196" s="83"/>
      <c r="Q196" s="83"/>
      <c r="R196" s="83"/>
      <c r="S196" s="83"/>
      <c r="T196" s="84"/>
      <c r="AT196" s="17" t="s">
        <v>164</v>
      </c>
      <c r="AU196" s="17" t="s">
        <v>82</v>
      </c>
    </row>
    <row r="197" s="13" customFormat="1">
      <c r="B197" s="247"/>
      <c r="C197" s="248"/>
      <c r="D197" s="233" t="s">
        <v>166</v>
      </c>
      <c r="E197" s="249" t="s">
        <v>19</v>
      </c>
      <c r="F197" s="250" t="s">
        <v>458</v>
      </c>
      <c r="G197" s="248"/>
      <c r="H197" s="249" t="s">
        <v>19</v>
      </c>
      <c r="I197" s="251"/>
      <c r="J197" s="248"/>
      <c r="K197" s="248"/>
      <c r="L197" s="252"/>
      <c r="M197" s="253"/>
      <c r="N197" s="254"/>
      <c r="O197" s="254"/>
      <c r="P197" s="254"/>
      <c r="Q197" s="254"/>
      <c r="R197" s="254"/>
      <c r="S197" s="254"/>
      <c r="T197" s="255"/>
      <c r="AT197" s="256" t="s">
        <v>166</v>
      </c>
      <c r="AU197" s="256" t="s">
        <v>82</v>
      </c>
      <c r="AV197" s="13" t="s">
        <v>80</v>
      </c>
      <c r="AW197" s="13" t="s">
        <v>33</v>
      </c>
      <c r="AX197" s="13" t="s">
        <v>72</v>
      </c>
      <c r="AY197" s="256" t="s">
        <v>153</v>
      </c>
    </row>
    <row r="198" s="12" customFormat="1">
      <c r="B198" s="236"/>
      <c r="C198" s="237"/>
      <c r="D198" s="233" t="s">
        <v>166</v>
      </c>
      <c r="E198" s="238" t="s">
        <v>19</v>
      </c>
      <c r="F198" s="239" t="s">
        <v>459</v>
      </c>
      <c r="G198" s="237"/>
      <c r="H198" s="240">
        <v>3</v>
      </c>
      <c r="I198" s="241"/>
      <c r="J198" s="237"/>
      <c r="K198" s="237"/>
      <c r="L198" s="242"/>
      <c r="M198" s="243"/>
      <c r="N198" s="244"/>
      <c r="O198" s="244"/>
      <c r="P198" s="244"/>
      <c r="Q198" s="244"/>
      <c r="R198" s="244"/>
      <c r="S198" s="244"/>
      <c r="T198" s="245"/>
      <c r="AT198" s="246" t="s">
        <v>166</v>
      </c>
      <c r="AU198" s="246" t="s">
        <v>82</v>
      </c>
      <c r="AV198" s="12" t="s">
        <v>82</v>
      </c>
      <c r="AW198" s="12" t="s">
        <v>33</v>
      </c>
      <c r="AX198" s="12" t="s">
        <v>72</v>
      </c>
      <c r="AY198" s="246" t="s">
        <v>153</v>
      </c>
    </row>
    <row r="199" s="14" customFormat="1">
      <c r="B199" s="261"/>
      <c r="C199" s="262"/>
      <c r="D199" s="233" t="s">
        <v>166</v>
      </c>
      <c r="E199" s="263" t="s">
        <v>19</v>
      </c>
      <c r="F199" s="264" t="s">
        <v>378</v>
      </c>
      <c r="G199" s="262"/>
      <c r="H199" s="265">
        <v>3</v>
      </c>
      <c r="I199" s="266"/>
      <c r="J199" s="262"/>
      <c r="K199" s="262"/>
      <c r="L199" s="267"/>
      <c r="M199" s="268"/>
      <c r="N199" s="269"/>
      <c r="O199" s="269"/>
      <c r="P199" s="269"/>
      <c r="Q199" s="269"/>
      <c r="R199" s="269"/>
      <c r="S199" s="269"/>
      <c r="T199" s="270"/>
      <c r="AT199" s="271" t="s">
        <v>166</v>
      </c>
      <c r="AU199" s="271" t="s">
        <v>82</v>
      </c>
      <c r="AV199" s="14" t="s">
        <v>162</v>
      </c>
      <c r="AW199" s="14" t="s">
        <v>33</v>
      </c>
      <c r="AX199" s="14" t="s">
        <v>80</v>
      </c>
      <c r="AY199" s="271" t="s">
        <v>153</v>
      </c>
    </row>
    <row r="200" s="1" customFormat="1" ht="21.6" customHeight="1">
      <c r="B200" s="38"/>
      <c r="C200" s="272" t="s">
        <v>295</v>
      </c>
      <c r="D200" s="272" t="s">
        <v>433</v>
      </c>
      <c r="E200" s="273" t="s">
        <v>460</v>
      </c>
      <c r="F200" s="274" t="s">
        <v>461</v>
      </c>
      <c r="G200" s="275" t="s">
        <v>263</v>
      </c>
      <c r="H200" s="276">
        <v>3.0299999999999998</v>
      </c>
      <c r="I200" s="277"/>
      <c r="J200" s="278">
        <f>ROUND(I200*H200,2)</f>
        <v>0</v>
      </c>
      <c r="K200" s="274" t="s">
        <v>161</v>
      </c>
      <c r="L200" s="279"/>
      <c r="M200" s="280" t="s">
        <v>19</v>
      </c>
      <c r="N200" s="281" t="s">
        <v>43</v>
      </c>
      <c r="O200" s="83"/>
      <c r="P200" s="229">
        <f>O200*H200</f>
        <v>0</v>
      </c>
      <c r="Q200" s="229">
        <v>0.040000000000000001</v>
      </c>
      <c r="R200" s="229">
        <f>Q200*H200</f>
        <v>0.12119999999999999</v>
      </c>
      <c r="S200" s="229">
        <v>0</v>
      </c>
      <c r="T200" s="230">
        <f>S200*H200</f>
        <v>0</v>
      </c>
      <c r="AR200" s="231" t="s">
        <v>207</v>
      </c>
      <c r="AT200" s="231" t="s">
        <v>433</v>
      </c>
      <c r="AU200" s="231" t="s">
        <v>82</v>
      </c>
      <c r="AY200" s="17" t="s">
        <v>153</v>
      </c>
      <c r="BE200" s="232">
        <f>IF(N200="základní",J200,0)</f>
        <v>0</v>
      </c>
      <c r="BF200" s="232">
        <f>IF(N200="snížená",J200,0)</f>
        <v>0</v>
      </c>
      <c r="BG200" s="232">
        <f>IF(N200="zákl. přenesená",J200,0)</f>
        <v>0</v>
      </c>
      <c r="BH200" s="232">
        <f>IF(N200="sníž. přenesená",J200,0)</f>
        <v>0</v>
      </c>
      <c r="BI200" s="232">
        <f>IF(N200="nulová",J200,0)</f>
        <v>0</v>
      </c>
      <c r="BJ200" s="17" t="s">
        <v>80</v>
      </c>
      <c r="BK200" s="232">
        <f>ROUND(I200*H200,2)</f>
        <v>0</v>
      </c>
      <c r="BL200" s="17" t="s">
        <v>162</v>
      </c>
      <c r="BM200" s="231" t="s">
        <v>462</v>
      </c>
    </row>
    <row r="201" s="12" customFormat="1">
      <c r="B201" s="236"/>
      <c r="C201" s="237"/>
      <c r="D201" s="233" t="s">
        <v>166</v>
      </c>
      <c r="E201" s="237"/>
      <c r="F201" s="239" t="s">
        <v>463</v>
      </c>
      <c r="G201" s="237"/>
      <c r="H201" s="240">
        <v>3.0299999999999998</v>
      </c>
      <c r="I201" s="241"/>
      <c r="J201" s="237"/>
      <c r="K201" s="237"/>
      <c r="L201" s="242"/>
      <c r="M201" s="243"/>
      <c r="N201" s="244"/>
      <c r="O201" s="244"/>
      <c r="P201" s="244"/>
      <c r="Q201" s="244"/>
      <c r="R201" s="244"/>
      <c r="S201" s="244"/>
      <c r="T201" s="245"/>
      <c r="AT201" s="246" t="s">
        <v>166</v>
      </c>
      <c r="AU201" s="246" t="s">
        <v>82</v>
      </c>
      <c r="AV201" s="12" t="s">
        <v>82</v>
      </c>
      <c r="AW201" s="12" t="s">
        <v>4</v>
      </c>
      <c r="AX201" s="12" t="s">
        <v>80</v>
      </c>
      <c r="AY201" s="246" t="s">
        <v>153</v>
      </c>
    </row>
    <row r="202" s="1" customFormat="1" ht="43.2" customHeight="1">
      <c r="B202" s="38"/>
      <c r="C202" s="220" t="s">
        <v>301</v>
      </c>
      <c r="D202" s="220" t="s">
        <v>157</v>
      </c>
      <c r="E202" s="221" t="s">
        <v>464</v>
      </c>
      <c r="F202" s="222" t="s">
        <v>465</v>
      </c>
      <c r="G202" s="223" t="s">
        <v>263</v>
      </c>
      <c r="H202" s="224">
        <v>1</v>
      </c>
      <c r="I202" s="225"/>
      <c r="J202" s="226">
        <f>ROUND(I202*H202,2)</f>
        <v>0</v>
      </c>
      <c r="K202" s="222" t="s">
        <v>161</v>
      </c>
      <c r="L202" s="43"/>
      <c r="M202" s="227" t="s">
        <v>19</v>
      </c>
      <c r="N202" s="228" t="s">
        <v>43</v>
      </c>
      <c r="O202" s="83"/>
      <c r="P202" s="229">
        <f>O202*H202</f>
        <v>0</v>
      </c>
      <c r="Q202" s="229">
        <v>0.17663999999999999</v>
      </c>
      <c r="R202" s="229">
        <f>Q202*H202</f>
        <v>0.17663999999999999</v>
      </c>
      <c r="S202" s="229">
        <v>0</v>
      </c>
      <c r="T202" s="230">
        <f>S202*H202</f>
        <v>0</v>
      </c>
      <c r="AR202" s="231" t="s">
        <v>162</v>
      </c>
      <c r="AT202" s="231" t="s">
        <v>157</v>
      </c>
      <c r="AU202" s="231" t="s">
        <v>82</v>
      </c>
      <c r="AY202" s="17" t="s">
        <v>153</v>
      </c>
      <c r="BE202" s="232">
        <f>IF(N202="základní",J202,0)</f>
        <v>0</v>
      </c>
      <c r="BF202" s="232">
        <f>IF(N202="snížená",J202,0)</f>
        <v>0</v>
      </c>
      <c r="BG202" s="232">
        <f>IF(N202="zákl. přenesená",J202,0)</f>
        <v>0</v>
      </c>
      <c r="BH202" s="232">
        <f>IF(N202="sníž. přenesená",J202,0)</f>
        <v>0</v>
      </c>
      <c r="BI202" s="232">
        <f>IF(N202="nulová",J202,0)</f>
        <v>0</v>
      </c>
      <c r="BJ202" s="17" t="s">
        <v>80</v>
      </c>
      <c r="BK202" s="232">
        <f>ROUND(I202*H202,2)</f>
        <v>0</v>
      </c>
      <c r="BL202" s="17" t="s">
        <v>162</v>
      </c>
      <c r="BM202" s="231" t="s">
        <v>466</v>
      </c>
    </row>
    <row r="203" s="1" customFormat="1">
      <c r="B203" s="38"/>
      <c r="C203" s="39"/>
      <c r="D203" s="233" t="s">
        <v>164</v>
      </c>
      <c r="E203" s="39"/>
      <c r="F203" s="234" t="s">
        <v>467</v>
      </c>
      <c r="G203" s="39"/>
      <c r="H203" s="39"/>
      <c r="I203" s="146"/>
      <c r="J203" s="39"/>
      <c r="K203" s="39"/>
      <c r="L203" s="43"/>
      <c r="M203" s="235"/>
      <c r="N203" s="83"/>
      <c r="O203" s="83"/>
      <c r="P203" s="83"/>
      <c r="Q203" s="83"/>
      <c r="R203" s="83"/>
      <c r="S203" s="83"/>
      <c r="T203" s="84"/>
      <c r="AT203" s="17" t="s">
        <v>164</v>
      </c>
      <c r="AU203" s="17" t="s">
        <v>82</v>
      </c>
    </row>
    <row r="204" s="13" customFormat="1">
      <c r="B204" s="247"/>
      <c r="C204" s="248"/>
      <c r="D204" s="233" t="s">
        <v>166</v>
      </c>
      <c r="E204" s="249" t="s">
        <v>19</v>
      </c>
      <c r="F204" s="250" t="s">
        <v>468</v>
      </c>
      <c r="G204" s="248"/>
      <c r="H204" s="249" t="s">
        <v>19</v>
      </c>
      <c r="I204" s="251"/>
      <c r="J204" s="248"/>
      <c r="K204" s="248"/>
      <c r="L204" s="252"/>
      <c r="M204" s="253"/>
      <c r="N204" s="254"/>
      <c r="O204" s="254"/>
      <c r="P204" s="254"/>
      <c r="Q204" s="254"/>
      <c r="R204" s="254"/>
      <c r="S204" s="254"/>
      <c r="T204" s="255"/>
      <c r="AT204" s="256" t="s">
        <v>166</v>
      </c>
      <c r="AU204" s="256" t="s">
        <v>82</v>
      </c>
      <c r="AV204" s="13" t="s">
        <v>80</v>
      </c>
      <c r="AW204" s="13" t="s">
        <v>33</v>
      </c>
      <c r="AX204" s="13" t="s">
        <v>72</v>
      </c>
      <c r="AY204" s="256" t="s">
        <v>153</v>
      </c>
    </row>
    <row r="205" s="13" customFormat="1">
      <c r="B205" s="247"/>
      <c r="C205" s="248"/>
      <c r="D205" s="233" t="s">
        <v>166</v>
      </c>
      <c r="E205" s="249" t="s">
        <v>19</v>
      </c>
      <c r="F205" s="250" t="s">
        <v>469</v>
      </c>
      <c r="G205" s="248"/>
      <c r="H205" s="249" t="s">
        <v>19</v>
      </c>
      <c r="I205" s="251"/>
      <c r="J205" s="248"/>
      <c r="K205" s="248"/>
      <c r="L205" s="252"/>
      <c r="M205" s="253"/>
      <c r="N205" s="254"/>
      <c r="O205" s="254"/>
      <c r="P205" s="254"/>
      <c r="Q205" s="254"/>
      <c r="R205" s="254"/>
      <c r="S205" s="254"/>
      <c r="T205" s="255"/>
      <c r="AT205" s="256" t="s">
        <v>166</v>
      </c>
      <c r="AU205" s="256" t="s">
        <v>82</v>
      </c>
      <c r="AV205" s="13" t="s">
        <v>80</v>
      </c>
      <c r="AW205" s="13" t="s">
        <v>33</v>
      </c>
      <c r="AX205" s="13" t="s">
        <v>72</v>
      </c>
      <c r="AY205" s="256" t="s">
        <v>153</v>
      </c>
    </row>
    <row r="206" s="12" customFormat="1">
      <c r="B206" s="236"/>
      <c r="C206" s="237"/>
      <c r="D206" s="233" t="s">
        <v>166</v>
      </c>
      <c r="E206" s="238" t="s">
        <v>19</v>
      </c>
      <c r="F206" s="239" t="s">
        <v>470</v>
      </c>
      <c r="G206" s="237"/>
      <c r="H206" s="240">
        <v>1</v>
      </c>
      <c r="I206" s="241"/>
      <c r="J206" s="237"/>
      <c r="K206" s="237"/>
      <c r="L206" s="242"/>
      <c r="M206" s="243"/>
      <c r="N206" s="244"/>
      <c r="O206" s="244"/>
      <c r="P206" s="244"/>
      <c r="Q206" s="244"/>
      <c r="R206" s="244"/>
      <c r="S206" s="244"/>
      <c r="T206" s="245"/>
      <c r="AT206" s="246" t="s">
        <v>166</v>
      </c>
      <c r="AU206" s="246" t="s">
        <v>82</v>
      </c>
      <c r="AV206" s="12" t="s">
        <v>82</v>
      </c>
      <c r="AW206" s="12" t="s">
        <v>33</v>
      </c>
      <c r="AX206" s="12" t="s">
        <v>72</v>
      </c>
      <c r="AY206" s="246" t="s">
        <v>153</v>
      </c>
    </row>
    <row r="207" s="14" customFormat="1">
      <c r="B207" s="261"/>
      <c r="C207" s="262"/>
      <c r="D207" s="233" t="s">
        <v>166</v>
      </c>
      <c r="E207" s="263" t="s">
        <v>19</v>
      </c>
      <c r="F207" s="264" t="s">
        <v>378</v>
      </c>
      <c r="G207" s="262"/>
      <c r="H207" s="265">
        <v>1</v>
      </c>
      <c r="I207" s="266"/>
      <c r="J207" s="262"/>
      <c r="K207" s="262"/>
      <c r="L207" s="267"/>
      <c r="M207" s="268"/>
      <c r="N207" s="269"/>
      <c r="O207" s="269"/>
      <c r="P207" s="269"/>
      <c r="Q207" s="269"/>
      <c r="R207" s="269"/>
      <c r="S207" s="269"/>
      <c r="T207" s="270"/>
      <c r="AT207" s="271" t="s">
        <v>166</v>
      </c>
      <c r="AU207" s="271" t="s">
        <v>82</v>
      </c>
      <c r="AV207" s="14" t="s">
        <v>162</v>
      </c>
      <c r="AW207" s="14" t="s">
        <v>33</v>
      </c>
      <c r="AX207" s="14" t="s">
        <v>80</v>
      </c>
      <c r="AY207" s="271" t="s">
        <v>153</v>
      </c>
    </row>
    <row r="208" s="11" customFormat="1" ht="22.8" customHeight="1">
      <c r="B208" s="204"/>
      <c r="C208" s="205"/>
      <c r="D208" s="206" t="s">
        <v>71</v>
      </c>
      <c r="E208" s="218" t="s">
        <v>190</v>
      </c>
      <c r="F208" s="218" t="s">
        <v>471</v>
      </c>
      <c r="G208" s="205"/>
      <c r="H208" s="205"/>
      <c r="I208" s="208"/>
      <c r="J208" s="219">
        <f>BK208</f>
        <v>0</v>
      </c>
      <c r="K208" s="205"/>
      <c r="L208" s="210"/>
      <c r="M208" s="211"/>
      <c r="N208" s="212"/>
      <c r="O208" s="212"/>
      <c r="P208" s="213">
        <f>SUM(P209:P215)</f>
        <v>0</v>
      </c>
      <c r="Q208" s="212"/>
      <c r="R208" s="213">
        <f>SUM(R209:R215)</f>
        <v>9.8095800000000004</v>
      </c>
      <c r="S208" s="212"/>
      <c r="T208" s="214">
        <f>SUM(T209:T215)</f>
        <v>0</v>
      </c>
      <c r="AR208" s="215" t="s">
        <v>80</v>
      </c>
      <c r="AT208" s="216" t="s">
        <v>71</v>
      </c>
      <c r="AU208" s="216" t="s">
        <v>80</v>
      </c>
      <c r="AY208" s="215" t="s">
        <v>153</v>
      </c>
      <c r="BK208" s="217">
        <f>SUM(BK209:BK215)</f>
        <v>0</v>
      </c>
    </row>
    <row r="209" s="1" customFormat="1" ht="14.4" customHeight="1">
      <c r="B209" s="38"/>
      <c r="C209" s="220" t="s">
        <v>306</v>
      </c>
      <c r="D209" s="220" t="s">
        <v>157</v>
      </c>
      <c r="E209" s="221" t="s">
        <v>472</v>
      </c>
      <c r="F209" s="222" t="s">
        <v>473</v>
      </c>
      <c r="G209" s="223" t="s">
        <v>180</v>
      </c>
      <c r="H209" s="224">
        <v>68</v>
      </c>
      <c r="I209" s="225"/>
      <c r="J209" s="226">
        <f>ROUND(I209*H209,2)</f>
        <v>0</v>
      </c>
      <c r="K209" s="222" t="s">
        <v>19</v>
      </c>
      <c r="L209" s="43"/>
      <c r="M209" s="227" t="s">
        <v>19</v>
      </c>
      <c r="N209" s="228" t="s">
        <v>43</v>
      </c>
      <c r="O209" s="83"/>
      <c r="P209" s="229">
        <f>O209*H209</f>
        <v>0</v>
      </c>
      <c r="Q209" s="229">
        <v>0</v>
      </c>
      <c r="R209" s="229">
        <f>Q209*H209</f>
        <v>0</v>
      </c>
      <c r="S209" s="229">
        <v>0</v>
      </c>
      <c r="T209" s="230">
        <f>S209*H209</f>
        <v>0</v>
      </c>
      <c r="AR209" s="231" t="s">
        <v>162</v>
      </c>
      <c r="AT209" s="231" t="s">
        <v>157</v>
      </c>
      <c r="AU209" s="231" t="s">
        <v>82</v>
      </c>
      <c r="AY209" s="17" t="s">
        <v>153</v>
      </c>
      <c r="BE209" s="232">
        <f>IF(N209="základní",J209,0)</f>
        <v>0</v>
      </c>
      <c r="BF209" s="232">
        <f>IF(N209="snížená",J209,0)</f>
        <v>0</v>
      </c>
      <c r="BG209" s="232">
        <f>IF(N209="zákl. přenesená",J209,0)</f>
        <v>0</v>
      </c>
      <c r="BH209" s="232">
        <f>IF(N209="sníž. přenesená",J209,0)</f>
        <v>0</v>
      </c>
      <c r="BI209" s="232">
        <f>IF(N209="nulová",J209,0)</f>
        <v>0</v>
      </c>
      <c r="BJ209" s="17" t="s">
        <v>80</v>
      </c>
      <c r="BK209" s="232">
        <f>ROUND(I209*H209,2)</f>
        <v>0</v>
      </c>
      <c r="BL209" s="17" t="s">
        <v>162</v>
      </c>
      <c r="BM209" s="231" t="s">
        <v>474</v>
      </c>
    </row>
    <row r="210" s="1" customFormat="1">
      <c r="B210" s="38"/>
      <c r="C210" s="39"/>
      <c r="D210" s="233" t="s">
        <v>266</v>
      </c>
      <c r="E210" s="39"/>
      <c r="F210" s="234" t="s">
        <v>475</v>
      </c>
      <c r="G210" s="39"/>
      <c r="H210" s="39"/>
      <c r="I210" s="146"/>
      <c r="J210" s="39"/>
      <c r="K210" s="39"/>
      <c r="L210" s="43"/>
      <c r="M210" s="235"/>
      <c r="N210" s="83"/>
      <c r="O210" s="83"/>
      <c r="P210" s="83"/>
      <c r="Q210" s="83"/>
      <c r="R210" s="83"/>
      <c r="S210" s="83"/>
      <c r="T210" s="84"/>
      <c r="AT210" s="17" t="s">
        <v>266</v>
      </c>
      <c r="AU210" s="17" t="s">
        <v>82</v>
      </c>
    </row>
    <row r="211" s="12" customFormat="1">
      <c r="B211" s="236"/>
      <c r="C211" s="237"/>
      <c r="D211" s="233" t="s">
        <v>166</v>
      </c>
      <c r="E211" s="238" t="s">
        <v>19</v>
      </c>
      <c r="F211" s="239" t="s">
        <v>476</v>
      </c>
      <c r="G211" s="237"/>
      <c r="H211" s="240">
        <v>68</v>
      </c>
      <c r="I211" s="241"/>
      <c r="J211" s="237"/>
      <c r="K211" s="237"/>
      <c r="L211" s="242"/>
      <c r="M211" s="243"/>
      <c r="N211" s="244"/>
      <c r="O211" s="244"/>
      <c r="P211" s="244"/>
      <c r="Q211" s="244"/>
      <c r="R211" s="244"/>
      <c r="S211" s="244"/>
      <c r="T211" s="245"/>
      <c r="AT211" s="246" t="s">
        <v>166</v>
      </c>
      <c r="AU211" s="246" t="s">
        <v>82</v>
      </c>
      <c r="AV211" s="12" t="s">
        <v>82</v>
      </c>
      <c r="AW211" s="12" t="s">
        <v>33</v>
      </c>
      <c r="AX211" s="12" t="s">
        <v>80</v>
      </c>
      <c r="AY211" s="246" t="s">
        <v>153</v>
      </c>
    </row>
    <row r="212" s="1" customFormat="1" ht="21.6" customHeight="1">
      <c r="B212" s="38"/>
      <c r="C212" s="272" t="s">
        <v>315</v>
      </c>
      <c r="D212" s="272" t="s">
        <v>433</v>
      </c>
      <c r="E212" s="273" t="s">
        <v>477</v>
      </c>
      <c r="F212" s="274" t="s">
        <v>478</v>
      </c>
      <c r="G212" s="275" t="s">
        <v>180</v>
      </c>
      <c r="H212" s="276">
        <v>68</v>
      </c>
      <c r="I212" s="277"/>
      <c r="J212" s="278">
        <f>ROUND(I212*H212,2)</f>
        <v>0</v>
      </c>
      <c r="K212" s="274" t="s">
        <v>19</v>
      </c>
      <c r="L212" s="279"/>
      <c r="M212" s="280" t="s">
        <v>19</v>
      </c>
      <c r="N212" s="281" t="s">
        <v>43</v>
      </c>
      <c r="O212" s="83"/>
      <c r="P212" s="229">
        <f>O212*H212</f>
        <v>0</v>
      </c>
      <c r="Q212" s="229">
        <v>0</v>
      </c>
      <c r="R212" s="229">
        <f>Q212*H212</f>
        <v>0</v>
      </c>
      <c r="S212" s="229">
        <v>0</v>
      </c>
      <c r="T212" s="230">
        <f>S212*H212</f>
        <v>0</v>
      </c>
      <c r="AR212" s="231" t="s">
        <v>207</v>
      </c>
      <c r="AT212" s="231" t="s">
        <v>433</v>
      </c>
      <c r="AU212" s="231" t="s">
        <v>82</v>
      </c>
      <c r="AY212" s="17" t="s">
        <v>153</v>
      </c>
      <c r="BE212" s="232">
        <f>IF(N212="základní",J212,0)</f>
        <v>0</v>
      </c>
      <c r="BF212" s="232">
        <f>IF(N212="snížená",J212,0)</f>
        <v>0</v>
      </c>
      <c r="BG212" s="232">
        <f>IF(N212="zákl. přenesená",J212,0)</f>
        <v>0</v>
      </c>
      <c r="BH212" s="232">
        <f>IF(N212="sníž. přenesená",J212,0)</f>
        <v>0</v>
      </c>
      <c r="BI212" s="232">
        <f>IF(N212="nulová",J212,0)</f>
        <v>0</v>
      </c>
      <c r="BJ212" s="17" t="s">
        <v>80</v>
      </c>
      <c r="BK212" s="232">
        <f>ROUND(I212*H212,2)</f>
        <v>0</v>
      </c>
      <c r="BL212" s="17" t="s">
        <v>162</v>
      </c>
      <c r="BM212" s="231" t="s">
        <v>479</v>
      </c>
    </row>
    <row r="213" s="1" customFormat="1" ht="54" customHeight="1">
      <c r="B213" s="38"/>
      <c r="C213" s="220" t="s">
        <v>319</v>
      </c>
      <c r="D213" s="220" t="s">
        <v>157</v>
      </c>
      <c r="E213" s="221" t="s">
        <v>480</v>
      </c>
      <c r="F213" s="222" t="s">
        <v>481</v>
      </c>
      <c r="G213" s="223" t="s">
        <v>160</v>
      </c>
      <c r="H213" s="224">
        <v>53.399999999999999</v>
      </c>
      <c r="I213" s="225"/>
      <c r="J213" s="226">
        <f>ROUND(I213*H213,2)</f>
        <v>0</v>
      </c>
      <c r="K213" s="222" t="s">
        <v>161</v>
      </c>
      <c r="L213" s="43"/>
      <c r="M213" s="227" t="s">
        <v>19</v>
      </c>
      <c r="N213" s="228" t="s">
        <v>43</v>
      </c>
      <c r="O213" s="83"/>
      <c r="P213" s="229">
        <f>O213*H213</f>
        <v>0</v>
      </c>
      <c r="Q213" s="229">
        <v>0.1837</v>
      </c>
      <c r="R213" s="229">
        <f>Q213*H213</f>
        <v>9.8095800000000004</v>
      </c>
      <c r="S213" s="229">
        <v>0</v>
      </c>
      <c r="T213" s="230">
        <f>S213*H213</f>
        <v>0</v>
      </c>
      <c r="AR213" s="231" t="s">
        <v>162</v>
      </c>
      <c r="AT213" s="231" t="s">
        <v>157</v>
      </c>
      <c r="AU213" s="231" t="s">
        <v>82</v>
      </c>
      <c r="AY213" s="17" t="s">
        <v>153</v>
      </c>
      <c r="BE213" s="232">
        <f>IF(N213="základní",J213,0)</f>
        <v>0</v>
      </c>
      <c r="BF213" s="232">
        <f>IF(N213="snížená",J213,0)</f>
        <v>0</v>
      </c>
      <c r="BG213" s="232">
        <f>IF(N213="zákl. přenesená",J213,0)</f>
        <v>0</v>
      </c>
      <c r="BH213" s="232">
        <f>IF(N213="sníž. přenesená",J213,0)</f>
        <v>0</v>
      </c>
      <c r="BI213" s="232">
        <f>IF(N213="nulová",J213,0)</f>
        <v>0</v>
      </c>
      <c r="BJ213" s="17" t="s">
        <v>80</v>
      </c>
      <c r="BK213" s="232">
        <f>ROUND(I213*H213,2)</f>
        <v>0</v>
      </c>
      <c r="BL213" s="17" t="s">
        <v>162</v>
      </c>
      <c r="BM213" s="231" t="s">
        <v>482</v>
      </c>
    </row>
    <row r="214" s="1" customFormat="1">
      <c r="B214" s="38"/>
      <c r="C214" s="39"/>
      <c r="D214" s="233" t="s">
        <v>164</v>
      </c>
      <c r="E214" s="39"/>
      <c r="F214" s="234" t="s">
        <v>483</v>
      </c>
      <c r="G214" s="39"/>
      <c r="H214" s="39"/>
      <c r="I214" s="146"/>
      <c r="J214" s="39"/>
      <c r="K214" s="39"/>
      <c r="L214" s="43"/>
      <c r="M214" s="235"/>
      <c r="N214" s="83"/>
      <c r="O214" s="83"/>
      <c r="P214" s="83"/>
      <c r="Q214" s="83"/>
      <c r="R214" s="83"/>
      <c r="S214" s="83"/>
      <c r="T214" s="84"/>
      <c r="AT214" s="17" t="s">
        <v>164</v>
      </c>
      <c r="AU214" s="17" t="s">
        <v>82</v>
      </c>
    </row>
    <row r="215" s="1" customFormat="1">
      <c r="B215" s="38"/>
      <c r="C215" s="39"/>
      <c r="D215" s="233" t="s">
        <v>266</v>
      </c>
      <c r="E215" s="39"/>
      <c r="F215" s="234" t="s">
        <v>484</v>
      </c>
      <c r="G215" s="39"/>
      <c r="H215" s="39"/>
      <c r="I215" s="146"/>
      <c r="J215" s="39"/>
      <c r="K215" s="39"/>
      <c r="L215" s="43"/>
      <c r="M215" s="235"/>
      <c r="N215" s="83"/>
      <c r="O215" s="83"/>
      <c r="P215" s="83"/>
      <c r="Q215" s="83"/>
      <c r="R215" s="83"/>
      <c r="S215" s="83"/>
      <c r="T215" s="84"/>
      <c r="AT215" s="17" t="s">
        <v>266</v>
      </c>
      <c r="AU215" s="17" t="s">
        <v>82</v>
      </c>
    </row>
    <row r="216" s="11" customFormat="1" ht="22.8" customHeight="1">
      <c r="B216" s="204"/>
      <c r="C216" s="205"/>
      <c r="D216" s="206" t="s">
        <v>71</v>
      </c>
      <c r="E216" s="218" t="s">
        <v>207</v>
      </c>
      <c r="F216" s="218" t="s">
        <v>485</v>
      </c>
      <c r="G216" s="205"/>
      <c r="H216" s="205"/>
      <c r="I216" s="208"/>
      <c r="J216" s="219">
        <f>BK216</f>
        <v>0</v>
      </c>
      <c r="K216" s="205"/>
      <c r="L216" s="210"/>
      <c r="M216" s="211"/>
      <c r="N216" s="212"/>
      <c r="O216" s="212"/>
      <c r="P216" s="213">
        <f>SUM(P217:P320)</f>
        <v>0</v>
      </c>
      <c r="Q216" s="212"/>
      <c r="R216" s="213">
        <f>SUM(R217:R320)</f>
        <v>17.75101484</v>
      </c>
      <c r="S216" s="212"/>
      <c r="T216" s="214">
        <f>SUM(T217:T320)</f>
        <v>0</v>
      </c>
      <c r="AR216" s="215" t="s">
        <v>80</v>
      </c>
      <c r="AT216" s="216" t="s">
        <v>71</v>
      </c>
      <c r="AU216" s="216" t="s">
        <v>80</v>
      </c>
      <c r="AY216" s="215" t="s">
        <v>153</v>
      </c>
      <c r="BK216" s="217">
        <f>SUM(BK217:BK320)</f>
        <v>0</v>
      </c>
    </row>
    <row r="217" s="1" customFormat="1" ht="21.6" customHeight="1">
      <c r="B217" s="38"/>
      <c r="C217" s="220" t="s">
        <v>328</v>
      </c>
      <c r="D217" s="220" t="s">
        <v>157</v>
      </c>
      <c r="E217" s="221" t="s">
        <v>486</v>
      </c>
      <c r="F217" s="222" t="s">
        <v>487</v>
      </c>
      <c r="G217" s="223" t="s">
        <v>263</v>
      </c>
      <c r="H217" s="224">
        <v>4</v>
      </c>
      <c r="I217" s="225"/>
      <c r="J217" s="226">
        <f>ROUND(I217*H217,2)</f>
        <v>0</v>
      </c>
      <c r="K217" s="222" t="s">
        <v>161</v>
      </c>
      <c r="L217" s="43"/>
      <c r="M217" s="227" t="s">
        <v>19</v>
      </c>
      <c r="N217" s="228" t="s">
        <v>43</v>
      </c>
      <c r="O217" s="83"/>
      <c r="P217" s="229">
        <f>O217*H217</f>
        <v>0</v>
      </c>
      <c r="Q217" s="229">
        <v>0.21734000000000001</v>
      </c>
      <c r="R217" s="229">
        <f>Q217*H217</f>
        <v>0.86936000000000002</v>
      </c>
      <c r="S217" s="229">
        <v>0</v>
      </c>
      <c r="T217" s="230">
        <f>S217*H217</f>
        <v>0</v>
      </c>
      <c r="AR217" s="231" t="s">
        <v>162</v>
      </c>
      <c r="AT217" s="231" t="s">
        <v>157</v>
      </c>
      <c r="AU217" s="231" t="s">
        <v>82</v>
      </c>
      <c r="AY217" s="17" t="s">
        <v>153</v>
      </c>
      <c r="BE217" s="232">
        <f>IF(N217="základní",J217,0)</f>
        <v>0</v>
      </c>
      <c r="BF217" s="232">
        <f>IF(N217="snížená",J217,0)</f>
        <v>0</v>
      </c>
      <c r="BG217" s="232">
        <f>IF(N217="zákl. přenesená",J217,0)</f>
        <v>0</v>
      </c>
      <c r="BH217" s="232">
        <f>IF(N217="sníž. přenesená",J217,0)</f>
        <v>0</v>
      </c>
      <c r="BI217" s="232">
        <f>IF(N217="nulová",J217,0)</f>
        <v>0</v>
      </c>
      <c r="BJ217" s="17" t="s">
        <v>80</v>
      </c>
      <c r="BK217" s="232">
        <f>ROUND(I217*H217,2)</f>
        <v>0</v>
      </c>
      <c r="BL217" s="17" t="s">
        <v>162</v>
      </c>
      <c r="BM217" s="231" t="s">
        <v>237</v>
      </c>
    </row>
    <row r="218" s="1" customFormat="1">
      <c r="B218" s="38"/>
      <c r="C218" s="39"/>
      <c r="D218" s="233" t="s">
        <v>164</v>
      </c>
      <c r="E218" s="39"/>
      <c r="F218" s="234" t="s">
        <v>488</v>
      </c>
      <c r="G218" s="39"/>
      <c r="H218" s="39"/>
      <c r="I218" s="146"/>
      <c r="J218" s="39"/>
      <c r="K218" s="39"/>
      <c r="L218" s="43"/>
      <c r="M218" s="235"/>
      <c r="N218" s="83"/>
      <c r="O218" s="83"/>
      <c r="P218" s="83"/>
      <c r="Q218" s="83"/>
      <c r="R218" s="83"/>
      <c r="S218" s="83"/>
      <c r="T218" s="84"/>
      <c r="AT218" s="17" t="s">
        <v>164</v>
      </c>
      <c r="AU218" s="17" t="s">
        <v>82</v>
      </c>
    </row>
    <row r="219" s="13" customFormat="1">
      <c r="B219" s="247"/>
      <c r="C219" s="248"/>
      <c r="D219" s="233" t="s">
        <v>166</v>
      </c>
      <c r="E219" s="249" t="s">
        <v>19</v>
      </c>
      <c r="F219" s="250" t="s">
        <v>489</v>
      </c>
      <c r="G219" s="248"/>
      <c r="H219" s="249" t="s">
        <v>19</v>
      </c>
      <c r="I219" s="251"/>
      <c r="J219" s="248"/>
      <c r="K219" s="248"/>
      <c r="L219" s="252"/>
      <c r="M219" s="253"/>
      <c r="N219" s="254"/>
      <c r="O219" s="254"/>
      <c r="P219" s="254"/>
      <c r="Q219" s="254"/>
      <c r="R219" s="254"/>
      <c r="S219" s="254"/>
      <c r="T219" s="255"/>
      <c r="AT219" s="256" t="s">
        <v>166</v>
      </c>
      <c r="AU219" s="256" t="s">
        <v>82</v>
      </c>
      <c r="AV219" s="13" t="s">
        <v>80</v>
      </c>
      <c r="AW219" s="13" t="s">
        <v>33</v>
      </c>
      <c r="AX219" s="13" t="s">
        <v>72</v>
      </c>
      <c r="AY219" s="256" t="s">
        <v>153</v>
      </c>
    </row>
    <row r="220" s="12" customFormat="1">
      <c r="B220" s="236"/>
      <c r="C220" s="237"/>
      <c r="D220" s="233" t="s">
        <v>166</v>
      </c>
      <c r="E220" s="238" t="s">
        <v>19</v>
      </c>
      <c r="F220" s="239" t="s">
        <v>490</v>
      </c>
      <c r="G220" s="237"/>
      <c r="H220" s="240">
        <v>4</v>
      </c>
      <c r="I220" s="241"/>
      <c r="J220" s="237"/>
      <c r="K220" s="237"/>
      <c r="L220" s="242"/>
      <c r="M220" s="243"/>
      <c r="N220" s="244"/>
      <c r="O220" s="244"/>
      <c r="P220" s="244"/>
      <c r="Q220" s="244"/>
      <c r="R220" s="244"/>
      <c r="S220" s="244"/>
      <c r="T220" s="245"/>
      <c r="AT220" s="246" t="s">
        <v>166</v>
      </c>
      <c r="AU220" s="246" t="s">
        <v>82</v>
      </c>
      <c r="AV220" s="12" t="s">
        <v>82</v>
      </c>
      <c r="AW220" s="12" t="s">
        <v>33</v>
      </c>
      <c r="AX220" s="12" t="s">
        <v>72</v>
      </c>
      <c r="AY220" s="246" t="s">
        <v>153</v>
      </c>
    </row>
    <row r="221" s="14" customFormat="1">
      <c r="B221" s="261"/>
      <c r="C221" s="262"/>
      <c r="D221" s="233" t="s">
        <v>166</v>
      </c>
      <c r="E221" s="263" t="s">
        <v>19</v>
      </c>
      <c r="F221" s="264" t="s">
        <v>378</v>
      </c>
      <c r="G221" s="262"/>
      <c r="H221" s="265">
        <v>4</v>
      </c>
      <c r="I221" s="266"/>
      <c r="J221" s="262"/>
      <c r="K221" s="262"/>
      <c r="L221" s="267"/>
      <c r="M221" s="268"/>
      <c r="N221" s="269"/>
      <c r="O221" s="269"/>
      <c r="P221" s="269"/>
      <c r="Q221" s="269"/>
      <c r="R221" s="269"/>
      <c r="S221" s="269"/>
      <c r="T221" s="270"/>
      <c r="AT221" s="271" t="s">
        <v>166</v>
      </c>
      <c r="AU221" s="271" t="s">
        <v>82</v>
      </c>
      <c r="AV221" s="14" t="s">
        <v>162</v>
      </c>
      <c r="AW221" s="14" t="s">
        <v>33</v>
      </c>
      <c r="AX221" s="14" t="s">
        <v>80</v>
      </c>
      <c r="AY221" s="271" t="s">
        <v>153</v>
      </c>
    </row>
    <row r="222" s="1" customFormat="1" ht="32.4" customHeight="1">
      <c r="B222" s="38"/>
      <c r="C222" s="272" t="s">
        <v>335</v>
      </c>
      <c r="D222" s="272" t="s">
        <v>433</v>
      </c>
      <c r="E222" s="273" t="s">
        <v>491</v>
      </c>
      <c r="F222" s="274" t="s">
        <v>492</v>
      </c>
      <c r="G222" s="275" t="s">
        <v>263</v>
      </c>
      <c r="H222" s="276">
        <v>4</v>
      </c>
      <c r="I222" s="277"/>
      <c r="J222" s="278">
        <f>ROUND(I222*H222,2)</f>
        <v>0</v>
      </c>
      <c r="K222" s="274" t="s">
        <v>161</v>
      </c>
      <c r="L222" s="279"/>
      <c r="M222" s="280" t="s">
        <v>19</v>
      </c>
      <c r="N222" s="281" t="s">
        <v>43</v>
      </c>
      <c r="O222" s="83"/>
      <c r="P222" s="229">
        <f>O222*H222</f>
        <v>0</v>
      </c>
      <c r="Q222" s="229">
        <v>0.023300000000000001</v>
      </c>
      <c r="R222" s="229">
        <f>Q222*H222</f>
        <v>0.093200000000000005</v>
      </c>
      <c r="S222" s="229">
        <v>0</v>
      </c>
      <c r="T222" s="230">
        <f>S222*H222</f>
        <v>0</v>
      </c>
      <c r="AR222" s="231" t="s">
        <v>207</v>
      </c>
      <c r="AT222" s="231" t="s">
        <v>433</v>
      </c>
      <c r="AU222" s="231" t="s">
        <v>82</v>
      </c>
      <c r="AY222" s="17" t="s">
        <v>153</v>
      </c>
      <c r="BE222" s="232">
        <f>IF(N222="základní",J222,0)</f>
        <v>0</v>
      </c>
      <c r="BF222" s="232">
        <f>IF(N222="snížená",J222,0)</f>
        <v>0</v>
      </c>
      <c r="BG222" s="232">
        <f>IF(N222="zákl. přenesená",J222,0)</f>
        <v>0</v>
      </c>
      <c r="BH222" s="232">
        <f>IF(N222="sníž. přenesená",J222,0)</f>
        <v>0</v>
      </c>
      <c r="BI222" s="232">
        <f>IF(N222="nulová",J222,0)</f>
        <v>0</v>
      </c>
      <c r="BJ222" s="17" t="s">
        <v>80</v>
      </c>
      <c r="BK222" s="232">
        <f>ROUND(I222*H222,2)</f>
        <v>0</v>
      </c>
      <c r="BL222" s="17" t="s">
        <v>162</v>
      </c>
      <c r="BM222" s="231" t="s">
        <v>493</v>
      </c>
    </row>
    <row r="223" s="1" customFormat="1" ht="21.6" customHeight="1">
      <c r="B223" s="38"/>
      <c r="C223" s="220" t="s">
        <v>399</v>
      </c>
      <c r="D223" s="220" t="s">
        <v>157</v>
      </c>
      <c r="E223" s="221" t="s">
        <v>494</v>
      </c>
      <c r="F223" s="222" t="s">
        <v>495</v>
      </c>
      <c r="G223" s="223" t="s">
        <v>263</v>
      </c>
      <c r="H223" s="224">
        <v>1</v>
      </c>
      <c r="I223" s="225"/>
      <c r="J223" s="226">
        <f>ROUND(I223*H223,2)</f>
        <v>0</v>
      </c>
      <c r="K223" s="222" t="s">
        <v>161</v>
      </c>
      <c r="L223" s="43"/>
      <c r="M223" s="227" t="s">
        <v>19</v>
      </c>
      <c r="N223" s="228" t="s">
        <v>43</v>
      </c>
      <c r="O223" s="83"/>
      <c r="P223" s="229">
        <f>O223*H223</f>
        <v>0</v>
      </c>
      <c r="Q223" s="229">
        <v>0.21734000000000001</v>
      </c>
      <c r="R223" s="229">
        <f>Q223*H223</f>
        <v>0.21734000000000001</v>
      </c>
      <c r="S223" s="229">
        <v>0</v>
      </c>
      <c r="T223" s="230">
        <f>S223*H223</f>
        <v>0</v>
      </c>
      <c r="AR223" s="231" t="s">
        <v>162</v>
      </c>
      <c r="AT223" s="231" t="s">
        <v>157</v>
      </c>
      <c r="AU223" s="231" t="s">
        <v>82</v>
      </c>
      <c r="AY223" s="17" t="s">
        <v>153</v>
      </c>
      <c r="BE223" s="232">
        <f>IF(N223="základní",J223,0)</f>
        <v>0</v>
      </c>
      <c r="BF223" s="232">
        <f>IF(N223="snížená",J223,0)</f>
        <v>0</v>
      </c>
      <c r="BG223" s="232">
        <f>IF(N223="zákl. přenesená",J223,0)</f>
        <v>0</v>
      </c>
      <c r="BH223" s="232">
        <f>IF(N223="sníž. přenesená",J223,0)</f>
        <v>0</v>
      </c>
      <c r="BI223" s="232">
        <f>IF(N223="nulová",J223,0)</f>
        <v>0</v>
      </c>
      <c r="BJ223" s="17" t="s">
        <v>80</v>
      </c>
      <c r="BK223" s="232">
        <f>ROUND(I223*H223,2)</f>
        <v>0</v>
      </c>
      <c r="BL223" s="17" t="s">
        <v>162</v>
      </c>
      <c r="BM223" s="231" t="s">
        <v>496</v>
      </c>
    </row>
    <row r="224" s="1" customFormat="1">
      <c r="B224" s="38"/>
      <c r="C224" s="39"/>
      <c r="D224" s="233" t="s">
        <v>164</v>
      </c>
      <c r="E224" s="39"/>
      <c r="F224" s="234" t="s">
        <v>488</v>
      </c>
      <c r="G224" s="39"/>
      <c r="H224" s="39"/>
      <c r="I224" s="146"/>
      <c r="J224" s="39"/>
      <c r="K224" s="39"/>
      <c r="L224" s="43"/>
      <c r="M224" s="235"/>
      <c r="N224" s="83"/>
      <c r="O224" s="83"/>
      <c r="P224" s="83"/>
      <c r="Q224" s="83"/>
      <c r="R224" s="83"/>
      <c r="S224" s="83"/>
      <c r="T224" s="84"/>
      <c r="AT224" s="17" t="s">
        <v>164</v>
      </c>
      <c r="AU224" s="17" t="s">
        <v>82</v>
      </c>
    </row>
    <row r="225" s="13" customFormat="1">
      <c r="B225" s="247"/>
      <c r="C225" s="248"/>
      <c r="D225" s="233" t="s">
        <v>166</v>
      </c>
      <c r="E225" s="249" t="s">
        <v>19</v>
      </c>
      <c r="F225" s="250" t="s">
        <v>497</v>
      </c>
      <c r="G225" s="248"/>
      <c r="H225" s="249" t="s">
        <v>19</v>
      </c>
      <c r="I225" s="251"/>
      <c r="J225" s="248"/>
      <c r="K225" s="248"/>
      <c r="L225" s="252"/>
      <c r="M225" s="253"/>
      <c r="N225" s="254"/>
      <c r="O225" s="254"/>
      <c r="P225" s="254"/>
      <c r="Q225" s="254"/>
      <c r="R225" s="254"/>
      <c r="S225" s="254"/>
      <c r="T225" s="255"/>
      <c r="AT225" s="256" t="s">
        <v>166</v>
      </c>
      <c r="AU225" s="256" t="s">
        <v>82</v>
      </c>
      <c r="AV225" s="13" t="s">
        <v>80</v>
      </c>
      <c r="AW225" s="13" t="s">
        <v>33</v>
      </c>
      <c r="AX225" s="13" t="s">
        <v>72</v>
      </c>
      <c r="AY225" s="256" t="s">
        <v>153</v>
      </c>
    </row>
    <row r="226" s="12" customFormat="1">
      <c r="B226" s="236"/>
      <c r="C226" s="237"/>
      <c r="D226" s="233" t="s">
        <v>166</v>
      </c>
      <c r="E226" s="238" t="s">
        <v>19</v>
      </c>
      <c r="F226" s="239" t="s">
        <v>498</v>
      </c>
      <c r="G226" s="237"/>
      <c r="H226" s="240">
        <v>1</v>
      </c>
      <c r="I226" s="241"/>
      <c r="J226" s="237"/>
      <c r="K226" s="237"/>
      <c r="L226" s="242"/>
      <c r="M226" s="243"/>
      <c r="N226" s="244"/>
      <c r="O226" s="244"/>
      <c r="P226" s="244"/>
      <c r="Q226" s="244"/>
      <c r="R226" s="244"/>
      <c r="S226" s="244"/>
      <c r="T226" s="245"/>
      <c r="AT226" s="246" t="s">
        <v>166</v>
      </c>
      <c r="AU226" s="246" t="s">
        <v>82</v>
      </c>
      <c r="AV226" s="12" t="s">
        <v>82</v>
      </c>
      <c r="AW226" s="12" t="s">
        <v>33</v>
      </c>
      <c r="AX226" s="12" t="s">
        <v>72</v>
      </c>
      <c r="AY226" s="246" t="s">
        <v>153</v>
      </c>
    </row>
    <row r="227" s="14" customFormat="1">
      <c r="B227" s="261"/>
      <c r="C227" s="262"/>
      <c r="D227" s="233" t="s">
        <v>166</v>
      </c>
      <c r="E227" s="263" t="s">
        <v>19</v>
      </c>
      <c r="F227" s="264" t="s">
        <v>378</v>
      </c>
      <c r="G227" s="262"/>
      <c r="H227" s="265">
        <v>1</v>
      </c>
      <c r="I227" s="266"/>
      <c r="J227" s="262"/>
      <c r="K227" s="262"/>
      <c r="L227" s="267"/>
      <c r="M227" s="268"/>
      <c r="N227" s="269"/>
      <c r="O227" s="269"/>
      <c r="P227" s="269"/>
      <c r="Q227" s="269"/>
      <c r="R227" s="269"/>
      <c r="S227" s="269"/>
      <c r="T227" s="270"/>
      <c r="AT227" s="271" t="s">
        <v>166</v>
      </c>
      <c r="AU227" s="271" t="s">
        <v>82</v>
      </c>
      <c r="AV227" s="14" t="s">
        <v>162</v>
      </c>
      <c r="AW227" s="14" t="s">
        <v>33</v>
      </c>
      <c r="AX227" s="14" t="s">
        <v>80</v>
      </c>
      <c r="AY227" s="271" t="s">
        <v>153</v>
      </c>
    </row>
    <row r="228" s="1" customFormat="1" ht="14.4" customHeight="1">
      <c r="B228" s="38"/>
      <c r="C228" s="272" t="s">
        <v>499</v>
      </c>
      <c r="D228" s="272" t="s">
        <v>433</v>
      </c>
      <c r="E228" s="273" t="s">
        <v>500</v>
      </c>
      <c r="F228" s="274" t="s">
        <v>501</v>
      </c>
      <c r="G228" s="275" t="s">
        <v>502</v>
      </c>
      <c r="H228" s="276">
        <v>1</v>
      </c>
      <c r="I228" s="277"/>
      <c r="J228" s="278">
        <f>ROUND(I228*H228,2)</f>
        <v>0</v>
      </c>
      <c r="K228" s="274" t="s">
        <v>19</v>
      </c>
      <c r="L228" s="279"/>
      <c r="M228" s="280" t="s">
        <v>19</v>
      </c>
      <c r="N228" s="281" t="s">
        <v>43</v>
      </c>
      <c r="O228" s="83"/>
      <c r="P228" s="229">
        <f>O228*H228</f>
        <v>0</v>
      </c>
      <c r="Q228" s="229">
        <v>0</v>
      </c>
      <c r="R228" s="229">
        <f>Q228*H228</f>
        <v>0</v>
      </c>
      <c r="S228" s="229">
        <v>0</v>
      </c>
      <c r="T228" s="230">
        <f>S228*H228</f>
        <v>0</v>
      </c>
      <c r="AR228" s="231" t="s">
        <v>207</v>
      </c>
      <c r="AT228" s="231" t="s">
        <v>433</v>
      </c>
      <c r="AU228" s="231" t="s">
        <v>82</v>
      </c>
      <c r="AY228" s="17" t="s">
        <v>153</v>
      </c>
      <c r="BE228" s="232">
        <f>IF(N228="základní",J228,0)</f>
        <v>0</v>
      </c>
      <c r="BF228" s="232">
        <f>IF(N228="snížená",J228,0)</f>
        <v>0</v>
      </c>
      <c r="BG228" s="232">
        <f>IF(N228="zákl. přenesená",J228,0)</f>
        <v>0</v>
      </c>
      <c r="BH228" s="232">
        <f>IF(N228="sníž. přenesená",J228,0)</f>
        <v>0</v>
      </c>
      <c r="BI228" s="232">
        <f>IF(N228="nulová",J228,0)</f>
        <v>0</v>
      </c>
      <c r="BJ228" s="17" t="s">
        <v>80</v>
      </c>
      <c r="BK228" s="232">
        <f>ROUND(I228*H228,2)</f>
        <v>0</v>
      </c>
      <c r="BL228" s="17" t="s">
        <v>162</v>
      </c>
      <c r="BM228" s="231" t="s">
        <v>503</v>
      </c>
    </row>
    <row r="229" s="1" customFormat="1">
      <c r="B229" s="38"/>
      <c r="C229" s="39"/>
      <c r="D229" s="233" t="s">
        <v>266</v>
      </c>
      <c r="E229" s="39"/>
      <c r="F229" s="234" t="s">
        <v>504</v>
      </c>
      <c r="G229" s="39"/>
      <c r="H229" s="39"/>
      <c r="I229" s="146"/>
      <c r="J229" s="39"/>
      <c r="K229" s="39"/>
      <c r="L229" s="43"/>
      <c r="M229" s="235"/>
      <c r="N229" s="83"/>
      <c r="O229" s="83"/>
      <c r="P229" s="83"/>
      <c r="Q229" s="83"/>
      <c r="R229" s="83"/>
      <c r="S229" s="83"/>
      <c r="T229" s="84"/>
      <c r="AT229" s="17" t="s">
        <v>266</v>
      </c>
      <c r="AU229" s="17" t="s">
        <v>82</v>
      </c>
    </row>
    <row r="230" s="13" customFormat="1">
      <c r="B230" s="247"/>
      <c r="C230" s="248"/>
      <c r="D230" s="233" t="s">
        <v>166</v>
      </c>
      <c r="E230" s="249" t="s">
        <v>19</v>
      </c>
      <c r="F230" s="250" t="s">
        <v>497</v>
      </c>
      <c r="G230" s="248"/>
      <c r="H230" s="249" t="s">
        <v>19</v>
      </c>
      <c r="I230" s="251"/>
      <c r="J230" s="248"/>
      <c r="K230" s="248"/>
      <c r="L230" s="252"/>
      <c r="M230" s="253"/>
      <c r="N230" s="254"/>
      <c r="O230" s="254"/>
      <c r="P230" s="254"/>
      <c r="Q230" s="254"/>
      <c r="R230" s="254"/>
      <c r="S230" s="254"/>
      <c r="T230" s="255"/>
      <c r="AT230" s="256" t="s">
        <v>166</v>
      </c>
      <c r="AU230" s="256" t="s">
        <v>82</v>
      </c>
      <c r="AV230" s="13" t="s">
        <v>80</v>
      </c>
      <c r="AW230" s="13" t="s">
        <v>33</v>
      </c>
      <c r="AX230" s="13" t="s">
        <v>72</v>
      </c>
      <c r="AY230" s="256" t="s">
        <v>153</v>
      </c>
    </row>
    <row r="231" s="12" customFormat="1">
      <c r="B231" s="236"/>
      <c r="C231" s="237"/>
      <c r="D231" s="233" t="s">
        <v>166</v>
      </c>
      <c r="E231" s="238" t="s">
        <v>19</v>
      </c>
      <c r="F231" s="239" t="s">
        <v>505</v>
      </c>
      <c r="G231" s="237"/>
      <c r="H231" s="240">
        <v>1</v>
      </c>
      <c r="I231" s="241"/>
      <c r="J231" s="237"/>
      <c r="K231" s="237"/>
      <c r="L231" s="242"/>
      <c r="M231" s="243"/>
      <c r="N231" s="244"/>
      <c r="O231" s="244"/>
      <c r="P231" s="244"/>
      <c r="Q231" s="244"/>
      <c r="R231" s="244"/>
      <c r="S231" s="244"/>
      <c r="T231" s="245"/>
      <c r="AT231" s="246" t="s">
        <v>166</v>
      </c>
      <c r="AU231" s="246" t="s">
        <v>82</v>
      </c>
      <c r="AV231" s="12" t="s">
        <v>82</v>
      </c>
      <c r="AW231" s="12" t="s">
        <v>33</v>
      </c>
      <c r="AX231" s="12" t="s">
        <v>72</v>
      </c>
      <c r="AY231" s="246" t="s">
        <v>153</v>
      </c>
    </row>
    <row r="232" s="14" customFormat="1">
      <c r="B232" s="261"/>
      <c r="C232" s="262"/>
      <c r="D232" s="233" t="s">
        <v>166</v>
      </c>
      <c r="E232" s="263" t="s">
        <v>19</v>
      </c>
      <c r="F232" s="264" t="s">
        <v>378</v>
      </c>
      <c r="G232" s="262"/>
      <c r="H232" s="265">
        <v>1</v>
      </c>
      <c r="I232" s="266"/>
      <c r="J232" s="262"/>
      <c r="K232" s="262"/>
      <c r="L232" s="267"/>
      <c r="M232" s="268"/>
      <c r="N232" s="269"/>
      <c r="O232" s="269"/>
      <c r="P232" s="269"/>
      <c r="Q232" s="269"/>
      <c r="R232" s="269"/>
      <c r="S232" s="269"/>
      <c r="T232" s="270"/>
      <c r="AT232" s="271" t="s">
        <v>166</v>
      </c>
      <c r="AU232" s="271" t="s">
        <v>82</v>
      </c>
      <c r="AV232" s="14" t="s">
        <v>162</v>
      </c>
      <c r="AW232" s="14" t="s">
        <v>33</v>
      </c>
      <c r="AX232" s="14" t="s">
        <v>80</v>
      </c>
      <c r="AY232" s="271" t="s">
        <v>153</v>
      </c>
    </row>
    <row r="233" s="1" customFormat="1" ht="21.6" customHeight="1">
      <c r="B233" s="38"/>
      <c r="C233" s="220" t="s">
        <v>410</v>
      </c>
      <c r="D233" s="220" t="s">
        <v>157</v>
      </c>
      <c r="E233" s="221" t="s">
        <v>506</v>
      </c>
      <c r="F233" s="222" t="s">
        <v>507</v>
      </c>
      <c r="G233" s="223" t="s">
        <v>263</v>
      </c>
      <c r="H233" s="224">
        <v>1</v>
      </c>
      <c r="I233" s="225"/>
      <c r="J233" s="226">
        <f>ROUND(I233*H233,2)</f>
        <v>0</v>
      </c>
      <c r="K233" s="222" t="s">
        <v>161</v>
      </c>
      <c r="L233" s="43"/>
      <c r="M233" s="227" t="s">
        <v>19</v>
      </c>
      <c r="N233" s="228" t="s">
        <v>43</v>
      </c>
      <c r="O233" s="83"/>
      <c r="P233" s="229">
        <f>O233*H233</f>
        <v>0</v>
      </c>
      <c r="Q233" s="229">
        <v>0.00365</v>
      </c>
      <c r="R233" s="229">
        <f>Q233*H233</f>
        <v>0.00365</v>
      </c>
      <c r="S233" s="229">
        <v>0</v>
      </c>
      <c r="T233" s="230">
        <f>S233*H233</f>
        <v>0</v>
      </c>
      <c r="AR233" s="231" t="s">
        <v>162</v>
      </c>
      <c r="AT233" s="231" t="s">
        <v>157</v>
      </c>
      <c r="AU233" s="231" t="s">
        <v>82</v>
      </c>
      <c r="AY233" s="17" t="s">
        <v>153</v>
      </c>
      <c r="BE233" s="232">
        <f>IF(N233="základní",J233,0)</f>
        <v>0</v>
      </c>
      <c r="BF233" s="232">
        <f>IF(N233="snížená",J233,0)</f>
        <v>0</v>
      </c>
      <c r="BG233" s="232">
        <f>IF(N233="zákl. přenesená",J233,0)</f>
        <v>0</v>
      </c>
      <c r="BH233" s="232">
        <f>IF(N233="sníž. přenesená",J233,0)</f>
        <v>0</v>
      </c>
      <c r="BI233" s="232">
        <f>IF(N233="nulová",J233,0)</f>
        <v>0</v>
      </c>
      <c r="BJ233" s="17" t="s">
        <v>80</v>
      </c>
      <c r="BK233" s="232">
        <f>ROUND(I233*H233,2)</f>
        <v>0</v>
      </c>
      <c r="BL233" s="17" t="s">
        <v>162</v>
      </c>
      <c r="BM233" s="231" t="s">
        <v>508</v>
      </c>
    </row>
    <row r="234" s="1" customFormat="1">
      <c r="B234" s="38"/>
      <c r="C234" s="39"/>
      <c r="D234" s="233" t="s">
        <v>164</v>
      </c>
      <c r="E234" s="39"/>
      <c r="F234" s="234" t="s">
        <v>509</v>
      </c>
      <c r="G234" s="39"/>
      <c r="H234" s="39"/>
      <c r="I234" s="146"/>
      <c r="J234" s="39"/>
      <c r="K234" s="39"/>
      <c r="L234" s="43"/>
      <c r="M234" s="235"/>
      <c r="N234" s="83"/>
      <c r="O234" s="83"/>
      <c r="P234" s="83"/>
      <c r="Q234" s="83"/>
      <c r="R234" s="83"/>
      <c r="S234" s="83"/>
      <c r="T234" s="84"/>
      <c r="AT234" s="17" t="s">
        <v>164</v>
      </c>
      <c r="AU234" s="17" t="s">
        <v>82</v>
      </c>
    </row>
    <row r="235" s="1" customFormat="1">
      <c r="B235" s="38"/>
      <c r="C235" s="39"/>
      <c r="D235" s="233" t="s">
        <v>266</v>
      </c>
      <c r="E235" s="39"/>
      <c r="F235" s="234" t="s">
        <v>510</v>
      </c>
      <c r="G235" s="39"/>
      <c r="H235" s="39"/>
      <c r="I235" s="146"/>
      <c r="J235" s="39"/>
      <c r="K235" s="39"/>
      <c r="L235" s="43"/>
      <c r="M235" s="235"/>
      <c r="N235" s="83"/>
      <c r="O235" s="83"/>
      <c r="P235" s="83"/>
      <c r="Q235" s="83"/>
      <c r="R235" s="83"/>
      <c r="S235" s="83"/>
      <c r="T235" s="84"/>
      <c r="AT235" s="17" t="s">
        <v>266</v>
      </c>
      <c r="AU235" s="17" t="s">
        <v>82</v>
      </c>
    </row>
    <row r="236" s="1" customFormat="1" ht="43.2" customHeight="1">
      <c r="B236" s="38"/>
      <c r="C236" s="220" t="s">
        <v>511</v>
      </c>
      <c r="D236" s="220" t="s">
        <v>157</v>
      </c>
      <c r="E236" s="221" t="s">
        <v>512</v>
      </c>
      <c r="F236" s="222" t="s">
        <v>513</v>
      </c>
      <c r="G236" s="223" t="s">
        <v>180</v>
      </c>
      <c r="H236" s="224">
        <v>30.600000000000001</v>
      </c>
      <c r="I236" s="225"/>
      <c r="J236" s="226">
        <f>ROUND(I236*H236,2)</f>
        <v>0</v>
      </c>
      <c r="K236" s="222" t="s">
        <v>161</v>
      </c>
      <c r="L236" s="43"/>
      <c r="M236" s="227" t="s">
        <v>19</v>
      </c>
      <c r="N236" s="228" t="s">
        <v>43</v>
      </c>
      <c r="O236" s="83"/>
      <c r="P236" s="229">
        <f>O236*H236</f>
        <v>0</v>
      </c>
      <c r="Q236" s="229">
        <v>1.0000000000000001E-05</v>
      </c>
      <c r="R236" s="229">
        <f>Q236*H236</f>
        <v>0.00030600000000000007</v>
      </c>
      <c r="S236" s="229">
        <v>0</v>
      </c>
      <c r="T236" s="230">
        <f>S236*H236</f>
        <v>0</v>
      </c>
      <c r="AR236" s="231" t="s">
        <v>162</v>
      </c>
      <c r="AT236" s="231" t="s">
        <v>157</v>
      </c>
      <c r="AU236" s="231" t="s">
        <v>82</v>
      </c>
      <c r="AY236" s="17" t="s">
        <v>153</v>
      </c>
      <c r="BE236" s="232">
        <f>IF(N236="základní",J236,0)</f>
        <v>0</v>
      </c>
      <c r="BF236" s="232">
        <f>IF(N236="snížená",J236,0)</f>
        <v>0</v>
      </c>
      <c r="BG236" s="232">
        <f>IF(N236="zákl. přenesená",J236,0)</f>
        <v>0</v>
      </c>
      <c r="BH236" s="232">
        <f>IF(N236="sníž. přenesená",J236,0)</f>
        <v>0</v>
      </c>
      <c r="BI236" s="232">
        <f>IF(N236="nulová",J236,0)</f>
        <v>0</v>
      </c>
      <c r="BJ236" s="17" t="s">
        <v>80</v>
      </c>
      <c r="BK236" s="232">
        <f>ROUND(I236*H236,2)</f>
        <v>0</v>
      </c>
      <c r="BL236" s="17" t="s">
        <v>162</v>
      </c>
      <c r="BM236" s="231" t="s">
        <v>514</v>
      </c>
    </row>
    <row r="237" s="1" customFormat="1">
      <c r="B237" s="38"/>
      <c r="C237" s="39"/>
      <c r="D237" s="233" t="s">
        <v>164</v>
      </c>
      <c r="E237" s="39"/>
      <c r="F237" s="234" t="s">
        <v>515</v>
      </c>
      <c r="G237" s="39"/>
      <c r="H237" s="39"/>
      <c r="I237" s="146"/>
      <c r="J237" s="39"/>
      <c r="K237" s="39"/>
      <c r="L237" s="43"/>
      <c r="M237" s="235"/>
      <c r="N237" s="83"/>
      <c r="O237" s="83"/>
      <c r="P237" s="83"/>
      <c r="Q237" s="83"/>
      <c r="R237" s="83"/>
      <c r="S237" s="83"/>
      <c r="T237" s="84"/>
      <c r="AT237" s="17" t="s">
        <v>164</v>
      </c>
      <c r="AU237" s="17" t="s">
        <v>82</v>
      </c>
    </row>
    <row r="238" s="13" customFormat="1">
      <c r="B238" s="247"/>
      <c r="C238" s="248"/>
      <c r="D238" s="233" t="s">
        <v>166</v>
      </c>
      <c r="E238" s="249" t="s">
        <v>19</v>
      </c>
      <c r="F238" s="250" t="s">
        <v>356</v>
      </c>
      <c r="G238" s="248"/>
      <c r="H238" s="249" t="s">
        <v>19</v>
      </c>
      <c r="I238" s="251"/>
      <c r="J238" s="248"/>
      <c r="K238" s="248"/>
      <c r="L238" s="252"/>
      <c r="M238" s="253"/>
      <c r="N238" s="254"/>
      <c r="O238" s="254"/>
      <c r="P238" s="254"/>
      <c r="Q238" s="254"/>
      <c r="R238" s="254"/>
      <c r="S238" s="254"/>
      <c r="T238" s="255"/>
      <c r="AT238" s="256" t="s">
        <v>166</v>
      </c>
      <c r="AU238" s="256" t="s">
        <v>82</v>
      </c>
      <c r="AV238" s="13" t="s">
        <v>80</v>
      </c>
      <c r="AW238" s="13" t="s">
        <v>33</v>
      </c>
      <c r="AX238" s="13" t="s">
        <v>72</v>
      </c>
      <c r="AY238" s="256" t="s">
        <v>153</v>
      </c>
    </row>
    <row r="239" s="12" customFormat="1">
      <c r="B239" s="236"/>
      <c r="C239" s="237"/>
      <c r="D239" s="233" t="s">
        <v>166</v>
      </c>
      <c r="E239" s="238" t="s">
        <v>19</v>
      </c>
      <c r="F239" s="239" t="s">
        <v>516</v>
      </c>
      <c r="G239" s="237"/>
      <c r="H239" s="240">
        <v>30.600000000000001</v>
      </c>
      <c r="I239" s="241"/>
      <c r="J239" s="237"/>
      <c r="K239" s="237"/>
      <c r="L239" s="242"/>
      <c r="M239" s="243"/>
      <c r="N239" s="244"/>
      <c r="O239" s="244"/>
      <c r="P239" s="244"/>
      <c r="Q239" s="244"/>
      <c r="R239" s="244"/>
      <c r="S239" s="244"/>
      <c r="T239" s="245"/>
      <c r="AT239" s="246" t="s">
        <v>166</v>
      </c>
      <c r="AU239" s="246" t="s">
        <v>82</v>
      </c>
      <c r="AV239" s="12" t="s">
        <v>82</v>
      </c>
      <c r="AW239" s="12" t="s">
        <v>33</v>
      </c>
      <c r="AX239" s="12" t="s">
        <v>72</v>
      </c>
      <c r="AY239" s="246" t="s">
        <v>153</v>
      </c>
    </row>
    <row r="240" s="1" customFormat="1" ht="21.6" customHeight="1">
      <c r="B240" s="38"/>
      <c r="C240" s="272" t="s">
        <v>412</v>
      </c>
      <c r="D240" s="272" t="s">
        <v>433</v>
      </c>
      <c r="E240" s="273" t="s">
        <v>517</v>
      </c>
      <c r="F240" s="274" t="s">
        <v>518</v>
      </c>
      <c r="G240" s="275" t="s">
        <v>180</v>
      </c>
      <c r="H240" s="276">
        <v>33.445999999999998</v>
      </c>
      <c r="I240" s="277"/>
      <c r="J240" s="278">
        <f>ROUND(I240*H240,2)</f>
        <v>0</v>
      </c>
      <c r="K240" s="274" t="s">
        <v>161</v>
      </c>
      <c r="L240" s="279"/>
      <c r="M240" s="280" t="s">
        <v>19</v>
      </c>
      <c r="N240" s="281" t="s">
        <v>43</v>
      </c>
      <c r="O240" s="83"/>
      <c r="P240" s="229">
        <f>O240*H240</f>
        <v>0</v>
      </c>
      <c r="Q240" s="229">
        <v>0.00173</v>
      </c>
      <c r="R240" s="229">
        <f>Q240*H240</f>
        <v>0.057861579999999996</v>
      </c>
      <c r="S240" s="229">
        <v>0</v>
      </c>
      <c r="T240" s="230">
        <f>S240*H240</f>
        <v>0</v>
      </c>
      <c r="AR240" s="231" t="s">
        <v>207</v>
      </c>
      <c r="AT240" s="231" t="s">
        <v>433</v>
      </c>
      <c r="AU240" s="231" t="s">
        <v>82</v>
      </c>
      <c r="AY240" s="17" t="s">
        <v>153</v>
      </c>
      <c r="BE240" s="232">
        <f>IF(N240="základní",J240,0)</f>
        <v>0</v>
      </c>
      <c r="BF240" s="232">
        <f>IF(N240="snížená",J240,0)</f>
        <v>0</v>
      </c>
      <c r="BG240" s="232">
        <f>IF(N240="zákl. přenesená",J240,0)</f>
        <v>0</v>
      </c>
      <c r="BH240" s="232">
        <f>IF(N240="sníž. přenesená",J240,0)</f>
        <v>0</v>
      </c>
      <c r="BI240" s="232">
        <f>IF(N240="nulová",J240,0)</f>
        <v>0</v>
      </c>
      <c r="BJ240" s="17" t="s">
        <v>80</v>
      </c>
      <c r="BK240" s="232">
        <f>ROUND(I240*H240,2)</f>
        <v>0</v>
      </c>
      <c r="BL240" s="17" t="s">
        <v>162</v>
      </c>
      <c r="BM240" s="231" t="s">
        <v>519</v>
      </c>
    </row>
    <row r="241" s="12" customFormat="1">
      <c r="B241" s="236"/>
      <c r="C241" s="237"/>
      <c r="D241" s="233" t="s">
        <v>166</v>
      </c>
      <c r="E241" s="238" t="s">
        <v>19</v>
      </c>
      <c r="F241" s="239" t="s">
        <v>520</v>
      </c>
      <c r="G241" s="237"/>
      <c r="H241" s="240">
        <v>33.445999999999998</v>
      </c>
      <c r="I241" s="241"/>
      <c r="J241" s="237"/>
      <c r="K241" s="237"/>
      <c r="L241" s="242"/>
      <c r="M241" s="243"/>
      <c r="N241" s="244"/>
      <c r="O241" s="244"/>
      <c r="P241" s="244"/>
      <c r="Q241" s="244"/>
      <c r="R241" s="244"/>
      <c r="S241" s="244"/>
      <c r="T241" s="245"/>
      <c r="AT241" s="246" t="s">
        <v>166</v>
      </c>
      <c r="AU241" s="246" t="s">
        <v>82</v>
      </c>
      <c r="AV241" s="12" t="s">
        <v>82</v>
      </c>
      <c r="AW241" s="12" t="s">
        <v>33</v>
      </c>
      <c r="AX241" s="12" t="s">
        <v>72</v>
      </c>
      <c r="AY241" s="246" t="s">
        <v>153</v>
      </c>
    </row>
    <row r="242" s="1" customFormat="1" ht="43.2" customHeight="1">
      <c r="B242" s="38"/>
      <c r="C242" s="220" t="s">
        <v>521</v>
      </c>
      <c r="D242" s="220" t="s">
        <v>157</v>
      </c>
      <c r="E242" s="221" t="s">
        <v>522</v>
      </c>
      <c r="F242" s="222" t="s">
        <v>523</v>
      </c>
      <c r="G242" s="223" t="s">
        <v>180</v>
      </c>
      <c r="H242" s="224">
        <v>5.4000000000000004</v>
      </c>
      <c r="I242" s="225"/>
      <c r="J242" s="226">
        <f>ROUND(I242*H242,2)</f>
        <v>0</v>
      </c>
      <c r="K242" s="222" t="s">
        <v>161</v>
      </c>
      <c r="L242" s="43"/>
      <c r="M242" s="227" t="s">
        <v>19</v>
      </c>
      <c r="N242" s="228" t="s">
        <v>43</v>
      </c>
      <c r="O242" s="83"/>
      <c r="P242" s="229">
        <f>O242*H242</f>
        <v>0</v>
      </c>
      <c r="Q242" s="229">
        <v>1.0000000000000001E-05</v>
      </c>
      <c r="R242" s="229">
        <f>Q242*H242</f>
        <v>5.4000000000000005E-05</v>
      </c>
      <c r="S242" s="229">
        <v>0</v>
      </c>
      <c r="T242" s="230">
        <f>S242*H242</f>
        <v>0</v>
      </c>
      <c r="AR242" s="231" t="s">
        <v>162</v>
      </c>
      <c r="AT242" s="231" t="s">
        <v>157</v>
      </c>
      <c r="AU242" s="231" t="s">
        <v>82</v>
      </c>
      <c r="AY242" s="17" t="s">
        <v>153</v>
      </c>
      <c r="BE242" s="232">
        <f>IF(N242="základní",J242,0)</f>
        <v>0</v>
      </c>
      <c r="BF242" s="232">
        <f>IF(N242="snížená",J242,0)</f>
        <v>0</v>
      </c>
      <c r="BG242" s="232">
        <f>IF(N242="zákl. přenesená",J242,0)</f>
        <v>0</v>
      </c>
      <c r="BH242" s="232">
        <f>IF(N242="sníž. přenesená",J242,0)</f>
        <v>0</v>
      </c>
      <c r="BI242" s="232">
        <f>IF(N242="nulová",J242,0)</f>
        <v>0</v>
      </c>
      <c r="BJ242" s="17" t="s">
        <v>80</v>
      </c>
      <c r="BK242" s="232">
        <f>ROUND(I242*H242,2)</f>
        <v>0</v>
      </c>
      <c r="BL242" s="17" t="s">
        <v>162</v>
      </c>
      <c r="BM242" s="231" t="s">
        <v>524</v>
      </c>
    </row>
    <row r="243" s="1" customFormat="1">
      <c r="B243" s="38"/>
      <c r="C243" s="39"/>
      <c r="D243" s="233" t="s">
        <v>164</v>
      </c>
      <c r="E243" s="39"/>
      <c r="F243" s="234" t="s">
        <v>515</v>
      </c>
      <c r="G243" s="39"/>
      <c r="H243" s="39"/>
      <c r="I243" s="146"/>
      <c r="J243" s="39"/>
      <c r="K243" s="39"/>
      <c r="L243" s="43"/>
      <c r="M243" s="235"/>
      <c r="N243" s="83"/>
      <c r="O243" s="83"/>
      <c r="P243" s="83"/>
      <c r="Q243" s="83"/>
      <c r="R243" s="83"/>
      <c r="S243" s="83"/>
      <c r="T243" s="84"/>
      <c r="AT243" s="17" t="s">
        <v>164</v>
      </c>
      <c r="AU243" s="17" t="s">
        <v>82</v>
      </c>
    </row>
    <row r="244" s="13" customFormat="1">
      <c r="B244" s="247"/>
      <c r="C244" s="248"/>
      <c r="D244" s="233" t="s">
        <v>166</v>
      </c>
      <c r="E244" s="249" t="s">
        <v>19</v>
      </c>
      <c r="F244" s="250" t="s">
        <v>356</v>
      </c>
      <c r="G244" s="248"/>
      <c r="H244" s="249" t="s">
        <v>19</v>
      </c>
      <c r="I244" s="251"/>
      <c r="J244" s="248"/>
      <c r="K244" s="248"/>
      <c r="L244" s="252"/>
      <c r="M244" s="253"/>
      <c r="N244" s="254"/>
      <c r="O244" s="254"/>
      <c r="P244" s="254"/>
      <c r="Q244" s="254"/>
      <c r="R244" s="254"/>
      <c r="S244" s="254"/>
      <c r="T244" s="255"/>
      <c r="AT244" s="256" t="s">
        <v>166</v>
      </c>
      <c r="AU244" s="256" t="s">
        <v>82</v>
      </c>
      <c r="AV244" s="13" t="s">
        <v>80</v>
      </c>
      <c r="AW244" s="13" t="s">
        <v>33</v>
      </c>
      <c r="AX244" s="13" t="s">
        <v>72</v>
      </c>
      <c r="AY244" s="256" t="s">
        <v>153</v>
      </c>
    </row>
    <row r="245" s="12" customFormat="1">
      <c r="B245" s="236"/>
      <c r="C245" s="237"/>
      <c r="D245" s="233" t="s">
        <v>166</v>
      </c>
      <c r="E245" s="238" t="s">
        <v>19</v>
      </c>
      <c r="F245" s="239" t="s">
        <v>525</v>
      </c>
      <c r="G245" s="237"/>
      <c r="H245" s="240">
        <v>5.4000000000000004</v>
      </c>
      <c r="I245" s="241"/>
      <c r="J245" s="237"/>
      <c r="K245" s="237"/>
      <c r="L245" s="242"/>
      <c r="M245" s="243"/>
      <c r="N245" s="244"/>
      <c r="O245" s="244"/>
      <c r="P245" s="244"/>
      <c r="Q245" s="244"/>
      <c r="R245" s="244"/>
      <c r="S245" s="244"/>
      <c r="T245" s="245"/>
      <c r="AT245" s="246" t="s">
        <v>166</v>
      </c>
      <c r="AU245" s="246" t="s">
        <v>82</v>
      </c>
      <c r="AV245" s="12" t="s">
        <v>82</v>
      </c>
      <c r="AW245" s="12" t="s">
        <v>33</v>
      </c>
      <c r="AX245" s="12" t="s">
        <v>72</v>
      </c>
      <c r="AY245" s="246" t="s">
        <v>153</v>
      </c>
    </row>
    <row r="246" s="1" customFormat="1" ht="21.6" customHeight="1">
      <c r="B246" s="38"/>
      <c r="C246" s="272" t="s">
        <v>526</v>
      </c>
      <c r="D246" s="272" t="s">
        <v>433</v>
      </c>
      <c r="E246" s="273" t="s">
        <v>527</v>
      </c>
      <c r="F246" s="274" t="s">
        <v>528</v>
      </c>
      <c r="G246" s="275" t="s">
        <v>180</v>
      </c>
      <c r="H246" s="276">
        <v>5.9020000000000001</v>
      </c>
      <c r="I246" s="277"/>
      <c r="J246" s="278">
        <f>ROUND(I246*H246,2)</f>
        <v>0</v>
      </c>
      <c r="K246" s="274" t="s">
        <v>161</v>
      </c>
      <c r="L246" s="279"/>
      <c r="M246" s="280" t="s">
        <v>19</v>
      </c>
      <c r="N246" s="281" t="s">
        <v>43</v>
      </c>
      <c r="O246" s="83"/>
      <c r="P246" s="229">
        <f>O246*H246</f>
        <v>0</v>
      </c>
      <c r="Q246" s="229">
        <v>0.0017799999999999999</v>
      </c>
      <c r="R246" s="229">
        <f>Q246*H246</f>
        <v>0.010505559999999999</v>
      </c>
      <c r="S246" s="229">
        <v>0</v>
      </c>
      <c r="T246" s="230">
        <f>S246*H246</f>
        <v>0</v>
      </c>
      <c r="AR246" s="231" t="s">
        <v>207</v>
      </c>
      <c r="AT246" s="231" t="s">
        <v>433</v>
      </c>
      <c r="AU246" s="231" t="s">
        <v>82</v>
      </c>
      <c r="AY246" s="17" t="s">
        <v>153</v>
      </c>
      <c r="BE246" s="232">
        <f>IF(N246="základní",J246,0)</f>
        <v>0</v>
      </c>
      <c r="BF246" s="232">
        <f>IF(N246="snížená",J246,0)</f>
        <v>0</v>
      </c>
      <c r="BG246" s="232">
        <f>IF(N246="zákl. přenesená",J246,0)</f>
        <v>0</v>
      </c>
      <c r="BH246" s="232">
        <f>IF(N246="sníž. přenesená",J246,0)</f>
        <v>0</v>
      </c>
      <c r="BI246" s="232">
        <f>IF(N246="nulová",J246,0)</f>
        <v>0</v>
      </c>
      <c r="BJ246" s="17" t="s">
        <v>80</v>
      </c>
      <c r="BK246" s="232">
        <f>ROUND(I246*H246,2)</f>
        <v>0</v>
      </c>
      <c r="BL246" s="17" t="s">
        <v>162</v>
      </c>
      <c r="BM246" s="231" t="s">
        <v>529</v>
      </c>
    </row>
    <row r="247" s="12" customFormat="1">
      <c r="B247" s="236"/>
      <c r="C247" s="237"/>
      <c r="D247" s="233" t="s">
        <v>166</v>
      </c>
      <c r="E247" s="238" t="s">
        <v>19</v>
      </c>
      <c r="F247" s="239" t="s">
        <v>530</v>
      </c>
      <c r="G247" s="237"/>
      <c r="H247" s="240">
        <v>5.9020000000000001</v>
      </c>
      <c r="I247" s="241"/>
      <c r="J247" s="237"/>
      <c r="K247" s="237"/>
      <c r="L247" s="242"/>
      <c r="M247" s="243"/>
      <c r="N247" s="244"/>
      <c r="O247" s="244"/>
      <c r="P247" s="244"/>
      <c r="Q247" s="244"/>
      <c r="R247" s="244"/>
      <c r="S247" s="244"/>
      <c r="T247" s="245"/>
      <c r="AT247" s="246" t="s">
        <v>166</v>
      </c>
      <c r="AU247" s="246" t="s">
        <v>82</v>
      </c>
      <c r="AV247" s="12" t="s">
        <v>82</v>
      </c>
      <c r="AW247" s="12" t="s">
        <v>33</v>
      </c>
      <c r="AX247" s="12" t="s">
        <v>72</v>
      </c>
      <c r="AY247" s="246" t="s">
        <v>153</v>
      </c>
    </row>
    <row r="248" s="1" customFormat="1" ht="43.2" customHeight="1">
      <c r="B248" s="38"/>
      <c r="C248" s="220" t="s">
        <v>531</v>
      </c>
      <c r="D248" s="220" t="s">
        <v>157</v>
      </c>
      <c r="E248" s="221" t="s">
        <v>532</v>
      </c>
      <c r="F248" s="222" t="s">
        <v>533</v>
      </c>
      <c r="G248" s="223" t="s">
        <v>180</v>
      </c>
      <c r="H248" s="224">
        <v>10</v>
      </c>
      <c r="I248" s="225"/>
      <c r="J248" s="226">
        <f>ROUND(I248*H248,2)</f>
        <v>0</v>
      </c>
      <c r="K248" s="222" t="s">
        <v>161</v>
      </c>
      <c r="L248" s="43"/>
      <c r="M248" s="227" t="s">
        <v>19</v>
      </c>
      <c r="N248" s="228" t="s">
        <v>43</v>
      </c>
      <c r="O248" s="83"/>
      <c r="P248" s="229">
        <f>O248*H248</f>
        <v>0</v>
      </c>
      <c r="Q248" s="229">
        <v>1.0000000000000001E-05</v>
      </c>
      <c r="R248" s="229">
        <f>Q248*H248</f>
        <v>0.00010000000000000001</v>
      </c>
      <c r="S248" s="229">
        <v>0</v>
      </c>
      <c r="T248" s="230">
        <f>S248*H248</f>
        <v>0</v>
      </c>
      <c r="AR248" s="231" t="s">
        <v>162</v>
      </c>
      <c r="AT248" s="231" t="s">
        <v>157</v>
      </c>
      <c r="AU248" s="231" t="s">
        <v>82</v>
      </c>
      <c r="AY248" s="17" t="s">
        <v>153</v>
      </c>
      <c r="BE248" s="232">
        <f>IF(N248="základní",J248,0)</f>
        <v>0</v>
      </c>
      <c r="BF248" s="232">
        <f>IF(N248="snížená",J248,0)</f>
        <v>0</v>
      </c>
      <c r="BG248" s="232">
        <f>IF(N248="zákl. přenesená",J248,0)</f>
        <v>0</v>
      </c>
      <c r="BH248" s="232">
        <f>IF(N248="sníž. přenesená",J248,0)</f>
        <v>0</v>
      </c>
      <c r="BI248" s="232">
        <f>IF(N248="nulová",J248,0)</f>
        <v>0</v>
      </c>
      <c r="BJ248" s="17" t="s">
        <v>80</v>
      </c>
      <c r="BK248" s="232">
        <f>ROUND(I248*H248,2)</f>
        <v>0</v>
      </c>
      <c r="BL248" s="17" t="s">
        <v>162</v>
      </c>
      <c r="BM248" s="231" t="s">
        <v>534</v>
      </c>
    </row>
    <row r="249" s="1" customFormat="1">
      <c r="B249" s="38"/>
      <c r="C249" s="39"/>
      <c r="D249" s="233" t="s">
        <v>164</v>
      </c>
      <c r="E249" s="39"/>
      <c r="F249" s="234" t="s">
        <v>515</v>
      </c>
      <c r="G249" s="39"/>
      <c r="H249" s="39"/>
      <c r="I249" s="146"/>
      <c r="J249" s="39"/>
      <c r="K249" s="39"/>
      <c r="L249" s="43"/>
      <c r="M249" s="235"/>
      <c r="N249" s="83"/>
      <c r="O249" s="83"/>
      <c r="P249" s="83"/>
      <c r="Q249" s="83"/>
      <c r="R249" s="83"/>
      <c r="S249" s="83"/>
      <c r="T249" s="84"/>
      <c r="AT249" s="17" t="s">
        <v>164</v>
      </c>
      <c r="AU249" s="17" t="s">
        <v>82</v>
      </c>
    </row>
    <row r="250" s="13" customFormat="1">
      <c r="B250" s="247"/>
      <c r="C250" s="248"/>
      <c r="D250" s="233" t="s">
        <v>166</v>
      </c>
      <c r="E250" s="249" t="s">
        <v>19</v>
      </c>
      <c r="F250" s="250" t="s">
        <v>356</v>
      </c>
      <c r="G250" s="248"/>
      <c r="H250" s="249" t="s">
        <v>19</v>
      </c>
      <c r="I250" s="251"/>
      <c r="J250" s="248"/>
      <c r="K250" s="248"/>
      <c r="L250" s="252"/>
      <c r="M250" s="253"/>
      <c r="N250" s="254"/>
      <c r="O250" s="254"/>
      <c r="P250" s="254"/>
      <c r="Q250" s="254"/>
      <c r="R250" s="254"/>
      <c r="S250" s="254"/>
      <c r="T250" s="255"/>
      <c r="AT250" s="256" t="s">
        <v>166</v>
      </c>
      <c r="AU250" s="256" t="s">
        <v>82</v>
      </c>
      <c r="AV250" s="13" t="s">
        <v>80</v>
      </c>
      <c r="AW250" s="13" t="s">
        <v>33</v>
      </c>
      <c r="AX250" s="13" t="s">
        <v>72</v>
      </c>
      <c r="AY250" s="256" t="s">
        <v>153</v>
      </c>
    </row>
    <row r="251" s="12" customFormat="1">
      <c r="B251" s="236"/>
      <c r="C251" s="237"/>
      <c r="D251" s="233" t="s">
        <v>166</v>
      </c>
      <c r="E251" s="238" t="s">
        <v>19</v>
      </c>
      <c r="F251" s="239" t="s">
        <v>535</v>
      </c>
      <c r="G251" s="237"/>
      <c r="H251" s="240">
        <v>10</v>
      </c>
      <c r="I251" s="241"/>
      <c r="J251" s="237"/>
      <c r="K251" s="237"/>
      <c r="L251" s="242"/>
      <c r="M251" s="243"/>
      <c r="N251" s="244"/>
      <c r="O251" s="244"/>
      <c r="P251" s="244"/>
      <c r="Q251" s="244"/>
      <c r="R251" s="244"/>
      <c r="S251" s="244"/>
      <c r="T251" s="245"/>
      <c r="AT251" s="246" t="s">
        <v>166</v>
      </c>
      <c r="AU251" s="246" t="s">
        <v>82</v>
      </c>
      <c r="AV251" s="12" t="s">
        <v>82</v>
      </c>
      <c r="AW251" s="12" t="s">
        <v>33</v>
      </c>
      <c r="AX251" s="12" t="s">
        <v>72</v>
      </c>
      <c r="AY251" s="246" t="s">
        <v>153</v>
      </c>
    </row>
    <row r="252" s="14" customFormat="1">
      <c r="B252" s="261"/>
      <c r="C252" s="262"/>
      <c r="D252" s="233" t="s">
        <v>166</v>
      </c>
      <c r="E252" s="263" t="s">
        <v>19</v>
      </c>
      <c r="F252" s="264" t="s">
        <v>378</v>
      </c>
      <c r="G252" s="262"/>
      <c r="H252" s="265">
        <v>10</v>
      </c>
      <c r="I252" s="266"/>
      <c r="J252" s="262"/>
      <c r="K252" s="262"/>
      <c r="L252" s="267"/>
      <c r="M252" s="268"/>
      <c r="N252" s="269"/>
      <c r="O252" s="269"/>
      <c r="P252" s="269"/>
      <c r="Q252" s="269"/>
      <c r="R252" s="269"/>
      <c r="S252" s="269"/>
      <c r="T252" s="270"/>
      <c r="AT252" s="271" t="s">
        <v>166</v>
      </c>
      <c r="AU252" s="271" t="s">
        <v>82</v>
      </c>
      <c r="AV252" s="14" t="s">
        <v>162</v>
      </c>
      <c r="AW252" s="14" t="s">
        <v>33</v>
      </c>
      <c r="AX252" s="14" t="s">
        <v>80</v>
      </c>
      <c r="AY252" s="271" t="s">
        <v>153</v>
      </c>
    </row>
    <row r="253" s="1" customFormat="1" ht="21.6" customHeight="1">
      <c r="B253" s="38"/>
      <c r="C253" s="272" t="s">
        <v>417</v>
      </c>
      <c r="D253" s="272" t="s">
        <v>433</v>
      </c>
      <c r="E253" s="273" t="s">
        <v>536</v>
      </c>
      <c r="F253" s="274" t="s">
        <v>537</v>
      </c>
      <c r="G253" s="275" t="s">
        <v>180</v>
      </c>
      <c r="H253" s="276">
        <v>10.93</v>
      </c>
      <c r="I253" s="277"/>
      <c r="J253" s="278">
        <f>ROUND(I253*H253,2)</f>
        <v>0</v>
      </c>
      <c r="K253" s="274" t="s">
        <v>161</v>
      </c>
      <c r="L253" s="279"/>
      <c r="M253" s="280" t="s">
        <v>19</v>
      </c>
      <c r="N253" s="281" t="s">
        <v>43</v>
      </c>
      <c r="O253" s="83"/>
      <c r="P253" s="229">
        <f>O253*H253</f>
        <v>0</v>
      </c>
      <c r="Q253" s="229">
        <v>0.0027699999999999999</v>
      </c>
      <c r="R253" s="229">
        <f>Q253*H253</f>
        <v>0.030276099999999997</v>
      </c>
      <c r="S253" s="229">
        <v>0</v>
      </c>
      <c r="T253" s="230">
        <f>S253*H253</f>
        <v>0</v>
      </c>
      <c r="AR253" s="231" t="s">
        <v>207</v>
      </c>
      <c r="AT253" s="231" t="s">
        <v>433</v>
      </c>
      <c r="AU253" s="231" t="s">
        <v>82</v>
      </c>
      <c r="AY253" s="17" t="s">
        <v>153</v>
      </c>
      <c r="BE253" s="232">
        <f>IF(N253="základní",J253,0)</f>
        <v>0</v>
      </c>
      <c r="BF253" s="232">
        <f>IF(N253="snížená",J253,0)</f>
        <v>0</v>
      </c>
      <c r="BG253" s="232">
        <f>IF(N253="zákl. přenesená",J253,0)</f>
        <v>0</v>
      </c>
      <c r="BH253" s="232">
        <f>IF(N253="sníž. přenesená",J253,0)</f>
        <v>0</v>
      </c>
      <c r="BI253" s="232">
        <f>IF(N253="nulová",J253,0)</f>
        <v>0</v>
      </c>
      <c r="BJ253" s="17" t="s">
        <v>80</v>
      </c>
      <c r="BK253" s="232">
        <f>ROUND(I253*H253,2)</f>
        <v>0</v>
      </c>
      <c r="BL253" s="17" t="s">
        <v>162</v>
      </c>
      <c r="BM253" s="231" t="s">
        <v>538</v>
      </c>
    </row>
    <row r="254" s="12" customFormat="1">
      <c r="B254" s="236"/>
      <c r="C254" s="237"/>
      <c r="D254" s="233" t="s">
        <v>166</v>
      </c>
      <c r="E254" s="238" t="s">
        <v>19</v>
      </c>
      <c r="F254" s="239" t="s">
        <v>539</v>
      </c>
      <c r="G254" s="237"/>
      <c r="H254" s="240">
        <v>10.93</v>
      </c>
      <c r="I254" s="241"/>
      <c r="J254" s="237"/>
      <c r="K254" s="237"/>
      <c r="L254" s="242"/>
      <c r="M254" s="243"/>
      <c r="N254" s="244"/>
      <c r="O254" s="244"/>
      <c r="P254" s="244"/>
      <c r="Q254" s="244"/>
      <c r="R254" s="244"/>
      <c r="S254" s="244"/>
      <c r="T254" s="245"/>
      <c r="AT254" s="246" t="s">
        <v>166</v>
      </c>
      <c r="AU254" s="246" t="s">
        <v>82</v>
      </c>
      <c r="AV254" s="12" t="s">
        <v>82</v>
      </c>
      <c r="AW254" s="12" t="s">
        <v>33</v>
      </c>
      <c r="AX254" s="12" t="s">
        <v>72</v>
      </c>
      <c r="AY254" s="246" t="s">
        <v>153</v>
      </c>
    </row>
    <row r="255" s="1" customFormat="1" ht="32.4" customHeight="1">
      <c r="B255" s="38"/>
      <c r="C255" s="220" t="s">
        <v>540</v>
      </c>
      <c r="D255" s="220" t="s">
        <v>157</v>
      </c>
      <c r="E255" s="221" t="s">
        <v>541</v>
      </c>
      <c r="F255" s="222" t="s">
        <v>542</v>
      </c>
      <c r="G255" s="223" t="s">
        <v>180</v>
      </c>
      <c r="H255" s="224">
        <v>115</v>
      </c>
      <c r="I255" s="225"/>
      <c r="J255" s="226">
        <f>ROUND(I255*H255,2)</f>
        <v>0</v>
      </c>
      <c r="K255" s="222" t="s">
        <v>161</v>
      </c>
      <c r="L255" s="43"/>
      <c r="M255" s="227" t="s">
        <v>19</v>
      </c>
      <c r="N255" s="228" t="s">
        <v>43</v>
      </c>
      <c r="O255" s="83"/>
      <c r="P255" s="229">
        <f>O255*H255</f>
        <v>0</v>
      </c>
      <c r="Q255" s="229">
        <v>2.0000000000000002E-05</v>
      </c>
      <c r="R255" s="229">
        <f>Q255*H255</f>
        <v>0.0023000000000000004</v>
      </c>
      <c r="S255" s="229">
        <v>0</v>
      </c>
      <c r="T255" s="230">
        <f>S255*H255</f>
        <v>0</v>
      </c>
      <c r="AR255" s="231" t="s">
        <v>162</v>
      </c>
      <c r="AT255" s="231" t="s">
        <v>157</v>
      </c>
      <c r="AU255" s="231" t="s">
        <v>82</v>
      </c>
      <c r="AY255" s="17" t="s">
        <v>153</v>
      </c>
      <c r="BE255" s="232">
        <f>IF(N255="základní",J255,0)</f>
        <v>0</v>
      </c>
      <c r="BF255" s="232">
        <f>IF(N255="snížená",J255,0)</f>
        <v>0</v>
      </c>
      <c r="BG255" s="232">
        <f>IF(N255="zákl. přenesená",J255,0)</f>
        <v>0</v>
      </c>
      <c r="BH255" s="232">
        <f>IF(N255="sníž. přenesená",J255,0)</f>
        <v>0</v>
      </c>
      <c r="BI255" s="232">
        <f>IF(N255="nulová",J255,0)</f>
        <v>0</v>
      </c>
      <c r="BJ255" s="17" t="s">
        <v>80</v>
      </c>
      <c r="BK255" s="232">
        <f>ROUND(I255*H255,2)</f>
        <v>0</v>
      </c>
      <c r="BL255" s="17" t="s">
        <v>162</v>
      </c>
      <c r="BM255" s="231" t="s">
        <v>543</v>
      </c>
    </row>
    <row r="256" s="1" customFormat="1">
      <c r="B256" s="38"/>
      <c r="C256" s="39"/>
      <c r="D256" s="233" t="s">
        <v>164</v>
      </c>
      <c r="E256" s="39"/>
      <c r="F256" s="234" t="s">
        <v>515</v>
      </c>
      <c r="G256" s="39"/>
      <c r="H256" s="39"/>
      <c r="I256" s="146"/>
      <c r="J256" s="39"/>
      <c r="K256" s="39"/>
      <c r="L256" s="43"/>
      <c r="M256" s="235"/>
      <c r="N256" s="83"/>
      <c r="O256" s="83"/>
      <c r="P256" s="83"/>
      <c r="Q256" s="83"/>
      <c r="R256" s="83"/>
      <c r="S256" s="83"/>
      <c r="T256" s="84"/>
      <c r="AT256" s="17" t="s">
        <v>164</v>
      </c>
      <c r="AU256" s="17" t="s">
        <v>82</v>
      </c>
    </row>
    <row r="257" s="13" customFormat="1">
      <c r="B257" s="247"/>
      <c r="C257" s="248"/>
      <c r="D257" s="233" t="s">
        <v>166</v>
      </c>
      <c r="E257" s="249" t="s">
        <v>19</v>
      </c>
      <c r="F257" s="250" t="s">
        <v>356</v>
      </c>
      <c r="G257" s="248"/>
      <c r="H257" s="249" t="s">
        <v>19</v>
      </c>
      <c r="I257" s="251"/>
      <c r="J257" s="248"/>
      <c r="K257" s="248"/>
      <c r="L257" s="252"/>
      <c r="M257" s="253"/>
      <c r="N257" s="254"/>
      <c r="O257" s="254"/>
      <c r="P257" s="254"/>
      <c r="Q257" s="254"/>
      <c r="R257" s="254"/>
      <c r="S257" s="254"/>
      <c r="T257" s="255"/>
      <c r="AT257" s="256" t="s">
        <v>166</v>
      </c>
      <c r="AU257" s="256" t="s">
        <v>82</v>
      </c>
      <c r="AV257" s="13" t="s">
        <v>80</v>
      </c>
      <c r="AW257" s="13" t="s">
        <v>33</v>
      </c>
      <c r="AX257" s="13" t="s">
        <v>72</v>
      </c>
      <c r="AY257" s="256" t="s">
        <v>153</v>
      </c>
    </row>
    <row r="258" s="12" customFormat="1">
      <c r="B258" s="236"/>
      <c r="C258" s="237"/>
      <c r="D258" s="233" t="s">
        <v>166</v>
      </c>
      <c r="E258" s="238" t="s">
        <v>19</v>
      </c>
      <c r="F258" s="239" t="s">
        <v>544</v>
      </c>
      <c r="G258" s="237"/>
      <c r="H258" s="240">
        <v>115</v>
      </c>
      <c r="I258" s="241"/>
      <c r="J258" s="237"/>
      <c r="K258" s="237"/>
      <c r="L258" s="242"/>
      <c r="M258" s="243"/>
      <c r="N258" s="244"/>
      <c r="O258" s="244"/>
      <c r="P258" s="244"/>
      <c r="Q258" s="244"/>
      <c r="R258" s="244"/>
      <c r="S258" s="244"/>
      <c r="T258" s="245"/>
      <c r="AT258" s="246" t="s">
        <v>166</v>
      </c>
      <c r="AU258" s="246" t="s">
        <v>82</v>
      </c>
      <c r="AV258" s="12" t="s">
        <v>82</v>
      </c>
      <c r="AW258" s="12" t="s">
        <v>33</v>
      </c>
      <c r="AX258" s="12" t="s">
        <v>72</v>
      </c>
      <c r="AY258" s="246" t="s">
        <v>153</v>
      </c>
    </row>
    <row r="259" s="1" customFormat="1" ht="21.6" customHeight="1">
      <c r="B259" s="38"/>
      <c r="C259" s="272" t="s">
        <v>545</v>
      </c>
      <c r="D259" s="272" t="s">
        <v>433</v>
      </c>
      <c r="E259" s="273" t="s">
        <v>546</v>
      </c>
      <c r="F259" s="274" t="s">
        <v>547</v>
      </c>
      <c r="G259" s="275" t="s">
        <v>180</v>
      </c>
      <c r="H259" s="276">
        <v>125.69499999999999</v>
      </c>
      <c r="I259" s="277"/>
      <c r="J259" s="278">
        <f>ROUND(I259*H259,2)</f>
        <v>0</v>
      </c>
      <c r="K259" s="274" t="s">
        <v>161</v>
      </c>
      <c r="L259" s="279"/>
      <c r="M259" s="280" t="s">
        <v>19</v>
      </c>
      <c r="N259" s="281" t="s">
        <v>43</v>
      </c>
      <c r="O259" s="83"/>
      <c r="P259" s="229">
        <f>O259*H259</f>
        <v>0</v>
      </c>
      <c r="Q259" s="229">
        <v>0.0051200000000000004</v>
      </c>
      <c r="R259" s="229">
        <f>Q259*H259</f>
        <v>0.64355839999999997</v>
      </c>
      <c r="S259" s="229">
        <v>0</v>
      </c>
      <c r="T259" s="230">
        <f>S259*H259</f>
        <v>0</v>
      </c>
      <c r="AR259" s="231" t="s">
        <v>207</v>
      </c>
      <c r="AT259" s="231" t="s">
        <v>433</v>
      </c>
      <c r="AU259" s="231" t="s">
        <v>82</v>
      </c>
      <c r="AY259" s="17" t="s">
        <v>153</v>
      </c>
      <c r="BE259" s="232">
        <f>IF(N259="základní",J259,0)</f>
        <v>0</v>
      </c>
      <c r="BF259" s="232">
        <f>IF(N259="snížená",J259,0)</f>
        <v>0</v>
      </c>
      <c r="BG259" s="232">
        <f>IF(N259="zákl. přenesená",J259,0)</f>
        <v>0</v>
      </c>
      <c r="BH259" s="232">
        <f>IF(N259="sníž. přenesená",J259,0)</f>
        <v>0</v>
      </c>
      <c r="BI259" s="232">
        <f>IF(N259="nulová",J259,0)</f>
        <v>0</v>
      </c>
      <c r="BJ259" s="17" t="s">
        <v>80</v>
      </c>
      <c r="BK259" s="232">
        <f>ROUND(I259*H259,2)</f>
        <v>0</v>
      </c>
      <c r="BL259" s="17" t="s">
        <v>162</v>
      </c>
      <c r="BM259" s="231" t="s">
        <v>548</v>
      </c>
    </row>
    <row r="260" s="12" customFormat="1">
      <c r="B260" s="236"/>
      <c r="C260" s="237"/>
      <c r="D260" s="233" t="s">
        <v>166</v>
      </c>
      <c r="E260" s="238" t="s">
        <v>19</v>
      </c>
      <c r="F260" s="239" t="s">
        <v>549</v>
      </c>
      <c r="G260" s="237"/>
      <c r="H260" s="240">
        <v>125.69499999999999</v>
      </c>
      <c r="I260" s="241"/>
      <c r="J260" s="237"/>
      <c r="K260" s="237"/>
      <c r="L260" s="242"/>
      <c r="M260" s="243"/>
      <c r="N260" s="244"/>
      <c r="O260" s="244"/>
      <c r="P260" s="244"/>
      <c r="Q260" s="244"/>
      <c r="R260" s="244"/>
      <c r="S260" s="244"/>
      <c r="T260" s="245"/>
      <c r="AT260" s="246" t="s">
        <v>166</v>
      </c>
      <c r="AU260" s="246" t="s">
        <v>82</v>
      </c>
      <c r="AV260" s="12" t="s">
        <v>82</v>
      </c>
      <c r="AW260" s="12" t="s">
        <v>33</v>
      </c>
      <c r="AX260" s="12" t="s">
        <v>72</v>
      </c>
      <c r="AY260" s="246" t="s">
        <v>153</v>
      </c>
    </row>
    <row r="261" s="1" customFormat="1" ht="32.4" customHeight="1">
      <c r="B261" s="38"/>
      <c r="C261" s="220" t="s">
        <v>550</v>
      </c>
      <c r="D261" s="220" t="s">
        <v>157</v>
      </c>
      <c r="E261" s="221" t="s">
        <v>551</v>
      </c>
      <c r="F261" s="222" t="s">
        <v>552</v>
      </c>
      <c r="G261" s="223" t="s">
        <v>263</v>
      </c>
      <c r="H261" s="224">
        <v>1</v>
      </c>
      <c r="I261" s="225"/>
      <c r="J261" s="226">
        <f>ROUND(I261*H261,2)</f>
        <v>0</v>
      </c>
      <c r="K261" s="222" t="s">
        <v>161</v>
      </c>
      <c r="L261" s="43"/>
      <c r="M261" s="227" t="s">
        <v>19</v>
      </c>
      <c r="N261" s="228" t="s">
        <v>43</v>
      </c>
      <c r="O261" s="83"/>
      <c r="P261" s="229">
        <f>O261*H261</f>
        <v>0</v>
      </c>
      <c r="Q261" s="229">
        <v>0.00010000000000000001</v>
      </c>
      <c r="R261" s="229">
        <f>Q261*H261</f>
        <v>0.00010000000000000001</v>
      </c>
      <c r="S261" s="229">
        <v>0</v>
      </c>
      <c r="T261" s="230">
        <f>S261*H261</f>
        <v>0</v>
      </c>
      <c r="AR261" s="231" t="s">
        <v>162</v>
      </c>
      <c r="AT261" s="231" t="s">
        <v>157</v>
      </c>
      <c r="AU261" s="231" t="s">
        <v>82</v>
      </c>
      <c r="AY261" s="17" t="s">
        <v>153</v>
      </c>
      <c r="BE261" s="232">
        <f>IF(N261="základní",J261,0)</f>
        <v>0</v>
      </c>
      <c r="BF261" s="232">
        <f>IF(N261="snížená",J261,0)</f>
        <v>0</v>
      </c>
      <c r="BG261" s="232">
        <f>IF(N261="zákl. přenesená",J261,0)</f>
        <v>0</v>
      </c>
      <c r="BH261" s="232">
        <f>IF(N261="sníž. přenesená",J261,0)</f>
        <v>0</v>
      </c>
      <c r="BI261" s="232">
        <f>IF(N261="nulová",J261,0)</f>
        <v>0</v>
      </c>
      <c r="BJ261" s="17" t="s">
        <v>80</v>
      </c>
      <c r="BK261" s="232">
        <f>ROUND(I261*H261,2)</f>
        <v>0</v>
      </c>
      <c r="BL261" s="17" t="s">
        <v>162</v>
      </c>
      <c r="BM261" s="231" t="s">
        <v>553</v>
      </c>
    </row>
    <row r="262" s="1" customFormat="1">
      <c r="B262" s="38"/>
      <c r="C262" s="39"/>
      <c r="D262" s="233" t="s">
        <v>164</v>
      </c>
      <c r="E262" s="39"/>
      <c r="F262" s="234" t="s">
        <v>554</v>
      </c>
      <c r="G262" s="39"/>
      <c r="H262" s="39"/>
      <c r="I262" s="146"/>
      <c r="J262" s="39"/>
      <c r="K262" s="39"/>
      <c r="L262" s="43"/>
      <c r="M262" s="235"/>
      <c r="N262" s="83"/>
      <c r="O262" s="83"/>
      <c r="P262" s="83"/>
      <c r="Q262" s="83"/>
      <c r="R262" s="83"/>
      <c r="S262" s="83"/>
      <c r="T262" s="84"/>
      <c r="AT262" s="17" t="s">
        <v>164</v>
      </c>
      <c r="AU262" s="17" t="s">
        <v>82</v>
      </c>
    </row>
    <row r="263" s="13" customFormat="1">
      <c r="B263" s="247"/>
      <c r="C263" s="248"/>
      <c r="D263" s="233" t="s">
        <v>166</v>
      </c>
      <c r="E263" s="249" t="s">
        <v>19</v>
      </c>
      <c r="F263" s="250" t="s">
        <v>356</v>
      </c>
      <c r="G263" s="248"/>
      <c r="H263" s="249" t="s">
        <v>19</v>
      </c>
      <c r="I263" s="251"/>
      <c r="J263" s="248"/>
      <c r="K263" s="248"/>
      <c r="L263" s="252"/>
      <c r="M263" s="253"/>
      <c r="N263" s="254"/>
      <c r="O263" s="254"/>
      <c r="P263" s="254"/>
      <c r="Q263" s="254"/>
      <c r="R263" s="254"/>
      <c r="S263" s="254"/>
      <c r="T263" s="255"/>
      <c r="AT263" s="256" t="s">
        <v>166</v>
      </c>
      <c r="AU263" s="256" t="s">
        <v>82</v>
      </c>
      <c r="AV263" s="13" t="s">
        <v>80</v>
      </c>
      <c r="AW263" s="13" t="s">
        <v>33</v>
      </c>
      <c r="AX263" s="13" t="s">
        <v>72</v>
      </c>
      <c r="AY263" s="256" t="s">
        <v>153</v>
      </c>
    </row>
    <row r="264" s="12" customFormat="1">
      <c r="B264" s="236"/>
      <c r="C264" s="237"/>
      <c r="D264" s="233" t="s">
        <v>166</v>
      </c>
      <c r="E264" s="238" t="s">
        <v>19</v>
      </c>
      <c r="F264" s="239" t="s">
        <v>80</v>
      </c>
      <c r="G264" s="237"/>
      <c r="H264" s="240">
        <v>1</v>
      </c>
      <c r="I264" s="241"/>
      <c r="J264" s="237"/>
      <c r="K264" s="237"/>
      <c r="L264" s="242"/>
      <c r="M264" s="243"/>
      <c r="N264" s="244"/>
      <c r="O264" s="244"/>
      <c r="P264" s="244"/>
      <c r="Q264" s="244"/>
      <c r="R264" s="244"/>
      <c r="S264" s="244"/>
      <c r="T264" s="245"/>
      <c r="AT264" s="246" t="s">
        <v>166</v>
      </c>
      <c r="AU264" s="246" t="s">
        <v>82</v>
      </c>
      <c r="AV264" s="12" t="s">
        <v>82</v>
      </c>
      <c r="AW264" s="12" t="s">
        <v>33</v>
      </c>
      <c r="AX264" s="12" t="s">
        <v>72</v>
      </c>
      <c r="AY264" s="246" t="s">
        <v>153</v>
      </c>
    </row>
    <row r="265" s="1" customFormat="1" ht="21.6" customHeight="1">
      <c r="B265" s="38"/>
      <c r="C265" s="272" t="s">
        <v>555</v>
      </c>
      <c r="D265" s="272" t="s">
        <v>433</v>
      </c>
      <c r="E265" s="273" t="s">
        <v>556</v>
      </c>
      <c r="F265" s="274" t="s">
        <v>557</v>
      </c>
      <c r="G265" s="275" t="s">
        <v>263</v>
      </c>
      <c r="H265" s="276">
        <v>1.0149999999999999</v>
      </c>
      <c r="I265" s="277"/>
      <c r="J265" s="278">
        <f>ROUND(I265*H265,2)</f>
        <v>0</v>
      </c>
      <c r="K265" s="274" t="s">
        <v>161</v>
      </c>
      <c r="L265" s="279"/>
      <c r="M265" s="280" t="s">
        <v>19</v>
      </c>
      <c r="N265" s="281" t="s">
        <v>43</v>
      </c>
      <c r="O265" s="83"/>
      <c r="P265" s="229">
        <f>O265*H265</f>
        <v>0</v>
      </c>
      <c r="Q265" s="229">
        <v>0.00123</v>
      </c>
      <c r="R265" s="229">
        <f>Q265*H265</f>
        <v>0.0012484499999999999</v>
      </c>
      <c r="S265" s="229">
        <v>0</v>
      </c>
      <c r="T265" s="230">
        <f>S265*H265</f>
        <v>0</v>
      </c>
      <c r="AR265" s="231" t="s">
        <v>207</v>
      </c>
      <c r="AT265" s="231" t="s">
        <v>433</v>
      </c>
      <c r="AU265" s="231" t="s">
        <v>82</v>
      </c>
      <c r="AY265" s="17" t="s">
        <v>153</v>
      </c>
      <c r="BE265" s="232">
        <f>IF(N265="základní",J265,0)</f>
        <v>0</v>
      </c>
      <c r="BF265" s="232">
        <f>IF(N265="snížená",J265,0)</f>
        <v>0</v>
      </c>
      <c r="BG265" s="232">
        <f>IF(N265="zákl. přenesená",J265,0)</f>
        <v>0</v>
      </c>
      <c r="BH265" s="232">
        <f>IF(N265="sníž. přenesená",J265,0)</f>
        <v>0</v>
      </c>
      <c r="BI265" s="232">
        <f>IF(N265="nulová",J265,0)</f>
        <v>0</v>
      </c>
      <c r="BJ265" s="17" t="s">
        <v>80</v>
      </c>
      <c r="BK265" s="232">
        <f>ROUND(I265*H265,2)</f>
        <v>0</v>
      </c>
      <c r="BL265" s="17" t="s">
        <v>162</v>
      </c>
      <c r="BM265" s="231" t="s">
        <v>558</v>
      </c>
    </row>
    <row r="266" s="13" customFormat="1">
      <c r="B266" s="247"/>
      <c r="C266" s="248"/>
      <c r="D266" s="233" t="s">
        <v>166</v>
      </c>
      <c r="E266" s="249" t="s">
        <v>19</v>
      </c>
      <c r="F266" s="250" t="s">
        <v>559</v>
      </c>
      <c r="G266" s="248"/>
      <c r="H266" s="249" t="s">
        <v>19</v>
      </c>
      <c r="I266" s="251"/>
      <c r="J266" s="248"/>
      <c r="K266" s="248"/>
      <c r="L266" s="252"/>
      <c r="M266" s="253"/>
      <c r="N266" s="254"/>
      <c r="O266" s="254"/>
      <c r="P266" s="254"/>
      <c r="Q266" s="254"/>
      <c r="R266" s="254"/>
      <c r="S266" s="254"/>
      <c r="T266" s="255"/>
      <c r="AT266" s="256" t="s">
        <v>166</v>
      </c>
      <c r="AU266" s="256" t="s">
        <v>82</v>
      </c>
      <c r="AV266" s="13" t="s">
        <v>80</v>
      </c>
      <c r="AW266" s="13" t="s">
        <v>33</v>
      </c>
      <c r="AX266" s="13" t="s">
        <v>72</v>
      </c>
      <c r="AY266" s="256" t="s">
        <v>153</v>
      </c>
    </row>
    <row r="267" s="12" customFormat="1">
      <c r="B267" s="236"/>
      <c r="C267" s="237"/>
      <c r="D267" s="233" t="s">
        <v>166</v>
      </c>
      <c r="E267" s="238" t="s">
        <v>19</v>
      </c>
      <c r="F267" s="239" t="s">
        <v>560</v>
      </c>
      <c r="G267" s="237"/>
      <c r="H267" s="240">
        <v>1.0149999999999999</v>
      </c>
      <c r="I267" s="241"/>
      <c r="J267" s="237"/>
      <c r="K267" s="237"/>
      <c r="L267" s="242"/>
      <c r="M267" s="243"/>
      <c r="N267" s="244"/>
      <c r="O267" s="244"/>
      <c r="P267" s="244"/>
      <c r="Q267" s="244"/>
      <c r="R267" s="244"/>
      <c r="S267" s="244"/>
      <c r="T267" s="245"/>
      <c r="AT267" s="246" t="s">
        <v>166</v>
      </c>
      <c r="AU267" s="246" t="s">
        <v>82</v>
      </c>
      <c r="AV267" s="12" t="s">
        <v>82</v>
      </c>
      <c r="AW267" s="12" t="s">
        <v>33</v>
      </c>
      <c r="AX267" s="12" t="s">
        <v>72</v>
      </c>
      <c r="AY267" s="246" t="s">
        <v>153</v>
      </c>
    </row>
    <row r="268" s="1" customFormat="1" ht="32.4" customHeight="1">
      <c r="B268" s="38"/>
      <c r="C268" s="220" t="s">
        <v>561</v>
      </c>
      <c r="D268" s="220" t="s">
        <v>157</v>
      </c>
      <c r="E268" s="221" t="s">
        <v>562</v>
      </c>
      <c r="F268" s="222" t="s">
        <v>563</v>
      </c>
      <c r="G268" s="223" t="s">
        <v>263</v>
      </c>
      <c r="H268" s="224">
        <v>5</v>
      </c>
      <c r="I268" s="225"/>
      <c r="J268" s="226">
        <f>ROUND(I268*H268,2)</f>
        <v>0</v>
      </c>
      <c r="K268" s="222" t="s">
        <v>161</v>
      </c>
      <c r="L268" s="43"/>
      <c r="M268" s="227" t="s">
        <v>19</v>
      </c>
      <c r="N268" s="228" t="s">
        <v>43</v>
      </c>
      <c r="O268" s="83"/>
      <c r="P268" s="229">
        <f>O268*H268</f>
        <v>0</v>
      </c>
      <c r="Q268" s="229">
        <v>0</v>
      </c>
      <c r="R268" s="229">
        <f>Q268*H268</f>
        <v>0</v>
      </c>
      <c r="S268" s="229">
        <v>0</v>
      </c>
      <c r="T268" s="230">
        <f>S268*H268</f>
        <v>0</v>
      </c>
      <c r="AR268" s="231" t="s">
        <v>162</v>
      </c>
      <c r="AT268" s="231" t="s">
        <v>157</v>
      </c>
      <c r="AU268" s="231" t="s">
        <v>82</v>
      </c>
      <c r="AY268" s="17" t="s">
        <v>153</v>
      </c>
      <c r="BE268" s="232">
        <f>IF(N268="základní",J268,0)</f>
        <v>0</v>
      </c>
      <c r="BF268" s="232">
        <f>IF(N268="snížená",J268,0)</f>
        <v>0</v>
      </c>
      <c r="BG268" s="232">
        <f>IF(N268="zákl. přenesená",J268,0)</f>
        <v>0</v>
      </c>
      <c r="BH268" s="232">
        <f>IF(N268="sníž. přenesená",J268,0)</f>
        <v>0</v>
      </c>
      <c r="BI268" s="232">
        <f>IF(N268="nulová",J268,0)</f>
        <v>0</v>
      </c>
      <c r="BJ268" s="17" t="s">
        <v>80</v>
      </c>
      <c r="BK268" s="232">
        <f>ROUND(I268*H268,2)</f>
        <v>0</v>
      </c>
      <c r="BL268" s="17" t="s">
        <v>162</v>
      </c>
      <c r="BM268" s="231" t="s">
        <v>564</v>
      </c>
    </row>
    <row r="269" s="1" customFormat="1">
      <c r="B269" s="38"/>
      <c r="C269" s="39"/>
      <c r="D269" s="233" t="s">
        <v>164</v>
      </c>
      <c r="E269" s="39"/>
      <c r="F269" s="234" t="s">
        <v>554</v>
      </c>
      <c r="G269" s="39"/>
      <c r="H269" s="39"/>
      <c r="I269" s="146"/>
      <c r="J269" s="39"/>
      <c r="K269" s="39"/>
      <c r="L269" s="43"/>
      <c r="M269" s="235"/>
      <c r="N269" s="83"/>
      <c r="O269" s="83"/>
      <c r="P269" s="83"/>
      <c r="Q269" s="83"/>
      <c r="R269" s="83"/>
      <c r="S269" s="83"/>
      <c r="T269" s="84"/>
      <c r="AT269" s="17" t="s">
        <v>164</v>
      </c>
      <c r="AU269" s="17" t="s">
        <v>82</v>
      </c>
    </row>
    <row r="270" s="1" customFormat="1">
      <c r="B270" s="38"/>
      <c r="C270" s="39"/>
      <c r="D270" s="233" t="s">
        <v>266</v>
      </c>
      <c r="E270" s="39"/>
      <c r="F270" s="234" t="s">
        <v>565</v>
      </c>
      <c r="G270" s="39"/>
      <c r="H270" s="39"/>
      <c r="I270" s="146"/>
      <c r="J270" s="39"/>
      <c r="K270" s="39"/>
      <c r="L270" s="43"/>
      <c r="M270" s="235"/>
      <c r="N270" s="83"/>
      <c r="O270" s="83"/>
      <c r="P270" s="83"/>
      <c r="Q270" s="83"/>
      <c r="R270" s="83"/>
      <c r="S270" s="83"/>
      <c r="T270" s="84"/>
      <c r="AT270" s="17" t="s">
        <v>266</v>
      </c>
      <c r="AU270" s="17" t="s">
        <v>82</v>
      </c>
    </row>
    <row r="271" s="13" customFormat="1">
      <c r="B271" s="247"/>
      <c r="C271" s="248"/>
      <c r="D271" s="233" t="s">
        <v>166</v>
      </c>
      <c r="E271" s="249" t="s">
        <v>19</v>
      </c>
      <c r="F271" s="250" t="s">
        <v>356</v>
      </c>
      <c r="G271" s="248"/>
      <c r="H271" s="249" t="s">
        <v>19</v>
      </c>
      <c r="I271" s="251"/>
      <c r="J271" s="248"/>
      <c r="K271" s="248"/>
      <c r="L271" s="252"/>
      <c r="M271" s="253"/>
      <c r="N271" s="254"/>
      <c r="O271" s="254"/>
      <c r="P271" s="254"/>
      <c r="Q271" s="254"/>
      <c r="R271" s="254"/>
      <c r="S271" s="254"/>
      <c r="T271" s="255"/>
      <c r="AT271" s="256" t="s">
        <v>166</v>
      </c>
      <c r="AU271" s="256" t="s">
        <v>82</v>
      </c>
      <c r="AV271" s="13" t="s">
        <v>80</v>
      </c>
      <c r="AW271" s="13" t="s">
        <v>33</v>
      </c>
      <c r="AX271" s="13" t="s">
        <v>72</v>
      </c>
      <c r="AY271" s="256" t="s">
        <v>153</v>
      </c>
    </row>
    <row r="272" s="12" customFormat="1">
      <c r="B272" s="236"/>
      <c r="C272" s="237"/>
      <c r="D272" s="233" t="s">
        <v>166</v>
      </c>
      <c r="E272" s="238" t="s">
        <v>19</v>
      </c>
      <c r="F272" s="239" t="s">
        <v>566</v>
      </c>
      <c r="G272" s="237"/>
      <c r="H272" s="240">
        <v>5</v>
      </c>
      <c r="I272" s="241"/>
      <c r="J272" s="237"/>
      <c r="K272" s="237"/>
      <c r="L272" s="242"/>
      <c r="M272" s="243"/>
      <c r="N272" s="244"/>
      <c r="O272" s="244"/>
      <c r="P272" s="244"/>
      <c r="Q272" s="244"/>
      <c r="R272" s="244"/>
      <c r="S272" s="244"/>
      <c r="T272" s="245"/>
      <c r="AT272" s="246" t="s">
        <v>166</v>
      </c>
      <c r="AU272" s="246" t="s">
        <v>82</v>
      </c>
      <c r="AV272" s="12" t="s">
        <v>82</v>
      </c>
      <c r="AW272" s="12" t="s">
        <v>33</v>
      </c>
      <c r="AX272" s="12" t="s">
        <v>72</v>
      </c>
      <c r="AY272" s="246" t="s">
        <v>153</v>
      </c>
    </row>
    <row r="273" s="1" customFormat="1" ht="21.6" customHeight="1">
      <c r="B273" s="38"/>
      <c r="C273" s="272" t="s">
        <v>567</v>
      </c>
      <c r="D273" s="272" t="s">
        <v>433</v>
      </c>
      <c r="E273" s="273" t="s">
        <v>568</v>
      </c>
      <c r="F273" s="274" t="s">
        <v>569</v>
      </c>
      <c r="G273" s="275" t="s">
        <v>263</v>
      </c>
      <c r="H273" s="276">
        <v>5.0750000000000002</v>
      </c>
      <c r="I273" s="277"/>
      <c r="J273" s="278">
        <f>ROUND(I273*H273,2)</f>
        <v>0</v>
      </c>
      <c r="K273" s="274" t="s">
        <v>161</v>
      </c>
      <c r="L273" s="279"/>
      <c r="M273" s="280" t="s">
        <v>19</v>
      </c>
      <c r="N273" s="281" t="s">
        <v>43</v>
      </c>
      <c r="O273" s="83"/>
      <c r="P273" s="229">
        <f>O273*H273</f>
        <v>0</v>
      </c>
      <c r="Q273" s="229">
        <v>0.0071799999999999998</v>
      </c>
      <c r="R273" s="229">
        <f>Q273*H273</f>
        <v>0.036438499999999999</v>
      </c>
      <c r="S273" s="229">
        <v>0</v>
      </c>
      <c r="T273" s="230">
        <f>S273*H273</f>
        <v>0</v>
      </c>
      <c r="AR273" s="231" t="s">
        <v>207</v>
      </c>
      <c r="AT273" s="231" t="s">
        <v>433</v>
      </c>
      <c r="AU273" s="231" t="s">
        <v>82</v>
      </c>
      <c r="AY273" s="17" t="s">
        <v>153</v>
      </c>
      <c r="BE273" s="232">
        <f>IF(N273="základní",J273,0)</f>
        <v>0</v>
      </c>
      <c r="BF273" s="232">
        <f>IF(N273="snížená",J273,0)</f>
        <v>0</v>
      </c>
      <c r="BG273" s="232">
        <f>IF(N273="zákl. přenesená",J273,0)</f>
        <v>0</v>
      </c>
      <c r="BH273" s="232">
        <f>IF(N273="sníž. přenesená",J273,0)</f>
        <v>0</v>
      </c>
      <c r="BI273" s="232">
        <f>IF(N273="nulová",J273,0)</f>
        <v>0</v>
      </c>
      <c r="BJ273" s="17" t="s">
        <v>80</v>
      </c>
      <c r="BK273" s="232">
        <f>ROUND(I273*H273,2)</f>
        <v>0</v>
      </c>
      <c r="BL273" s="17" t="s">
        <v>162</v>
      </c>
      <c r="BM273" s="231" t="s">
        <v>570</v>
      </c>
    </row>
    <row r="274" s="1" customFormat="1">
      <c r="B274" s="38"/>
      <c r="C274" s="39"/>
      <c r="D274" s="233" t="s">
        <v>266</v>
      </c>
      <c r="E274" s="39"/>
      <c r="F274" s="234" t="s">
        <v>571</v>
      </c>
      <c r="G274" s="39"/>
      <c r="H274" s="39"/>
      <c r="I274" s="146"/>
      <c r="J274" s="39"/>
      <c r="K274" s="39"/>
      <c r="L274" s="43"/>
      <c r="M274" s="235"/>
      <c r="N274" s="83"/>
      <c r="O274" s="83"/>
      <c r="P274" s="83"/>
      <c r="Q274" s="83"/>
      <c r="R274" s="83"/>
      <c r="S274" s="83"/>
      <c r="T274" s="84"/>
      <c r="AT274" s="17" t="s">
        <v>266</v>
      </c>
      <c r="AU274" s="17" t="s">
        <v>82</v>
      </c>
    </row>
    <row r="275" s="13" customFormat="1">
      <c r="B275" s="247"/>
      <c r="C275" s="248"/>
      <c r="D275" s="233" t="s">
        <v>166</v>
      </c>
      <c r="E275" s="249" t="s">
        <v>19</v>
      </c>
      <c r="F275" s="250" t="s">
        <v>356</v>
      </c>
      <c r="G275" s="248"/>
      <c r="H275" s="249" t="s">
        <v>19</v>
      </c>
      <c r="I275" s="251"/>
      <c r="J275" s="248"/>
      <c r="K275" s="248"/>
      <c r="L275" s="252"/>
      <c r="M275" s="253"/>
      <c r="N275" s="254"/>
      <c r="O275" s="254"/>
      <c r="P275" s="254"/>
      <c r="Q275" s="254"/>
      <c r="R275" s="254"/>
      <c r="S275" s="254"/>
      <c r="T275" s="255"/>
      <c r="AT275" s="256" t="s">
        <v>166</v>
      </c>
      <c r="AU275" s="256" t="s">
        <v>82</v>
      </c>
      <c r="AV275" s="13" t="s">
        <v>80</v>
      </c>
      <c r="AW275" s="13" t="s">
        <v>33</v>
      </c>
      <c r="AX275" s="13" t="s">
        <v>72</v>
      </c>
      <c r="AY275" s="256" t="s">
        <v>153</v>
      </c>
    </row>
    <row r="276" s="12" customFormat="1">
      <c r="B276" s="236"/>
      <c r="C276" s="237"/>
      <c r="D276" s="233" t="s">
        <v>166</v>
      </c>
      <c r="E276" s="238" t="s">
        <v>19</v>
      </c>
      <c r="F276" s="239" t="s">
        <v>572</v>
      </c>
      <c r="G276" s="237"/>
      <c r="H276" s="240">
        <v>5.0750000000000002</v>
      </c>
      <c r="I276" s="241"/>
      <c r="J276" s="237"/>
      <c r="K276" s="237"/>
      <c r="L276" s="242"/>
      <c r="M276" s="243"/>
      <c r="N276" s="244"/>
      <c r="O276" s="244"/>
      <c r="P276" s="244"/>
      <c r="Q276" s="244"/>
      <c r="R276" s="244"/>
      <c r="S276" s="244"/>
      <c r="T276" s="245"/>
      <c r="AT276" s="246" t="s">
        <v>166</v>
      </c>
      <c r="AU276" s="246" t="s">
        <v>82</v>
      </c>
      <c r="AV276" s="12" t="s">
        <v>82</v>
      </c>
      <c r="AW276" s="12" t="s">
        <v>33</v>
      </c>
      <c r="AX276" s="12" t="s">
        <v>72</v>
      </c>
      <c r="AY276" s="246" t="s">
        <v>153</v>
      </c>
    </row>
    <row r="277" s="1" customFormat="1" ht="43.2" customHeight="1">
      <c r="B277" s="38"/>
      <c r="C277" s="220" t="s">
        <v>573</v>
      </c>
      <c r="D277" s="220" t="s">
        <v>157</v>
      </c>
      <c r="E277" s="221" t="s">
        <v>574</v>
      </c>
      <c r="F277" s="222" t="s">
        <v>575</v>
      </c>
      <c r="G277" s="223" t="s">
        <v>263</v>
      </c>
      <c r="H277" s="224">
        <v>22</v>
      </c>
      <c r="I277" s="225"/>
      <c r="J277" s="226">
        <f>ROUND(I277*H277,2)</f>
        <v>0</v>
      </c>
      <c r="K277" s="222" t="s">
        <v>161</v>
      </c>
      <c r="L277" s="43"/>
      <c r="M277" s="227" t="s">
        <v>19</v>
      </c>
      <c r="N277" s="228" t="s">
        <v>43</v>
      </c>
      <c r="O277" s="83"/>
      <c r="P277" s="229">
        <f>O277*H277</f>
        <v>0</v>
      </c>
      <c r="Q277" s="229">
        <v>0</v>
      </c>
      <c r="R277" s="229">
        <f>Q277*H277</f>
        <v>0</v>
      </c>
      <c r="S277" s="229">
        <v>0</v>
      </c>
      <c r="T277" s="230">
        <f>S277*H277</f>
        <v>0</v>
      </c>
      <c r="AR277" s="231" t="s">
        <v>162</v>
      </c>
      <c r="AT277" s="231" t="s">
        <v>157</v>
      </c>
      <c r="AU277" s="231" t="s">
        <v>82</v>
      </c>
      <c r="AY277" s="17" t="s">
        <v>153</v>
      </c>
      <c r="BE277" s="232">
        <f>IF(N277="základní",J277,0)</f>
        <v>0</v>
      </c>
      <c r="BF277" s="232">
        <f>IF(N277="snížená",J277,0)</f>
        <v>0</v>
      </c>
      <c r="BG277" s="232">
        <f>IF(N277="zákl. přenesená",J277,0)</f>
        <v>0</v>
      </c>
      <c r="BH277" s="232">
        <f>IF(N277="sníž. přenesená",J277,0)</f>
        <v>0</v>
      </c>
      <c r="BI277" s="232">
        <f>IF(N277="nulová",J277,0)</f>
        <v>0</v>
      </c>
      <c r="BJ277" s="17" t="s">
        <v>80</v>
      </c>
      <c r="BK277" s="232">
        <f>ROUND(I277*H277,2)</f>
        <v>0</v>
      </c>
      <c r="BL277" s="17" t="s">
        <v>162</v>
      </c>
      <c r="BM277" s="231" t="s">
        <v>576</v>
      </c>
    </row>
    <row r="278" s="1" customFormat="1">
      <c r="B278" s="38"/>
      <c r="C278" s="39"/>
      <c r="D278" s="233" t="s">
        <v>164</v>
      </c>
      <c r="E278" s="39"/>
      <c r="F278" s="234" t="s">
        <v>577</v>
      </c>
      <c r="G278" s="39"/>
      <c r="H278" s="39"/>
      <c r="I278" s="146"/>
      <c r="J278" s="39"/>
      <c r="K278" s="39"/>
      <c r="L278" s="43"/>
      <c r="M278" s="235"/>
      <c r="N278" s="83"/>
      <c r="O278" s="83"/>
      <c r="P278" s="83"/>
      <c r="Q278" s="83"/>
      <c r="R278" s="83"/>
      <c r="S278" s="83"/>
      <c r="T278" s="84"/>
      <c r="AT278" s="17" t="s">
        <v>164</v>
      </c>
      <c r="AU278" s="17" t="s">
        <v>82</v>
      </c>
    </row>
    <row r="279" s="13" customFormat="1">
      <c r="B279" s="247"/>
      <c r="C279" s="248"/>
      <c r="D279" s="233" t="s">
        <v>166</v>
      </c>
      <c r="E279" s="249" t="s">
        <v>19</v>
      </c>
      <c r="F279" s="250" t="s">
        <v>356</v>
      </c>
      <c r="G279" s="248"/>
      <c r="H279" s="249" t="s">
        <v>19</v>
      </c>
      <c r="I279" s="251"/>
      <c r="J279" s="248"/>
      <c r="K279" s="248"/>
      <c r="L279" s="252"/>
      <c r="M279" s="253"/>
      <c r="N279" s="254"/>
      <c r="O279" s="254"/>
      <c r="P279" s="254"/>
      <c r="Q279" s="254"/>
      <c r="R279" s="254"/>
      <c r="S279" s="254"/>
      <c r="T279" s="255"/>
      <c r="AT279" s="256" t="s">
        <v>166</v>
      </c>
      <c r="AU279" s="256" t="s">
        <v>82</v>
      </c>
      <c r="AV279" s="13" t="s">
        <v>80</v>
      </c>
      <c r="AW279" s="13" t="s">
        <v>33</v>
      </c>
      <c r="AX279" s="13" t="s">
        <v>72</v>
      </c>
      <c r="AY279" s="256" t="s">
        <v>153</v>
      </c>
    </row>
    <row r="280" s="12" customFormat="1">
      <c r="B280" s="236"/>
      <c r="C280" s="237"/>
      <c r="D280" s="233" t="s">
        <v>166</v>
      </c>
      <c r="E280" s="238" t="s">
        <v>19</v>
      </c>
      <c r="F280" s="239" t="s">
        <v>578</v>
      </c>
      <c r="G280" s="237"/>
      <c r="H280" s="240">
        <v>22</v>
      </c>
      <c r="I280" s="241"/>
      <c r="J280" s="237"/>
      <c r="K280" s="237"/>
      <c r="L280" s="242"/>
      <c r="M280" s="243"/>
      <c r="N280" s="244"/>
      <c r="O280" s="244"/>
      <c r="P280" s="244"/>
      <c r="Q280" s="244"/>
      <c r="R280" s="244"/>
      <c r="S280" s="244"/>
      <c r="T280" s="245"/>
      <c r="AT280" s="246" t="s">
        <v>166</v>
      </c>
      <c r="AU280" s="246" t="s">
        <v>82</v>
      </c>
      <c r="AV280" s="12" t="s">
        <v>82</v>
      </c>
      <c r="AW280" s="12" t="s">
        <v>33</v>
      </c>
      <c r="AX280" s="12" t="s">
        <v>72</v>
      </c>
      <c r="AY280" s="246" t="s">
        <v>153</v>
      </c>
    </row>
    <row r="281" s="1" customFormat="1" ht="14.4" customHeight="1">
      <c r="B281" s="38"/>
      <c r="C281" s="272" t="s">
        <v>579</v>
      </c>
      <c r="D281" s="272" t="s">
        <v>433</v>
      </c>
      <c r="E281" s="273" t="s">
        <v>580</v>
      </c>
      <c r="F281" s="274" t="s">
        <v>581</v>
      </c>
      <c r="G281" s="275" t="s">
        <v>263</v>
      </c>
      <c r="H281" s="276">
        <v>1.0149999999999999</v>
      </c>
      <c r="I281" s="277"/>
      <c r="J281" s="278">
        <f>ROUND(I281*H281,2)</f>
        <v>0</v>
      </c>
      <c r="K281" s="274" t="s">
        <v>161</v>
      </c>
      <c r="L281" s="279"/>
      <c r="M281" s="280" t="s">
        <v>19</v>
      </c>
      <c r="N281" s="281" t="s">
        <v>43</v>
      </c>
      <c r="O281" s="83"/>
      <c r="P281" s="229">
        <f>O281*H281</f>
        <v>0</v>
      </c>
      <c r="Q281" s="229">
        <v>0.00027999999999999998</v>
      </c>
      <c r="R281" s="229">
        <f>Q281*H281</f>
        <v>0.00028419999999999997</v>
      </c>
      <c r="S281" s="229">
        <v>0</v>
      </c>
      <c r="T281" s="230">
        <f>S281*H281</f>
        <v>0</v>
      </c>
      <c r="AR281" s="231" t="s">
        <v>207</v>
      </c>
      <c r="AT281" s="231" t="s">
        <v>433</v>
      </c>
      <c r="AU281" s="231" t="s">
        <v>82</v>
      </c>
      <c r="AY281" s="17" t="s">
        <v>153</v>
      </c>
      <c r="BE281" s="232">
        <f>IF(N281="základní",J281,0)</f>
        <v>0</v>
      </c>
      <c r="BF281" s="232">
        <f>IF(N281="snížená",J281,0)</f>
        <v>0</v>
      </c>
      <c r="BG281" s="232">
        <f>IF(N281="zákl. přenesená",J281,0)</f>
        <v>0</v>
      </c>
      <c r="BH281" s="232">
        <f>IF(N281="sníž. přenesená",J281,0)</f>
        <v>0</v>
      </c>
      <c r="BI281" s="232">
        <f>IF(N281="nulová",J281,0)</f>
        <v>0</v>
      </c>
      <c r="BJ281" s="17" t="s">
        <v>80</v>
      </c>
      <c r="BK281" s="232">
        <f>ROUND(I281*H281,2)</f>
        <v>0</v>
      </c>
      <c r="BL281" s="17" t="s">
        <v>162</v>
      </c>
      <c r="BM281" s="231" t="s">
        <v>582</v>
      </c>
    </row>
    <row r="282" s="13" customFormat="1">
      <c r="B282" s="247"/>
      <c r="C282" s="248"/>
      <c r="D282" s="233" t="s">
        <v>166</v>
      </c>
      <c r="E282" s="249" t="s">
        <v>19</v>
      </c>
      <c r="F282" s="250" t="s">
        <v>559</v>
      </c>
      <c r="G282" s="248"/>
      <c r="H282" s="249" t="s">
        <v>19</v>
      </c>
      <c r="I282" s="251"/>
      <c r="J282" s="248"/>
      <c r="K282" s="248"/>
      <c r="L282" s="252"/>
      <c r="M282" s="253"/>
      <c r="N282" s="254"/>
      <c r="O282" s="254"/>
      <c r="P282" s="254"/>
      <c r="Q282" s="254"/>
      <c r="R282" s="254"/>
      <c r="S282" s="254"/>
      <c r="T282" s="255"/>
      <c r="AT282" s="256" t="s">
        <v>166</v>
      </c>
      <c r="AU282" s="256" t="s">
        <v>82</v>
      </c>
      <c r="AV282" s="13" t="s">
        <v>80</v>
      </c>
      <c r="AW282" s="13" t="s">
        <v>33</v>
      </c>
      <c r="AX282" s="13" t="s">
        <v>72</v>
      </c>
      <c r="AY282" s="256" t="s">
        <v>153</v>
      </c>
    </row>
    <row r="283" s="12" customFormat="1">
      <c r="B283" s="236"/>
      <c r="C283" s="237"/>
      <c r="D283" s="233" t="s">
        <v>166</v>
      </c>
      <c r="E283" s="238" t="s">
        <v>19</v>
      </c>
      <c r="F283" s="239" t="s">
        <v>583</v>
      </c>
      <c r="G283" s="237"/>
      <c r="H283" s="240">
        <v>1.0149999999999999</v>
      </c>
      <c r="I283" s="241"/>
      <c r="J283" s="237"/>
      <c r="K283" s="237"/>
      <c r="L283" s="242"/>
      <c r="M283" s="243"/>
      <c r="N283" s="244"/>
      <c r="O283" s="244"/>
      <c r="P283" s="244"/>
      <c r="Q283" s="244"/>
      <c r="R283" s="244"/>
      <c r="S283" s="244"/>
      <c r="T283" s="245"/>
      <c r="AT283" s="246" t="s">
        <v>166</v>
      </c>
      <c r="AU283" s="246" t="s">
        <v>82</v>
      </c>
      <c r="AV283" s="12" t="s">
        <v>82</v>
      </c>
      <c r="AW283" s="12" t="s">
        <v>33</v>
      </c>
      <c r="AX283" s="12" t="s">
        <v>72</v>
      </c>
      <c r="AY283" s="246" t="s">
        <v>153</v>
      </c>
    </row>
    <row r="284" s="1" customFormat="1" ht="14.4" customHeight="1">
      <c r="B284" s="38"/>
      <c r="C284" s="272" t="s">
        <v>584</v>
      </c>
      <c r="D284" s="272" t="s">
        <v>433</v>
      </c>
      <c r="E284" s="273" t="s">
        <v>585</v>
      </c>
      <c r="F284" s="274" t="s">
        <v>586</v>
      </c>
      <c r="G284" s="275" t="s">
        <v>263</v>
      </c>
      <c r="H284" s="276">
        <v>2.0299999999999998</v>
      </c>
      <c r="I284" s="277"/>
      <c r="J284" s="278">
        <f>ROUND(I284*H284,2)</f>
        <v>0</v>
      </c>
      <c r="K284" s="274" t="s">
        <v>161</v>
      </c>
      <c r="L284" s="279"/>
      <c r="M284" s="280" t="s">
        <v>19</v>
      </c>
      <c r="N284" s="281" t="s">
        <v>43</v>
      </c>
      <c r="O284" s="83"/>
      <c r="P284" s="229">
        <f>O284*H284</f>
        <v>0</v>
      </c>
      <c r="Q284" s="229">
        <v>0.00031</v>
      </c>
      <c r="R284" s="229">
        <f>Q284*H284</f>
        <v>0.00062929999999999995</v>
      </c>
      <c r="S284" s="229">
        <v>0</v>
      </c>
      <c r="T284" s="230">
        <f>S284*H284</f>
        <v>0</v>
      </c>
      <c r="AR284" s="231" t="s">
        <v>207</v>
      </c>
      <c r="AT284" s="231" t="s">
        <v>433</v>
      </c>
      <c r="AU284" s="231" t="s">
        <v>82</v>
      </c>
      <c r="AY284" s="17" t="s">
        <v>153</v>
      </c>
      <c r="BE284" s="232">
        <f>IF(N284="základní",J284,0)</f>
        <v>0</v>
      </c>
      <c r="BF284" s="232">
        <f>IF(N284="snížená",J284,0)</f>
        <v>0</v>
      </c>
      <c r="BG284" s="232">
        <f>IF(N284="zákl. přenesená",J284,0)</f>
        <v>0</v>
      </c>
      <c r="BH284" s="232">
        <f>IF(N284="sníž. přenesená",J284,0)</f>
        <v>0</v>
      </c>
      <c r="BI284" s="232">
        <f>IF(N284="nulová",J284,0)</f>
        <v>0</v>
      </c>
      <c r="BJ284" s="17" t="s">
        <v>80</v>
      </c>
      <c r="BK284" s="232">
        <f>ROUND(I284*H284,2)</f>
        <v>0</v>
      </c>
      <c r="BL284" s="17" t="s">
        <v>162</v>
      </c>
      <c r="BM284" s="231" t="s">
        <v>587</v>
      </c>
    </row>
    <row r="285" s="13" customFormat="1">
      <c r="B285" s="247"/>
      <c r="C285" s="248"/>
      <c r="D285" s="233" t="s">
        <v>166</v>
      </c>
      <c r="E285" s="249" t="s">
        <v>19</v>
      </c>
      <c r="F285" s="250" t="s">
        <v>356</v>
      </c>
      <c r="G285" s="248"/>
      <c r="H285" s="249" t="s">
        <v>19</v>
      </c>
      <c r="I285" s="251"/>
      <c r="J285" s="248"/>
      <c r="K285" s="248"/>
      <c r="L285" s="252"/>
      <c r="M285" s="253"/>
      <c r="N285" s="254"/>
      <c r="O285" s="254"/>
      <c r="P285" s="254"/>
      <c r="Q285" s="254"/>
      <c r="R285" s="254"/>
      <c r="S285" s="254"/>
      <c r="T285" s="255"/>
      <c r="AT285" s="256" t="s">
        <v>166</v>
      </c>
      <c r="AU285" s="256" t="s">
        <v>82</v>
      </c>
      <c r="AV285" s="13" t="s">
        <v>80</v>
      </c>
      <c r="AW285" s="13" t="s">
        <v>33</v>
      </c>
      <c r="AX285" s="13" t="s">
        <v>72</v>
      </c>
      <c r="AY285" s="256" t="s">
        <v>153</v>
      </c>
    </row>
    <row r="286" s="12" customFormat="1">
      <c r="B286" s="236"/>
      <c r="C286" s="237"/>
      <c r="D286" s="233" t="s">
        <v>166</v>
      </c>
      <c r="E286" s="238" t="s">
        <v>19</v>
      </c>
      <c r="F286" s="239" t="s">
        <v>588</v>
      </c>
      <c r="G286" s="237"/>
      <c r="H286" s="240">
        <v>2.0299999999999998</v>
      </c>
      <c r="I286" s="241"/>
      <c r="J286" s="237"/>
      <c r="K286" s="237"/>
      <c r="L286" s="242"/>
      <c r="M286" s="243"/>
      <c r="N286" s="244"/>
      <c r="O286" s="244"/>
      <c r="P286" s="244"/>
      <c r="Q286" s="244"/>
      <c r="R286" s="244"/>
      <c r="S286" s="244"/>
      <c r="T286" s="245"/>
      <c r="AT286" s="246" t="s">
        <v>166</v>
      </c>
      <c r="AU286" s="246" t="s">
        <v>82</v>
      </c>
      <c r="AV286" s="12" t="s">
        <v>82</v>
      </c>
      <c r="AW286" s="12" t="s">
        <v>33</v>
      </c>
      <c r="AX286" s="12" t="s">
        <v>72</v>
      </c>
      <c r="AY286" s="246" t="s">
        <v>153</v>
      </c>
    </row>
    <row r="287" s="1" customFormat="1" ht="14.4" customHeight="1">
      <c r="B287" s="38"/>
      <c r="C287" s="272" t="s">
        <v>589</v>
      </c>
      <c r="D287" s="272" t="s">
        <v>433</v>
      </c>
      <c r="E287" s="273" t="s">
        <v>590</v>
      </c>
      <c r="F287" s="274" t="s">
        <v>591</v>
      </c>
      <c r="G287" s="275" t="s">
        <v>263</v>
      </c>
      <c r="H287" s="276">
        <v>4.0599999999999996</v>
      </c>
      <c r="I287" s="277"/>
      <c r="J287" s="278">
        <f>ROUND(I287*H287,2)</f>
        <v>0</v>
      </c>
      <c r="K287" s="274" t="s">
        <v>161</v>
      </c>
      <c r="L287" s="279"/>
      <c r="M287" s="280" t="s">
        <v>19</v>
      </c>
      <c r="N287" s="281" t="s">
        <v>43</v>
      </c>
      <c r="O287" s="83"/>
      <c r="P287" s="229">
        <f>O287*H287</f>
        <v>0</v>
      </c>
      <c r="Q287" s="229">
        <v>0.00034000000000000002</v>
      </c>
      <c r="R287" s="229">
        <f>Q287*H287</f>
        <v>0.0013803999999999999</v>
      </c>
      <c r="S287" s="229">
        <v>0</v>
      </c>
      <c r="T287" s="230">
        <f>S287*H287</f>
        <v>0</v>
      </c>
      <c r="AR287" s="231" t="s">
        <v>207</v>
      </c>
      <c r="AT287" s="231" t="s">
        <v>433</v>
      </c>
      <c r="AU287" s="231" t="s">
        <v>82</v>
      </c>
      <c r="AY287" s="17" t="s">
        <v>153</v>
      </c>
      <c r="BE287" s="232">
        <f>IF(N287="základní",J287,0)</f>
        <v>0</v>
      </c>
      <c r="BF287" s="232">
        <f>IF(N287="snížená",J287,0)</f>
        <v>0</v>
      </c>
      <c r="BG287" s="232">
        <f>IF(N287="zákl. přenesená",J287,0)</f>
        <v>0</v>
      </c>
      <c r="BH287" s="232">
        <f>IF(N287="sníž. přenesená",J287,0)</f>
        <v>0</v>
      </c>
      <c r="BI287" s="232">
        <f>IF(N287="nulová",J287,0)</f>
        <v>0</v>
      </c>
      <c r="BJ287" s="17" t="s">
        <v>80</v>
      </c>
      <c r="BK287" s="232">
        <f>ROUND(I287*H287,2)</f>
        <v>0</v>
      </c>
      <c r="BL287" s="17" t="s">
        <v>162</v>
      </c>
      <c r="BM287" s="231" t="s">
        <v>592</v>
      </c>
    </row>
    <row r="288" s="13" customFormat="1">
      <c r="B288" s="247"/>
      <c r="C288" s="248"/>
      <c r="D288" s="233" t="s">
        <v>166</v>
      </c>
      <c r="E288" s="249" t="s">
        <v>19</v>
      </c>
      <c r="F288" s="250" t="s">
        <v>356</v>
      </c>
      <c r="G288" s="248"/>
      <c r="H288" s="249" t="s">
        <v>19</v>
      </c>
      <c r="I288" s="251"/>
      <c r="J288" s="248"/>
      <c r="K288" s="248"/>
      <c r="L288" s="252"/>
      <c r="M288" s="253"/>
      <c r="N288" s="254"/>
      <c r="O288" s="254"/>
      <c r="P288" s="254"/>
      <c r="Q288" s="254"/>
      <c r="R288" s="254"/>
      <c r="S288" s="254"/>
      <c r="T288" s="255"/>
      <c r="AT288" s="256" t="s">
        <v>166</v>
      </c>
      <c r="AU288" s="256" t="s">
        <v>82</v>
      </c>
      <c r="AV288" s="13" t="s">
        <v>80</v>
      </c>
      <c r="AW288" s="13" t="s">
        <v>33</v>
      </c>
      <c r="AX288" s="13" t="s">
        <v>72</v>
      </c>
      <c r="AY288" s="256" t="s">
        <v>153</v>
      </c>
    </row>
    <row r="289" s="12" customFormat="1">
      <c r="B289" s="236"/>
      <c r="C289" s="237"/>
      <c r="D289" s="233" t="s">
        <v>166</v>
      </c>
      <c r="E289" s="238" t="s">
        <v>19</v>
      </c>
      <c r="F289" s="239" t="s">
        <v>593</v>
      </c>
      <c r="G289" s="237"/>
      <c r="H289" s="240">
        <v>4.0599999999999996</v>
      </c>
      <c r="I289" s="241"/>
      <c r="J289" s="237"/>
      <c r="K289" s="237"/>
      <c r="L289" s="242"/>
      <c r="M289" s="243"/>
      <c r="N289" s="244"/>
      <c r="O289" s="244"/>
      <c r="P289" s="244"/>
      <c r="Q289" s="244"/>
      <c r="R289" s="244"/>
      <c r="S289" s="244"/>
      <c r="T289" s="245"/>
      <c r="AT289" s="246" t="s">
        <v>166</v>
      </c>
      <c r="AU289" s="246" t="s">
        <v>82</v>
      </c>
      <c r="AV289" s="12" t="s">
        <v>82</v>
      </c>
      <c r="AW289" s="12" t="s">
        <v>33</v>
      </c>
      <c r="AX289" s="12" t="s">
        <v>72</v>
      </c>
      <c r="AY289" s="246" t="s">
        <v>153</v>
      </c>
    </row>
    <row r="290" s="1" customFormat="1" ht="14.4" customHeight="1">
      <c r="B290" s="38"/>
      <c r="C290" s="272" t="s">
        <v>594</v>
      </c>
      <c r="D290" s="272" t="s">
        <v>433</v>
      </c>
      <c r="E290" s="273" t="s">
        <v>595</v>
      </c>
      <c r="F290" s="274" t="s">
        <v>596</v>
      </c>
      <c r="G290" s="275" t="s">
        <v>263</v>
      </c>
      <c r="H290" s="276">
        <v>3.0449999999999999</v>
      </c>
      <c r="I290" s="277"/>
      <c r="J290" s="278">
        <f>ROUND(I290*H290,2)</f>
        <v>0</v>
      </c>
      <c r="K290" s="274" t="s">
        <v>161</v>
      </c>
      <c r="L290" s="279"/>
      <c r="M290" s="280" t="s">
        <v>19</v>
      </c>
      <c r="N290" s="281" t="s">
        <v>43</v>
      </c>
      <c r="O290" s="83"/>
      <c r="P290" s="229">
        <f>O290*H290</f>
        <v>0</v>
      </c>
      <c r="Q290" s="229">
        <v>0.00040999999999999999</v>
      </c>
      <c r="R290" s="229">
        <f>Q290*H290</f>
        <v>0.0012484499999999999</v>
      </c>
      <c r="S290" s="229">
        <v>0</v>
      </c>
      <c r="T290" s="230">
        <f>S290*H290</f>
        <v>0</v>
      </c>
      <c r="AR290" s="231" t="s">
        <v>207</v>
      </c>
      <c r="AT290" s="231" t="s">
        <v>433</v>
      </c>
      <c r="AU290" s="231" t="s">
        <v>82</v>
      </c>
      <c r="AY290" s="17" t="s">
        <v>153</v>
      </c>
      <c r="BE290" s="232">
        <f>IF(N290="základní",J290,0)</f>
        <v>0</v>
      </c>
      <c r="BF290" s="232">
        <f>IF(N290="snížená",J290,0)</f>
        <v>0</v>
      </c>
      <c r="BG290" s="232">
        <f>IF(N290="zákl. přenesená",J290,0)</f>
        <v>0</v>
      </c>
      <c r="BH290" s="232">
        <f>IF(N290="sníž. přenesená",J290,0)</f>
        <v>0</v>
      </c>
      <c r="BI290" s="232">
        <f>IF(N290="nulová",J290,0)</f>
        <v>0</v>
      </c>
      <c r="BJ290" s="17" t="s">
        <v>80</v>
      </c>
      <c r="BK290" s="232">
        <f>ROUND(I290*H290,2)</f>
        <v>0</v>
      </c>
      <c r="BL290" s="17" t="s">
        <v>162</v>
      </c>
      <c r="BM290" s="231" t="s">
        <v>597</v>
      </c>
    </row>
    <row r="291" s="13" customFormat="1">
      <c r="B291" s="247"/>
      <c r="C291" s="248"/>
      <c r="D291" s="233" t="s">
        <v>166</v>
      </c>
      <c r="E291" s="249" t="s">
        <v>19</v>
      </c>
      <c r="F291" s="250" t="s">
        <v>356</v>
      </c>
      <c r="G291" s="248"/>
      <c r="H291" s="249" t="s">
        <v>19</v>
      </c>
      <c r="I291" s="251"/>
      <c r="J291" s="248"/>
      <c r="K291" s="248"/>
      <c r="L291" s="252"/>
      <c r="M291" s="253"/>
      <c r="N291" s="254"/>
      <c r="O291" s="254"/>
      <c r="P291" s="254"/>
      <c r="Q291" s="254"/>
      <c r="R291" s="254"/>
      <c r="S291" s="254"/>
      <c r="T291" s="255"/>
      <c r="AT291" s="256" t="s">
        <v>166</v>
      </c>
      <c r="AU291" s="256" t="s">
        <v>82</v>
      </c>
      <c r="AV291" s="13" t="s">
        <v>80</v>
      </c>
      <c r="AW291" s="13" t="s">
        <v>33</v>
      </c>
      <c r="AX291" s="13" t="s">
        <v>72</v>
      </c>
      <c r="AY291" s="256" t="s">
        <v>153</v>
      </c>
    </row>
    <row r="292" s="12" customFormat="1">
      <c r="B292" s="236"/>
      <c r="C292" s="237"/>
      <c r="D292" s="233" t="s">
        <v>166</v>
      </c>
      <c r="E292" s="238" t="s">
        <v>19</v>
      </c>
      <c r="F292" s="239" t="s">
        <v>598</v>
      </c>
      <c r="G292" s="237"/>
      <c r="H292" s="240">
        <v>3.0449999999999999</v>
      </c>
      <c r="I292" s="241"/>
      <c r="J292" s="237"/>
      <c r="K292" s="237"/>
      <c r="L292" s="242"/>
      <c r="M292" s="243"/>
      <c r="N292" s="244"/>
      <c r="O292" s="244"/>
      <c r="P292" s="244"/>
      <c r="Q292" s="244"/>
      <c r="R292" s="244"/>
      <c r="S292" s="244"/>
      <c r="T292" s="245"/>
      <c r="AT292" s="246" t="s">
        <v>166</v>
      </c>
      <c r="AU292" s="246" t="s">
        <v>82</v>
      </c>
      <c r="AV292" s="12" t="s">
        <v>82</v>
      </c>
      <c r="AW292" s="12" t="s">
        <v>33</v>
      </c>
      <c r="AX292" s="12" t="s">
        <v>72</v>
      </c>
      <c r="AY292" s="246" t="s">
        <v>153</v>
      </c>
    </row>
    <row r="293" s="1" customFormat="1" ht="14.4" customHeight="1">
      <c r="B293" s="38"/>
      <c r="C293" s="272" t="s">
        <v>456</v>
      </c>
      <c r="D293" s="272" t="s">
        <v>433</v>
      </c>
      <c r="E293" s="273" t="s">
        <v>599</v>
      </c>
      <c r="F293" s="274" t="s">
        <v>600</v>
      </c>
      <c r="G293" s="275" t="s">
        <v>263</v>
      </c>
      <c r="H293" s="276">
        <v>3.0449999999999999</v>
      </c>
      <c r="I293" s="277"/>
      <c r="J293" s="278">
        <f>ROUND(I293*H293,2)</f>
        <v>0</v>
      </c>
      <c r="K293" s="274" t="s">
        <v>161</v>
      </c>
      <c r="L293" s="279"/>
      <c r="M293" s="280" t="s">
        <v>19</v>
      </c>
      <c r="N293" s="281" t="s">
        <v>43</v>
      </c>
      <c r="O293" s="83"/>
      <c r="P293" s="229">
        <f>O293*H293</f>
        <v>0</v>
      </c>
      <c r="Q293" s="229">
        <v>0.00044999999999999999</v>
      </c>
      <c r="R293" s="229">
        <f>Q293*H293</f>
        <v>0.0013702499999999999</v>
      </c>
      <c r="S293" s="229">
        <v>0</v>
      </c>
      <c r="T293" s="230">
        <f>S293*H293</f>
        <v>0</v>
      </c>
      <c r="AR293" s="231" t="s">
        <v>207</v>
      </c>
      <c r="AT293" s="231" t="s">
        <v>433</v>
      </c>
      <c r="AU293" s="231" t="s">
        <v>82</v>
      </c>
      <c r="AY293" s="17" t="s">
        <v>153</v>
      </c>
      <c r="BE293" s="232">
        <f>IF(N293="základní",J293,0)</f>
        <v>0</v>
      </c>
      <c r="BF293" s="232">
        <f>IF(N293="snížená",J293,0)</f>
        <v>0</v>
      </c>
      <c r="BG293" s="232">
        <f>IF(N293="zákl. přenesená",J293,0)</f>
        <v>0</v>
      </c>
      <c r="BH293" s="232">
        <f>IF(N293="sníž. přenesená",J293,0)</f>
        <v>0</v>
      </c>
      <c r="BI293" s="232">
        <f>IF(N293="nulová",J293,0)</f>
        <v>0</v>
      </c>
      <c r="BJ293" s="17" t="s">
        <v>80</v>
      </c>
      <c r="BK293" s="232">
        <f>ROUND(I293*H293,2)</f>
        <v>0</v>
      </c>
      <c r="BL293" s="17" t="s">
        <v>162</v>
      </c>
      <c r="BM293" s="231" t="s">
        <v>601</v>
      </c>
    </row>
    <row r="294" s="13" customFormat="1">
      <c r="B294" s="247"/>
      <c r="C294" s="248"/>
      <c r="D294" s="233" t="s">
        <v>166</v>
      </c>
      <c r="E294" s="249" t="s">
        <v>19</v>
      </c>
      <c r="F294" s="250" t="s">
        <v>356</v>
      </c>
      <c r="G294" s="248"/>
      <c r="H294" s="249" t="s">
        <v>19</v>
      </c>
      <c r="I294" s="251"/>
      <c r="J294" s="248"/>
      <c r="K294" s="248"/>
      <c r="L294" s="252"/>
      <c r="M294" s="253"/>
      <c r="N294" s="254"/>
      <c r="O294" s="254"/>
      <c r="P294" s="254"/>
      <c r="Q294" s="254"/>
      <c r="R294" s="254"/>
      <c r="S294" s="254"/>
      <c r="T294" s="255"/>
      <c r="AT294" s="256" t="s">
        <v>166</v>
      </c>
      <c r="AU294" s="256" t="s">
        <v>82</v>
      </c>
      <c r="AV294" s="13" t="s">
        <v>80</v>
      </c>
      <c r="AW294" s="13" t="s">
        <v>33</v>
      </c>
      <c r="AX294" s="13" t="s">
        <v>72</v>
      </c>
      <c r="AY294" s="256" t="s">
        <v>153</v>
      </c>
    </row>
    <row r="295" s="12" customFormat="1">
      <c r="B295" s="236"/>
      <c r="C295" s="237"/>
      <c r="D295" s="233" t="s">
        <v>166</v>
      </c>
      <c r="E295" s="238" t="s">
        <v>19</v>
      </c>
      <c r="F295" s="239" t="s">
        <v>598</v>
      </c>
      <c r="G295" s="237"/>
      <c r="H295" s="240">
        <v>3.0449999999999999</v>
      </c>
      <c r="I295" s="241"/>
      <c r="J295" s="237"/>
      <c r="K295" s="237"/>
      <c r="L295" s="242"/>
      <c r="M295" s="243"/>
      <c r="N295" s="244"/>
      <c r="O295" s="244"/>
      <c r="P295" s="244"/>
      <c r="Q295" s="244"/>
      <c r="R295" s="244"/>
      <c r="S295" s="244"/>
      <c r="T295" s="245"/>
      <c r="AT295" s="246" t="s">
        <v>166</v>
      </c>
      <c r="AU295" s="246" t="s">
        <v>82</v>
      </c>
      <c r="AV295" s="12" t="s">
        <v>82</v>
      </c>
      <c r="AW295" s="12" t="s">
        <v>33</v>
      </c>
      <c r="AX295" s="12" t="s">
        <v>72</v>
      </c>
      <c r="AY295" s="246" t="s">
        <v>153</v>
      </c>
    </row>
    <row r="296" s="1" customFormat="1" ht="14.4" customHeight="1">
      <c r="B296" s="38"/>
      <c r="C296" s="272" t="s">
        <v>602</v>
      </c>
      <c r="D296" s="272" t="s">
        <v>433</v>
      </c>
      <c r="E296" s="273" t="s">
        <v>603</v>
      </c>
      <c r="F296" s="274" t="s">
        <v>604</v>
      </c>
      <c r="G296" s="275" t="s">
        <v>263</v>
      </c>
      <c r="H296" s="276">
        <v>3.0449999999999999</v>
      </c>
      <c r="I296" s="277"/>
      <c r="J296" s="278">
        <f>ROUND(I296*H296,2)</f>
        <v>0</v>
      </c>
      <c r="K296" s="274" t="s">
        <v>161</v>
      </c>
      <c r="L296" s="279"/>
      <c r="M296" s="280" t="s">
        <v>19</v>
      </c>
      <c r="N296" s="281" t="s">
        <v>43</v>
      </c>
      <c r="O296" s="83"/>
      <c r="P296" s="229">
        <f>O296*H296</f>
        <v>0</v>
      </c>
      <c r="Q296" s="229">
        <v>0.00025999999999999998</v>
      </c>
      <c r="R296" s="229">
        <f>Q296*H296</f>
        <v>0.00079169999999999989</v>
      </c>
      <c r="S296" s="229">
        <v>0</v>
      </c>
      <c r="T296" s="230">
        <f>S296*H296</f>
        <v>0</v>
      </c>
      <c r="AR296" s="231" t="s">
        <v>207</v>
      </c>
      <c r="AT296" s="231" t="s">
        <v>433</v>
      </c>
      <c r="AU296" s="231" t="s">
        <v>82</v>
      </c>
      <c r="AY296" s="17" t="s">
        <v>153</v>
      </c>
      <c r="BE296" s="232">
        <f>IF(N296="základní",J296,0)</f>
        <v>0</v>
      </c>
      <c r="BF296" s="232">
        <f>IF(N296="snížená",J296,0)</f>
        <v>0</v>
      </c>
      <c r="BG296" s="232">
        <f>IF(N296="zákl. přenesená",J296,0)</f>
        <v>0</v>
      </c>
      <c r="BH296" s="232">
        <f>IF(N296="sníž. přenesená",J296,0)</f>
        <v>0</v>
      </c>
      <c r="BI296" s="232">
        <f>IF(N296="nulová",J296,0)</f>
        <v>0</v>
      </c>
      <c r="BJ296" s="17" t="s">
        <v>80</v>
      </c>
      <c r="BK296" s="232">
        <f>ROUND(I296*H296,2)</f>
        <v>0</v>
      </c>
      <c r="BL296" s="17" t="s">
        <v>162</v>
      </c>
      <c r="BM296" s="231" t="s">
        <v>605</v>
      </c>
    </row>
    <row r="297" s="13" customFormat="1">
      <c r="B297" s="247"/>
      <c r="C297" s="248"/>
      <c r="D297" s="233" t="s">
        <v>166</v>
      </c>
      <c r="E297" s="249" t="s">
        <v>19</v>
      </c>
      <c r="F297" s="250" t="s">
        <v>356</v>
      </c>
      <c r="G297" s="248"/>
      <c r="H297" s="249" t="s">
        <v>19</v>
      </c>
      <c r="I297" s="251"/>
      <c r="J297" s="248"/>
      <c r="K297" s="248"/>
      <c r="L297" s="252"/>
      <c r="M297" s="253"/>
      <c r="N297" s="254"/>
      <c r="O297" s="254"/>
      <c r="P297" s="254"/>
      <c r="Q297" s="254"/>
      <c r="R297" s="254"/>
      <c r="S297" s="254"/>
      <c r="T297" s="255"/>
      <c r="AT297" s="256" t="s">
        <v>166</v>
      </c>
      <c r="AU297" s="256" t="s">
        <v>82</v>
      </c>
      <c r="AV297" s="13" t="s">
        <v>80</v>
      </c>
      <c r="AW297" s="13" t="s">
        <v>33</v>
      </c>
      <c r="AX297" s="13" t="s">
        <v>72</v>
      </c>
      <c r="AY297" s="256" t="s">
        <v>153</v>
      </c>
    </row>
    <row r="298" s="12" customFormat="1">
      <c r="B298" s="236"/>
      <c r="C298" s="237"/>
      <c r="D298" s="233" t="s">
        <v>166</v>
      </c>
      <c r="E298" s="238" t="s">
        <v>19</v>
      </c>
      <c r="F298" s="239" t="s">
        <v>598</v>
      </c>
      <c r="G298" s="237"/>
      <c r="H298" s="240">
        <v>3.0449999999999999</v>
      </c>
      <c r="I298" s="241"/>
      <c r="J298" s="237"/>
      <c r="K298" s="237"/>
      <c r="L298" s="242"/>
      <c r="M298" s="243"/>
      <c r="N298" s="244"/>
      <c r="O298" s="244"/>
      <c r="P298" s="244"/>
      <c r="Q298" s="244"/>
      <c r="R298" s="244"/>
      <c r="S298" s="244"/>
      <c r="T298" s="245"/>
      <c r="AT298" s="246" t="s">
        <v>166</v>
      </c>
      <c r="AU298" s="246" t="s">
        <v>82</v>
      </c>
      <c r="AV298" s="12" t="s">
        <v>82</v>
      </c>
      <c r="AW298" s="12" t="s">
        <v>33</v>
      </c>
      <c r="AX298" s="12" t="s">
        <v>72</v>
      </c>
      <c r="AY298" s="246" t="s">
        <v>153</v>
      </c>
    </row>
    <row r="299" s="1" customFormat="1" ht="14.4" customHeight="1">
      <c r="B299" s="38"/>
      <c r="C299" s="272" t="s">
        <v>606</v>
      </c>
      <c r="D299" s="272" t="s">
        <v>433</v>
      </c>
      <c r="E299" s="273" t="s">
        <v>607</v>
      </c>
      <c r="F299" s="274" t="s">
        <v>608</v>
      </c>
      <c r="G299" s="275" t="s">
        <v>263</v>
      </c>
      <c r="H299" s="276">
        <v>3.0449999999999999</v>
      </c>
      <c r="I299" s="277"/>
      <c r="J299" s="278">
        <f>ROUND(I299*H299,2)</f>
        <v>0</v>
      </c>
      <c r="K299" s="274" t="s">
        <v>161</v>
      </c>
      <c r="L299" s="279"/>
      <c r="M299" s="280" t="s">
        <v>19</v>
      </c>
      <c r="N299" s="281" t="s">
        <v>43</v>
      </c>
      <c r="O299" s="83"/>
      <c r="P299" s="229">
        <f>O299*H299</f>
        <v>0</v>
      </c>
      <c r="Q299" s="229">
        <v>0.00040999999999999999</v>
      </c>
      <c r="R299" s="229">
        <f>Q299*H299</f>
        <v>0.0012484499999999999</v>
      </c>
      <c r="S299" s="229">
        <v>0</v>
      </c>
      <c r="T299" s="230">
        <f>S299*H299</f>
        <v>0</v>
      </c>
      <c r="AR299" s="231" t="s">
        <v>207</v>
      </c>
      <c r="AT299" s="231" t="s">
        <v>433</v>
      </c>
      <c r="AU299" s="231" t="s">
        <v>82</v>
      </c>
      <c r="AY299" s="17" t="s">
        <v>153</v>
      </c>
      <c r="BE299" s="232">
        <f>IF(N299="základní",J299,0)</f>
        <v>0</v>
      </c>
      <c r="BF299" s="232">
        <f>IF(N299="snížená",J299,0)</f>
        <v>0</v>
      </c>
      <c r="BG299" s="232">
        <f>IF(N299="zákl. přenesená",J299,0)</f>
        <v>0</v>
      </c>
      <c r="BH299" s="232">
        <f>IF(N299="sníž. přenesená",J299,0)</f>
        <v>0</v>
      </c>
      <c r="BI299" s="232">
        <f>IF(N299="nulová",J299,0)</f>
        <v>0</v>
      </c>
      <c r="BJ299" s="17" t="s">
        <v>80</v>
      </c>
      <c r="BK299" s="232">
        <f>ROUND(I299*H299,2)</f>
        <v>0</v>
      </c>
      <c r="BL299" s="17" t="s">
        <v>162</v>
      </c>
      <c r="BM299" s="231" t="s">
        <v>609</v>
      </c>
    </row>
    <row r="300" s="13" customFormat="1">
      <c r="B300" s="247"/>
      <c r="C300" s="248"/>
      <c r="D300" s="233" t="s">
        <v>166</v>
      </c>
      <c r="E300" s="249" t="s">
        <v>19</v>
      </c>
      <c r="F300" s="250" t="s">
        <v>356</v>
      </c>
      <c r="G300" s="248"/>
      <c r="H300" s="249" t="s">
        <v>19</v>
      </c>
      <c r="I300" s="251"/>
      <c r="J300" s="248"/>
      <c r="K300" s="248"/>
      <c r="L300" s="252"/>
      <c r="M300" s="253"/>
      <c r="N300" s="254"/>
      <c r="O300" s="254"/>
      <c r="P300" s="254"/>
      <c r="Q300" s="254"/>
      <c r="R300" s="254"/>
      <c r="S300" s="254"/>
      <c r="T300" s="255"/>
      <c r="AT300" s="256" t="s">
        <v>166</v>
      </c>
      <c r="AU300" s="256" t="s">
        <v>82</v>
      </c>
      <c r="AV300" s="13" t="s">
        <v>80</v>
      </c>
      <c r="AW300" s="13" t="s">
        <v>33</v>
      </c>
      <c r="AX300" s="13" t="s">
        <v>72</v>
      </c>
      <c r="AY300" s="256" t="s">
        <v>153</v>
      </c>
    </row>
    <row r="301" s="12" customFormat="1">
      <c r="B301" s="236"/>
      <c r="C301" s="237"/>
      <c r="D301" s="233" t="s">
        <v>166</v>
      </c>
      <c r="E301" s="238" t="s">
        <v>19</v>
      </c>
      <c r="F301" s="239" t="s">
        <v>598</v>
      </c>
      <c r="G301" s="237"/>
      <c r="H301" s="240">
        <v>3.0449999999999999</v>
      </c>
      <c r="I301" s="241"/>
      <c r="J301" s="237"/>
      <c r="K301" s="237"/>
      <c r="L301" s="242"/>
      <c r="M301" s="243"/>
      <c r="N301" s="244"/>
      <c r="O301" s="244"/>
      <c r="P301" s="244"/>
      <c r="Q301" s="244"/>
      <c r="R301" s="244"/>
      <c r="S301" s="244"/>
      <c r="T301" s="245"/>
      <c r="AT301" s="246" t="s">
        <v>166</v>
      </c>
      <c r="AU301" s="246" t="s">
        <v>82</v>
      </c>
      <c r="AV301" s="12" t="s">
        <v>82</v>
      </c>
      <c r="AW301" s="12" t="s">
        <v>33</v>
      </c>
      <c r="AX301" s="12" t="s">
        <v>72</v>
      </c>
      <c r="AY301" s="246" t="s">
        <v>153</v>
      </c>
    </row>
    <row r="302" s="1" customFormat="1" ht="14.4" customHeight="1">
      <c r="B302" s="38"/>
      <c r="C302" s="272" t="s">
        <v>610</v>
      </c>
      <c r="D302" s="272" t="s">
        <v>433</v>
      </c>
      <c r="E302" s="273" t="s">
        <v>611</v>
      </c>
      <c r="F302" s="274" t="s">
        <v>612</v>
      </c>
      <c r="G302" s="275" t="s">
        <v>263</v>
      </c>
      <c r="H302" s="276">
        <v>3.0449999999999999</v>
      </c>
      <c r="I302" s="277"/>
      <c r="J302" s="278">
        <f>ROUND(I302*H302,2)</f>
        <v>0</v>
      </c>
      <c r="K302" s="274" t="s">
        <v>161</v>
      </c>
      <c r="L302" s="279"/>
      <c r="M302" s="280" t="s">
        <v>19</v>
      </c>
      <c r="N302" s="281" t="s">
        <v>43</v>
      </c>
      <c r="O302" s="83"/>
      <c r="P302" s="229">
        <f>O302*H302</f>
        <v>0</v>
      </c>
      <c r="Q302" s="229">
        <v>0.00029999999999999997</v>
      </c>
      <c r="R302" s="229">
        <f>Q302*H302</f>
        <v>0.00091349999999999992</v>
      </c>
      <c r="S302" s="229">
        <v>0</v>
      </c>
      <c r="T302" s="230">
        <f>S302*H302</f>
        <v>0</v>
      </c>
      <c r="AR302" s="231" t="s">
        <v>207</v>
      </c>
      <c r="AT302" s="231" t="s">
        <v>433</v>
      </c>
      <c r="AU302" s="231" t="s">
        <v>82</v>
      </c>
      <c r="AY302" s="17" t="s">
        <v>153</v>
      </c>
      <c r="BE302" s="232">
        <f>IF(N302="základní",J302,0)</f>
        <v>0</v>
      </c>
      <c r="BF302" s="232">
        <f>IF(N302="snížená",J302,0)</f>
        <v>0</v>
      </c>
      <c r="BG302" s="232">
        <f>IF(N302="zákl. přenesená",J302,0)</f>
        <v>0</v>
      </c>
      <c r="BH302" s="232">
        <f>IF(N302="sníž. přenesená",J302,0)</f>
        <v>0</v>
      </c>
      <c r="BI302" s="232">
        <f>IF(N302="nulová",J302,0)</f>
        <v>0</v>
      </c>
      <c r="BJ302" s="17" t="s">
        <v>80</v>
      </c>
      <c r="BK302" s="232">
        <f>ROUND(I302*H302,2)</f>
        <v>0</v>
      </c>
      <c r="BL302" s="17" t="s">
        <v>162</v>
      </c>
      <c r="BM302" s="231" t="s">
        <v>613</v>
      </c>
    </row>
    <row r="303" s="12" customFormat="1">
      <c r="B303" s="236"/>
      <c r="C303" s="237"/>
      <c r="D303" s="233" t="s">
        <v>166</v>
      </c>
      <c r="E303" s="238" t="s">
        <v>19</v>
      </c>
      <c r="F303" s="239" t="s">
        <v>614</v>
      </c>
      <c r="G303" s="237"/>
      <c r="H303" s="240">
        <v>3.0449999999999999</v>
      </c>
      <c r="I303" s="241"/>
      <c r="J303" s="237"/>
      <c r="K303" s="237"/>
      <c r="L303" s="242"/>
      <c r="M303" s="243"/>
      <c r="N303" s="244"/>
      <c r="O303" s="244"/>
      <c r="P303" s="244"/>
      <c r="Q303" s="244"/>
      <c r="R303" s="244"/>
      <c r="S303" s="244"/>
      <c r="T303" s="245"/>
      <c r="AT303" s="246" t="s">
        <v>166</v>
      </c>
      <c r="AU303" s="246" t="s">
        <v>82</v>
      </c>
      <c r="AV303" s="12" t="s">
        <v>82</v>
      </c>
      <c r="AW303" s="12" t="s">
        <v>33</v>
      </c>
      <c r="AX303" s="12" t="s">
        <v>72</v>
      </c>
      <c r="AY303" s="246" t="s">
        <v>153</v>
      </c>
    </row>
    <row r="304" s="1" customFormat="1" ht="21.6" customHeight="1">
      <c r="B304" s="38"/>
      <c r="C304" s="220" t="s">
        <v>615</v>
      </c>
      <c r="D304" s="220" t="s">
        <v>157</v>
      </c>
      <c r="E304" s="221" t="s">
        <v>616</v>
      </c>
      <c r="F304" s="222" t="s">
        <v>617</v>
      </c>
      <c r="G304" s="223" t="s">
        <v>263</v>
      </c>
      <c r="H304" s="224">
        <v>7</v>
      </c>
      <c r="I304" s="225"/>
      <c r="J304" s="226">
        <f>ROUND(I304*H304,2)</f>
        <v>0</v>
      </c>
      <c r="K304" s="222" t="s">
        <v>161</v>
      </c>
      <c r="L304" s="43"/>
      <c r="M304" s="227" t="s">
        <v>19</v>
      </c>
      <c r="N304" s="228" t="s">
        <v>43</v>
      </c>
      <c r="O304" s="83"/>
      <c r="P304" s="229">
        <f>O304*H304</f>
        <v>0</v>
      </c>
      <c r="Q304" s="229">
        <v>0.035729999999999998</v>
      </c>
      <c r="R304" s="229">
        <f>Q304*H304</f>
        <v>0.25011</v>
      </c>
      <c r="S304" s="229">
        <v>0</v>
      </c>
      <c r="T304" s="230">
        <f>S304*H304</f>
        <v>0</v>
      </c>
      <c r="AR304" s="231" t="s">
        <v>162</v>
      </c>
      <c r="AT304" s="231" t="s">
        <v>157</v>
      </c>
      <c r="AU304" s="231" t="s">
        <v>82</v>
      </c>
      <c r="AY304" s="17" t="s">
        <v>153</v>
      </c>
      <c r="BE304" s="232">
        <f>IF(N304="základní",J304,0)</f>
        <v>0</v>
      </c>
      <c r="BF304" s="232">
        <f>IF(N304="snížená",J304,0)</f>
        <v>0</v>
      </c>
      <c r="BG304" s="232">
        <f>IF(N304="zákl. přenesená",J304,0)</f>
        <v>0</v>
      </c>
      <c r="BH304" s="232">
        <f>IF(N304="sníž. přenesená",J304,0)</f>
        <v>0</v>
      </c>
      <c r="BI304" s="232">
        <f>IF(N304="nulová",J304,0)</f>
        <v>0</v>
      </c>
      <c r="BJ304" s="17" t="s">
        <v>80</v>
      </c>
      <c r="BK304" s="232">
        <f>ROUND(I304*H304,2)</f>
        <v>0</v>
      </c>
      <c r="BL304" s="17" t="s">
        <v>162</v>
      </c>
      <c r="BM304" s="231" t="s">
        <v>618</v>
      </c>
    </row>
    <row r="305" s="1" customFormat="1">
      <c r="B305" s="38"/>
      <c r="C305" s="39"/>
      <c r="D305" s="233" t="s">
        <v>164</v>
      </c>
      <c r="E305" s="39"/>
      <c r="F305" s="234" t="s">
        <v>619</v>
      </c>
      <c r="G305" s="39"/>
      <c r="H305" s="39"/>
      <c r="I305" s="146"/>
      <c r="J305" s="39"/>
      <c r="K305" s="39"/>
      <c r="L305" s="43"/>
      <c r="M305" s="235"/>
      <c r="N305" s="83"/>
      <c r="O305" s="83"/>
      <c r="P305" s="83"/>
      <c r="Q305" s="83"/>
      <c r="R305" s="83"/>
      <c r="S305" s="83"/>
      <c r="T305" s="84"/>
      <c r="AT305" s="17" t="s">
        <v>164</v>
      </c>
      <c r="AU305" s="17" t="s">
        <v>82</v>
      </c>
    </row>
    <row r="306" s="12" customFormat="1">
      <c r="B306" s="236"/>
      <c r="C306" s="237"/>
      <c r="D306" s="233" t="s">
        <v>166</v>
      </c>
      <c r="E306" s="238" t="s">
        <v>19</v>
      </c>
      <c r="F306" s="239" t="s">
        <v>620</v>
      </c>
      <c r="G306" s="237"/>
      <c r="H306" s="240">
        <v>7</v>
      </c>
      <c r="I306" s="241"/>
      <c r="J306" s="237"/>
      <c r="K306" s="237"/>
      <c r="L306" s="242"/>
      <c r="M306" s="243"/>
      <c r="N306" s="244"/>
      <c r="O306" s="244"/>
      <c r="P306" s="244"/>
      <c r="Q306" s="244"/>
      <c r="R306" s="244"/>
      <c r="S306" s="244"/>
      <c r="T306" s="245"/>
      <c r="AT306" s="246" t="s">
        <v>166</v>
      </c>
      <c r="AU306" s="246" t="s">
        <v>82</v>
      </c>
      <c r="AV306" s="12" t="s">
        <v>82</v>
      </c>
      <c r="AW306" s="12" t="s">
        <v>33</v>
      </c>
      <c r="AX306" s="12" t="s">
        <v>72</v>
      </c>
      <c r="AY306" s="246" t="s">
        <v>153</v>
      </c>
    </row>
    <row r="307" s="14" customFormat="1">
      <c r="B307" s="261"/>
      <c r="C307" s="262"/>
      <c r="D307" s="233" t="s">
        <v>166</v>
      </c>
      <c r="E307" s="263" t="s">
        <v>19</v>
      </c>
      <c r="F307" s="264" t="s">
        <v>378</v>
      </c>
      <c r="G307" s="262"/>
      <c r="H307" s="265">
        <v>7</v>
      </c>
      <c r="I307" s="266"/>
      <c r="J307" s="262"/>
      <c r="K307" s="262"/>
      <c r="L307" s="267"/>
      <c r="M307" s="268"/>
      <c r="N307" s="269"/>
      <c r="O307" s="269"/>
      <c r="P307" s="269"/>
      <c r="Q307" s="269"/>
      <c r="R307" s="269"/>
      <c r="S307" s="269"/>
      <c r="T307" s="270"/>
      <c r="AT307" s="271" t="s">
        <v>166</v>
      </c>
      <c r="AU307" s="271" t="s">
        <v>82</v>
      </c>
      <c r="AV307" s="14" t="s">
        <v>162</v>
      </c>
      <c r="AW307" s="14" t="s">
        <v>33</v>
      </c>
      <c r="AX307" s="14" t="s">
        <v>80</v>
      </c>
      <c r="AY307" s="271" t="s">
        <v>153</v>
      </c>
    </row>
    <row r="308" s="1" customFormat="1" ht="43.2" customHeight="1">
      <c r="B308" s="38"/>
      <c r="C308" s="220" t="s">
        <v>621</v>
      </c>
      <c r="D308" s="220" t="s">
        <v>157</v>
      </c>
      <c r="E308" s="221" t="s">
        <v>622</v>
      </c>
      <c r="F308" s="222" t="s">
        <v>623</v>
      </c>
      <c r="G308" s="223" t="s">
        <v>263</v>
      </c>
      <c r="H308" s="224">
        <v>5</v>
      </c>
      <c r="I308" s="225"/>
      <c r="J308" s="226">
        <f>ROUND(I308*H308,2)</f>
        <v>0</v>
      </c>
      <c r="K308" s="222" t="s">
        <v>161</v>
      </c>
      <c r="L308" s="43"/>
      <c r="M308" s="227" t="s">
        <v>19</v>
      </c>
      <c r="N308" s="228" t="s">
        <v>43</v>
      </c>
      <c r="O308" s="83"/>
      <c r="P308" s="229">
        <f>O308*H308</f>
        <v>0</v>
      </c>
      <c r="Q308" s="229">
        <v>2.1167600000000002</v>
      </c>
      <c r="R308" s="229">
        <f>Q308*H308</f>
        <v>10.5838</v>
      </c>
      <c r="S308" s="229">
        <v>0</v>
      </c>
      <c r="T308" s="230">
        <f>S308*H308</f>
        <v>0</v>
      </c>
      <c r="AR308" s="231" t="s">
        <v>162</v>
      </c>
      <c r="AT308" s="231" t="s">
        <v>157</v>
      </c>
      <c r="AU308" s="231" t="s">
        <v>82</v>
      </c>
      <c r="AY308" s="17" t="s">
        <v>153</v>
      </c>
      <c r="BE308" s="232">
        <f>IF(N308="základní",J308,0)</f>
        <v>0</v>
      </c>
      <c r="BF308" s="232">
        <f>IF(N308="snížená",J308,0)</f>
        <v>0</v>
      </c>
      <c r="BG308" s="232">
        <f>IF(N308="zákl. přenesená",J308,0)</f>
        <v>0</v>
      </c>
      <c r="BH308" s="232">
        <f>IF(N308="sníž. přenesená",J308,0)</f>
        <v>0</v>
      </c>
      <c r="BI308" s="232">
        <f>IF(N308="nulová",J308,0)</f>
        <v>0</v>
      </c>
      <c r="BJ308" s="17" t="s">
        <v>80</v>
      </c>
      <c r="BK308" s="232">
        <f>ROUND(I308*H308,2)</f>
        <v>0</v>
      </c>
      <c r="BL308" s="17" t="s">
        <v>162</v>
      </c>
      <c r="BM308" s="231" t="s">
        <v>624</v>
      </c>
    </row>
    <row r="309" s="1" customFormat="1">
      <c r="B309" s="38"/>
      <c r="C309" s="39"/>
      <c r="D309" s="233" t="s">
        <v>164</v>
      </c>
      <c r="E309" s="39"/>
      <c r="F309" s="234" t="s">
        <v>625</v>
      </c>
      <c r="G309" s="39"/>
      <c r="H309" s="39"/>
      <c r="I309" s="146"/>
      <c r="J309" s="39"/>
      <c r="K309" s="39"/>
      <c r="L309" s="43"/>
      <c r="M309" s="235"/>
      <c r="N309" s="83"/>
      <c r="O309" s="83"/>
      <c r="P309" s="83"/>
      <c r="Q309" s="83"/>
      <c r="R309" s="83"/>
      <c r="S309" s="83"/>
      <c r="T309" s="84"/>
      <c r="AT309" s="17" t="s">
        <v>164</v>
      </c>
      <c r="AU309" s="17" t="s">
        <v>82</v>
      </c>
    </row>
    <row r="310" s="1" customFormat="1" ht="14.4" customHeight="1">
      <c r="B310" s="38"/>
      <c r="C310" s="272" t="s">
        <v>626</v>
      </c>
      <c r="D310" s="272" t="s">
        <v>433</v>
      </c>
      <c r="E310" s="273" t="s">
        <v>627</v>
      </c>
      <c r="F310" s="274" t="s">
        <v>628</v>
      </c>
      <c r="G310" s="275" t="s">
        <v>502</v>
      </c>
      <c r="H310" s="276">
        <v>5.0499999999999998</v>
      </c>
      <c r="I310" s="277"/>
      <c r="J310" s="278">
        <f>ROUND(I310*H310,2)</f>
        <v>0</v>
      </c>
      <c r="K310" s="274" t="s">
        <v>19</v>
      </c>
      <c r="L310" s="279"/>
      <c r="M310" s="280" t="s">
        <v>19</v>
      </c>
      <c r="N310" s="281" t="s">
        <v>43</v>
      </c>
      <c r="O310" s="83"/>
      <c r="P310" s="229">
        <f>O310*H310</f>
        <v>0</v>
      </c>
      <c r="Q310" s="229">
        <v>0</v>
      </c>
      <c r="R310" s="229">
        <f>Q310*H310</f>
        <v>0</v>
      </c>
      <c r="S310" s="229">
        <v>0</v>
      </c>
      <c r="T310" s="230">
        <f>S310*H310</f>
        <v>0</v>
      </c>
      <c r="AR310" s="231" t="s">
        <v>207</v>
      </c>
      <c r="AT310" s="231" t="s">
        <v>433</v>
      </c>
      <c r="AU310" s="231" t="s">
        <v>82</v>
      </c>
      <c r="AY310" s="17" t="s">
        <v>153</v>
      </c>
      <c r="BE310" s="232">
        <f>IF(N310="základní",J310,0)</f>
        <v>0</v>
      </c>
      <c r="BF310" s="232">
        <f>IF(N310="snížená",J310,0)</f>
        <v>0</v>
      </c>
      <c r="BG310" s="232">
        <f>IF(N310="zákl. přenesená",J310,0)</f>
        <v>0</v>
      </c>
      <c r="BH310" s="232">
        <f>IF(N310="sníž. přenesená",J310,0)</f>
        <v>0</v>
      </c>
      <c r="BI310" s="232">
        <f>IF(N310="nulová",J310,0)</f>
        <v>0</v>
      </c>
      <c r="BJ310" s="17" t="s">
        <v>80</v>
      </c>
      <c r="BK310" s="232">
        <f>ROUND(I310*H310,2)</f>
        <v>0</v>
      </c>
      <c r="BL310" s="17" t="s">
        <v>162</v>
      </c>
      <c r="BM310" s="231" t="s">
        <v>629</v>
      </c>
    </row>
    <row r="311" s="1" customFormat="1" ht="21.6" customHeight="1">
      <c r="B311" s="38"/>
      <c r="C311" s="272" t="s">
        <v>630</v>
      </c>
      <c r="D311" s="272" t="s">
        <v>433</v>
      </c>
      <c r="E311" s="273" t="s">
        <v>631</v>
      </c>
      <c r="F311" s="274" t="s">
        <v>632</v>
      </c>
      <c r="G311" s="275" t="s">
        <v>263</v>
      </c>
      <c r="H311" s="276">
        <v>3.0299999999999998</v>
      </c>
      <c r="I311" s="277"/>
      <c r="J311" s="278">
        <f>ROUND(I311*H311,2)</f>
        <v>0</v>
      </c>
      <c r="K311" s="274" t="s">
        <v>161</v>
      </c>
      <c r="L311" s="279"/>
      <c r="M311" s="280" t="s">
        <v>19</v>
      </c>
      <c r="N311" s="281" t="s">
        <v>43</v>
      </c>
      <c r="O311" s="83"/>
      <c r="P311" s="229">
        <f>O311*H311</f>
        <v>0</v>
      </c>
      <c r="Q311" s="229">
        <v>0.254</v>
      </c>
      <c r="R311" s="229">
        <f>Q311*H311</f>
        <v>0.76961999999999997</v>
      </c>
      <c r="S311" s="229">
        <v>0</v>
      </c>
      <c r="T311" s="230">
        <f>S311*H311</f>
        <v>0</v>
      </c>
      <c r="AR311" s="231" t="s">
        <v>207</v>
      </c>
      <c r="AT311" s="231" t="s">
        <v>433</v>
      </c>
      <c r="AU311" s="231" t="s">
        <v>82</v>
      </c>
      <c r="AY311" s="17" t="s">
        <v>153</v>
      </c>
      <c r="BE311" s="232">
        <f>IF(N311="základní",J311,0)</f>
        <v>0</v>
      </c>
      <c r="BF311" s="232">
        <f>IF(N311="snížená",J311,0)</f>
        <v>0</v>
      </c>
      <c r="BG311" s="232">
        <f>IF(N311="zákl. přenesená",J311,0)</f>
        <v>0</v>
      </c>
      <c r="BH311" s="232">
        <f>IF(N311="sníž. přenesená",J311,0)</f>
        <v>0</v>
      </c>
      <c r="BI311" s="232">
        <f>IF(N311="nulová",J311,0)</f>
        <v>0</v>
      </c>
      <c r="BJ311" s="17" t="s">
        <v>80</v>
      </c>
      <c r="BK311" s="232">
        <f>ROUND(I311*H311,2)</f>
        <v>0</v>
      </c>
      <c r="BL311" s="17" t="s">
        <v>162</v>
      </c>
      <c r="BM311" s="231" t="s">
        <v>633</v>
      </c>
    </row>
    <row r="312" s="12" customFormat="1">
      <c r="B312" s="236"/>
      <c r="C312" s="237"/>
      <c r="D312" s="233" t="s">
        <v>166</v>
      </c>
      <c r="E312" s="237"/>
      <c r="F312" s="239" t="s">
        <v>463</v>
      </c>
      <c r="G312" s="237"/>
      <c r="H312" s="240">
        <v>3.0299999999999998</v>
      </c>
      <c r="I312" s="241"/>
      <c r="J312" s="237"/>
      <c r="K312" s="237"/>
      <c r="L312" s="242"/>
      <c r="M312" s="243"/>
      <c r="N312" s="244"/>
      <c r="O312" s="244"/>
      <c r="P312" s="244"/>
      <c r="Q312" s="244"/>
      <c r="R312" s="244"/>
      <c r="S312" s="244"/>
      <c r="T312" s="245"/>
      <c r="AT312" s="246" t="s">
        <v>166</v>
      </c>
      <c r="AU312" s="246" t="s">
        <v>82</v>
      </c>
      <c r="AV312" s="12" t="s">
        <v>82</v>
      </c>
      <c r="AW312" s="12" t="s">
        <v>4</v>
      </c>
      <c r="AX312" s="12" t="s">
        <v>80</v>
      </c>
      <c r="AY312" s="246" t="s">
        <v>153</v>
      </c>
    </row>
    <row r="313" s="1" customFormat="1" ht="21.6" customHeight="1">
      <c r="B313" s="38"/>
      <c r="C313" s="272" t="s">
        <v>634</v>
      </c>
      <c r="D313" s="272" t="s">
        <v>433</v>
      </c>
      <c r="E313" s="273" t="s">
        <v>635</v>
      </c>
      <c r="F313" s="274" t="s">
        <v>636</v>
      </c>
      <c r="G313" s="275" t="s">
        <v>263</v>
      </c>
      <c r="H313" s="276">
        <v>6.0599999999999996</v>
      </c>
      <c r="I313" s="277"/>
      <c r="J313" s="278">
        <f>ROUND(I313*H313,2)</f>
        <v>0</v>
      </c>
      <c r="K313" s="274" t="s">
        <v>161</v>
      </c>
      <c r="L313" s="279"/>
      <c r="M313" s="280" t="s">
        <v>19</v>
      </c>
      <c r="N313" s="281" t="s">
        <v>43</v>
      </c>
      <c r="O313" s="83"/>
      <c r="P313" s="229">
        <f>O313*H313</f>
        <v>0</v>
      </c>
      <c r="Q313" s="229">
        <v>0.50600000000000001</v>
      </c>
      <c r="R313" s="229">
        <f>Q313*H313</f>
        <v>3.06636</v>
      </c>
      <c r="S313" s="229">
        <v>0</v>
      </c>
      <c r="T313" s="230">
        <f>S313*H313</f>
        <v>0</v>
      </c>
      <c r="AR313" s="231" t="s">
        <v>207</v>
      </c>
      <c r="AT313" s="231" t="s">
        <v>433</v>
      </c>
      <c r="AU313" s="231" t="s">
        <v>82</v>
      </c>
      <c r="AY313" s="17" t="s">
        <v>153</v>
      </c>
      <c r="BE313" s="232">
        <f>IF(N313="základní",J313,0)</f>
        <v>0</v>
      </c>
      <c r="BF313" s="232">
        <f>IF(N313="snížená",J313,0)</f>
        <v>0</v>
      </c>
      <c r="BG313" s="232">
        <f>IF(N313="zákl. přenesená",J313,0)</f>
        <v>0</v>
      </c>
      <c r="BH313" s="232">
        <f>IF(N313="sníž. přenesená",J313,0)</f>
        <v>0</v>
      </c>
      <c r="BI313" s="232">
        <f>IF(N313="nulová",J313,0)</f>
        <v>0</v>
      </c>
      <c r="BJ313" s="17" t="s">
        <v>80</v>
      </c>
      <c r="BK313" s="232">
        <f>ROUND(I313*H313,2)</f>
        <v>0</v>
      </c>
      <c r="BL313" s="17" t="s">
        <v>162</v>
      </c>
      <c r="BM313" s="231" t="s">
        <v>637</v>
      </c>
    </row>
    <row r="314" s="12" customFormat="1">
      <c r="B314" s="236"/>
      <c r="C314" s="237"/>
      <c r="D314" s="233" t="s">
        <v>166</v>
      </c>
      <c r="E314" s="237"/>
      <c r="F314" s="239" t="s">
        <v>638</v>
      </c>
      <c r="G314" s="237"/>
      <c r="H314" s="240">
        <v>6.0599999999999996</v>
      </c>
      <c r="I314" s="241"/>
      <c r="J314" s="237"/>
      <c r="K314" s="237"/>
      <c r="L314" s="242"/>
      <c r="M314" s="243"/>
      <c r="N314" s="244"/>
      <c r="O314" s="244"/>
      <c r="P314" s="244"/>
      <c r="Q314" s="244"/>
      <c r="R314" s="244"/>
      <c r="S314" s="244"/>
      <c r="T314" s="245"/>
      <c r="AT314" s="246" t="s">
        <v>166</v>
      </c>
      <c r="AU314" s="246" t="s">
        <v>82</v>
      </c>
      <c r="AV314" s="12" t="s">
        <v>82</v>
      </c>
      <c r="AW314" s="12" t="s">
        <v>4</v>
      </c>
      <c r="AX314" s="12" t="s">
        <v>80</v>
      </c>
      <c r="AY314" s="246" t="s">
        <v>153</v>
      </c>
    </row>
    <row r="315" s="1" customFormat="1" ht="21.6" customHeight="1">
      <c r="B315" s="38"/>
      <c r="C315" s="272" t="s">
        <v>639</v>
      </c>
      <c r="D315" s="272" t="s">
        <v>433</v>
      </c>
      <c r="E315" s="273" t="s">
        <v>640</v>
      </c>
      <c r="F315" s="274" t="s">
        <v>641</v>
      </c>
      <c r="G315" s="275" t="s">
        <v>263</v>
      </c>
      <c r="H315" s="276">
        <v>2.02</v>
      </c>
      <c r="I315" s="277"/>
      <c r="J315" s="278">
        <f>ROUND(I315*H315,2)</f>
        <v>0</v>
      </c>
      <c r="K315" s="274" t="s">
        <v>161</v>
      </c>
      <c r="L315" s="279"/>
      <c r="M315" s="280" t="s">
        <v>19</v>
      </c>
      <c r="N315" s="281" t="s">
        <v>43</v>
      </c>
      <c r="O315" s="83"/>
      <c r="P315" s="229">
        <f>O315*H315</f>
        <v>0</v>
      </c>
      <c r="Q315" s="229">
        <v>0.54800000000000004</v>
      </c>
      <c r="R315" s="229">
        <f>Q315*H315</f>
        <v>1.1069600000000002</v>
      </c>
      <c r="S315" s="229">
        <v>0</v>
      </c>
      <c r="T315" s="230">
        <f>S315*H315</f>
        <v>0</v>
      </c>
      <c r="AR315" s="231" t="s">
        <v>207</v>
      </c>
      <c r="AT315" s="231" t="s">
        <v>433</v>
      </c>
      <c r="AU315" s="231" t="s">
        <v>82</v>
      </c>
      <c r="AY315" s="17" t="s">
        <v>153</v>
      </c>
      <c r="BE315" s="232">
        <f>IF(N315="základní",J315,0)</f>
        <v>0</v>
      </c>
      <c r="BF315" s="232">
        <f>IF(N315="snížená",J315,0)</f>
        <v>0</v>
      </c>
      <c r="BG315" s="232">
        <f>IF(N315="zákl. přenesená",J315,0)</f>
        <v>0</v>
      </c>
      <c r="BH315" s="232">
        <f>IF(N315="sníž. přenesená",J315,0)</f>
        <v>0</v>
      </c>
      <c r="BI315" s="232">
        <f>IF(N315="nulová",J315,0)</f>
        <v>0</v>
      </c>
      <c r="BJ315" s="17" t="s">
        <v>80</v>
      </c>
      <c r="BK315" s="232">
        <f>ROUND(I315*H315,2)</f>
        <v>0</v>
      </c>
      <c r="BL315" s="17" t="s">
        <v>162</v>
      </c>
      <c r="BM315" s="231" t="s">
        <v>642</v>
      </c>
    </row>
    <row r="316" s="12" customFormat="1">
      <c r="B316" s="236"/>
      <c r="C316" s="237"/>
      <c r="D316" s="233" t="s">
        <v>166</v>
      </c>
      <c r="E316" s="237"/>
      <c r="F316" s="239" t="s">
        <v>643</v>
      </c>
      <c r="G316" s="237"/>
      <c r="H316" s="240">
        <v>2.02</v>
      </c>
      <c r="I316" s="241"/>
      <c r="J316" s="237"/>
      <c r="K316" s="237"/>
      <c r="L316" s="242"/>
      <c r="M316" s="243"/>
      <c r="N316" s="244"/>
      <c r="O316" s="244"/>
      <c r="P316" s="244"/>
      <c r="Q316" s="244"/>
      <c r="R316" s="244"/>
      <c r="S316" s="244"/>
      <c r="T316" s="245"/>
      <c r="AT316" s="246" t="s">
        <v>166</v>
      </c>
      <c r="AU316" s="246" t="s">
        <v>82</v>
      </c>
      <c r="AV316" s="12" t="s">
        <v>82</v>
      </c>
      <c r="AW316" s="12" t="s">
        <v>4</v>
      </c>
      <c r="AX316" s="12" t="s">
        <v>80</v>
      </c>
      <c r="AY316" s="246" t="s">
        <v>153</v>
      </c>
    </row>
    <row r="317" s="1" customFormat="1" ht="14.4" customHeight="1">
      <c r="B317" s="38"/>
      <c r="C317" s="272" t="s">
        <v>466</v>
      </c>
      <c r="D317" s="272" t="s">
        <v>433</v>
      </c>
      <c r="E317" s="273" t="s">
        <v>644</v>
      </c>
      <c r="F317" s="274" t="s">
        <v>645</v>
      </c>
      <c r="G317" s="275" t="s">
        <v>502</v>
      </c>
      <c r="H317" s="276">
        <v>2.02</v>
      </c>
      <c r="I317" s="277"/>
      <c r="J317" s="278">
        <f>ROUND(I317*H317,2)</f>
        <v>0</v>
      </c>
      <c r="K317" s="274" t="s">
        <v>19</v>
      </c>
      <c r="L317" s="279"/>
      <c r="M317" s="280" t="s">
        <v>19</v>
      </c>
      <c r="N317" s="281" t="s">
        <v>43</v>
      </c>
      <c r="O317" s="83"/>
      <c r="P317" s="229">
        <f>O317*H317</f>
        <v>0</v>
      </c>
      <c r="Q317" s="229">
        <v>0</v>
      </c>
      <c r="R317" s="229">
        <f>Q317*H317</f>
        <v>0</v>
      </c>
      <c r="S317" s="229">
        <v>0</v>
      </c>
      <c r="T317" s="230">
        <f>S317*H317</f>
        <v>0</v>
      </c>
      <c r="AR317" s="231" t="s">
        <v>207</v>
      </c>
      <c r="AT317" s="231" t="s">
        <v>433</v>
      </c>
      <c r="AU317" s="231" t="s">
        <v>82</v>
      </c>
      <c r="AY317" s="17" t="s">
        <v>153</v>
      </c>
      <c r="BE317" s="232">
        <f>IF(N317="základní",J317,0)</f>
        <v>0</v>
      </c>
      <c r="BF317" s="232">
        <f>IF(N317="snížená",J317,0)</f>
        <v>0</v>
      </c>
      <c r="BG317" s="232">
        <f>IF(N317="zákl. přenesená",J317,0)</f>
        <v>0</v>
      </c>
      <c r="BH317" s="232">
        <f>IF(N317="sníž. přenesená",J317,0)</f>
        <v>0</v>
      </c>
      <c r="BI317" s="232">
        <f>IF(N317="nulová",J317,0)</f>
        <v>0</v>
      </c>
      <c r="BJ317" s="17" t="s">
        <v>80</v>
      </c>
      <c r="BK317" s="232">
        <f>ROUND(I317*H317,2)</f>
        <v>0</v>
      </c>
      <c r="BL317" s="17" t="s">
        <v>162</v>
      </c>
      <c r="BM317" s="231" t="s">
        <v>646</v>
      </c>
    </row>
    <row r="318" s="12" customFormat="1">
      <c r="B318" s="236"/>
      <c r="C318" s="237"/>
      <c r="D318" s="233" t="s">
        <v>166</v>
      </c>
      <c r="E318" s="237"/>
      <c r="F318" s="239" t="s">
        <v>643</v>
      </c>
      <c r="G318" s="237"/>
      <c r="H318" s="240">
        <v>2.02</v>
      </c>
      <c r="I318" s="241"/>
      <c r="J318" s="237"/>
      <c r="K318" s="237"/>
      <c r="L318" s="242"/>
      <c r="M318" s="243"/>
      <c r="N318" s="244"/>
      <c r="O318" s="244"/>
      <c r="P318" s="244"/>
      <c r="Q318" s="244"/>
      <c r="R318" s="244"/>
      <c r="S318" s="244"/>
      <c r="T318" s="245"/>
      <c r="AT318" s="246" t="s">
        <v>166</v>
      </c>
      <c r="AU318" s="246" t="s">
        <v>82</v>
      </c>
      <c r="AV318" s="12" t="s">
        <v>82</v>
      </c>
      <c r="AW318" s="12" t="s">
        <v>4</v>
      </c>
      <c r="AX318" s="12" t="s">
        <v>80</v>
      </c>
      <c r="AY318" s="246" t="s">
        <v>153</v>
      </c>
    </row>
    <row r="319" s="1" customFormat="1" ht="14.4" customHeight="1">
      <c r="B319" s="38"/>
      <c r="C319" s="272" t="s">
        <v>647</v>
      </c>
      <c r="D319" s="272" t="s">
        <v>433</v>
      </c>
      <c r="E319" s="273" t="s">
        <v>648</v>
      </c>
      <c r="F319" s="274" t="s">
        <v>649</v>
      </c>
      <c r="G319" s="275" t="s">
        <v>502</v>
      </c>
      <c r="H319" s="276">
        <v>1.01</v>
      </c>
      <c r="I319" s="277"/>
      <c r="J319" s="278">
        <f>ROUND(I319*H319,2)</f>
        <v>0</v>
      </c>
      <c r="K319" s="274" t="s">
        <v>19</v>
      </c>
      <c r="L319" s="279"/>
      <c r="M319" s="280" t="s">
        <v>19</v>
      </c>
      <c r="N319" s="281" t="s">
        <v>43</v>
      </c>
      <c r="O319" s="83"/>
      <c r="P319" s="229">
        <f>O319*H319</f>
        <v>0</v>
      </c>
      <c r="Q319" s="229">
        <v>0</v>
      </c>
      <c r="R319" s="229">
        <f>Q319*H319</f>
        <v>0</v>
      </c>
      <c r="S319" s="229">
        <v>0</v>
      </c>
      <c r="T319" s="230">
        <f>S319*H319</f>
        <v>0</v>
      </c>
      <c r="AR319" s="231" t="s">
        <v>207</v>
      </c>
      <c r="AT319" s="231" t="s">
        <v>433</v>
      </c>
      <c r="AU319" s="231" t="s">
        <v>82</v>
      </c>
      <c r="AY319" s="17" t="s">
        <v>153</v>
      </c>
      <c r="BE319" s="232">
        <f>IF(N319="základní",J319,0)</f>
        <v>0</v>
      </c>
      <c r="BF319" s="232">
        <f>IF(N319="snížená",J319,0)</f>
        <v>0</v>
      </c>
      <c r="BG319" s="232">
        <f>IF(N319="zákl. přenesená",J319,0)</f>
        <v>0</v>
      </c>
      <c r="BH319" s="232">
        <f>IF(N319="sníž. přenesená",J319,0)</f>
        <v>0</v>
      </c>
      <c r="BI319" s="232">
        <f>IF(N319="nulová",J319,0)</f>
        <v>0</v>
      </c>
      <c r="BJ319" s="17" t="s">
        <v>80</v>
      </c>
      <c r="BK319" s="232">
        <f>ROUND(I319*H319,2)</f>
        <v>0</v>
      </c>
      <c r="BL319" s="17" t="s">
        <v>162</v>
      </c>
      <c r="BM319" s="231" t="s">
        <v>650</v>
      </c>
    </row>
    <row r="320" s="12" customFormat="1">
      <c r="B320" s="236"/>
      <c r="C320" s="237"/>
      <c r="D320" s="233" t="s">
        <v>166</v>
      </c>
      <c r="E320" s="237"/>
      <c r="F320" s="239" t="s">
        <v>651</v>
      </c>
      <c r="G320" s="237"/>
      <c r="H320" s="240">
        <v>1.01</v>
      </c>
      <c r="I320" s="241"/>
      <c r="J320" s="237"/>
      <c r="K320" s="237"/>
      <c r="L320" s="242"/>
      <c r="M320" s="243"/>
      <c r="N320" s="244"/>
      <c r="O320" s="244"/>
      <c r="P320" s="244"/>
      <c r="Q320" s="244"/>
      <c r="R320" s="244"/>
      <c r="S320" s="244"/>
      <c r="T320" s="245"/>
      <c r="AT320" s="246" t="s">
        <v>166</v>
      </c>
      <c r="AU320" s="246" t="s">
        <v>82</v>
      </c>
      <c r="AV320" s="12" t="s">
        <v>82</v>
      </c>
      <c r="AW320" s="12" t="s">
        <v>4</v>
      </c>
      <c r="AX320" s="12" t="s">
        <v>80</v>
      </c>
      <c r="AY320" s="246" t="s">
        <v>153</v>
      </c>
    </row>
    <row r="321" s="11" customFormat="1" ht="22.8" customHeight="1">
      <c r="B321" s="204"/>
      <c r="C321" s="205"/>
      <c r="D321" s="206" t="s">
        <v>71</v>
      </c>
      <c r="E321" s="218" t="s">
        <v>212</v>
      </c>
      <c r="F321" s="218" t="s">
        <v>652</v>
      </c>
      <c r="G321" s="205"/>
      <c r="H321" s="205"/>
      <c r="I321" s="208"/>
      <c r="J321" s="219">
        <f>BK321</f>
        <v>0</v>
      </c>
      <c r="K321" s="205"/>
      <c r="L321" s="210"/>
      <c r="M321" s="211"/>
      <c r="N321" s="212"/>
      <c r="O321" s="212"/>
      <c r="P321" s="213">
        <f>P322</f>
        <v>0</v>
      </c>
      <c r="Q321" s="212"/>
      <c r="R321" s="213">
        <f>R322</f>
        <v>0</v>
      </c>
      <c r="S321" s="212"/>
      <c r="T321" s="214">
        <f>T322</f>
        <v>22.267799999999998</v>
      </c>
      <c r="AR321" s="215" t="s">
        <v>80</v>
      </c>
      <c r="AT321" s="216" t="s">
        <v>71</v>
      </c>
      <c r="AU321" s="216" t="s">
        <v>80</v>
      </c>
      <c r="AY321" s="215" t="s">
        <v>153</v>
      </c>
      <c r="BK321" s="217">
        <f>BK322</f>
        <v>0</v>
      </c>
    </row>
    <row r="322" s="11" customFormat="1" ht="20.88" customHeight="1">
      <c r="B322" s="204"/>
      <c r="C322" s="205"/>
      <c r="D322" s="206" t="s">
        <v>71</v>
      </c>
      <c r="E322" s="218" t="s">
        <v>653</v>
      </c>
      <c r="F322" s="218" t="s">
        <v>654</v>
      </c>
      <c r="G322" s="205"/>
      <c r="H322" s="205"/>
      <c r="I322" s="208"/>
      <c r="J322" s="219">
        <f>BK322</f>
        <v>0</v>
      </c>
      <c r="K322" s="205"/>
      <c r="L322" s="210"/>
      <c r="M322" s="211"/>
      <c r="N322" s="212"/>
      <c r="O322" s="212"/>
      <c r="P322" s="213">
        <f>SUM(P323:P326)</f>
        <v>0</v>
      </c>
      <c r="Q322" s="212"/>
      <c r="R322" s="213">
        <f>SUM(R323:R326)</f>
        <v>0</v>
      </c>
      <c r="S322" s="212"/>
      <c r="T322" s="214">
        <f>SUM(T323:T326)</f>
        <v>22.267799999999998</v>
      </c>
      <c r="AR322" s="215" t="s">
        <v>80</v>
      </c>
      <c r="AT322" s="216" t="s">
        <v>71</v>
      </c>
      <c r="AU322" s="216" t="s">
        <v>82</v>
      </c>
      <c r="AY322" s="215" t="s">
        <v>153</v>
      </c>
      <c r="BK322" s="217">
        <f>SUM(BK323:BK326)</f>
        <v>0</v>
      </c>
    </row>
    <row r="323" s="1" customFormat="1" ht="64.8" customHeight="1">
      <c r="B323" s="38"/>
      <c r="C323" s="220" t="s">
        <v>474</v>
      </c>
      <c r="D323" s="220" t="s">
        <v>157</v>
      </c>
      <c r="E323" s="221" t="s">
        <v>655</v>
      </c>
      <c r="F323" s="222" t="s">
        <v>656</v>
      </c>
      <c r="G323" s="223" t="s">
        <v>160</v>
      </c>
      <c r="H323" s="224">
        <v>53.399999999999999</v>
      </c>
      <c r="I323" s="225"/>
      <c r="J323" s="226">
        <f>ROUND(I323*H323,2)</f>
        <v>0</v>
      </c>
      <c r="K323" s="222" t="s">
        <v>161</v>
      </c>
      <c r="L323" s="43"/>
      <c r="M323" s="227" t="s">
        <v>19</v>
      </c>
      <c r="N323" s="228" t="s">
        <v>43</v>
      </c>
      <c r="O323" s="83"/>
      <c r="P323" s="229">
        <f>O323*H323</f>
        <v>0</v>
      </c>
      <c r="Q323" s="229">
        <v>0</v>
      </c>
      <c r="R323" s="229">
        <f>Q323*H323</f>
        <v>0</v>
      </c>
      <c r="S323" s="229">
        <v>0.41699999999999998</v>
      </c>
      <c r="T323" s="230">
        <f>S323*H323</f>
        <v>22.267799999999998</v>
      </c>
      <c r="AR323" s="231" t="s">
        <v>162</v>
      </c>
      <c r="AT323" s="231" t="s">
        <v>157</v>
      </c>
      <c r="AU323" s="231" t="s">
        <v>113</v>
      </c>
      <c r="AY323" s="17" t="s">
        <v>153</v>
      </c>
      <c r="BE323" s="232">
        <f>IF(N323="základní",J323,0)</f>
        <v>0</v>
      </c>
      <c r="BF323" s="232">
        <f>IF(N323="snížená",J323,0)</f>
        <v>0</v>
      </c>
      <c r="BG323" s="232">
        <f>IF(N323="zákl. přenesená",J323,0)</f>
        <v>0</v>
      </c>
      <c r="BH323" s="232">
        <f>IF(N323="sníž. přenesená",J323,0)</f>
        <v>0</v>
      </c>
      <c r="BI323" s="232">
        <f>IF(N323="nulová",J323,0)</f>
        <v>0</v>
      </c>
      <c r="BJ323" s="17" t="s">
        <v>80</v>
      </c>
      <c r="BK323" s="232">
        <f>ROUND(I323*H323,2)</f>
        <v>0</v>
      </c>
      <c r="BL323" s="17" t="s">
        <v>162</v>
      </c>
      <c r="BM323" s="231" t="s">
        <v>657</v>
      </c>
    </row>
    <row r="324" s="1" customFormat="1">
      <c r="B324" s="38"/>
      <c r="C324" s="39"/>
      <c r="D324" s="233" t="s">
        <v>164</v>
      </c>
      <c r="E324" s="39"/>
      <c r="F324" s="234" t="s">
        <v>658</v>
      </c>
      <c r="G324" s="39"/>
      <c r="H324" s="39"/>
      <c r="I324" s="146"/>
      <c r="J324" s="39"/>
      <c r="K324" s="39"/>
      <c r="L324" s="43"/>
      <c r="M324" s="235"/>
      <c r="N324" s="83"/>
      <c r="O324" s="83"/>
      <c r="P324" s="83"/>
      <c r="Q324" s="83"/>
      <c r="R324" s="83"/>
      <c r="S324" s="83"/>
      <c r="T324" s="84"/>
      <c r="AT324" s="17" t="s">
        <v>164</v>
      </c>
      <c r="AU324" s="17" t="s">
        <v>113</v>
      </c>
    </row>
    <row r="325" s="12" customFormat="1">
      <c r="B325" s="236"/>
      <c r="C325" s="237"/>
      <c r="D325" s="233" t="s">
        <v>166</v>
      </c>
      <c r="E325" s="238" t="s">
        <v>19</v>
      </c>
      <c r="F325" s="239" t="s">
        <v>659</v>
      </c>
      <c r="G325" s="237"/>
      <c r="H325" s="240">
        <v>53.399999999999999</v>
      </c>
      <c r="I325" s="241"/>
      <c r="J325" s="237"/>
      <c r="K325" s="237"/>
      <c r="L325" s="242"/>
      <c r="M325" s="243"/>
      <c r="N325" s="244"/>
      <c r="O325" s="244"/>
      <c r="P325" s="244"/>
      <c r="Q325" s="244"/>
      <c r="R325" s="244"/>
      <c r="S325" s="244"/>
      <c r="T325" s="245"/>
      <c r="AT325" s="246" t="s">
        <v>166</v>
      </c>
      <c r="AU325" s="246" t="s">
        <v>113</v>
      </c>
      <c r="AV325" s="12" t="s">
        <v>82</v>
      </c>
      <c r="AW325" s="12" t="s">
        <v>33</v>
      </c>
      <c r="AX325" s="12" t="s">
        <v>72</v>
      </c>
      <c r="AY325" s="246" t="s">
        <v>153</v>
      </c>
    </row>
    <row r="326" s="14" customFormat="1">
      <c r="B326" s="261"/>
      <c r="C326" s="262"/>
      <c r="D326" s="233" t="s">
        <v>166</v>
      </c>
      <c r="E326" s="263" t="s">
        <v>19</v>
      </c>
      <c r="F326" s="264" t="s">
        <v>378</v>
      </c>
      <c r="G326" s="262"/>
      <c r="H326" s="265">
        <v>53.399999999999999</v>
      </c>
      <c r="I326" s="266"/>
      <c r="J326" s="262"/>
      <c r="K326" s="262"/>
      <c r="L326" s="267"/>
      <c r="M326" s="268"/>
      <c r="N326" s="269"/>
      <c r="O326" s="269"/>
      <c r="P326" s="269"/>
      <c r="Q326" s="269"/>
      <c r="R326" s="269"/>
      <c r="S326" s="269"/>
      <c r="T326" s="270"/>
      <c r="AT326" s="271" t="s">
        <v>166</v>
      </c>
      <c r="AU326" s="271" t="s">
        <v>113</v>
      </c>
      <c r="AV326" s="14" t="s">
        <v>162</v>
      </c>
      <c r="AW326" s="14" t="s">
        <v>33</v>
      </c>
      <c r="AX326" s="14" t="s">
        <v>80</v>
      </c>
      <c r="AY326" s="271" t="s">
        <v>153</v>
      </c>
    </row>
    <row r="327" s="11" customFormat="1" ht="22.8" customHeight="1">
      <c r="B327" s="204"/>
      <c r="C327" s="205"/>
      <c r="D327" s="206" t="s">
        <v>71</v>
      </c>
      <c r="E327" s="218" t="s">
        <v>660</v>
      </c>
      <c r="F327" s="218" t="s">
        <v>661</v>
      </c>
      <c r="G327" s="205"/>
      <c r="H327" s="205"/>
      <c r="I327" s="208"/>
      <c r="J327" s="219">
        <f>BK327</f>
        <v>0</v>
      </c>
      <c r="K327" s="205"/>
      <c r="L327" s="210"/>
      <c r="M327" s="211"/>
      <c r="N327" s="212"/>
      <c r="O327" s="212"/>
      <c r="P327" s="213">
        <f>SUM(P328:P329)</f>
        <v>0</v>
      </c>
      <c r="Q327" s="212"/>
      <c r="R327" s="213">
        <f>SUM(R328:R329)</f>
        <v>0</v>
      </c>
      <c r="S327" s="212"/>
      <c r="T327" s="214">
        <f>SUM(T328:T329)</f>
        <v>0</v>
      </c>
      <c r="AR327" s="215" t="s">
        <v>80</v>
      </c>
      <c r="AT327" s="216" t="s">
        <v>71</v>
      </c>
      <c r="AU327" s="216" t="s">
        <v>80</v>
      </c>
      <c r="AY327" s="215" t="s">
        <v>153</v>
      </c>
      <c r="BK327" s="217">
        <f>SUM(BK328:BK329)</f>
        <v>0</v>
      </c>
    </row>
    <row r="328" s="1" customFormat="1" ht="43.2" customHeight="1">
      <c r="B328" s="38"/>
      <c r="C328" s="220" t="s">
        <v>662</v>
      </c>
      <c r="D328" s="220" t="s">
        <v>157</v>
      </c>
      <c r="E328" s="221" t="s">
        <v>663</v>
      </c>
      <c r="F328" s="222" t="s">
        <v>664</v>
      </c>
      <c r="G328" s="223" t="s">
        <v>220</v>
      </c>
      <c r="H328" s="224">
        <v>224.71000000000001</v>
      </c>
      <c r="I328" s="225"/>
      <c r="J328" s="226">
        <f>ROUND(I328*H328,2)</f>
        <v>0</v>
      </c>
      <c r="K328" s="222" t="s">
        <v>161</v>
      </c>
      <c r="L328" s="43"/>
      <c r="M328" s="227" t="s">
        <v>19</v>
      </c>
      <c r="N328" s="228" t="s">
        <v>43</v>
      </c>
      <c r="O328" s="83"/>
      <c r="P328" s="229">
        <f>O328*H328</f>
        <v>0</v>
      </c>
      <c r="Q328" s="229">
        <v>0</v>
      </c>
      <c r="R328" s="229">
        <f>Q328*H328</f>
        <v>0</v>
      </c>
      <c r="S328" s="229">
        <v>0</v>
      </c>
      <c r="T328" s="230">
        <f>S328*H328</f>
        <v>0</v>
      </c>
      <c r="AR328" s="231" t="s">
        <v>162</v>
      </c>
      <c r="AT328" s="231" t="s">
        <v>157</v>
      </c>
      <c r="AU328" s="231" t="s">
        <v>82</v>
      </c>
      <c r="AY328" s="17" t="s">
        <v>153</v>
      </c>
      <c r="BE328" s="232">
        <f>IF(N328="základní",J328,0)</f>
        <v>0</v>
      </c>
      <c r="BF328" s="232">
        <f>IF(N328="snížená",J328,0)</f>
        <v>0</v>
      </c>
      <c r="BG328" s="232">
        <f>IF(N328="zákl. přenesená",J328,0)</f>
        <v>0</v>
      </c>
      <c r="BH328" s="232">
        <f>IF(N328="sníž. přenesená",J328,0)</f>
        <v>0</v>
      </c>
      <c r="BI328" s="232">
        <f>IF(N328="nulová",J328,0)</f>
        <v>0</v>
      </c>
      <c r="BJ328" s="17" t="s">
        <v>80</v>
      </c>
      <c r="BK328" s="232">
        <f>ROUND(I328*H328,2)</f>
        <v>0</v>
      </c>
      <c r="BL328" s="17" t="s">
        <v>162</v>
      </c>
      <c r="BM328" s="231" t="s">
        <v>665</v>
      </c>
    </row>
    <row r="329" s="1" customFormat="1">
      <c r="B329" s="38"/>
      <c r="C329" s="39"/>
      <c r="D329" s="233" t="s">
        <v>164</v>
      </c>
      <c r="E329" s="39"/>
      <c r="F329" s="234" t="s">
        <v>666</v>
      </c>
      <c r="G329" s="39"/>
      <c r="H329" s="39"/>
      <c r="I329" s="146"/>
      <c r="J329" s="39"/>
      <c r="K329" s="39"/>
      <c r="L329" s="43"/>
      <c r="M329" s="235"/>
      <c r="N329" s="83"/>
      <c r="O329" s="83"/>
      <c r="P329" s="83"/>
      <c r="Q329" s="83"/>
      <c r="R329" s="83"/>
      <c r="S329" s="83"/>
      <c r="T329" s="84"/>
      <c r="AT329" s="17" t="s">
        <v>164</v>
      </c>
      <c r="AU329" s="17" t="s">
        <v>82</v>
      </c>
    </row>
    <row r="330" s="11" customFormat="1" ht="25.92" customHeight="1">
      <c r="B330" s="204"/>
      <c r="C330" s="205"/>
      <c r="D330" s="206" t="s">
        <v>71</v>
      </c>
      <c r="E330" s="207" t="s">
        <v>324</v>
      </c>
      <c r="F330" s="207" t="s">
        <v>325</v>
      </c>
      <c r="G330" s="205"/>
      <c r="H330" s="205"/>
      <c r="I330" s="208"/>
      <c r="J330" s="209">
        <f>BK330</f>
        <v>0</v>
      </c>
      <c r="K330" s="205"/>
      <c r="L330" s="210"/>
      <c r="M330" s="211"/>
      <c r="N330" s="212"/>
      <c r="O330" s="212"/>
      <c r="P330" s="213">
        <f>P331</f>
        <v>0</v>
      </c>
      <c r="Q330" s="212"/>
      <c r="R330" s="213">
        <f>R331</f>
        <v>0.0045000000000000005</v>
      </c>
      <c r="S330" s="212"/>
      <c r="T330" s="214">
        <f>T331</f>
        <v>0</v>
      </c>
      <c r="AR330" s="215" t="s">
        <v>82</v>
      </c>
      <c r="AT330" s="216" t="s">
        <v>71</v>
      </c>
      <c r="AU330" s="216" t="s">
        <v>72</v>
      </c>
      <c r="AY330" s="215" t="s">
        <v>153</v>
      </c>
      <c r="BK330" s="217">
        <f>BK331</f>
        <v>0</v>
      </c>
    </row>
    <row r="331" s="11" customFormat="1" ht="22.8" customHeight="1">
      <c r="B331" s="204"/>
      <c r="C331" s="205"/>
      <c r="D331" s="206" t="s">
        <v>71</v>
      </c>
      <c r="E331" s="218" t="s">
        <v>667</v>
      </c>
      <c r="F331" s="218" t="s">
        <v>668</v>
      </c>
      <c r="G331" s="205"/>
      <c r="H331" s="205"/>
      <c r="I331" s="208"/>
      <c r="J331" s="219">
        <f>BK331</f>
        <v>0</v>
      </c>
      <c r="K331" s="205"/>
      <c r="L331" s="210"/>
      <c r="M331" s="211"/>
      <c r="N331" s="212"/>
      <c r="O331" s="212"/>
      <c r="P331" s="213">
        <f>SUM(P332:P335)</f>
        <v>0</v>
      </c>
      <c r="Q331" s="212"/>
      <c r="R331" s="213">
        <f>SUM(R332:R335)</f>
        <v>0.0045000000000000005</v>
      </c>
      <c r="S331" s="212"/>
      <c r="T331" s="214">
        <f>SUM(T332:T335)</f>
        <v>0</v>
      </c>
      <c r="AR331" s="215" t="s">
        <v>80</v>
      </c>
      <c r="AT331" s="216" t="s">
        <v>71</v>
      </c>
      <c r="AU331" s="216" t="s">
        <v>80</v>
      </c>
      <c r="AY331" s="215" t="s">
        <v>153</v>
      </c>
      <c r="BK331" s="217">
        <f>SUM(BK332:BK335)</f>
        <v>0</v>
      </c>
    </row>
    <row r="332" s="1" customFormat="1" ht="21.6" customHeight="1">
      <c r="B332" s="38"/>
      <c r="C332" s="220" t="s">
        <v>669</v>
      </c>
      <c r="D332" s="220" t="s">
        <v>157</v>
      </c>
      <c r="E332" s="221" t="s">
        <v>670</v>
      </c>
      <c r="F332" s="222" t="s">
        <v>671</v>
      </c>
      <c r="G332" s="223" t="s">
        <v>263</v>
      </c>
      <c r="H332" s="224">
        <v>3</v>
      </c>
      <c r="I332" s="225"/>
      <c r="J332" s="226">
        <f>ROUND(I332*H332,2)</f>
        <v>0</v>
      </c>
      <c r="K332" s="222" t="s">
        <v>161</v>
      </c>
      <c r="L332" s="43"/>
      <c r="M332" s="227" t="s">
        <v>19</v>
      </c>
      <c r="N332" s="228" t="s">
        <v>43</v>
      </c>
      <c r="O332" s="83"/>
      <c r="P332" s="229">
        <f>O332*H332</f>
        <v>0</v>
      </c>
      <c r="Q332" s="229">
        <v>0.0015</v>
      </c>
      <c r="R332" s="229">
        <f>Q332*H332</f>
        <v>0.0045000000000000005</v>
      </c>
      <c r="S332" s="229">
        <v>0</v>
      </c>
      <c r="T332" s="230">
        <f>S332*H332</f>
        <v>0</v>
      </c>
      <c r="AR332" s="231" t="s">
        <v>162</v>
      </c>
      <c r="AT332" s="231" t="s">
        <v>157</v>
      </c>
      <c r="AU332" s="231" t="s">
        <v>82</v>
      </c>
      <c r="AY332" s="17" t="s">
        <v>153</v>
      </c>
      <c r="BE332" s="232">
        <f>IF(N332="základní",J332,0)</f>
        <v>0</v>
      </c>
      <c r="BF332" s="232">
        <f>IF(N332="snížená",J332,0)</f>
        <v>0</v>
      </c>
      <c r="BG332" s="232">
        <f>IF(N332="zákl. přenesená",J332,0)</f>
        <v>0</v>
      </c>
      <c r="BH332" s="232">
        <f>IF(N332="sníž. přenesená",J332,0)</f>
        <v>0</v>
      </c>
      <c r="BI332" s="232">
        <f>IF(N332="nulová",J332,0)</f>
        <v>0</v>
      </c>
      <c r="BJ332" s="17" t="s">
        <v>80</v>
      </c>
      <c r="BK332" s="232">
        <f>ROUND(I332*H332,2)</f>
        <v>0</v>
      </c>
      <c r="BL332" s="17" t="s">
        <v>162</v>
      </c>
      <c r="BM332" s="231" t="s">
        <v>672</v>
      </c>
    </row>
    <row r="333" s="12" customFormat="1">
      <c r="B333" s="236"/>
      <c r="C333" s="237"/>
      <c r="D333" s="233" t="s">
        <v>166</v>
      </c>
      <c r="E333" s="238" t="s">
        <v>19</v>
      </c>
      <c r="F333" s="239" t="s">
        <v>673</v>
      </c>
      <c r="G333" s="237"/>
      <c r="H333" s="240">
        <v>3</v>
      </c>
      <c r="I333" s="241"/>
      <c r="J333" s="237"/>
      <c r="K333" s="237"/>
      <c r="L333" s="242"/>
      <c r="M333" s="243"/>
      <c r="N333" s="244"/>
      <c r="O333" s="244"/>
      <c r="P333" s="244"/>
      <c r="Q333" s="244"/>
      <c r="R333" s="244"/>
      <c r="S333" s="244"/>
      <c r="T333" s="245"/>
      <c r="AT333" s="246" t="s">
        <v>166</v>
      </c>
      <c r="AU333" s="246" t="s">
        <v>82</v>
      </c>
      <c r="AV333" s="12" t="s">
        <v>82</v>
      </c>
      <c r="AW333" s="12" t="s">
        <v>33</v>
      </c>
      <c r="AX333" s="12" t="s">
        <v>80</v>
      </c>
      <c r="AY333" s="246" t="s">
        <v>153</v>
      </c>
    </row>
    <row r="334" s="1" customFormat="1" ht="43.2" customHeight="1">
      <c r="B334" s="38"/>
      <c r="C334" s="220" t="s">
        <v>674</v>
      </c>
      <c r="D334" s="220" t="s">
        <v>157</v>
      </c>
      <c r="E334" s="221" t="s">
        <v>675</v>
      </c>
      <c r="F334" s="222" t="s">
        <v>676</v>
      </c>
      <c r="G334" s="223" t="s">
        <v>220</v>
      </c>
      <c r="H334" s="224">
        <v>0.22</v>
      </c>
      <c r="I334" s="225"/>
      <c r="J334" s="226">
        <f>ROUND(I334*H334,2)</f>
        <v>0</v>
      </c>
      <c r="K334" s="222" t="s">
        <v>161</v>
      </c>
      <c r="L334" s="43"/>
      <c r="M334" s="227" t="s">
        <v>19</v>
      </c>
      <c r="N334" s="228" t="s">
        <v>43</v>
      </c>
      <c r="O334" s="83"/>
      <c r="P334" s="229">
        <f>O334*H334</f>
        <v>0</v>
      </c>
      <c r="Q334" s="229">
        <v>0</v>
      </c>
      <c r="R334" s="229">
        <f>Q334*H334</f>
        <v>0</v>
      </c>
      <c r="S334" s="229">
        <v>0</v>
      </c>
      <c r="T334" s="230">
        <f>S334*H334</f>
        <v>0</v>
      </c>
      <c r="AR334" s="231" t="s">
        <v>162</v>
      </c>
      <c r="AT334" s="231" t="s">
        <v>157</v>
      </c>
      <c r="AU334" s="231" t="s">
        <v>82</v>
      </c>
      <c r="AY334" s="17" t="s">
        <v>153</v>
      </c>
      <c r="BE334" s="232">
        <f>IF(N334="základní",J334,0)</f>
        <v>0</v>
      </c>
      <c r="BF334" s="232">
        <f>IF(N334="snížená",J334,0)</f>
        <v>0</v>
      </c>
      <c r="BG334" s="232">
        <f>IF(N334="zákl. přenesená",J334,0)</f>
        <v>0</v>
      </c>
      <c r="BH334" s="232">
        <f>IF(N334="sníž. přenesená",J334,0)</f>
        <v>0</v>
      </c>
      <c r="BI334" s="232">
        <f>IF(N334="nulová",J334,0)</f>
        <v>0</v>
      </c>
      <c r="BJ334" s="17" t="s">
        <v>80</v>
      </c>
      <c r="BK334" s="232">
        <f>ROUND(I334*H334,2)</f>
        <v>0</v>
      </c>
      <c r="BL334" s="17" t="s">
        <v>162</v>
      </c>
      <c r="BM334" s="231" t="s">
        <v>677</v>
      </c>
    </row>
    <row r="335" s="1" customFormat="1">
      <c r="B335" s="38"/>
      <c r="C335" s="39"/>
      <c r="D335" s="233" t="s">
        <v>164</v>
      </c>
      <c r="E335" s="39"/>
      <c r="F335" s="234" t="s">
        <v>678</v>
      </c>
      <c r="G335" s="39"/>
      <c r="H335" s="39"/>
      <c r="I335" s="146"/>
      <c r="J335" s="39"/>
      <c r="K335" s="39"/>
      <c r="L335" s="43"/>
      <c r="M335" s="235"/>
      <c r="N335" s="83"/>
      <c r="O335" s="83"/>
      <c r="P335" s="83"/>
      <c r="Q335" s="83"/>
      <c r="R335" s="83"/>
      <c r="S335" s="83"/>
      <c r="T335" s="84"/>
      <c r="AT335" s="17" t="s">
        <v>164</v>
      </c>
      <c r="AU335" s="17" t="s">
        <v>82</v>
      </c>
    </row>
    <row r="336" s="11" customFormat="1" ht="25.92" customHeight="1">
      <c r="B336" s="204"/>
      <c r="C336" s="205"/>
      <c r="D336" s="206" t="s">
        <v>71</v>
      </c>
      <c r="E336" s="207" t="s">
        <v>679</v>
      </c>
      <c r="F336" s="207" t="s">
        <v>680</v>
      </c>
      <c r="G336" s="205"/>
      <c r="H336" s="205"/>
      <c r="I336" s="208"/>
      <c r="J336" s="209">
        <f>BK336</f>
        <v>0</v>
      </c>
      <c r="K336" s="205"/>
      <c r="L336" s="210"/>
      <c r="M336" s="211"/>
      <c r="N336" s="212"/>
      <c r="O336" s="212"/>
      <c r="P336" s="213">
        <f>P337</f>
        <v>0</v>
      </c>
      <c r="Q336" s="212"/>
      <c r="R336" s="213">
        <f>R337</f>
        <v>0</v>
      </c>
      <c r="S336" s="212"/>
      <c r="T336" s="214">
        <f>T337</f>
        <v>0</v>
      </c>
      <c r="AR336" s="215" t="s">
        <v>162</v>
      </c>
      <c r="AT336" s="216" t="s">
        <v>71</v>
      </c>
      <c r="AU336" s="216" t="s">
        <v>72</v>
      </c>
      <c r="AY336" s="215" t="s">
        <v>153</v>
      </c>
      <c r="BK336" s="217">
        <f>BK337</f>
        <v>0</v>
      </c>
    </row>
    <row r="337" s="11" customFormat="1" ht="22.8" customHeight="1">
      <c r="B337" s="204"/>
      <c r="C337" s="205"/>
      <c r="D337" s="206" t="s">
        <v>71</v>
      </c>
      <c r="E337" s="218" t="s">
        <v>681</v>
      </c>
      <c r="F337" s="218" t="s">
        <v>682</v>
      </c>
      <c r="G337" s="205"/>
      <c r="H337" s="205"/>
      <c r="I337" s="208"/>
      <c r="J337" s="219">
        <f>BK337</f>
        <v>0</v>
      </c>
      <c r="K337" s="205"/>
      <c r="L337" s="210"/>
      <c r="M337" s="211"/>
      <c r="N337" s="212"/>
      <c r="O337" s="212"/>
      <c r="P337" s="213">
        <f>SUM(P338:P347)</f>
        <v>0</v>
      </c>
      <c r="Q337" s="212"/>
      <c r="R337" s="213">
        <f>SUM(R338:R347)</f>
        <v>0</v>
      </c>
      <c r="S337" s="212"/>
      <c r="T337" s="214">
        <f>SUM(T338:T347)</f>
        <v>0</v>
      </c>
      <c r="AR337" s="215" t="s">
        <v>80</v>
      </c>
      <c r="AT337" s="216" t="s">
        <v>71</v>
      </c>
      <c r="AU337" s="216" t="s">
        <v>80</v>
      </c>
      <c r="AY337" s="215" t="s">
        <v>153</v>
      </c>
      <c r="BK337" s="217">
        <f>SUM(BK338:BK347)</f>
        <v>0</v>
      </c>
    </row>
    <row r="338" s="1" customFormat="1" ht="14.4" customHeight="1">
      <c r="B338" s="38"/>
      <c r="C338" s="220" t="s">
        <v>683</v>
      </c>
      <c r="D338" s="220" t="s">
        <v>157</v>
      </c>
      <c r="E338" s="221" t="s">
        <v>684</v>
      </c>
      <c r="F338" s="222" t="s">
        <v>685</v>
      </c>
      <c r="G338" s="223" t="s">
        <v>180</v>
      </c>
      <c r="H338" s="224">
        <v>31.5</v>
      </c>
      <c r="I338" s="225"/>
      <c r="J338" s="226">
        <f>ROUND(I338*H338,2)</f>
        <v>0</v>
      </c>
      <c r="K338" s="222" t="s">
        <v>161</v>
      </c>
      <c r="L338" s="43"/>
      <c r="M338" s="227" t="s">
        <v>19</v>
      </c>
      <c r="N338" s="228" t="s">
        <v>43</v>
      </c>
      <c r="O338" s="83"/>
      <c r="P338" s="229">
        <f>O338*H338</f>
        <v>0</v>
      </c>
      <c r="Q338" s="229">
        <v>0</v>
      </c>
      <c r="R338" s="229">
        <f>Q338*H338</f>
        <v>0</v>
      </c>
      <c r="S338" s="229">
        <v>0</v>
      </c>
      <c r="T338" s="230">
        <f>S338*H338</f>
        <v>0</v>
      </c>
      <c r="AR338" s="231" t="s">
        <v>162</v>
      </c>
      <c r="AT338" s="231" t="s">
        <v>157</v>
      </c>
      <c r="AU338" s="231" t="s">
        <v>82</v>
      </c>
      <c r="AY338" s="17" t="s">
        <v>153</v>
      </c>
      <c r="BE338" s="232">
        <f>IF(N338="základní",J338,0)</f>
        <v>0</v>
      </c>
      <c r="BF338" s="232">
        <f>IF(N338="snížená",J338,0)</f>
        <v>0</v>
      </c>
      <c r="BG338" s="232">
        <f>IF(N338="zákl. přenesená",J338,0)</f>
        <v>0</v>
      </c>
      <c r="BH338" s="232">
        <f>IF(N338="sníž. přenesená",J338,0)</f>
        <v>0</v>
      </c>
      <c r="BI338" s="232">
        <f>IF(N338="nulová",J338,0)</f>
        <v>0</v>
      </c>
      <c r="BJ338" s="17" t="s">
        <v>80</v>
      </c>
      <c r="BK338" s="232">
        <f>ROUND(I338*H338,2)</f>
        <v>0</v>
      </c>
      <c r="BL338" s="17" t="s">
        <v>162</v>
      </c>
      <c r="BM338" s="231" t="s">
        <v>686</v>
      </c>
    </row>
    <row r="339" s="1" customFormat="1">
      <c r="B339" s="38"/>
      <c r="C339" s="39"/>
      <c r="D339" s="233" t="s">
        <v>266</v>
      </c>
      <c r="E339" s="39"/>
      <c r="F339" s="234" t="s">
        <v>687</v>
      </c>
      <c r="G339" s="39"/>
      <c r="H339" s="39"/>
      <c r="I339" s="146"/>
      <c r="J339" s="39"/>
      <c r="K339" s="39"/>
      <c r="L339" s="43"/>
      <c r="M339" s="235"/>
      <c r="N339" s="83"/>
      <c r="O339" s="83"/>
      <c r="P339" s="83"/>
      <c r="Q339" s="83"/>
      <c r="R339" s="83"/>
      <c r="S339" s="83"/>
      <c r="T339" s="84"/>
      <c r="AT339" s="17" t="s">
        <v>266</v>
      </c>
      <c r="AU339" s="17" t="s">
        <v>82</v>
      </c>
    </row>
    <row r="340" s="12" customFormat="1">
      <c r="B340" s="236"/>
      <c r="C340" s="237"/>
      <c r="D340" s="233" t="s">
        <v>166</v>
      </c>
      <c r="E340" s="238" t="s">
        <v>19</v>
      </c>
      <c r="F340" s="239" t="s">
        <v>688</v>
      </c>
      <c r="G340" s="237"/>
      <c r="H340" s="240">
        <v>31.5</v>
      </c>
      <c r="I340" s="241"/>
      <c r="J340" s="237"/>
      <c r="K340" s="237"/>
      <c r="L340" s="242"/>
      <c r="M340" s="243"/>
      <c r="N340" s="244"/>
      <c r="O340" s="244"/>
      <c r="P340" s="244"/>
      <c r="Q340" s="244"/>
      <c r="R340" s="244"/>
      <c r="S340" s="244"/>
      <c r="T340" s="245"/>
      <c r="AT340" s="246" t="s">
        <v>166</v>
      </c>
      <c r="AU340" s="246" t="s">
        <v>82</v>
      </c>
      <c r="AV340" s="12" t="s">
        <v>82</v>
      </c>
      <c r="AW340" s="12" t="s">
        <v>33</v>
      </c>
      <c r="AX340" s="12" t="s">
        <v>72</v>
      </c>
      <c r="AY340" s="246" t="s">
        <v>153</v>
      </c>
    </row>
    <row r="341" s="14" customFormat="1">
      <c r="B341" s="261"/>
      <c r="C341" s="262"/>
      <c r="D341" s="233" t="s">
        <v>166</v>
      </c>
      <c r="E341" s="263" t="s">
        <v>19</v>
      </c>
      <c r="F341" s="264" t="s">
        <v>378</v>
      </c>
      <c r="G341" s="262"/>
      <c r="H341" s="265">
        <v>31.5</v>
      </c>
      <c r="I341" s="266"/>
      <c r="J341" s="262"/>
      <c r="K341" s="262"/>
      <c r="L341" s="267"/>
      <c r="M341" s="268"/>
      <c r="N341" s="269"/>
      <c r="O341" s="269"/>
      <c r="P341" s="269"/>
      <c r="Q341" s="269"/>
      <c r="R341" s="269"/>
      <c r="S341" s="269"/>
      <c r="T341" s="270"/>
      <c r="AT341" s="271" t="s">
        <v>166</v>
      </c>
      <c r="AU341" s="271" t="s">
        <v>82</v>
      </c>
      <c r="AV341" s="14" t="s">
        <v>162</v>
      </c>
      <c r="AW341" s="14" t="s">
        <v>33</v>
      </c>
      <c r="AX341" s="14" t="s">
        <v>80</v>
      </c>
      <c r="AY341" s="271" t="s">
        <v>153</v>
      </c>
    </row>
    <row r="342" s="1" customFormat="1" ht="14.4" customHeight="1">
      <c r="B342" s="38"/>
      <c r="C342" s="220" t="s">
        <v>689</v>
      </c>
      <c r="D342" s="220" t="s">
        <v>157</v>
      </c>
      <c r="E342" s="221" t="s">
        <v>690</v>
      </c>
      <c r="F342" s="222" t="s">
        <v>691</v>
      </c>
      <c r="G342" s="223" t="s">
        <v>180</v>
      </c>
      <c r="H342" s="224">
        <v>10</v>
      </c>
      <c r="I342" s="225"/>
      <c r="J342" s="226">
        <f>ROUND(I342*H342,2)</f>
        <v>0</v>
      </c>
      <c r="K342" s="222" t="s">
        <v>161</v>
      </c>
      <c r="L342" s="43"/>
      <c r="M342" s="227" t="s">
        <v>19</v>
      </c>
      <c r="N342" s="228" t="s">
        <v>43</v>
      </c>
      <c r="O342" s="83"/>
      <c r="P342" s="229">
        <f>O342*H342</f>
        <v>0</v>
      </c>
      <c r="Q342" s="229">
        <v>0</v>
      </c>
      <c r="R342" s="229">
        <f>Q342*H342</f>
        <v>0</v>
      </c>
      <c r="S342" s="229">
        <v>0</v>
      </c>
      <c r="T342" s="230">
        <f>S342*H342</f>
        <v>0</v>
      </c>
      <c r="AR342" s="231" t="s">
        <v>162</v>
      </c>
      <c r="AT342" s="231" t="s">
        <v>157</v>
      </c>
      <c r="AU342" s="231" t="s">
        <v>82</v>
      </c>
      <c r="AY342" s="17" t="s">
        <v>153</v>
      </c>
      <c r="BE342" s="232">
        <f>IF(N342="základní",J342,0)</f>
        <v>0</v>
      </c>
      <c r="BF342" s="232">
        <f>IF(N342="snížená",J342,0)</f>
        <v>0</v>
      </c>
      <c r="BG342" s="232">
        <f>IF(N342="zákl. přenesená",J342,0)</f>
        <v>0</v>
      </c>
      <c r="BH342" s="232">
        <f>IF(N342="sníž. přenesená",J342,0)</f>
        <v>0</v>
      </c>
      <c r="BI342" s="232">
        <f>IF(N342="nulová",J342,0)</f>
        <v>0</v>
      </c>
      <c r="BJ342" s="17" t="s">
        <v>80</v>
      </c>
      <c r="BK342" s="232">
        <f>ROUND(I342*H342,2)</f>
        <v>0</v>
      </c>
      <c r="BL342" s="17" t="s">
        <v>162</v>
      </c>
      <c r="BM342" s="231" t="s">
        <v>692</v>
      </c>
    </row>
    <row r="343" s="1" customFormat="1">
      <c r="B343" s="38"/>
      <c r="C343" s="39"/>
      <c r="D343" s="233" t="s">
        <v>266</v>
      </c>
      <c r="E343" s="39"/>
      <c r="F343" s="234" t="s">
        <v>693</v>
      </c>
      <c r="G343" s="39"/>
      <c r="H343" s="39"/>
      <c r="I343" s="146"/>
      <c r="J343" s="39"/>
      <c r="K343" s="39"/>
      <c r="L343" s="43"/>
      <c r="M343" s="235"/>
      <c r="N343" s="83"/>
      <c r="O343" s="83"/>
      <c r="P343" s="83"/>
      <c r="Q343" s="83"/>
      <c r="R343" s="83"/>
      <c r="S343" s="83"/>
      <c r="T343" s="84"/>
      <c r="AT343" s="17" t="s">
        <v>266</v>
      </c>
      <c r="AU343" s="17" t="s">
        <v>82</v>
      </c>
    </row>
    <row r="344" s="12" customFormat="1">
      <c r="B344" s="236"/>
      <c r="C344" s="237"/>
      <c r="D344" s="233" t="s">
        <v>166</v>
      </c>
      <c r="E344" s="238" t="s">
        <v>19</v>
      </c>
      <c r="F344" s="239" t="s">
        <v>694</v>
      </c>
      <c r="G344" s="237"/>
      <c r="H344" s="240">
        <v>10</v>
      </c>
      <c r="I344" s="241"/>
      <c r="J344" s="237"/>
      <c r="K344" s="237"/>
      <c r="L344" s="242"/>
      <c r="M344" s="243"/>
      <c r="N344" s="244"/>
      <c r="O344" s="244"/>
      <c r="P344" s="244"/>
      <c r="Q344" s="244"/>
      <c r="R344" s="244"/>
      <c r="S344" s="244"/>
      <c r="T344" s="245"/>
      <c r="AT344" s="246" t="s">
        <v>166</v>
      </c>
      <c r="AU344" s="246" t="s">
        <v>82</v>
      </c>
      <c r="AV344" s="12" t="s">
        <v>82</v>
      </c>
      <c r="AW344" s="12" t="s">
        <v>33</v>
      </c>
      <c r="AX344" s="12" t="s">
        <v>72</v>
      </c>
      <c r="AY344" s="246" t="s">
        <v>153</v>
      </c>
    </row>
    <row r="345" s="14" customFormat="1">
      <c r="B345" s="261"/>
      <c r="C345" s="262"/>
      <c r="D345" s="233" t="s">
        <v>166</v>
      </c>
      <c r="E345" s="263" t="s">
        <v>19</v>
      </c>
      <c r="F345" s="264" t="s">
        <v>378</v>
      </c>
      <c r="G345" s="262"/>
      <c r="H345" s="265">
        <v>10</v>
      </c>
      <c r="I345" s="266"/>
      <c r="J345" s="262"/>
      <c r="K345" s="262"/>
      <c r="L345" s="267"/>
      <c r="M345" s="268"/>
      <c r="N345" s="269"/>
      <c r="O345" s="269"/>
      <c r="P345" s="269"/>
      <c r="Q345" s="269"/>
      <c r="R345" s="269"/>
      <c r="S345" s="269"/>
      <c r="T345" s="270"/>
      <c r="AT345" s="271" t="s">
        <v>166</v>
      </c>
      <c r="AU345" s="271" t="s">
        <v>82</v>
      </c>
      <c r="AV345" s="14" t="s">
        <v>162</v>
      </c>
      <c r="AW345" s="14" t="s">
        <v>33</v>
      </c>
      <c r="AX345" s="14" t="s">
        <v>80</v>
      </c>
      <c r="AY345" s="271" t="s">
        <v>153</v>
      </c>
    </row>
    <row r="346" s="1" customFormat="1" ht="14.4" customHeight="1">
      <c r="B346" s="38"/>
      <c r="C346" s="220" t="s">
        <v>695</v>
      </c>
      <c r="D346" s="220" t="s">
        <v>157</v>
      </c>
      <c r="E346" s="221" t="s">
        <v>696</v>
      </c>
      <c r="F346" s="222" t="s">
        <v>697</v>
      </c>
      <c r="G346" s="223" t="s">
        <v>180</v>
      </c>
      <c r="H346" s="224">
        <v>115</v>
      </c>
      <c r="I346" s="225"/>
      <c r="J346" s="226">
        <f>ROUND(I346*H346,2)</f>
        <v>0</v>
      </c>
      <c r="K346" s="222" t="s">
        <v>161</v>
      </c>
      <c r="L346" s="43"/>
      <c r="M346" s="227" t="s">
        <v>19</v>
      </c>
      <c r="N346" s="228" t="s">
        <v>43</v>
      </c>
      <c r="O346" s="83"/>
      <c r="P346" s="229">
        <f>O346*H346</f>
        <v>0</v>
      </c>
      <c r="Q346" s="229">
        <v>0</v>
      </c>
      <c r="R346" s="229">
        <f>Q346*H346</f>
        <v>0</v>
      </c>
      <c r="S346" s="229">
        <v>0</v>
      </c>
      <c r="T346" s="230">
        <f>S346*H346</f>
        <v>0</v>
      </c>
      <c r="AR346" s="231" t="s">
        <v>162</v>
      </c>
      <c r="AT346" s="231" t="s">
        <v>157</v>
      </c>
      <c r="AU346" s="231" t="s">
        <v>82</v>
      </c>
      <c r="AY346" s="17" t="s">
        <v>153</v>
      </c>
      <c r="BE346" s="232">
        <f>IF(N346="základní",J346,0)</f>
        <v>0</v>
      </c>
      <c r="BF346" s="232">
        <f>IF(N346="snížená",J346,0)</f>
        <v>0</v>
      </c>
      <c r="BG346" s="232">
        <f>IF(N346="zákl. přenesená",J346,0)</f>
        <v>0</v>
      </c>
      <c r="BH346" s="232">
        <f>IF(N346="sníž. přenesená",J346,0)</f>
        <v>0</v>
      </c>
      <c r="BI346" s="232">
        <f>IF(N346="nulová",J346,0)</f>
        <v>0</v>
      </c>
      <c r="BJ346" s="17" t="s">
        <v>80</v>
      </c>
      <c r="BK346" s="232">
        <f>ROUND(I346*H346,2)</f>
        <v>0</v>
      </c>
      <c r="BL346" s="17" t="s">
        <v>162</v>
      </c>
      <c r="BM346" s="231" t="s">
        <v>698</v>
      </c>
    </row>
    <row r="347" s="1" customFormat="1">
      <c r="B347" s="38"/>
      <c r="C347" s="39"/>
      <c r="D347" s="233" t="s">
        <v>266</v>
      </c>
      <c r="E347" s="39"/>
      <c r="F347" s="234" t="s">
        <v>699</v>
      </c>
      <c r="G347" s="39"/>
      <c r="H347" s="39"/>
      <c r="I347" s="146"/>
      <c r="J347" s="39"/>
      <c r="K347" s="39"/>
      <c r="L347" s="43"/>
      <c r="M347" s="282"/>
      <c r="N347" s="283"/>
      <c r="O347" s="283"/>
      <c r="P347" s="283"/>
      <c r="Q347" s="283"/>
      <c r="R347" s="283"/>
      <c r="S347" s="283"/>
      <c r="T347" s="284"/>
      <c r="AT347" s="17" t="s">
        <v>266</v>
      </c>
      <c r="AU347" s="17" t="s">
        <v>82</v>
      </c>
    </row>
    <row r="348" s="1" customFormat="1" ht="6.96" customHeight="1">
      <c r="B348" s="58"/>
      <c r="C348" s="59"/>
      <c r="D348" s="59"/>
      <c r="E348" s="59"/>
      <c r="F348" s="59"/>
      <c r="G348" s="59"/>
      <c r="H348" s="59"/>
      <c r="I348" s="171"/>
      <c r="J348" s="59"/>
      <c r="K348" s="59"/>
      <c r="L348" s="43"/>
    </row>
  </sheetData>
  <sheetProtection sheet="1" autoFilter="0" formatColumns="0" formatRows="0" objects="1" scenarios="1" spinCount="100000" saltValue="0O/FvmIxvLEbudXaBHUZW4vBHu9v2oK2/c/xXy0dxJNvdVo2nHgdpD77r9kveOlOdm7ITSRRUTgSLeYneaHJig==" hashValue="L6jiYzBWhAGl+lDoGnftcMhTJRVQQ7QBbJkzMHUBItfrJlUD6vK87KHr5qOR8Y36NmqC80rxvX5RhP/0r04Fow==" algorithmName="SHA-512" password="ED5F"/>
  <autoFilter ref="C91:K347"/>
  <mergeCells count="9">
    <mergeCell ref="E7:H7"/>
    <mergeCell ref="E9:H9"/>
    <mergeCell ref="E18:H18"/>
    <mergeCell ref="E27:H27"/>
    <mergeCell ref="E48:H48"/>
    <mergeCell ref="E50:H50"/>
    <mergeCell ref="E82:H82"/>
    <mergeCell ref="E84:H84"/>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4.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7.14" customWidth="1"/>
    <col min="2" max="2" width="1.43" customWidth="1"/>
    <col min="3" max="3" width="3.57" customWidth="1"/>
    <col min="4" max="4" width="3.71" customWidth="1"/>
    <col min="5" max="5" width="14.71" customWidth="1"/>
    <col min="6" max="6" width="43.57" customWidth="1"/>
    <col min="7" max="7" width="6" customWidth="1"/>
    <col min="8" max="8" width="9.86" customWidth="1"/>
    <col min="9" max="9" width="17.29" style="138" customWidth="1"/>
    <col min="10" max="10" width="17.29" customWidth="1"/>
    <col min="11" max="11" width="17.29" customWidth="1"/>
    <col min="12" max="12" width="8" customWidth="1"/>
    <col min="13" max="13" width="9.29" hidden="1" customWidth="1"/>
    <col min="14" max="14" width="9.14" hidden="1"/>
    <col min="15" max="15" width="12.14" hidden="1" customWidth="1"/>
    <col min="16" max="16" width="12.14" hidden="1" customWidth="1"/>
    <col min="17" max="17" width="12.14" hidden="1" customWidth="1"/>
    <col min="18" max="18" width="12.14" hidden="1" customWidth="1"/>
    <col min="19" max="19" width="12.14" hidden="1" customWidth="1"/>
    <col min="20" max="20" width="12.14" hidden="1" customWidth="1"/>
    <col min="21" max="21" width="14" hidden="1" customWidth="1"/>
    <col min="22" max="22" width="10.57" customWidth="1"/>
    <col min="23" max="23" width="14" customWidth="1"/>
    <col min="24" max="24" width="10.57" customWidth="1"/>
    <col min="25" max="25" width="12.86" customWidth="1"/>
    <col min="26" max="26" width="9.43" customWidth="1"/>
    <col min="27" max="27" width="12.86" customWidth="1"/>
    <col min="28" max="28" width="14" customWidth="1"/>
    <col min="29" max="29" width="9.43" customWidth="1"/>
    <col min="30" max="30" width="12.86" customWidth="1"/>
    <col min="31" max="31" width="14" customWidth="1"/>
    <col min="44" max="44" width="9.14" hidden="1"/>
    <col min="45" max="45" width="9.14" hidden="1"/>
    <col min="46" max="46" width="9.14" hidden="1"/>
    <col min="47" max="47" width="9.14" hidden="1"/>
    <col min="48" max="48" width="9.14" hidden="1"/>
    <col min="49" max="49" width="9.14" hidden="1"/>
    <col min="50" max="50" width="9.14" hidden="1"/>
    <col min="51" max="51" width="9.14" hidden="1"/>
    <col min="52" max="52" width="9.14" hidden="1"/>
    <col min="53" max="53" width="9.14" hidden="1"/>
    <col min="54" max="54" width="9.14" hidden="1"/>
    <col min="55" max="55" width="9.14" hidden="1"/>
    <col min="56" max="56" width="9.14" hidden="1"/>
    <col min="57" max="57" width="9.14" hidden="1"/>
    <col min="58" max="58" width="9.14" hidden="1"/>
    <col min="59" max="59" width="9.14" hidden="1"/>
    <col min="60" max="60" width="9.14" hidden="1"/>
    <col min="61" max="61" width="9.14" hidden="1"/>
    <col min="62" max="62" width="9.14" hidden="1"/>
    <col min="63" max="63" width="9.14" hidden="1"/>
    <col min="64" max="64" width="9.14" hidden="1"/>
    <col min="65" max="65" width="9.14" hidden="1"/>
  </cols>
  <sheetData>
    <row r="2" ht="36.96" customHeight="1">
      <c r="L2"/>
      <c r="AT2" s="17" t="s">
        <v>92</v>
      </c>
    </row>
    <row r="3" ht="6.96" customHeight="1">
      <c r="B3" s="139"/>
      <c r="C3" s="140"/>
      <c r="D3" s="140"/>
      <c r="E3" s="140"/>
      <c r="F3" s="140"/>
      <c r="G3" s="140"/>
      <c r="H3" s="140"/>
      <c r="I3" s="141"/>
      <c r="J3" s="140"/>
      <c r="K3" s="140"/>
      <c r="L3" s="20"/>
      <c r="AT3" s="17" t="s">
        <v>82</v>
      </c>
    </row>
    <row r="4" ht="24.96" customHeight="1">
      <c r="B4" s="20"/>
      <c r="D4" s="142" t="s">
        <v>121</v>
      </c>
      <c r="L4" s="20"/>
      <c r="M4" s="143" t="s">
        <v>10</v>
      </c>
      <c r="AT4" s="17" t="s">
        <v>4</v>
      </c>
    </row>
    <row r="5" ht="6.96" customHeight="1">
      <c r="B5" s="20"/>
      <c r="L5" s="20"/>
    </row>
    <row r="6" ht="12" customHeight="1">
      <c r="B6" s="20"/>
      <c r="D6" s="144" t="s">
        <v>16</v>
      </c>
      <c r="L6" s="20"/>
    </row>
    <row r="7" ht="14.4" customHeight="1">
      <c r="B7" s="20"/>
      <c r="E7" s="145" t="str">
        <f>'Rekapitulace stavby'!K6</f>
        <v>ZŠ Dukelských hrdinů 0.ETAPA - Multifunkční hřište</v>
      </c>
      <c r="F7" s="144"/>
      <c r="G7" s="144"/>
      <c r="H7" s="144"/>
      <c r="L7" s="20"/>
    </row>
    <row r="8" ht="12" customHeight="1">
      <c r="B8" s="20"/>
      <c r="D8" s="144" t="s">
        <v>122</v>
      </c>
      <c r="L8" s="20"/>
    </row>
    <row r="9" s="1" customFormat="1" ht="14.4" customHeight="1">
      <c r="B9" s="43"/>
      <c r="E9" s="145" t="s">
        <v>700</v>
      </c>
      <c r="F9" s="1"/>
      <c r="G9" s="1"/>
      <c r="H9" s="1"/>
      <c r="I9" s="146"/>
      <c r="L9" s="43"/>
    </row>
    <row r="10" s="1" customFormat="1" ht="12" customHeight="1">
      <c r="B10" s="43"/>
      <c r="D10" s="144" t="s">
        <v>701</v>
      </c>
      <c r="I10" s="146"/>
      <c r="L10" s="43"/>
    </row>
    <row r="11" s="1" customFormat="1" ht="36.96" customHeight="1">
      <c r="B11" s="43"/>
      <c r="E11" s="147" t="s">
        <v>702</v>
      </c>
      <c r="F11" s="1"/>
      <c r="G11" s="1"/>
      <c r="H11" s="1"/>
      <c r="I11" s="146"/>
      <c r="L11" s="43"/>
    </row>
    <row r="12" s="1" customFormat="1">
      <c r="B12" s="43"/>
      <c r="I12" s="146"/>
      <c r="L12" s="43"/>
    </row>
    <row r="13" s="1" customFormat="1" ht="12" customHeight="1">
      <c r="B13" s="43"/>
      <c r="D13" s="144" t="s">
        <v>18</v>
      </c>
      <c r="F13" s="132" t="s">
        <v>19</v>
      </c>
      <c r="I13" s="148" t="s">
        <v>20</v>
      </c>
      <c r="J13" s="132" t="s">
        <v>19</v>
      </c>
      <c r="L13" s="43"/>
    </row>
    <row r="14" s="1" customFormat="1" ht="12" customHeight="1">
      <c r="B14" s="43"/>
      <c r="D14" s="144" t="s">
        <v>21</v>
      </c>
      <c r="F14" s="132" t="s">
        <v>22</v>
      </c>
      <c r="I14" s="148" t="s">
        <v>23</v>
      </c>
      <c r="J14" s="149" t="str">
        <f>'Rekapitulace stavby'!AN8</f>
        <v>2. 5. 2019</v>
      </c>
      <c r="L14" s="43"/>
    </row>
    <row r="15" s="1" customFormat="1" ht="10.8" customHeight="1">
      <c r="B15" s="43"/>
      <c r="I15" s="146"/>
      <c r="L15" s="43"/>
    </row>
    <row r="16" s="1" customFormat="1" ht="12" customHeight="1">
      <c r="B16" s="43"/>
      <c r="D16" s="144" t="s">
        <v>25</v>
      </c>
      <c r="I16" s="148" t="s">
        <v>26</v>
      </c>
      <c r="J16" s="132" t="s">
        <v>19</v>
      </c>
      <c r="L16" s="43"/>
    </row>
    <row r="17" s="1" customFormat="1" ht="18" customHeight="1">
      <c r="B17" s="43"/>
      <c r="E17" s="132" t="s">
        <v>27</v>
      </c>
      <c r="I17" s="148" t="s">
        <v>28</v>
      </c>
      <c r="J17" s="132" t="s">
        <v>19</v>
      </c>
      <c r="L17" s="43"/>
    </row>
    <row r="18" s="1" customFormat="1" ht="6.96" customHeight="1">
      <c r="B18" s="43"/>
      <c r="I18" s="146"/>
      <c r="L18" s="43"/>
    </row>
    <row r="19" s="1" customFormat="1" ht="12" customHeight="1">
      <c r="B19" s="43"/>
      <c r="D19" s="144" t="s">
        <v>29</v>
      </c>
      <c r="I19" s="148" t="s">
        <v>26</v>
      </c>
      <c r="J19" s="33" t="str">
        <f>'Rekapitulace stavby'!AN13</f>
        <v>Vyplň údaj</v>
      </c>
      <c r="L19" s="43"/>
    </row>
    <row r="20" s="1" customFormat="1" ht="18" customHeight="1">
      <c r="B20" s="43"/>
      <c r="E20" s="33" t="str">
        <f>'Rekapitulace stavby'!E14</f>
        <v>Vyplň údaj</v>
      </c>
      <c r="F20" s="132"/>
      <c r="G20" s="132"/>
      <c r="H20" s="132"/>
      <c r="I20" s="148" t="s">
        <v>28</v>
      </c>
      <c r="J20" s="33" t="str">
        <f>'Rekapitulace stavby'!AN14</f>
        <v>Vyplň údaj</v>
      </c>
      <c r="L20" s="43"/>
    </row>
    <row r="21" s="1" customFormat="1" ht="6.96" customHeight="1">
      <c r="B21" s="43"/>
      <c r="I21" s="146"/>
      <c r="L21" s="43"/>
    </row>
    <row r="22" s="1" customFormat="1" ht="12" customHeight="1">
      <c r="B22" s="43"/>
      <c r="D22" s="144" t="s">
        <v>31</v>
      </c>
      <c r="I22" s="148" t="s">
        <v>26</v>
      </c>
      <c r="J22" s="132" t="s">
        <v>19</v>
      </c>
      <c r="L22" s="43"/>
    </row>
    <row r="23" s="1" customFormat="1" ht="18" customHeight="1">
      <c r="B23" s="43"/>
      <c r="E23" s="132" t="s">
        <v>32</v>
      </c>
      <c r="I23" s="148" t="s">
        <v>28</v>
      </c>
      <c r="J23" s="132" t="s">
        <v>19</v>
      </c>
      <c r="L23" s="43"/>
    </row>
    <row r="24" s="1" customFormat="1" ht="6.96" customHeight="1">
      <c r="B24" s="43"/>
      <c r="I24" s="146"/>
      <c r="L24" s="43"/>
    </row>
    <row r="25" s="1" customFormat="1" ht="12" customHeight="1">
      <c r="B25" s="43"/>
      <c r="D25" s="144" t="s">
        <v>34</v>
      </c>
      <c r="I25" s="148" t="s">
        <v>26</v>
      </c>
      <c r="J25" s="132" t="s">
        <v>19</v>
      </c>
      <c r="L25" s="43"/>
    </row>
    <row r="26" s="1" customFormat="1" ht="18" customHeight="1">
      <c r="B26" s="43"/>
      <c r="E26" s="132" t="s">
        <v>35</v>
      </c>
      <c r="I26" s="148" t="s">
        <v>28</v>
      </c>
      <c r="J26" s="132" t="s">
        <v>19</v>
      </c>
      <c r="L26" s="43"/>
    </row>
    <row r="27" s="1" customFormat="1" ht="6.96" customHeight="1">
      <c r="B27" s="43"/>
      <c r="I27" s="146"/>
      <c r="L27" s="43"/>
    </row>
    <row r="28" s="1" customFormat="1" ht="12" customHeight="1">
      <c r="B28" s="43"/>
      <c r="D28" s="144" t="s">
        <v>36</v>
      </c>
      <c r="I28" s="146"/>
      <c r="L28" s="43"/>
    </row>
    <row r="29" s="7" customFormat="1" ht="96" customHeight="1">
      <c r="B29" s="150"/>
      <c r="E29" s="151" t="s">
        <v>37</v>
      </c>
      <c r="F29" s="151"/>
      <c r="G29" s="151"/>
      <c r="H29" s="151"/>
      <c r="I29" s="152"/>
      <c r="L29" s="150"/>
    </row>
    <row r="30" s="1" customFormat="1" ht="6.96" customHeight="1">
      <c r="B30" s="43"/>
      <c r="I30" s="146"/>
      <c r="L30" s="43"/>
    </row>
    <row r="31" s="1" customFormat="1" ht="6.96" customHeight="1">
      <c r="B31" s="43"/>
      <c r="D31" s="75"/>
      <c r="E31" s="75"/>
      <c r="F31" s="75"/>
      <c r="G31" s="75"/>
      <c r="H31" s="75"/>
      <c r="I31" s="153"/>
      <c r="J31" s="75"/>
      <c r="K31" s="75"/>
      <c r="L31" s="43"/>
    </row>
    <row r="32" s="1" customFormat="1" ht="25.44" customHeight="1">
      <c r="B32" s="43"/>
      <c r="D32" s="154" t="s">
        <v>38</v>
      </c>
      <c r="I32" s="146"/>
      <c r="J32" s="155">
        <f>ROUND(J89, 2)</f>
        <v>0</v>
      </c>
      <c r="L32" s="43"/>
    </row>
    <row r="33" s="1" customFormat="1" ht="6.96" customHeight="1">
      <c r="B33" s="43"/>
      <c r="D33" s="75"/>
      <c r="E33" s="75"/>
      <c r="F33" s="75"/>
      <c r="G33" s="75"/>
      <c r="H33" s="75"/>
      <c r="I33" s="153"/>
      <c r="J33" s="75"/>
      <c r="K33" s="75"/>
      <c r="L33" s="43"/>
    </row>
    <row r="34" s="1" customFormat="1" ht="14.4" customHeight="1">
      <c r="B34" s="43"/>
      <c r="F34" s="156" t="s">
        <v>40</v>
      </c>
      <c r="I34" s="157" t="s">
        <v>39</v>
      </c>
      <c r="J34" s="156" t="s">
        <v>41</v>
      </c>
      <c r="L34" s="43"/>
    </row>
    <row r="35" s="1" customFormat="1" ht="14.4" customHeight="1">
      <c r="B35" s="43"/>
      <c r="D35" s="158" t="s">
        <v>42</v>
      </c>
      <c r="E35" s="144" t="s">
        <v>43</v>
      </c>
      <c r="F35" s="159">
        <f>ROUND((SUM(BE89:BE110)),  2)</f>
        <v>0</v>
      </c>
      <c r="I35" s="160">
        <v>0.20999999999999999</v>
      </c>
      <c r="J35" s="159">
        <f>ROUND(((SUM(BE89:BE110))*I35),  2)</f>
        <v>0</v>
      </c>
      <c r="L35" s="43"/>
    </row>
    <row r="36" s="1" customFormat="1" ht="14.4" customHeight="1">
      <c r="B36" s="43"/>
      <c r="E36" s="144" t="s">
        <v>44</v>
      </c>
      <c r="F36" s="159">
        <f>ROUND((SUM(BF89:BF110)),  2)</f>
        <v>0</v>
      </c>
      <c r="I36" s="160">
        <v>0.14999999999999999</v>
      </c>
      <c r="J36" s="159">
        <f>ROUND(((SUM(BF89:BF110))*I36),  2)</f>
        <v>0</v>
      </c>
      <c r="L36" s="43"/>
    </row>
    <row r="37" hidden="1" s="1" customFormat="1" ht="14.4" customHeight="1">
      <c r="B37" s="43"/>
      <c r="E37" s="144" t="s">
        <v>45</v>
      </c>
      <c r="F37" s="159">
        <f>ROUND((SUM(BG89:BG110)),  2)</f>
        <v>0</v>
      </c>
      <c r="I37" s="160">
        <v>0.20999999999999999</v>
      </c>
      <c r="J37" s="159">
        <f>0</f>
        <v>0</v>
      </c>
      <c r="L37" s="43"/>
    </row>
    <row r="38" hidden="1" s="1" customFormat="1" ht="14.4" customHeight="1">
      <c r="B38" s="43"/>
      <c r="E38" s="144" t="s">
        <v>46</v>
      </c>
      <c r="F38" s="159">
        <f>ROUND((SUM(BH89:BH110)),  2)</f>
        <v>0</v>
      </c>
      <c r="I38" s="160">
        <v>0.14999999999999999</v>
      </c>
      <c r="J38" s="159">
        <f>0</f>
        <v>0</v>
      </c>
      <c r="L38" s="43"/>
    </row>
    <row r="39" hidden="1" s="1" customFormat="1" ht="14.4" customHeight="1">
      <c r="B39" s="43"/>
      <c r="E39" s="144" t="s">
        <v>47</v>
      </c>
      <c r="F39" s="159">
        <f>ROUND((SUM(BI89:BI110)),  2)</f>
        <v>0</v>
      </c>
      <c r="I39" s="160">
        <v>0</v>
      </c>
      <c r="J39" s="159">
        <f>0</f>
        <v>0</v>
      </c>
      <c r="L39" s="43"/>
    </row>
    <row r="40" s="1" customFormat="1" ht="6.96" customHeight="1">
      <c r="B40" s="43"/>
      <c r="I40" s="146"/>
      <c r="L40" s="43"/>
    </row>
    <row r="41" s="1" customFormat="1" ht="25.44" customHeight="1">
      <c r="B41" s="43"/>
      <c r="C41" s="161"/>
      <c r="D41" s="162" t="s">
        <v>48</v>
      </c>
      <c r="E41" s="163"/>
      <c r="F41" s="163"/>
      <c r="G41" s="164" t="s">
        <v>49</v>
      </c>
      <c r="H41" s="165" t="s">
        <v>50</v>
      </c>
      <c r="I41" s="166"/>
      <c r="J41" s="167">
        <f>SUM(J32:J39)</f>
        <v>0</v>
      </c>
      <c r="K41" s="168"/>
      <c r="L41" s="43"/>
    </row>
    <row r="42" s="1" customFormat="1" ht="14.4" customHeight="1">
      <c r="B42" s="169"/>
      <c r="C42" s="170"/>
      <c r="D42" s="170"/>
      <c r="E42" s="170"/>
      <c r="F42" s="170"/>
      <c r="G42" s="170"/>
      <c r="H42" s="170"/>
      <c r="I42" s="171"/>
      <c r="J42" s="170"/>
      <c r="K42" s="170"/>
      <c r="L42" s="43"/>
    </row>
    <row r="46" s="1" customFormat="1" ht="6.96" customHeight="1">
      <c r="B46" s="172"/>
      <c r="C46" s="173"/>
      <c r="D46" s="173"/>
      <c r="E46" s="173"/>
      <c r="F46" s="173"/>
      <c r="G46" s="173"/>
      <c r="H46" s="173"/>
      <c r="I46" s="174"/>
      <c r="J46" s="173"/>
      <c r="K46" s="173"/>
      <c r="L46" s="43"/>
    </row>
    <row r="47" s="1" customFormat="1" ht="24.96" customHeight="1">
      <c r="B47" s="38"/>
      <c r="C47" s="23" t="s">
        <v>124</v>
      </c>
      <c r="D47" s="39"/>
      <c r="E47" s="39"/>
      <c r="F47" s="39"/>
      <c r="G47" s="39"/>
      <c r="H47" s="39"/>
      <c r="I47" s="146"/>
      <c r="J47" s="39"/>
      <c r="K47" s="39"/>
      <c r="L47" s="43"/>
    </row>
    <row r="48" s="1" customFormat="1" ht="6.96" customHeight="1">
      <c r="B48" s="38"/>
      <c r="C48" s="39"/>
      <c r="D48" s="39"/>
      <c r="E48" s="39"/>
      <c r="F48" s="39"/>
      <c r="G48" s="39"/>
      <c r="H48" s="39"/>
      <c r="I48" s="146"/>
      <c r="J48" s="39"/>
      <c r="K48" s="39"/>
      <c r="L48" s="43"/>
    </row>
    <row r="49" s="1" customFormat="1" ht="12" customHeight="1">
      <c r="B49" s="38"/>
      <c r="C49" s="32" t="s">
        <v>16</v>
      </c>
      <c r="D49" s="39"/>
      <c r="E49" s="39"/>
      <c r="F49" s="39"/>
      <c r="G49" s="39"/>
      <c r="H49" s="39"/>
      <c r="I49" s="146"/>
      <c r="J49" s="39"/>
      <c r="K49" s="39"/>
      <c r="L49" s="43"/>
    </row>
    <row r="50" s="1" customFormat="1" ht="14.4" customHeight="1">
      <c r="B50" s="38"/>
      <c r="C50" s="39"/>
      <c r="D50" s="39"/>
      <c r="E50" s="175" t="str">
        <f>E7</f>
        <v>ZŠ Dukelských hrdinů 0.ETAPA - Multifunkční hřište</v>
      </c>
      <c r="F50" s="32"/>
      <c r="G50" s="32"/>
      <c r="H50" s="32"/>
      <c r="I50" s="146"/>
      <c r="J50" s="39"/>
      <c r="K50" s="39"/>
      <c r="L50" s="43"/>
    </row>
    <row r="51" ht="12" customHeight="1">
      <c r="B51" s="21"/>
      <c r="C51" s="32" t="s">
        <v>122</v>
      </c>
      <c r="D51" s="22"/>
      <c r="E51" s="22"/>
      <c r="F51" s="22"/>
      <c r="G51" s="22"/>
      <c r="H51" s="22"/>
      <c r="I51" s="138"/>
      <c r="J51" s="22"/>
      <c r="K51" s="22"/>
      <c r="L51" s="20"/>
    </row>
    <row r="52" s="1" customFormat="1" ht="14.4" customHeight="1">
      <c r="B52" s="38"/>
      <c r="C52" s="39"/>
      <c r="D52" s="39"/>
      <c r="E52" s="175" t="s">
        <v>700</v>
      </c>
      <c r="F52" s="39"/>
      <c r="G52" s="39"/>
      <c r="H52" s="39"/>
      <c r="I52" s="146"/>
      <c r="J52" s="39"/>
      <c r="K52" s="39"/>
      <c r="L52" s="43"/>
    </row>
    <row r="53" s="1" customFormat="1" ht="12" customHeight="1">
      <c r="B53" s="38"/>
      <c r="C53" s="32" t="s">
        <v>701</v>
      </c>
      <c r="D53" s="39"/>
      <c r="E53" s="39"/>
      <c r="F53" s="39"/>
      <c r="G53" s="39"/>
      <c r="H53" s="39"/>
      <c r="I53" s="146"/>
      <c r="J53" s="39"/>
      <c r="K53" s="39"/>
      <c r="L53" s="43"/>
    </row>
    <row r="54" s="1" customFormat="1" ht="14.4" customHeight="1">
      <c r="B54" s="38"/>
      <c r="C54" s="39"/>
      <c r="D54" s="39"/>
      <c r="E54" s="68" t="str">
        <f>E11</f>
        <v>SO 05.1 - Multifunkční hřiště</v>
      </c>
      <c r="F54" s="39"/>
      <c r="G54" s="39"/>
      <c r="H54" s="39"/>
      <c r="I54" s="146"/>
      <c r="J54" s="39"/>
      <c r="K54" s="39"/>
      <c r="L54" s="43"/>
    </row>
    <row r="55" s="1" customFormat="1" ht="6.96" customHeight="1">
      <c r="B55" s="38"/>
      <c r="C55" s="39"/>
      <c r="D55" s="39"/>
      <c r="E55" s="39"/>
      <c r="F55" s="39"/>
      <c r="G55" s="39"/>
      <c r="H55" s="39"/>
      <c r="I55" s="146"/>
      <c r="J55" s="39"/>
      <c r="K55" s="39"/>
      <c r="L55" s="43"/>
    </row>
    <row r="56" s="1" customFormat="1" ht="12" customHeight="1">
      <c r="B56" s="38"/>
      <c r="C56" s="32" t="s">
        <v>21</v>
      </c>
      <c r="D56" s="39"/>
      <c r="E56" s="39"/>
      <c r="F56" s="27" t="str">
        <f>F14</f>
        <v>Karlovy Vary</v>
      </c>
      <c r="G56" s="39"/>
      <c r="H56" s="39"/>
      <c r="I56" s="148" t="s">
        <v>23</v>
      </c>
      <c r="J56" s="71" t="str">
        <f>IF(J14="","",J14)</f>
        <v>2. 5. 2019</v>
      </c>
      <c r="K56" s="39"/>
      <c r="L56" s="43"/>
    </row>
    <row r="57" s="1" customFormat="1" ht="6.96" customHeight="1">
      <c r="B57" s="38"/>
      <c r="C57" s="39"/>
      <c r="D57" s="39"/>
      <c r="E57" s="39"/>
      <c r="F57" s="39"/>
      <c r="G57" s="39"/>
      <c r="H57" s="39"/>
      <c r="I57" s="146"/>
      <c r="J57" s="39"/>
      <c r="K57" s="39"/>
      <c r="L57" s="43"/>
    </row>
    <row r="58" s="1" customFormat="1" ht="26.4" customHeight="1">
      <c r="B58" s="38"/>
      <c r="C58" s="32" t="s">
        <v>25</v>
      </c>
      <c r="D58" s="39"/>
      <c r="E58" s="39"/>
      <c r="F58" s="27" t="str">
        <f>E17</f>
        <v>Statutární město Karlovy Vary</v>
      </c>
      <c r="G58" s="39"/>
      <c r="H58" s="39"/>
      <c r="I58" s="148" t="s">
        <v>31</v>
      </c>
      <c r="J58" s="36" t="str">
        <f>E23</f>
        <v>Ing. Štěpán Mosler</v>
      </c>
      <c r="K58" s="39"/>
      <c r="L58" s="43"/>
    </row>
    <row r="59" s="1" customFormat="1" ht="26.4" customHeight="1">
      <c r="B59" s="38"/>
      <c r="C59" s="32" t="s">
        <v>29</v>
      </c>
      <c r="D59" s="39"/>
      <c r="E59" s="39"/>
      <c r="F59" s="27" t="str">
        <f>IF(E20="","",E20)</f>
        <v>Vyplň údaj</v>
      </c>
      <c r="G59" s="39"/>
      <c r="H59" s="39"/>
      <c r="I59" s="148" t="s">
        <v>34</v>
      </c>
      <c r="J59" s="36" t="str">
        <f>E26</f>
        <v>Daniela Hahnová</v>
      </c>
      <c r="K59" s="39"/>
      <c r="L59" s="43"/>
    </row>
    <row r="60" s="1" customFormat="1" ht="10.32" customHeight="1">
      <c r="B60" s="38"/>
      <c r="C60" s="39"/>
      <c r="D60" s="39"/>
      <c r="E60" s="39"/>
      <c r="F60" s="39"/>
      <c r="G60" s="39"/>
      <c r="H60" s="39"/>
      <c r="I60" s="146"/>
      <c r="J60" s="39"/>
      <c r="K60" s="39"/>
      <c r="L60" s="43"/>
    </row>
    <row r="61" s="1" customFormat="1" ht="29.28" customHeight="1">
      <c r="B61" s="38"/>
      <c r="C61" s="176" t="s">
        <v>125</v>
      </c>
      <c r="D61" s="177"/>
      <c r="E61" s="177"/>
      <c r="F61" s="177"/>
      <c r="G61" s="177"/>
      <c r="H61" s="177"/>
      <c r="I61" s="178"/>
      <c r="J61" s="179" t="s">
        <v>126</v>
      </c>
      <c r="K61" s="177"/>
      <c r="L61" s="43"/>
    </row>
    <row r="62" s="1" customFormat="1" ht="10.32" customHeight="1">
      <c r="B62" s="38"/>
      <c r="C62" s="39"/>
      <c r="D62" s="39"/>
      <c r="E62" s="39"/>
      <c r="F62" s="39"/>
      <c r="G62" s="39"/>
      <c r="H62" s="39"/>
      <c r="I62" s="146"/>
      <c r="J62" s="39"/>
      <c r="K62" s="39"/>
      <c r="L62" s="43"/>
    </row>
    <row r="63" s="1" customFormat="1" ht="22.8" customHeight="1">
      <c r="B63" s="38"/>
      <c r="C63" s="180" t="s">
        <v>70</v>
      </c>
      <c r="D63" s="39"/>
      <c r="E63" s="39"/>
      <c r="F63" s="39"/>
      <c r="G63" s="39"/>
      <c r="H63" s="39"/>
      <c r="I63" s="146"/>
      <c r="J63" s="101">
        <f>J89</f>
        <v>0</v>
      </c>
      <c r="K63" s="39"/>
      <c r="L63" s="43"/>
      <c r="AU63" s="17" t="s">
        <v>127</v>
      </c>
    </row>
    <row r="64" s="8" customFormat="1" ht="24.96" customHeight="1">
      <c r="B64" s="181"/>
      <c r="C64" s="182"/>
      <c r="D64" s="183" t="s">
        <v>128</v>
      </c>
      <c r="E64" s="184"/>
      <c r="F64" s="184"/>
      <c r="G64" s="184"/>
      <c r="H64" s="184"/>
      <c r="I64" s="185"/>
      <c r="J64" s="186">
        <f>J90</f>
        <v>0</v>
      </c>
      <c r="K64" s="182"/>
      <c r="L64" s="187"/>
    </row>
    <row r="65" s="9" customFormat="1" ht="19.92" customHeight="1">
      <c r="B65" s="188"/>
      <c r="C65" s="124"/>
      <c r="D65" s="189" t="s">
        <v>129</v>
      </c>
      <c r="E65" s="190"/>
      <c r="F65" s="190"/>
      <c r="G65" s="190"/>
      <c r="H65" s="190"/>
      <c r="I65" s="191"/>
      <c r="J65" s="192">
        <f>J91</f>
        <v>0</v>
      </c>
      <c r="K65" s="124"/>
      <c r="L65" s="193"/>
    </row>
    <row r="66" s="9" customFormat="1" ht="19.92" customHeight="1">
      <c r="B66" s="188"/>
      <c r="C66" s="124"/>
      <c r="D66" s="189" t="s">
        <v>703</v>
      </c>
      <c r="E66" s="190"/>
      <c r="F66" s="190"/>
      <c r="G66" s="190"/>
      <c r="H66" s="190"/>
      <c r="I66" s="191"/>
      <c r="J66" s="192">
        <f>J96</f>
        <v>0</v>
      </c>
      <c r="K66" s="124"/>
      <c r="L66" s="193"/>
    </row>
    <row r="67" s="9" customFormat="1" ht="19.92" customHeight="1">
      <c r="B67" s="188"/>
      <c r="C67" s="124"/>
      <c r="D67" s="189" t="s">
        <v>704</v>
      </c>
      <c r="E67" s="190"/>
      <c r="F67" s="190"/>
      <c r="G67" s="190"/>
      <c r="H67" s="190"/>
      <c r="I67" s="191"/>
      <c r="J67" s="192">
        <f>J108</f>
        <v>0</v>
      </c>
      <c r="K67" s="124"/>
      <c r="L67" s="193"/>
    </row>
    <row r="68" s="1" customFormat="1" ht="21.84" customHeight="1">
      <c r="B68" s="38"/>
      <c r="C68" s="39"/>
      <c r="D68" s="39"/>
      <c r="E68" s="39"/>
      <c r="F68" s="39"/>
      <c r="G68" s="39"/>
      <c r="H68" s="39"/>
      <c r="I68" s="146"/>
      <c r="J68" s="39"/>
      <c r="K68" s="39"/>
      <c r="L68" s="43"/>
    </row>
    <row r="69" s="1" customFormat="1" ht="6.96" customHeight="1">
      <c r="B69" s="58"/>
      <c r="C69" s="59"/>
      <c r="D69" s="59"/>
      <c r="E69" s="59"/>
      <c r="F69" s="59"/>
      <c r="G69" s="59"/>
      <c r="H69" s="59"/>
      <c r="I69" s="171"/>
      <c r="J69" s="59"/>
      <c r="K69" s="59"/>
      <c r="L69" s="43"/>
    </row>
    <row r="73" s="1" customFormat="1" ht="6.96" customHeight="1">
      <c r="B73" s="60"/>
      <c r="C73" s="61"/>
      <c r="D73" s="61"/>
      <c r="E73" s="61"/>
      <c r="F73" s="61"/>
      <c r="G73" s="61"/>
      <c r="H73" s="61"/>
      <c r="I73" s="174"/>
      <c r="J73" s="61"/>
      <c r="K73" s="61"/>
      <c r="L73" s="43"/>
    </row>
    <row r="74" s="1" customFormat="1" ht="24.96" customHeight="1">
      <c r="B74" s="38"/>
      <c r="C74" s="23" t="s">
        <v>138</v>
      </c>
      <c r="D74" s="39"/>
      <c r="E74" s="39"/>
      <c r="F74" s="39"/>
      <c r="G74" s="39"/>
      <c r="H74" s="39"/>
      <c r="I74" s="146"/>
      <c r="J74" s="39"/>
      <c r="K74" s="39"/>
      <c r="L74" s="43"/>
    </row>
    <row r="75" s="1" customFormat="1" ht="6.96" customHeight="1">
      <c r="B75" s="38"/>
      <c r="C75" s="39"/>
      <c r="D75" s="39"/>
      <c r="E75" s="39"/>
      <c r="F75" s="39"/>
      <c r="G75" s="39"/>
      <c r="H75" s="39"/>
      <c r="I75" s="146"/>
      <c r="J75" s="39"/>
      <c r="K75" s="39"/>
      <c r="L75" s="43"/>
    </row>
    <row r="76" s="1" customFormat="1" ht="12" customHeight="1">
      <c r="B76" s="38"/>
      <c r="C76" s="32" t="s">
        <v>16</v>
      </c>
      <c r="D76" s="39"/>
      <c r="E76" s="39"/>
      <c r="F76" s="39"/>
      <c r="G76" s="39"/>
      <c r="H76" s="39"/>
      <c r="I76" s="146"/>
      <c r="J76" s="39"/>
      <c r="K76" s="39"/>
      <c r="L76" s="43"/>
    </row>
    <row r="77" s="1" customFormat="1" ht="14.4" customHeight="1">
      <c r="B77" s="38"/>
      <c r="C77" s="39"/>
      <c r="D77" s="39"/>
      <c r="E77" s="175" t="str">
        <f>E7</f>
        <v>ZŠ Dukelských hrdinů 0.ETAPA - Multifunkční hřište</v>
      </c>
      <c r="F77" s="32"/>
      <c r="G77" s="32"/>
      <c r="H77" s="32"/>
      <c r="I77" s="146"/>
      <c r="J77" s="39"/>
      <c r="K77" s="39"/>
      <c r="L77" s="43"/>
    </row>
    <row r="78" ht="12" customHeight="1">
      <c r="B78" s="21"/>
      <c r="C78" s="32" t="s">
        <v>122</v>
      </c>
      <c r="D78" s="22"/>
      <c r="E78" s="22"/>
      <c r="F78" s="22"/>
      <c r="G78" s="22"/>
      <c r="H78" s="22"/>
      <c r="I78" s="138"/>
      <c r="J78" s="22"/>
      <c r="K78" s="22"/>
      <c r="L78" s="20"/>
    </row>
    <row r="79" s="1" customFormat="1" ht="14.4" customHeight="1">
      <c r="B79" s="38"/>
      <c r="C79" s="39"/>
      <c r="D79" s="39"/>
      <c r="E79" s="175" t="s">
        <v>700</v>
      </c>
      <c r="F79" s="39"/>
      <c r="G79" s="39"/>
      <c r="H79" s="39"/>
      <c r="I79" s="146"/>
      <c r="J79" s="39"/>
      <c r="K79" s="39"/>
      <c r="L79" s="43"/>
    </row>
    <row r="80" s="1" customFormat="1" ht="12" customHeight="1">
      <c r="B80" s="38"/>
      <c r="C80" s="32" t="s">
        <v>701</v>
      </c>
      <c r="D80" s="39"/>
      <c r="E80" s="39"/>
      <c r="F80" s="39"/>
      <c r="G80" s="39"/>
      <c r="H80" s="39"/>
      <c r="I80" s="146"/>
      <c r="J80" s="39"/>
      <c r="K80" s="39"/>
      <c r="L80" s="43"/>
    </row>
    <row r="81" s="1" customFormat="1" ht="14.4" customHeight="1">
      <c r="B81" s="38"/>
      <c r="C81" s="39"/>
      <c r="D81" s="39"/>
      <c r="E81" s="68" t="str">
        <f>E11</f>
        <v>SO 05.1 - Multifunkční hřiště</v>
      </c>
      <c r="F81" s="39"/>
      <c r="G81" s="39"/>
      <c r="H81" s="39"/>
      <c r="I81" s="146"/>
      <c r="J81" s="39"/>
      <c r="K81" s="39"/>
      <c r="L81" s="43"/>
    </row>
    <row r="82" s="1" customFormat="1" ht="6.96" customHeight="1">
      <c r="B82" s="38"/>
      <c r="C82" s="39"/>
      <c r="D82" s="39"/>
      <c r="E82" s="39"/>
      <c r="F82" s="39"/>
      <c r="G82" s="39"/>
      <c r="H82" s="39"/>
      <c r="I82" s="146"/>
      <c r="J82" s="39"/>
      <c r="K82" s="39"/>
      <c r="L82" s="43"/>
    </row>
    <row r="83" s="1" customFormat="1" ht="12" customHeight="1">
      <c r="B83" s="38"/>
      <c r="C83" s="32" t="s">
        <v>21</v>
      </c>
      <c r="D83" s="39"/>
      <c r="E83" s="39"/>
      <c r="F83" s="27" t="str">
        <f>F14</f>
        <v>Karlovy Vary</v>
      </c>
      <c r="G83" s="39"/>
      <c r="H83" s="39"/>
      <c r="I83" s="148" t="s">
        <v>23</v>
      </c>
      <c r="J83" s="71" t="str">
        <f>IF(J14="","",J14)</f>
        <v>2. 5. 2019</v>
      </c>
      <c r="K83" s="39"/>
      <c r="L83" s="43"/>
    </row>
    <row r="84" s="1" customFormat="1" ht="6.96" customHeight="1">
      <c r="B84" s="38"/>
      <c r="C84" s="39"/>
      <c r="D84" s="39"/>
      <c r="E84" s="39"/>
      <c r="F84" s="39"/>
      <c r="G84" s="39"/>
      <c r="H84" s="39"/>
      <c r="I84" s="146"/>
      <c r="J84" s="39"/>
      <c r="K84" s="39"/>
      <c r="L84" s="43"/>
    </row>
    <row r="85" s="1" customFormat="1" ht="26.4" customHeight="1">
      <c r="B85" s="38"/>
      <c r="C85" s="32" t="s">
        <v>25</v>
      </c>
      <c r="D85" s="39"/>
      <c r="E85" s="39"/>
      <c r="F85" s="27" t="str">
        <f>E17</f>
        <v>Statutární město Karlovy Vary</v>
      </c>
      <c r="G85" s="39"/>
      <c r="H85" s="39"/>
      <c r="I85" s="148" t="s">
        <v>31</v>
      </c>
      <c r="J85" s="36" t="str">
        <f>E23</f>
        <v>Ing. Štěpán Mosler</v>
      </c>
      <c r="K85" s="39"/>
      <c r="L85" s="43"/>
    </row>
    <row r="86" s="1" customFormat="1" ht="26.4" customHeight="1">
      <c r="B86" s="38"/>
      <c r="C86" s="32" t="s">
        <v>29</v>
      </c>
      <c r="D86" s="39"/>
      <c r="E86" s="39"/>
      <c r="F86" s="27" t="str">
        <f>IF(E20="","",E20)</f>
        <v>Vyplň údaj</v>
      </c>
      <c r="G86" s="39"/>
      <c r="H86" s="39"/>
      <c r="I86" s="148" t="s">
        <v>34</v>
      </c>
      <c r="J86" s="36" t="str">
        <f>E26</f>
        <v>Daniela Hahnová</v>
      </c>
      <c r="K86" s="39"/>
      <c r="L86" s="43"/>
    </row>
    <row r="87" s="1" customFormat="1" ht="10.32" customHeight="1">
      <c r="B87" s="38"/>
      <c r="C87" s="39"/>
      <c r="D87" s="39"/>
      <c r="E87" s="39"/>
      <c r="F87" s="39"/>
      <c r="G87" s="39"/>
      <c r="H87" s="39"/>
      <c r="I87" s="146"/>
      <c r="J87" s="39"/>
      <c r="K87" s="39"/>
      <c r="L87" s="43"/>
    </row>
    <row r="88" s="10" customFormat="1" ht="29.28" customHeight="1">
      <c r="B88" s="194"/>
      <c r="C88" s="195" t="s">
        <v>139</v>
      </c>
      <c r="D88" s="196" t="s">
        <v>57</v>
      </c>
      <c r="E88" s="196" t="s">
        <v>53</v>
      </c>
      <c r="F88" s="196" t="s">
        <v>54</v>
      </c>
      <c r="G88" s="196" t="s">
        <v>140</v>
      </c>
      <c r="H88" s="196" t="s">
        <v>141</v>
      </c>
      <c r="I88" s="197" t="s">
        <v>142</v>
      </c>
      <c r="J88" s="196" t="s">
        <v>126</v>
      </c>
      <c r="K88" s="198" t="s">
        <v>143</v>
      </c>
      <c r="L88" s="199"/>
      <c r="M88" s="91" t="s">
        <v>19</v>
      </c>
      <c r="N88" s="92" t="s">
        <v>42</v>
      </c>
      <c r="O88" s="92" t="s">
        <v>144</v>
      </c>
      <c r="P88" s="92" t="s">
        <v>145</v>
      </c>
      <c r="Q88" s="92" t="s">
        <v>146</v>
      </c>
      <c r="R88" s="92" t="s">
        <v>147</v>
      </c>
      <c r="S88" s="92" t="s">
        <v>148</v>
      </c>
      <c r="T88" s="93" t="s">
        <v>149</v>
      </c>
    </row>
    <row r="89" s="1" customFormat="1" ht="22.8" customHeight="1">
      <c r="B89" s="38"/>
      <c r="C89" s="98" t="s">
        <v>150</v>
      </c>
      <c r="D89" s="39"/>
      <c r="E89" s="39"/>
      <c r="F89" s="39"/>
      <c r="G89" s="39"/>
      <c r="H89" s="39"/>
      <c r="I89" s="146"/>
      <c r="J89" s="200">
        <f>BK89</f>
        <v>0</v>
      </c>
      <c r="K89" s="39"/>
      <c r="L89" s="43"/>
      <c r="M89" s="94"/>
      <c r="N89" s="95"/>
      <c r="O89" s="95"/>
      <c r="P89" s="201">
        <f>P90</f>
        <v>0</v>
      </c>
      <c r="Q89" s="95"/>
      <c r="R89" s="201">
        <f>R90</f>
        <v>639.33839999999998</v>
      </c>
      <c r="S89" s="95"/>
      <c r="T89" s="202">
        <f>T90</f>
        <v>0</v>
      </c>
      <c r="AT89" s="17" t="s">
        <v>71</v>
      </c>
      <c r="AU89" s="17" t="s">
        <v>127</v>
      </c>
      <c r="BK89" s="203">
        <f>BK90</f>
        <v>0</v>
      </c>
    </row>
    <row r="90" s="11" customFormat="1" ht="25.92" customHeight="1">
      <c r="B90" s="204"/>
      <c r="C90" s="205"/>
      <c r="D90" s="206" t="s">
        <v>71</v>
      </c>
      <c r="E90" s="207" t="s">
        <v>151</v>
      </c>
      <c r="F90" s="207" t="s">
        <v>152</v>
      </c>
      <c r="G90" s="205"/>
      <c r="H90" s="205"/>
      <c r="I90" s="208"/>
      <c r="J90" s="209">
        <f>BK90</f>
        <v>0</v>
      </c>
      <c r="K90" s="205"/>
      <c r="L90" s="210"/>
      <c r="M90" s="211"/>
      <c r="N90" s="212"/>
      <c r="O90" s="212"/>
      <c r="P90" s="213">
        <f>P91+P96+P108</f>
        <v>0</v>
      </c>
      <c r="Q90" s="212"/>
      <c r="R90" s="213">
        <f>R91+R96+R108</f>
        <v>639.33839999999998</v>
      </c>
      <c r="S90" s="212"/>
      <c r="T90" s="214">
        <f>T91+T96+T108</f>
        <v>0</v>
      </c>
      <c r="AR90" s="215" t="s">
        <v>80</v>
      </c>
      <c r="AT90" s="216" t="s">
        <v>71</v>
      </c>
      <c r="AU90" s="216" t="s">
        <v>72</v>
      </c>
      <c r="AY90" s="215" t="s">
        <v>153</v>
      </c>
      <c r="BK90" s="217">
        <f>BK91+BK96+BK108</f>
        <v>0</v>
      </c>
    </row>
    <row r="91" s="11" customFormat="1" ht="22.8" customHeight="1">
      <c r="B91" s="204"/>
      <c r="C91" s="205"/>
      <c r="D91" s="206" t="s">
        <v>71</v>
      </c>
      <c r="E91" s="218" t="s">
        <v>80</v>
      </c>
      <c r="F91" s="218" t="s">
        <v>154</v>
      </c>
      <c r="G91" s="205"/>
      <c r="H91" s="205"/>
      <c r="I91" s="208"/>
      <c r="J91" s="219">
        <f>BK91</f>
        <v>0</v>
      </c>
      <c r="K91" s="205"/>
      <c r="L91" s="210"/>
      <c r="M91" s="211"/>
      <c r="N91" s="212"/>
      <c r="O91" s="212"/>
      <c r="P91" s="213">
        <f>SUM(P92:P95)</f>
        <v>0</v>
      </c>
      <c r="Q91" s="212"/>
      <c r="R91" s="213">
        <f>SUM(R92:R95)</f>
        <v>0</v>
      </c>
      <c r="S91" s="212"/>
      <c r="T91" s="214">
        <f>SUM(T92:T95)</f>
        <v>0</v>
      </c>
      <c r="AR91" s="215" t="s">
        <v>80</v>
      </c>
      <c r="AT91" s="216" t="s">
        <v>71</v>
      </c>
      <c r="AU91" s="216" t="s">
        <v>80</v>
      </c>
      <c r="AY91" s="215" t="s">
        <v>153</v>
      </c>
      <c r="BK91" s="217">
        <f>SUM(BK92:BK95)</f>
        <v>0</v>
      </c>
    </row>
    <row r="92" s="1" customFormat="1" ht="21.6" customHeight="1">
      <c r="B92" s="38"/>
      <c r="C92" s="220" t="s">
        <v>80</v>
      </c>
      <c r="D92" s="220" t="s">
        <v>157</v>
      </c>
      <c r="E92" s="221" t="s">
        <v>705</v>
      </c>
      <c r="F92" s="222" t="s">
        <v>706</v>
      </c>
      <c r="G92" s="223" t="s">
        <v>160</v>
      </c>
      <c r="H92" s="224">
        <v>720</v>
      </c>
      <c r="I92" s="225"/>
      <c r="J92" s="226">
        <f>ROUND(I92*H92,2)</f>
        <v>0</v>
      </c>
      <c r="K92" s="222" t="s">
        <v>161</v>
      </c>
      <c r="L92" s="43"/>
      <c r="M92" s="227" t="s">
        <v>19</v>
      </c>
      <c r="N92" s="228" t="s">
        <v>43</v>
      </c>
      <c r="O92" s="83"/>
      <c r="P92" s="229">
        <f>O92*H92</f>
        <v>0</v>
      </c>
      <c r="Q92" s="229">
        <v>0</v>
      </c>
      <c r="R92" s="229">
        <f>Q92*H92</f>
        <v>0</v>
      </c>
      <c r="S92" s="229">
        <v>0</v>
      </c>
      <c r="T92" s="230">
        <f>S92*H92</f>
        <v>0</v>
      </c>
      <c r="AR92" s="231" t="s">
        <v>162</v>
      </c>
      <c r="AT92" s="231" t="s">
        <v>157</v>
      </c>
      <c r="AU92" s="231" t="s">
        <v>82</v>
      </c>
      <c r="AY92" s="17" t="s">
        <v>153</v>
      </c>
      <c r="BE92" s="232">
        <f>IF(N92="základní",J92,0)</f>
        <v>0</v>
      </c>
      <c r="BF92" s="232">
        <f>IF(N92="snížená",J92,0)</f>
        <v>0</v>
      </c>
      <c r="BG92" s="232">
        <f>IF(N92="zákl. přenesená",J92,0)</f>
        <v>0</v>
      </c>
      <c r="BH92" s="232">
        <f>IF(N92="sníž. přenesená",J92,0)</f>
        <v>0</v>
      </c>
      <c r="BI92" s="232">
        <f>IF(N92="nulová",J92,0)</f>
        <v>0</v>
      </c>
      <c r="BJ92" s="17" t="s">
        <v>80</v>
      </c>
      <c r="BK92" s="232">
        <f>ROUND(I92*H92,2)</f>
        <v>0</v>
      </c>
      <c r="BL92" s="17" t="s">
        <v>162</v>
      </c>
      <c r="BM92" s="231" t="s">
        <v>707</v>
      </c>
    </row>
    <row r="93" s="1" customFormat="1">
      <c r="B93" s="38"/>
      <c r="C93" s="39"/>
      <c r="D93" s="233" t="s">
        <v>164</v>
      </c>
      <c r="E93" s="39"/>
      <c r="F93" s="234" t="s">
        <v>708</v>
      </c>
      <c r="G93" s="39"/>
      <c r="H93" s="39"/>
      <c r="I93" s="146"/>
      <c r="J93" s="39"/>
      <c r="K93" s="39"/>
      <c r="L93" s="43"/>
      <c r="M93" s="235"/>
      <c r="N93" s="83"/>
      <c r="O93" s="83"/>
      <c r="P93" s="83"/>
      <c r="Q93" s="83"/>
      <c r="R93" s="83"/>
      <c r="S93" s="83"/>
      <c r="T93" s="84"/>
      <c r="AT93" s="17" t="s">
        <v>164</v>
      </c>
      <c r="AU93" s="17" t="s">
        <v>82</v>
      </c>
    </row>
    <row r="94" s="12" customFormat="1">
      <c r="B94" s="236"/>
      <c r="C94" s="237"/>
      <c r="D94" s="233" t="s">
        <v>166</v>
      </c>
      <c r="E94" s="238" t="s">
        <v>19</v>
      </c>
      <c r="F94" s="239" t="s">
        <v>709</v>
      </c>
      <c r="G94" s="237"/>
      <c r="H94" s="240">
        <v>264</v>
      </c>
      <c r="I94" s="241"/>
      <c r="J94" s="237"/>
      <c r="K94" s="237"/>
      <c r="L94" s="242"/>
      <c r="M94" s="243"/>
      <c r="N94" s="244"/>
      <c r="O94" s="244"/>
      <c r="P94" s="244"/>
      <c r="Q94" s="244"/>
      <c r="R94" s="244"/>
      <c r="S94" s="244"/>
      <c r="T94" s="245"/>
      <c r="AT94" s="246" t="s">
        <v>166</v>
      </c>
      <c r="AU94" s="246" t="s">
        <v>82</v>
      </c>
      <c r="AV94" s="12" t="s">
        <v>82</v>
      </c>
      <c r="AW94" s="12" t="s">
        <v>33</v>
      </c>
      <c r="AX94" s="12" t="s">
        <v>72</v>
      </c>
      <c r="AY94" s="246" t="s">
        <v>153</v>
      </c>
    </row>
    <row r="95" s="12" customFormat="1">
      <c r="B95" s="236"/>
      <c r="C95" s="237"/>
      <c r="D95" s="233" t="s">
        <v>166</v>
      </c>
      <c r="E95" s="238" t="s">
        <v>19</v>
      </c>
      <c r="F95" s="239" t="s">
        <v>710</v>
      </c>
      <c r="G95" s="237"/>
      <c r="H95" s="240">
        <v>456</v>
      </c>
      <c r="I95" s="241"/>
      <c r="J95" s="237"/>
      <c r="K95" s="237"/>
      <c r="L95" s="242"/>
      <c r="M95" s="243"/>
      <c r="N95" s="244"/>
      <c r="O95" s="244"/>
      <c r="P95" s="244"/>
      <c r="Q95" s="244"/>
      <c r="R95" s="244"/>
      <c r="S95" s="244"/>
      <c r="T95" s="245"/>
      <c r="AT95" s="246" t="s">
        <v>166</v>
      </c>
      <c r="AU95" s="246" t="s">
        <v>82</v>
      </c>
      <c r="AV95" s="12" t="s">
        <v>82</v>
      </c>
      <c r="AW95" s="12" t="s">
        <v>33</v>
      </c>
      <c r="AX95" s="12" t="s">
        <v>72</v>
      </c>
      <c r="AY95" s="246" t="s">
        <v>153</v>
      </c>
    </row>
    <row r="96" s="11" customFormat="1" ht="22.8" customHeight="1">
      <c r="B96" s="204"/>
      <c r="C96" s="205"/>
      <c r="D96" s="206" t="s">
        <v>71</v>
      </c>
      <c r="E96" s="218" t="s">
        <v>190</v>
      </c>
      <c r="F96" s="218" t="s">
        <v>711</v>
      </c>
      <c r="G96" s="205"/>
      <c r="H96" s="205"/>
      <c r="I96" s="208"/>
      <c r="J96" s="219">
        <f>BK96</f>
        <v>0</v>
      </c>
      <c r="K96" s="205"/>
      <c r="L96" s="210"/>
      <c r="M96" s="211"/>
      <c r="N96" s="212"/>
      <c r="O96" s="212"/>
      <c r="P96" s="213">
        <f>SUM(P97:P107)</f>
        <v>0</v>
      </c>
      <c r="Q96" s="212"/>
      <c r="R96" s="213">
        <f>SUM(R97:R107)</f>
        <v>639.33839999999998</v>
      </c>
      <c r="S96" s="212"/>
      <c r="T96" s="214">
        <f>SUM(T97:T107)</f>
        <v>0</v>
      </c>
      <c r="AR96" s="215" t="s">
        <v>80</v>
      </c>
      <c r="AT96" s="216" t="s">
        <v>71</v>
      </c>
      <c r="AU96" s="216" t="s">
        <v>80</v>
      </c>
      <c r="AY96" s="215" t="s">
        <v>153</v>
      </c>
      <c r="BK96" s="217">
        <f>SUM(BK97:BK107)</f>
        <v>0</v>
      </c>
    </row>
    <row r="97" s="1" customFormat="1" ht="21.6" customHeight="1">
      <c r="B97" s="38"/>
      <c r="C97" s="220" t="s">
        <v>82</v>
      </c>
      <c r="D97" s="220" t="s">
        <v>157</v>
      </c>
      <c r="E97" s="221" t="s">
        <v>712</v>
      </c>
      <c r="F97" s="222" t="s">
        <v>713</v>
      </c>
      <c r="G97" s="223" t="s">
        <v>160</v>
      </c>
      <c r="H97" s="224">
        <v>720</v>
      </c>
      <c r="I97" s="225"/>
      <c r="J97" s="226">
        <f>ROUND(I97*H97,2)</f>
        <v>0</v>
      </c>
      <c r="K97" s="222" t="s">
        <v>161</v>
      </c>
      <c r="L97" s="43"/>
      <c r="M97" s="227" t="s">
        <v>19</v>
      </c>
      <c r="N97" s="228" t="s">
        <v>43</v>
      </c>
      <c r="O97" s="83"/>
      <c r="P97" s="229">
        <f>O97*H97</f>
        <v>0</v>
      </c>
      <c r="Q97" s="229">
        <v>0.18906999999999999</v>
      </c>
      <c r="R97" s="229">
        <f>Q97*H97</f>
        <v>136.13039999999998</v>
      </c>
      <c r="S97" s="229">
        <v>0</v>
      </c>
      <c r="T97" s="230">
        <f>S97*H97</f>
        <v>0</v>
      </c>
      <c r="AR97" s="231" t="s">
        <v>162</v>
      </c>
      <c r="AT97" s="231" t="s">
        <v>157</v>
      </c>
      <c r="AU97" s="231" t="s">
        <v>82</v>
      </c>
      <c r="AY97" s="17" t="s">
        <v>153</v>
      </c>
      <c r="BE97" s="232">
        <f>IF(N97="základní",J97,0)</f>
        <v>0</v>
      </c>
      <c r="BF97" s="232">
        <f>IF(N97="snížená",J97,0)</f>
        <v>0</v>
      </c>
      <c r="BG97" s="232">
        <f>IF(N97="zákl. přenesená",J97,0)</f>
        <v>0</v>
      </c>
      <c r="BH97" s="232">
        <f>IF(N97="sníž. přenesená",J97,0)</f>
        <v>0</v>
      </c>
      <c r="BI97" s="232">
        <f>IF(N97="nulová",J97,0)</f>
        <v>0</v>
      </c>
      <c r="BJ97" s="17" t="s">
        <v>80</v>
      </c>
      <c r="BK97" s="232">
        <f>ROUND(I97*H97,2)</f>
        <v>0</v>
      </c>
      <c r="BL97" s="17" t="s">
        <v>162</v>
      </c>
      <c r="BM97" s="231" t="s">
        <v>714</v>
      </c>
    </row>
    <row r="98" s="12" customFormat="1">
      <c r="B98" s="236"/>
      <c r="C98" s="237"/>
      <c r="D98" s="233" t="s">
        <v>166</v>
      </c>
      <c r="E98" s="238" t="s">
        <v>19</v>
      </c>
      <c r="F98" s="239" t="s">
        <v>709</v>
      </c>
      <c r="G98" s="237"/>
      <c r="H98" s="240">
        <v>264</v>
      </c>
      <c r="I98" s="241"/>
      <c r="J98" s="237"/>
      <c r="K98" s="237"/>
      <c r="L98" s="242"/>
      <c r="M98" s="243"/>
      <c r="N98" s="244"/>
      <c r="O98" s="244"/>
      <c r="P98" s="244"/>
      <c r="Q98" s="244"/>
      <c r="R98" s="244"/>
      <c r="S98" s="244"/>
      <c r="T98" s="245"/>
      <c r="AT98" s="246" t="s">
        <v>166</v>
      </c>
      <c r="AU98" s="246" t="s">
        <v>82</v>
      </c>
      <c r="AV98" s="12" t="s">
        <v>82</v>
      </c>
      <c r="AW98" s="12" t="s">
        <v>33</v>
      </c>
      <c r="AX98" s="12" t="s">
        <v>72</v>
      </c>
      <c r="AY98" s="246" t="s">
        <v>153</v>
      </c>
    </row>
    <row r="99" s="12" customFormat="1">
      <c r="B99" s="236"/>
      <c r="C99" s="237"/>
      <c r="D99" s="233" t="s">
        <v>166</v>
      </c>
      <c r="E99" s="238" t="s">
        <v>19</v>
      </c>
      <c r="F99" s="239" t="s">
        <v>710</v>
      </c>
      <c r="G99" s="237"/>
      <c r="H99" s="240">
        <v>456</v>
      </c>
      <c r="I99" s="241"/>
      <c r="J99" s="237"/>
      <c r="K99" s="237"/>
      <c r="L99" s="242"/>
      <c r="M99" s="243"/>
      <c r="N99" s="244"/>
      <c r="O99" s="244"/>
      <c r="P99" s="244"/>
      <c r="Q99" s="244"/>
      <c r="R99" s="244"/>
      <c r="S99" s="244"/>
      <c r="T99" s="245"/>
      <c r="AT99" s="246" t="s">
        <v>166</v>
      </c>
      <c r="AU99" s="246" t="s">
        <v>82</v>
      </c>
      <c r="AV99" s="12" t="s">
        <v>82</v>
      </c>
      <c r="AW99" s="12" t="s">
        <v>33</v>
      </c>
      <c r="AX99" s="12" t="s">
        <v>72</v>
      </c>
      <c r="AY99" s="246" t="s">
        <v>153</v>
      </c>
    </row>
    <row r="100" s="1" customFormat="1" ht="32.4" customHeight="1">
      <c r="B100" s="38"/>
      <c r="C100" s="220" t="s">
        <v>113</v>
      </c>
      <c r="D100" s="220" t="s">
        <v>157</v>
      </c>
      <c r="E100" s="221" t="s">
        <v>715</v>
      </c>
      <c r="F100" s="222" t="s">
        <v>716</v>
      </c>
      <c r="G100" s="223" t="s">
        <v>160</v>
      </c>
      <c r="H100" s="224">
        <v>720</v>
      </c>
      <c r="I100" s="225"/>
      <c r="J100" s="226">
        <f>ROUND(I100*H100,2)</f>
        <v>0</v>
      </c>
      <c r="K100" s="222" t="s">
        <v>161</v>
      </c>
      <c r="L100" s="43"/>
      <c r="M100" s="227" t="s">
        <v>19</v>
      </c>
      <c r="N100" s="228" t="s">
        <v>43</v>
      </c>
      <c r="O100" s="83"/>
      <c r="P100" s="229">
        <f>O100*H100</f>
        <v>0</v>
      </c>
      <c r="Q100" s="229">
        <v>0.37190000000000001</v>
      </c>
      <c r="R100" s="229">
        <f>Q100*H100</f>
        <v>267.76800000000003</v>
      </c>
      <c r="S100" s="229">
        <v>0</v>
      </c>
      <c r="T100" s="230">
        <f>S100*H100</f>
        <v>0</v>
      </c>
      <c r="AR100" s="231" t="s">
        <v>162</v>
      </c>
      <c r="AT100" s="231" t="s">
        <v>157</v>
      </c>
      <c r="AU100" s="231" t="s">
        <v>82</v>
      </c>
      <c r="AY100" s="17" t="s">
        <v>153</v>
      </c>
      <c r="BE100" s="232">
        <f>IF(N100="základní",J100,0)</f>
        <v>0</v>
      </c>
      <c r="BF100" s="232">
        <f>IF(N100="snížená",J100,0)</f>
        <v>0</v>
      </c>
      <c r="BG100" s="232">
        <f>IF(N100="zákl. přenesená",J100,0)</f>
        <v>0</v>
      </c>
      <c r="BH100" s="232">
        <f>IF(N100="sníž. přenesená",J100,0)</f>
        <v>0</v>
      </c>
      <c r="BI100" s="232">
        <f>IF(N100="nulová",J100,0)</f>
        <v>0</v>
      </c>
      <c r="BJ100" s="17" t="s">
        <v>80</v>
      </c>
      <c r="BK100" s="232">
        <f>ROUND(I100*H100,2)</f>
        <v>0</v>
      </c>
      <c r="BL100" s="17" t="s">
        <v>162</v>
      </c>
      <c r="BM100" s="231" t="s">
        <v>717</v>
      </c>
    </row>
    <row r="101" s="1" customFormat="1">
      <c r="B101" s="38"/>
      <c r="C101" s="39"/>
      <c r="D101" s="233" t="s">
        <v>164</v>
      </c>
      <c r="E101" s="39"/>
      <c r="F101" s="234" t="s">
        <v>718</v>
      </c>
      <c r="G101" s="39"/>
      <c r="H101" s="39"/>
      <c r="I101" s="146"/>
      <c r="J101" s="39"/>
      <c r="K101" s="39"/>
      <c r="L101" s="43"/>
      <c r="M101" s="235"/>
      <c r="N101" s="83"/>
      <c r="O101" s="83"/>
      <c r="P101" s="83"/>
      <c r="Q101" s="83"/>
      <c r="R101" s="83"/>
      <c r="S101" s="83"/>
      <c r="T101" s="84"/>
      <c r="AT101" s="17" t="s">
        <v>164</v>
      </c>
      <c r="AU101" s="17" t="s">
        <v>82</v>
      </c>
    </row>
    <row r="102" s="1" customFormat="1" ht="43.2" customHeight="1">
      <c r="B102" s="38"/>
      <c r="C102" s="220" t="s">
        <v>162</v>
      </c>
      <c r="D102" s="220" t="s">
        <v>157</v>
      </c>
      <c r="E102" s="221" t="s">
        <v>719</v>
      </c>
      <c r="F102" s="222" t="s">
        <v>720</v>
      </c>
      <c r="G102" s="223" t="s">
        <v>160</v>
      </c>
      <c r="H102" s="224">
        <v>720</v>
      </c>
      <c r="I102" s="225"/>
      <c r="J102" s="226">
        <f>ROUND(I102*H102,2)</f>
        <v>0</v>
      </c>
      <c r="K102" s="222" t="s">
        <v>161</v>
      </c>
      <c r="L102" s="43"/>
      <c r="M102" s="227" t="s">
        <v>19</v>
      </c>
      <c r="N102" s="228" t="s">
        <v>43</v>
      </c>
      <c r="O102" s="83"/>
      <c r="P102" s="229">
        <f>O102*H102</f>
        <v>0</v>
      </c>
      <c r="Q102" s="229">
        <v>0.21099999999999999</v>
      </c>
      <c r="R102" s="229">
        <f>Q102*H102</f>
        <v>151.91999999999999</v>
      </c>
      <c r="S102" s="229">
        <v>0</v>
      </c>
      <c r="T102" s="230">
        <f>S102*H102</f>
        <v>0</v>
      </c>
      <c r="AR102" s="231" t="s">
        <v>162</v>
      </c>
      <c r="AT102" s="231" t="s">
        <v>157</v>
      </c>
      <c r="AU102" s="231" t="s">
        <v>82</v>
      </c>
      <c r="AY102" s="17" t="s">
        <v>153</v>
      </c>
      <c r="BE102" s="232">
        <f>IF(N102="základní",J102,0)</f>
        <v>0</v>
      </c>
      <c r="BF102" s="232">
        <f>IF(N102="snížená",J102,0)</f>
        <v>0</v>
      </c>
      <c r="BG102" s="232">
        <f>IF(N102="zákl. přenesená",J102,0)</f>
        <v>0</v>
      </c>
      <c r="BH102" s="232">
        <f>IF(N102="sníž. přenesená",J102,0)</f>
        <v>0</v>
      </c>
      <c r="BI102" s="232">
        <f>IF(N102="nulová",J102,0)</f>
        <v>0</v>
      </c>
      <c r="BJ102" s="17" t="s">
        <v>80</v>
      </c>
      <c r="BK102" s="232">
        <f>ROUND(I102*H102,2)</f>
        <v>0</v>
      </c>
      <c r="BL102" s="17" t="s">
        <v>162</v>
      </c>
      <c r="BM102" s="231" t="s">
        <v>721</v>
      </c>
    </row>
    <row r="103" s="1" customFormat="1">
      <c r="B103" s="38"/>
      <c r="C103" s="39"/>
      <c r="D103" s="233" t="s">
        <v>164</v>
      </c>
      <c r="E103" s="39"/>
      <c r="F103" s="234" t="s">
        <v>722</v>
      </c>
      <c r="G103" s="39"/>
      <c r="H103" s="39"/>
      <c r="I103" s="146"/>
      <c r="J103" s="39"/>
      <c r="K103" s="39"/>
      <c r="L103" s="43"/>
      <c r="M103" s="235"/>
      <c r="N103" s="83"/>
      <c r="O103" s="83"/>
      <c r="P103" s="83"/>
      <c r="Q103" s="83"/>
      <c r="R103" s="83"/>
      <c r="S103" s="83"/>
      <c r="T103" s="84"/>
      <c r="AT103" s="17" t="s">
        <v>164</v>
      </c>
      <c r="AU103" s="17" t="s">
        <v>82</v>
      </c>
    </row>
    <row r="104" s="1" customFormat="1">
      <c r="B104" s="38"/>
      <c r="C104" s="39"/>
      <c r="D104" s="233" t="s">
        <v>266</v>
      </c>
      <c r="E104" s="39"/>
      <c r="F104" s="234" t="s">
        <v>723</v>
      </c>
      <c r="G104" s="39"/>
      <c r="H104" s="39"/>
      <c r="I104" s="146"/>
      <c r="J104" s="39"/>
      <c r="K104" s="39"/>
      <c r="L104" s="43"/>
      <c r="M104" s="235"/>
      <c r="N104" s="83"/>
      <c r="O104" s="83"/>
      <c r="P104" s="83"/>
      <c r="Q104" s="83"/>
      <c r="R104" s="83"/>
      <c r="S104" s="83"/>
      <c r="T104" s="84"/>
      <c r="AT104" s="17" t="s">
        <v>266</v>
      </c>
      <c r="AU104" s="17" t="s">
        <v>82</v>
      </c>
    </row>
    <row r="105" s="1" customFormat="1" ht="43.2" customHeight="1">
      <c r="B105" s="38"/>
      <c r="C105" s="220" t="s">
        <v>190</v>
      </c>
      <c r="D105" s="220" t="s">
        <v>157</v>
      </c>
      <c r="E105" s="221" t="s">
        <v>724</v>
      </c>
      <c r="F105" s="222" t="s">
        <v>725</v>
      </c>
      <c r="G105" s="223" t="s">
        <v>160</v>
      </c>
      <c r="H105" s="224">
        <v>720</v>
      </c>
      <c r="I105" s="225"/>
      <c r="J105" s="226">
        <f>ROUND(I105*H105,2)</f>
        <v>0</v>
      </c>
      <c r="K105" s="222" t="s">
        <v>161</v>
      </c>
      <c r="L105" s="43"/>
      <c r="M105" s="227" t="s">
        <v>19</v>
      </c>
      <c r="N105" s="228" t="s">
        <v>43</v>
      </c>
      <c r="O105" s="83"/>
      <c r="P105" s="229">
        <f>O105*H105</f>
        <v>0</v>
      </c>
      <c r="Q105" s="229">
        <v>0.11600000000000001</v>
      </c>
      <c r="R105" s="229">
        <f>Q105*H105</f>
        <v>83.52000000000001</v>
      </c>
      <c r="S105" s="229">
        <v>0</v>
      </c>
      <c r="T105" s="230">
        <f>S105*H105</f>
        <v>0</v>
      </c>
      <c r="AR105" s="231" t="s">
        <v>162</v>
      </c>
      <c r="AT105" s="231" t="s">
        <v>157</v>
      </c>
      <c r="AU105" s="231" t="s">
        <v>82</v>
      </c>
      <c r="AY105" s="17" t="s">
        <v>153</v>
      </c>
      <c r="BE105" s="232">
        <f>IF(N105="základní",J105,0)</f>
        <v>0</v>
      </c>
      <c r="BF105" s="232">
        <f>IF(N105="snížená",J105,0)</f>
        <v>0</v>
      </c>
      <c r="BG105" s="232">
        <f>IF(N105="zákl. přenesená",J105,0)</f>
        <v>0</v>
      </c>
      <c r="BH105" s="232">
        <f>IF(N105="sníž. přenesená",J105,0)</f>
        <v>0</v>
      </c>
      <c r="BI105" s="232">
        <f>IF(N105="nulová",J105,0)</f>
        <v>0</v>
      </c>
      <c r="BJ105" s="17" t="s">
        <v>80</v>
      </c>
      <c r="BK105" s="232">
        <f>ROUND(I105*H105,2)</f>
        <v>0</v>
      </c>
      <c r="BL105" s="17" t="s">
        <v>162</v>
      </c>
      <c r="BM105" s="231" t="s">
        <v>726</v>
      </c>
    </row>
    <row r="106" s="1" customFormat="1">
      <c r="B106" s="38"/>
      <c r="C106" s="39"/>
      <c r="D106" s="233" t="s">
        <v>266</v>
      </c>
      <c r="E106" s="39"/>
      <c r="F106" s="234" t="s">
        <v>727</v>
      </c>
      <c r="G106" s="39"/>
      <c r="H106" s="39"/>
      <c r="I106" s="146"/>
      <c r="J106" s="39"/>
      <c r="K106" s="39"/>
      <c r="L106" s="43"/>
      <c r="M106" s="235"/>
      <c r="N106" s="83"/>
      <c r="O106" s="83"/>
      <c r="P106" s="83"/>
      <c r="Q106" s="83"/>
      <c r="R106" s="83"/>
      <c r="S106" s="83"/>
      <c r="T106" s="84"/>
      <c r="AT106" s="17" t="s">
        <v>266</v>
      </c>
      <c r="AU106" s="17" t="s">
        <v>82</v>
      </c>
    </row>
    <row r="107" s="1" customFormat="1" ht="21.6" customHeight="1">
      <c r="B107" s="38"/>
      <c r="C107" s="220" t="s">
        <v>197</v>
      </c>
      <c r="D107" s="220" t="s">
        <v>157</v>
      </c>
      <c r="E107" s="221" t="s">
        <v>728</v>
      </c>
      <c r="F107" s="222" t="s">
        <v>729</v>
      </c>
      <c r="G107" s="223" t="s">
        <v>160</v>
      </c>
      <c r="H107" s="224">
        <v>720</v>
      </c>
      <c r="I107" s="225"/>
      <c r="J107" s="226">
        <f>ROUND(I107*H107,2)</f>
        <v>0</v>
      </c>
      <c r="K107" s="222" t="s">
        <v>19</v>
      </c>
      <c r="L107" s="43"/>
      <c r="M107" s="227" t="s">
        <v>19</v>
      </c>
      <c r="N107" s="228" t="s">
        <v>43</v>
      </c>
      <c r="O107" s="83"/>
      <c r="P107" s="229">
        <f>O107*H107</f>
        <v>0</v>
      </c>
      <c r="Q107" s="229">
        <v>0</v>
      </c>
      <c r="R107" s="229">
        <f>Q107*H107</f>
        <v>0</v>
      </c>
      <c r="S107" s="229">
        <v>0</v>
      </c>
      <c r="T107" s="230">
        <f>S107*H107</f>
        <v>0</v>
      </c>
      <c r="AR107" s="231" t="s">
        <v>162</v>
      </c>
      <c r="AT107" s="231" t="s">
        <v>157</v>
      </c>
      <c r="AU107" s="231" t="s">
        <v>82</v>
      </c>
      <c r="AY107" s="17" t="s">
        <v>153</v>
      </c>
      <c r="BE107" s="232">
        <f>IF(N107="základní",J107,0)</f>
        <v>0</v>
      </c>
      <c r="BF107" s="232">
        <f>IF(N107="snížená",J107,0)</f>
        <v>0</v>
      </c>
      <c r="BG107" s="232">
        <f>IF(N107="zákl. přenesená",J107,0)</f>
        <v>0</v>
      </c>
      <c r="BH107" s="232">
        <f>IF(N107="sníž. přenesená",J107,0)</f>
        <v>0</v>
      </c>
      <c r="BI107" s="232">
        <f>IF(N107="nulová",J107,0)</f>
        <v>0</v>
      </c>
      <c r="BJ107" s="17" t="s">
        <v>80</v>
      </c>
      <c r="BK107" s="232">
        <f>ROUND(I107*H107,2)</f>
        <v>0</v>
      </c>
      <c r="BL107" s="17" t="s">
        <v>162</v>
      </c>
      <c r="BM107" s="231" t="s">
        <v>730</v>
      </c>
    </row>
    <row r="108" s="11" customFormat="1" ht="22.8" customHeight="1">
      <c r="B108" s="204"/>
      <c r="C108" s="205"/>
      <c r="D108" s="206" t="s">
        <v>71</v>
      </c>
      <c r="E108" s="218" t="s">
        <v>660</v>
      </c>
      <c r="F108" s="218" t="s">
        <v>731</v>
      </c>
      <c r="G108" s="205"/>
      <c r="H108" s="205"/>
      <c r="I108" s="208"/>
      <c r="J108" s="219">
        <f>BK108</f>
        <v>0</v>
      </c>
      <c r="K108" s="205"/>
      <c r="L108" s="210"/>
      <c r="M108" s="211"/>
      <c r="N108" s="212"/>
      <c r="O108" s="212"/>
      <c r="P108" s="213">
        <f>SUM(P109:P110)</f>
        <v>0</v>
      </c>
      <c r="Q108" s="212"/>
      <c r="R108" s="213">
        <f>SUM(R109:R110)</f>
        <v>0</v>
      </c>
      <c r="S108" s="212"/>
      <c r="T108" s="214">
        <f>SUM(T109:T110)</f>
        <v>0</v>
      </c>
      <c r="AR108" s="215" t="s">
        <v>80</v>
      </c>
      <c r="AT108" s="216" t="s">
        <v>71</v>
      </c>
      <c r="AU108" s="216" t="s">
        <v>80</v>
      </c>
      <c r="AY108" s="215" t="s">
        <v>153</v>
      </c>
      <c r="BK108" s="217">
        <f>SUM(BK109:BK110)</f>
        <v>0</v>
      </c>
    </row>
    <row r="109" s="1" customFormat="1" ht="21.6" customHeight="1">
      <c r="B109" s="38"/>
      <c r="C109" s="220" t="s">
        <v>201</v>
      </c>
      <c r="D109" s="220" t="s">
        <v>157</v>
      </c>
      <c r="E109" s="221" t="s">
        <v>732</v>
      </c>
      <c r="F109" s="222" t="s">
        <v>733</v>
      </c>
      <c r="G109" s="223" t="s">
        <v>220</v>
      </c>
      <c r="H109" s="224">
        <v>639.33799999999997</v>
      </c>
      <c r="I109" s="225"/>
      <c r="J109" s="226">
        <f>ROUND(I109*H109,2)</f>
        <v>0</v>
      </c>
      <c r="K109" s="222" t="s">
        <v>161</v>
      </c>
      <c r="L109" s="43"/>
      <c r="M109" s="227" t="s">
        <v>19</v>
      </c>
      <c r="N109" s="228" t="s">
        <v>43</v>
      </c>
      <c r="O109" s="83"/>
      <c r="P109" s="229">
        <f>O109*H109</f>
        <v>0</v>
      </c>
      <c r="Q109" s="229">
        <v>0</v>
      </c>
      <c r="R109" s="229">
        <f>Q109*H109</f>
        <v>0</v>
      </c>
      <c r="S109" s="229">
        <v>0</v>
      </c>
      <c r="T109" s="230">
        <f>S109*H109</f>
        <v>0</v>
      </c>
      <c r="AR109" s="231" t="s">
        <v>162</v>
      </c>
      <c r="AT109" s="231" t="s">
        <v>157</v>
      </c>
      <c r="AU109" s="231" t="s">
        <v>82</v>
      </c>
      <c r="AY109" s="17" t="s">
        <v>153</v>
      </c>
      <c r="BE109" s="232">
        <f>IF(N109="základní",J109,0)</f>
        <v>0</v>
      </c>
      <c r="BF109" s="232">
        <f>IF(N109="snížená",J109,0)</f>
        <v>0</v>
      </c>
      <c r="BG109" s="232">
        <f>IF(N109="zákl. přenesená",J109,0)</f>
        <v>0</v>
      </c>
      <c r="BH109" s="232">
        <f>IF(N109="sníž. přenesená",J109,0)</f>
        <v>0</v>
      </c>
      <c r="BI109" s="232">
        <f>IF(N109="nulová",J109,0)</f>
        <v>0</v>
      </c>
      <c r="BJ109" s="17" t="s">
        <v>80</v>
      </c>
      <c r="BK109" s="232">
        <f>ROUND(I109*H109,2)</f>
        <v>0</v>
      </c>
      <c r="BL109" s="17" t="s">
        <v>162</v>
      </c>
      <c r="BM109" s="231" t="s">
        <v>734</v>
      </c>
    </row>
    <row r="110" s="1" customFormat="1">
      <c r="B110" s="38"/>
      <c r="C110" s="39"/>
      <c r="D110" s="233" t="s">
        <v>164</v>
      </c>
      <c r="E110" s="39"/>
      <c r="F110" s="234" t="s">
        <v>735</v>
      </c>
      <c r="G110" s="39"/>
      <c r="H110" s="39"/>
      <c r="I110" s="146"/>
      <c r="J110" s="39"/>
      <c r="K110" s="39"/>
      <c r="L110" s="43"/>
      <c r="M110" s="282"/>
      <c r="N110" s="283"/>
      <c r="O110" s="283"/>
      <c r="P110" s="283"/>
      <c r="Q110" s="283"/>
      <c r="R110" s="283"/>
      <c r="S110" s="283"/>
      <c r="T110" s="284"/>
      <c r="AT110" s="17" t="s">
        <v>164</v>
      </c>
      <c r="AU110" s="17" t="s">
        <v>82</v>
      </c>
    </row>
    <row r="111" s="1" customFormat="1" ht="6.96" customHeight="1">
      <c r="B111" s="58"/>
      <c r="C111" s="59"/>
      <c r="D111" s="59"/>
      <c r="E111" s="59"/>
      <c r="F111" s="59"/>
      <c r="G111" s="59"/>
      <c r="H111" s="59"/>
      <c r="I111" s="171"/>
      <c r="J111" s="59"/>
      <c r="K111" s="59"/>
      <c r="L111" s="43"/>
    </row>
  </sheetData>
  <sheetProtection sheet="1" autoFilter="0" formatColumns="0" formatRows="0" objects="1" scenarios="1" spinCount="100000" saltValue="OMZHv/pjrsJHnR97J+uZZ5pgXC/wHNvpbqqEv0Vdpt0QAt1ZPCqTtRDB+AiVPKd2PxeWQPK7CcsgVUpXvoI0lQ==" hashValue="mjFBH7iuZLhDOu2sjr/0xJp7l/wyWSO6N0101BE6yfujM67UG+ta28CiWxk8uitMxEnGpdnTro7G1NNq7hjtZw==" algorithmName="SHA-512" password="ED5F"/>
  <autoFilter ref="C88:K110"/>
  <mergeCells count="12">
    <mergeCell ref="E7:H7"/>
    <mergeCell ref="E9:H9"/>
    <mergeCell ref="E11:H11"/>
    <mergeCell ref="E20:H20"/>
    <mergeCell ref="E29:H29"/>
    <mergeCell ref="E50:H50"/>
    <mergeCell ref="E52:H52"/>
    <mergeCell ref="E54:H54"/>
    <mergeCell ref="E77:H77"/>
    <mergeCell ref="E79:H79"/>
    <mergeCell ref="E81:H81"/>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5.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7.14" customWidth="1"/>
    <col min="2" max="2" width="1.43" customWidth="1"/>
    <col min="3" max="3" width="3.57" customWidth="1"/>
    <col min="4" max="4" width="3.71" customWidth="1"/>
    <col min="5" max="5" width="14.71" customWidth="1"/>
    <col min="6" max="6" width="43.57" customWidth="1"/>
    <col min="7" max="7" width="6" customWidth="1"/>
    <col min="8" max="8" width="9.86" customWidth="1"/>
    <col min="9" max="9" width="17.29" style="138" customWidth="1"/>
    <col min="10" max="10" width="17.29" customWidth="1"/>
    <col min="11" max="11" width="17.29" customWidth="1"/>
    <col min="12" max="12" width="8" customWidth="1"/>
    <col min="13" max="13" width="9.29" hidden="1" customWidth="1"/>
    <col min="14" max="14" width="9.14" hidden="1"/>
    <col min="15" max="15" width="12.14" hidden="1" customWidth="1"/>
    <col min="16" max="16" width="12.14" hidden="1" customWidth="1"/>
    <col min="17" max="17" width="12.14" hidden="1" customWidth="1"/>
    <col min="18" max="18" width="12.14" hidden="1" customWidth="1"/>
    <col min="19" max="19" width="12.14" hidden="1" customWidth="1"/>
    <col min="20" max="20" width="12.14" hidden="1" customWidth="1"/>
    <col min="21" max="21" width="14" hidden="1" customWidth="1"/>
    <col min="22" max="22" width="10.57" customWidth="1"/>
    <col min="23" max="23" width="14" customWidth="1"/>
    <col min="24" max="24" width="10.57" customWidth="1"/>
    <col min="25" max="25" width="12.86" customWidth="1"/>
    <col min="26" max="26" width="9.43" customWidth="1"/>
    <col min="27" max="27" width="12.86" customWidth="1"/>
    <col min="28" max="28" width="14" customWidth="1"/>
    <col min="29" max="29" width="9.43" customWidth="1"/>
    <col min="30" max="30" width="12.86" customWidth="1"/>
    <col min="31" max="31" width="14" customWidth="1"/>
    <col min="44" max="44" width="9.14" hidden="1"/>
    <col min="45" max="45" width="9.14" hidden="1"/>
    <col min="46" max="46" width="9.14" hidden="1"/>
    <col min="47" max="47" width="9.14" hidden="1"/>
    <col min="48" max="48" width="9.14" hidden="1"/>
    <col min="49" max="49" width="9.14" hidden="1"/>
    <col min="50" max="50" width="9.14" hidden="1"/>
    <col min="51" max="51" width="9.14" hidden="1"/>
    <col min="52" max="52" width="9.14" hidden="1"/>
    <col min="53" max="53" width="9.14" hidden="1"/>
    <col min="54" max="54" width="9.14" hidden="1"/>
    <col min="55" max="55" width="9.14" hidden="1"/>
    <col min="56" max="56" width="9.14" hidden="1"/>
    <col min="57" max="57" width="9.14" hidden="1"/>
    <col min="58" max="58" width="9.14" hidden="1"/>
    <col min="59" max="59" width="9.14" hidden="1"/>
    <col min="60" max="60" width="9.14" hidden="1"/>
    <col min="61" max="61" width="9.14" hidden="1"/>
    <col min="62" max="62" width="9.14" hidden="1"/>
    <col min="63" max="63" width="9.14" hidden="1"/>
    <col min="64" max="64" width="9.14" hidden="1"/>
    <col min="65" max="65" width="9.14" hidden="1"/>
  </cols>
  <sheetData>
    <row r="2" ht="36.96" customHeight="1">
      <c r="L2"/>
      <c r="AT2" s="17" t="s">
        <v>95</v>
      </c>
    </row>
    <row r="3" ht="6.96" customHeight="1">
      <c r="B3" s="139"/>
      <c r="C3" s="140"/>
      <c r="D3" s="140"/>
      <c r="E3" s="140"/>
      <c r="F3" s="140"/>
      <c r="G3" s="140"/>
      <c r="H3" s="140"/>
      <c r="I3" s="141"/>
      <c r="J3" s="140"/>
      <c r="K3" s="140"/>
      <c r="L3" s="20"/>
      <c r="AT3" s="17" t="s">
        <v>82</v>
      </c>
    </row>
    <row r="4" ht="24.96" customHeight="1">
      <c r="B4" s="20"/>
      <c r="D4" s="142" t="s">
        <v>121</v>
      </c>
      <c r="L4" s="20"/>
      <c r="M4" s="143" t="s">
        <v>10</v>
      </c>
      <c r="AT4" s="17" t="s">
        <v>4</v>
      </c>
    </row>
    <row r="5" ht="6.96" customHeight="1">
      <c r="B5" s="20"/>
      <c r="L5" s="20"/>
    </row>
    <row r="6" ht="12" customHeight="1">
      <c r="B6" s="20"/>
      <c r="D6" s="144" t="s">
        <v>16</v>
      </c>
      <c r="L6" s="20"/>
    </row>
    <row r="7" ht="14.4" customHeight="1">
      <c r="B7" s="20"/>
      <c r="E7" s="145" t="str">
        <f>'Rekapitulace stavby'!K6</f>
        <v>ZŠ Dukelských hrdinů 0.ETAPA - Multifunkční hřište</v>
      </c>
      <c r="F7" s="144"/>
      <c r="G7" s="144"/>
      <c r="H7" s="144"/>
      <c r="L7" s="20"/>
    </row>
    <row r="8" ht="12" customHeight="1">
      <c r="B8" s="20"/>
      <c r="D8" s="144" t="s">
        <v>122</v>
      </c>
      <c r="L8" s="20"/>
    </row>
    <row r="9" s="1" customFormat="1" ht="14.4" customHeight="1">
      <c r="B9" s="43"/>
      <c r="E9" s="145" t="s">
        <v>700</v>
      </c>
      <c r="F9" s="1"/>
      <c r="G9" s="1"/>
      <c r="H9" s="1"/>
      <c r="I9" s="146"/>
      <c r="L9" s="43"/>
    </row>
    <row r="10" s="1" customFormat="1" ht="12" customHeight="1">
      <c r="B10" s="43"/>
      <c r="D10" s="144" t="s">
        <v>701</v>
      </c>
      <c r="I10" s="146"/>
      <c r="L10" s="43"/>
    </row>
    <row r="11" s="1" customFormat="1" ht="36.96" customHeight="1">
      <c r="B11" s="43"/>
      <c r="E11" s="147" t="s">
        <v>736</v>
      </c>
      <c r="F11" s="1"/>
      <c r="G11" s="1"/>
      <c r="H11" s="1"/>
      <c r="I11" s="146"/>
      <c r="L11" s="43"/>
    </row>
    <row r="12" s="1" customFormat="1">
      <c r="B12" s="43"/>
      <c r="I12" s="146"/>
      <c r="L12" s="43"/>
    </row>
    <row r="13" s="1" customFormat="1" ht="12" customHeight="1">
      <c r="B13" s="43"/>
      <c r="D13" s="144" t="s">
        <v>18</v>
      </c>
      <c r="F13" s="132" t="s">
        <v>19</v>
      </c>
      <c r="I13" s="148" t="s">
        <v>20</v>
      </c>
      <c r="J13" s="132" t="s">
        <v>19</v>
      </c>
      <c r="L13" s="43"/>
    </row>
    <row r="14" s="1" customFormat="1" ht="12" customHeight="1">
      <c r="B14" s="43"/>
      <c r="D14" s="144" t="s">
        <v>21</v>
      </c>
      <c r="F14" s="132" t="s">
        <v>22</v>
      </c>
      <c r="I14" s="148" t="s">
        <v>23</v>
      </c>
      <c r="J14" s="149" t="str">
        <f>'Rekapitulace stavby'!AN8</f>
        <v>2. 5. 2019</v>
      </c>
      <c r="L14" s="43"/>
    </row>
    <row r="15" s="1" customFormat="1" ht="10.8" customHeight="1">
      <c r="B15" s="43"/>
      <c r="I15" s="146"/>
      <c r="L15" s="43"/>
    </row>
    <row r="16" s="1" customFormat="1" ht="12" customHeight="1">
      <c r="B16" s="43"/>
      <c r="D16" s="144" t="s">
        <v>25</v>
      </c>
      <c r="I16" s="148" t="s">
        <v>26</v>
      </c>
      <c r="J16" s="132" t="s">
        <v>19</v>
      </c>
      <c r="L16" s="43"/>
    </row>
    <row r="17" s="1" customFormat="1" ht="18" customHeight="1">
      <c r="B17" s="43"/>
      <c r="E17" s="132" t="s">
        <v>27</v>
      </c>
      <c r="I17" s="148" t="s">
        <v>28</v>
      </c>
      <c r="J17" s="132" t="s">
        <v>19</v>
      </c>
      <c r="L17" s="43"/>
    </row>
    <row r="18" s="1" customFormat="1" ht="6.96" customHeight="1">
      <c r="B18" s="43"/>
      <c r="I18" s="146"/>
      <c r="L18" s="43"/>
    </row>
    <row r="19" s="1" customFormat="1" ht="12" customHeight="1">
      <c r="B19" s="43"/>
      <c r="D19" s="144" t="s">
        <v>29</v>
      </c>
      <c r="I19" s="148" t="s">
        <v>26</v>
      </c>
      <c r="J19" s="33" t="str">
        <f>'Rekapitulace stavby'!AN13</f>
        <v>Vyplň údaj</v>
      </c>
      <c r="L19" s="43"/>
    </row>
    <row r="20" s="1" customFormat="1" ht="18" customHeight="1">
      <c r="B20" s="43"/>
      <c r="E20" s="33" t="str">
        <f>'Rekapitulace stavby'!E14</f>
        <v>Vyplň údaj</v>
      </c>
      <c r="F20" s="132"/>
      <c r="G20" s="132"/>
      <c r="H20" s="132"/>
      <c r="I20" s="148" t="s">
        <v>28</v>
      </c>
      <c r="J20" s="33" t="str">
        <f>'Rekapitulace stavby'!AN14</f>
        <v>Vyplň údaj</v>
      </c>
      <c r="L20" s="43"/>
    </row>
    <row r="21" s="1" customFormat="1" ht="6.96" customHeight="1">
      <c r="B21" s="43"/>
      <c r="I21" s="146"/>
      <c r="L21" s="43"/>
    </row>
    <row r="22" s="1" customFormat="1" ht="12" customHeight="1">
      <c r="B22" s="43"/>
      <c r="D22" s="144" t="s">
        <v>31</v>
      </c>
      <c r="I22" s="148" t="s">
        <v>26</v>
      </c>
      <c r="J22" s="132" t="s">
        <v>19</v>
      </c>
      <c r="L22" s="43"/>
    </row>
    <row r="23" s="1" customFormat="1" ht="18" customHeight="1">
      <c r="B23" s="43"/>
      <c r="E23" s="132" t="s">
        <v>32</v>
      </c>
      <c r="I23" s="148" t="s">
        <v>28</v>
      </c>
      <c r="J23" s="132" t="s">
        <v>19</v>
      </c>
      <c r="L23" s="43"/>
    </row>
    <row r="24" s="1" customFormat="1" ht="6.96" customHeight="1">
      <c r="B24" s="43"/>
      <c r="I24" s="146"/>
      <c r="L24" s="43"/>
    </row>
    <row r="25" s="1" customFormat="1" ht="12" customHeight="1">
      <c r="B25" s="43"/>
      <c r="D25" s="144" t="s">
        <v>34</v>
      </c>
      <c r="I25" s="148" t="s">
        <v>26</v>
      </c>
      <c r="J25" s="132" t="s">
        <v>19</v>
      </c>
      <c r="L25" s="43"/>
    </row>
    <row r="26" s="1" customFormat="1" ht="18" customHeight="1">
      <c r="B26" s="43"/>
      <c r="E26" s="132" t="s">
        <v>35</v>
      </c>
      <c r="I26" s="148" t="s">
        <v>28</v>
      </c>
      <c r="J26" s="132" t="s">
        <v>19</v>
      </c>
      <c r="L26" s="43"/>
    </row>
    <row r="27" s="1" customFormat="1" ht="6.96" customHeight="1">
      <c r="B27" s="43"/>
      <c r="I27" s="146"/>
      <c r="L27" s="43"/>
    </row>
    <row r="28" s="1" customFormat="1" ht="12" customHeight="1">
      <c r="B28" s="43"/>
      <c r="D28" s="144" t="s">
        <v>36</v>
      </c>
      <c r="I28" s="146"/>
      <c r="L28" s="43"/>
    </row>
    <row r="29" s="7" customFormat="1" ht="96" customHeight="1">
      <c r="B29" s="150"/>
      <c r="E29" s="151" t="s">
        <v>37</v>
      </c>
      <c r="F29" s="151"/>
      <c r="G29" s="151"/>
      <c r="H29" s="151"/>
      <c r="I29" s="152"/>
      <c r="L29" s="150"/>
    </row>
    <row r="30" s="1" customFormat="1" ht="6.96" customHeight="1">
      <c r="B30" s="43"/>
      <c r="I30" s="146"/>
      <c r="L30" s="43"/>
    </row>
    <row r="31" s="1" customFormat="1" ht="6.96" customHeight="1">
      <c r="B31" s="43"/>
      <c r="D31" s="75"/>
      <c r="E31" s="75"/>
      <c r="F31" s="75"/>
      <c r="G31" s="75"/>
      <c r="H31" s="75"/>
      <c r="I31" s="153"/>
      <c r="J31" s="75"/>
      <c r="K31" s="75"/>
      <c r="L31" s="43"/>
    </row>
    <row r="32" s="1" customFormat="1" ht="25.44" customHeight="1">
      <c r="B32" s="43"/>
      <c r="D32" s="154" t="s">
        <v>38</v>
      </c>
      <c r="I32" s="146"/>
      <c r="J32" s="155">
        <f>ROUND(J91, 2)</f>
        <v>0</v>
      </c>
      <c r="L32" s="43"/>
    </row>
    <row r="33" s="1" customFormat="1" ht="6.96" customHeight="1">
      <c r="B33" s="43"/>
      <c r="D33" s="75"/>
      <c r="E33" s="75"/>
      <c r="F33" s="75"/>
      <c r="G33" s="75"/>
      <c r="H33" s="75"/>
      <c r="I33" s="153"/>
      <c r="J33" s="75"/>
      <c r="K33" s="75"/>
      <c r="L33" s="43"/>
    </row>
    <row r="34" s="1" customFormat="1" ht="14.4" customHeight="1">
      <c r="B34" s="43"/>
      <c r="F34" s="156" t="s">
        <v>40</v>
      </c>
      <c r="I34" s="157" t="s">
        <v>39</v>
      </c>
      <c r="J34" s="156" t="s">
        <v>41</v>
      </c>
      <c r="L34" s="43"/>
    </row>
    <row r="35" s="1" customFormat="1" ht="14.4" customHeight="1">
      <c r="B35" s="43"/>
      <c r="D35" s="158" t="s">
        <v>42</v>
      </c>
      <c r="E35" s="144" t="s">
        <v>43</v>
      </c>
      <c r="F35" s="159">
        <f>ROUND((SUM(BE91:BE180)),  2)</f>
        <v>0</v>
      </c>
      <c r="I35" s="160">
        <v>0.20999999999999999</v>
      </c>
      <c r="J35" s="159">
        <f>ROUND(((SUM(BE91:BE180))*I35),  2)</f>
        <v>0</v>
      </c>
      <c r="L35" s="43"/>
    </row>
    <row r="36" s="1" customFormat="1" ht="14.4" customHeight="1">
      <c r="B36" s="43"/>
      <c r="E36" s="144" t="s">
        <v>44</v>
      </c>
      <c r="F36" s="159">
        <f>ROUND((SUM(BF91:BF180)),  2)</f>
        <v>0</v>
      </c>
      <c r="I36" s="160">
        <v>0.14999999999999999</v>
      </c>
      <c r="J36" s="159">
        <f>ROUND(((SUM(BF91:BF180))*I36),  2)</f>
        <v>0</v>
      </c>
      <c r="L36" s="43"/>
    </row>
    <row r="37" hidden="1" s="1" customFormat="1" ht="14.4" customHeight="1">
      <c r="B37" s="43"/>
      <c r="E37" s="144" t="s">
        <v>45</v>
      </c>
      <c r="F37" s="159">
        <f>ROUND((SUM(BG91:BG180)),  2)</f>
        <v>0</v>
      </c>
      <c r="I37" s="160">
        <v>0.20999999999999999</v>
      </c>
      <c r="J37" s="159">
        <f>0</f>
        <v>0</v>
      </c>
      <c r="L37" s="43"/>
    </row>
    <row r="38" hidden="1" s="1" customFormat="1" ht="14.4" customHeight="1">
      <c r="B38" s="43"/>
      <c r="E38" s="144" t="s">
        <v>46</v>
      </c>
      <c r="F38" s="159">
        <f>ROUND((SUM(BH91:BH180)),  2)</f>
        <v>0</v>
      </c>
      <c r="I38" s="160">
        <v>0.14999999999999999</v>
      </c>
      <c r="J38" s="159">
        <f>0</f>
        <v>0</v>
      </c>
      <c r="L38" s="43"/>
    </row>
    <row r="39" hidden="1" s="1" customFormat="1" ht="14.4" customHeight="1">
      <c r="B39" s="43"/>
      <c r="E39" s="144" t="s">
        <v>47</v>
      </c>
      <c r="F39" s="159">
        <f>ROUND((SUM(BI91:BI180)),  2)</f>
        <v>0</v>
      </c>
      <c r="I39" s="160">
        <v>0</v>
      </c>
      <c r="J39" s="159">
        <f>0</f>
        <v>0</v>
      </c>
      <c r="L39" s="43"/>
    </row>
    <row r="40" s="1" customFormat="1" ht="6.96" customHeight="1">
      <c r="B40" s="43"/>
      <c r="I40" s="146"/>
      <c r="L40" s="43"/>
    </row>
    <row r="41" s="1" customFormat="1" ht="25.44" customHeight="1">
      <c r="B41" s="43"/>
      <c r="C41" s="161"/>
      <c r="D41" s="162" t="s">
        <v>48</v>
      </c>
      <c r="E41" s="163"/>
      <c r="F41" s="163"/>
      <c r="G41" s="164" t="s">
        <v>49</v>
      </c>
      <c r="H41" s="165" t="s">
        <v>50</v>
      </c>
      <c r="I41" s="166"/>
      <c r="J41" s="167">
        <f>SUM(J32:J39)</f>
        <v>0</v>
      </c>
      <c r="K41" s="168"/>
      <c r="L41" s="43"/>
    </row>
    <row r="42" s="1" customFormat="1" ht="14.4" customHeight="1">
      <c r="B42" s="169"/>
      <c r="C42" s="170"/>
      <c r="D42" s="170"/>
      <c r="E42" s="170"/>
      <c r="F42" s="170"/>
      <c r="G42" s="170"/>
      <c r="H42" s="170"/>
      <c r="I42" s="171"/>
      <c r="J42" s="170"/>
      <c r="K42" s="170"/>
      <c r="L42" s="43"/>
    </row>
    <row r="46" s="1" customFormat="1" ht="6.96" customHeight="1">
      <c r="B46" s="172"/>
      <c r="C46" s="173"/>
      <c r="D46" s="173"/>
      <c r="E46" s="173"/>
      <c r="F46" s="173"/>
      <c r="G46" s="173"/>
      <c r="H46" s="173"/>
      <c r="I46" s="174"/>
      <c r="J46" s="173"/>
      <c r="K46" s="173"/>
      <c r="L46" s="43"/>
    </row>
    <row r="47" s="1" customFormat="1" ht="24.96" customHeight="1">
      <c r="B47" s="38"/>
      <c r="C47" s="23" t="s">
        <v>124</v>
      </c>
      <c r="D47" s="39"/>
      <c r="E47" s="39"/>
      <c r="F47" s="39"/>
      <c r="G47" s="39"/>
      <c r="H47" s="39"/>
      <c r="I47" s="146"/>
      <c r="J47" s="39"/>
      <c r="K47" s="39"/>
      <c r="L47" s="43"/>
    </row>
    <row r="48" s="1" customFormat="1" ht="6.96" customHeight="1">
      <c r="B48" s="38"/>
      <c r="C48" s="39"/>
      <c r="D48" s="39"/>
      <c r="E48" s="39"/>
      <c r="F48" s="39"/>
      <c r="G48" s="39"/>
      <c r="H48" s="39"/>
      <c r="I48" s="146"/>
      <c r="J48" s="39"/>
      <c r="K48" s="39"/>
      <c r="L48" s="43"/>
    </row>
    <row r="49" s="1" customFormat="1" ht="12" customHeight="1">
      <c r="B49" s="38"/>
      <c r="C49" s="32" t="s">
        <v>16</v>
      </c>
      <c r="D49" s="39"/>
      <c r="E49" s="39"/>
      <c r="F49" s="39"/>
      <c r="G49" s="39"/>
      <c r="H49" s="39"/>
      <c r="I49" s="146"/>
      <c r="J49" s="39"/>
      <c r="K49" s="39"/>
      <c r="L49" s="43"/>
    </row>
    <row r="50" s="1" customFormat="1" ht="14.4" customHeight="1">
      <c r="B50" s="38"/>
      <c r="C50" s="39"/>
      <c r="D50" s="39"/>
      <c r="E50" s="175" t="str">
        <f>E7</f>
        <v>ZŠ Dukelských hrdinů 0.ETAPA - Multifunkční hřište</v>
      </c>
      <c r="F50" s="32"/>
      <c r="G50" s="32"/>
      <c r="H50" s="32"/>
      <c r="I50" s="146"/>
      <c r="J50" s="39"/>
      <c r="K50" s="39"/>
      <c r="L50" s="43"/>
    </row>
    <row r="51" ht="12" customHeight="1">
      <c r="B51" s="21"/>
      <c r="C51" s="32" t="s">
        <v>122</v>
      </c>
      <c r="D51" s="22"/>
      <c r="E51" s="22"/>
      <c r="F51" s="22"/>
      <c r="G51" s="22"/>
      <c r="H51" s="22"/>
      <c r="I51" s="138"/>
      <c r="J51" s="22"/>
      <c r="K51" s="22"/>
      <c r="L51" s="20"/>
    </row>
    <row r="52" s="1" customFormat="1" ht="14.4" customHeight="1">
      <c r="B52" s="38"/>
      <c r="C52" s="39"/>
      <c r="D52" s="39"/>
      <c r="E52" s="175" t="s">
        <v>700</v>
      </c>
      <c r="F52" s="39"/>
      <c r="G52" s="39"/>
      <c r="H52" s="39"/>
      <c r="I52" s="146"/>
      <c r="J52" s="39"/>
      <c r="K52" s="39"/>
      <c r="L52" s="43"/>
    </row>
    <row r="53" s="1" customFormat="1" ht="12" customHeight="1">
      <c r="B53" s="38"/>
      <c r="C53" s="32" t="s">
        <v>701</v>
      </c>
      <c r="D53" s="39"/>
      <c r="E53" s="39"/>
      <c r="F53" s="39"/>
      <c r="G53" s="39"/>
      <c r="H53" s="39"/>
      <c r="I53" s="146"/>
      <c r="J53" s="39"/>
      <c r="K53" s="39"/>
      <c r="L53" s="43"/>
    </row>
    <row r="54" s="1" customFormat="1" ht="14.4" customHeight="1">
      <c r="B54" s="38"/>
      <c r="C54" s="39"/>
      <c r="D54" s="39"/>
      <c r="E54" s="68" t="str">
        <f>E11</f>
        <v>SO 05.1P - Provizorní konstrukce a práce</v>
      </c>
      <c r="F54" s="39"/>
      <c r="G54" s="39"/>
      <c r="H54" s="39"/>
      <c r="I54" s="146"/>
      <c r="J54" s="39"/>
      <c r="K54" s="39"/>
      <c r="L54" s="43"/>
    </row>
    <row r="55" s="1" customFormat="1" ht="6.96" customHeight="1">
      <c r="B55" s="38"/>
      <c r="C55" s="39"/>
      <c r="D55" s="39"/>
      <c r="E55" s="39"/>
      <c r="F55" s="39"/>
      <c r="G55" s="39"/>
      <c r="H55" s="39"/>
      <c r="I55" s="146"/>
      <c r="J55" s="39"/>
      <c r="K55" s="39"/>
      <c r="L55" s="43"/>
    </row>
    <row r="56" s="1" customFormat="1" ht="12" customHeight="1">
      <c r="B56" s="38"/>
      <c r="C56" s="32" t="s">
        <v>21</v>
      </c>
      <c r="D56" s="39"/>
      <c r="E56" s="39"/>
      <c r="F56" s="27" t="str">
        <f>F14</f>
        <v>Karlovy Vary</v>
      </c>
      <c r="G56" s="39"/>
      <c r="H56" s="39"/>
      <c r="I56" s="148" t="s">
        <v>23</v>
      </c>
      <c r="J56" s="71" t="str">
        <f>IF(J14="","",J14)</f>
        <v>2. 5. 2019</v>
      </c>
      <c r="K56" s="39"/>
      <c r="L56" s="43"/>
    </row>
    <row r="57" s="1" customFormat="1" ht="6.96" customHeight="1">
      <c r="B57" s="38"/>
      <c r="C57" s="39"/>
      <c r="D57" s="39"/>
      <c r="E57" s="39"/>
      <c r="F57" s="39"/>
      <c r="G57" s="39"/>
      <c r="H57" s="39"/>
      <c r="I57" s="146"/>
      <c r="J57" s="39"/>
      <c r="K57" s="39"/>
      <c r="L57" s="43"/>
    </row>
    <row r="58" s="1" customFormat="1" ht="26.4" customHeight="1">
      <c r="B58" s="38"/>
      <c r="C58" s="32" t="s">
        <v>25</v>
      </c>
      <c r="D58" s="39"/>
      <c r="E58" s="39"/>
      <c r="F58" s="27" t="str">
        <f>E17</f>
        <v>Statutární město Karlovy Vary</v>
      </c>
      <c r="G58" s="39"/>
      <c r="H58" s="39"/>
      <c r="I58" s="148" t="s">
        <v>31</v>
      </c>
      <c r="J58" s="36" t="str">
        <f>E23</f>
        <v>Ing. Štěpán Mosler</v>
      </c>
      <c r="K58" s="39"/>
      <c r="L58" s="43"/>
    </row>
    <row r="59" s="1" customFormat="1" ht="26.4" customHeight="1">
      <c r="B59" s="38"/>
      <c r="C59" s="32" t="s">
        <v>29</v>
      </c>
      <c r="D59" s="39"/>
      <c r="E59" s="39"/>
      <c r="F59" s="27" t="str">
        <f>IF(E20="","",E20)</f>
        <v>Vyplň údaj</v>
      </c>
      <c r="G59" s="39"/>
      <c r="H59" s="39"/>
      <c r="I59" s="148" t="s">
        <v>34</v>
      </c>
      <c r="J59" s="36" t="str">
        <f>E26</f>
        <v>Daniela Hahnová</v>
      </c>
      <c r="K59" s="39"/>
      <c r="L59" s="43"/>
    </row>
    <row r="60" s="1" customFormat="1" ht="10.32" customHeight="1">
      <c r="B60" s="38"/>
      <c r="C60" s="39"/>
      <c r="D60" s="39"/>
      <c r="E60" s="39"/>
      <c r="F60" s="39"/>
      <c r="G60" s="39"/>
      <c r="H60" s="39"/>
      <c r="I60" s="146"/>
      <c r="J60" s="39"/>
      <c r="K60" s="39"/>
      <c r="L60" s="43"/>
    </row>
    <row r="61" s="1" customFormat="1" ht="29.28" customHeight="1">
      <c r="B61" s="38"/>
      <c r="C61" s="176" t="s">
        <v>125</v>
      </c>
      <c r="D61" s="177"/>
      <c r="E61" s="177"/>
      <c r="F61" s="177"/>
      <c r="G61" s="177"/>
      <c r="H61" s="177"/>
      <c r="I61" s="178"/>
      <c r="J61" s="179" t="s">
        <v>126</v>
      </c>
      <c r="K61" s="177"/>
      <c r="L61" s="43"/>
    </row>
    <row r="62" s="1" customFormat="1" ht="10.32" customHeight="1">
      <c r="B62" s="38"/>
      <c r="C62" s="39"/>
      <c r="D62" s="39"/>
      <c r="E62" s="39"/>
      <c r="F62" s="39"/>
      <c r="G62" s="39"/>
      <c r="H62" s="39"/>
      <c r="I62" s="146"/>
      <c r="J62" s="39"/>
      <c r="K62" s="39"/>
      <c r="L62" s="43"/>
    </row>
    <row r="63" s="1" customFormat="1" ht="22.8" customHeight="1">
      <c r="B63" s="38"/>
      <c r="C63" s="180" t="s">
        <v>70</v>
      </c>
      <c r="D63" s="39"/>
      <c r="E63" s="39"/>
      <c r="F63" s="39"/>
      <c r="G63" s="39"/>
      <c r="H63" s="39"/>
      <c r="I63" s="146"/>
      <c r="J63" s="101">
        <f>J91</f>
        <v>0</v>
      </c>
      <c r="K63" s="39"/>
      <c r="L63" s="43"/>
      <c r="AU63" s="17" t="s">
        <v>127</v>
      </c>
    </row>
    <row r="64" s="8" customFormat="1" ht="24.96" customHeight="1">
      <c r="B64" s="181"/>
      <c r="C64" s="182"/>
      <c r="D64" s="183" t="s">
        <v>128</v>
      </c>
      <c r="E64" s="184"/>
      <c r="F64" s="184"/>
      <c r="G64" s="184"/>
      <c r="H64" s="184"/>
      <c r="I64" s="185"/>
      <c r="J64" s="186">
        <f>J92</f>
        <v>0</v>
      </c>
      <c r="K64" s="182"/>
      <c r="L64" s="187"/>
    </row>
    <row r="65" s="9" customFormat="1" ht="19.92" customHeight="1">
      <c r="B65" s="188"/>
      <c r="C65" s="124"/>
      <c r="D65" s="189" t="s">
        <v>129</v>
      </c>
      <c r="E65" s="190"/>
      <c r="F65" s="190"/>
      <c r="G65" s="190"/>
      <c r="H65" s="190"/>
      <c r="I65" s="191"/>
      <c r="J65" s="192">
        <f>J93</f>
        <v>0</v>
      </c>
      <c r="K65" s="124"/>
      <c r="L65" s="193"/>
    </row>
    <row r="66" s="9" customFormat="1" ht="19.92" customHeight="1">
      <c r="B66" s="188"/>
      <c r="C66" s="124"/>
      <c r="D66" s="189" t="s">
        <v>737</v>
      </c>
      <c r="E66" s="190"/>
      <c r="F66" s="190"/>
      <c r="G66" s="190"/>
      <c r="H66" s="190"/>
      <c r="I66" s="191"/>
      <c r="J66" s="192">
        <f>J142</f>
        <v>0</v>
      </c>
      <c r="K66" s="124"/>
      <c r="L66" s="193"/>
    </row>
    <row r="67" s="9" customFormat="1" ht="19.92" customHeight="1">
      <c r="B67" s="188"/>
      <c r="C67" s="124"/>
      <c r="D67" s="189" t="s">
        <v>703</v>
      </c>
      <c r="E67" s="190"/>
      <c r="F67" s="190"/>
      <c r="G67" s="190"/>
      <c r="H67" s="190"/>
      <c r="I67" s="191"/>
      <c r="J67" s="192">
        <f>J165</f>
        <v>0</v>
      </c>
      <c r="K67" s="124"/>
      <c r="L67" s="193"/>
    </row>
    <row r="68" s="9" customFormat="1" ht="19.92" customHeight="1">
      <c r="B68" s="188"/>
      <c r="C68" s="124"/>
      <c r="D68" s="189" t="s">
        <v>738</v>
      </c>
      <c r="E68" s="190"/>
      <c r="F68" s="190"/>
      <c r="G68" s="190"/>
      <c r="H68" s="190"/>
      <c r="I68" s="191"/>
      <c r="J68" s="192">
        <f>J172</f>
        <v>0</v>
      </c>
      <c r="K68" s="124"/>
      <c r="L68" s="193"/>
    </row>
    <row r="69" s="9" customFormat="1" ht="19.92" customHeight="1">
      <c r="B69" s="188"/>
      <c r="C69" s="124"/>
      <c r="D69" s="189" t="s">
        <v>704</v>
      </c>
      <c r="E69" s="190"/>
      <c r="F69" s="190"/>
      <c r="G69" s="190"/>
      <c r="H69" s="190"/>
      <c r="I69" s="191"/>
      <c r="J69" s="192">
        <f>J178</f>
        <v>0</v>
      </c>
      <c r="K69" s="124"/>
      <c r="L69" s="193"/>
    </row>
    <row r="70" s="1" customFormat="1" ht="21.84" customHeight="1">
      <c r="B70" s="38"/>
      <c r="C70" s="39"/>
      <c r="D70" s="39"/>
      <c r="E70" s="39"/>
      <c r="F70" s="39"/>
      <c r="G70" s="39"/>
      <c r="H70" s="39"/>
      <c r="I70" s="146"/>
      <c r="J70" s="39"/>
      <c r="K70" s="39"/>
      <c r="L70" s="43"/>
    </row>
    <row r="71" s="1" customFormat="1" ht="6.96" customHeight="1">
      <c r="B71" s="58"/>
      <c r="C71" s="59"/>
      <c r="D71" s="59"/>
      <c r="E71" s="59"/>
      <c r="F71" s="59"/>
      <c r="G71" s="59"/>
      <c r="H71" s="59"/>
      <c r="I71" s="171"/>
      <c r="J71" s="59"/>
      <c r="K71" s="59"/>
      <c r="L71" s="43"/>
    </row>
    <row r="75" s="1" customFormat="1" ht="6.96" customHeight="1">
      <c r="B75" s="60"/>
      <c r="C75" s="61"/>
      <c r="D75" s="61"/>
      <c r="E75" s="61"/>
      <c r="F75" s="61"/>
      <c r="G75" s="61"/>
      <c r="H75" s="61"/>
      <c r="I75" s="174"/>
      <c r="J75" s="61"/>
      <c r="K75" s="61"/>
      <c r="L75" s="43"/>
    </row>
    <row r="76" s="1" customFormat="1" ht="24.96" customHeight="1">
      <c r="B76" s="38"/>
      <c r="C76" s="23" t="s">
        <v>138</v>
      </c>
      <c r="D76" s="39"/>
      <c r="E76" s="39"/>
      <c r="F76" s="39"/>
      <c r="G76" s="39"/>
      <c r="H76" s="39"/>
      <c r="I76" s="146"/>
      <c r="J76" s="39"/>
      <c r="K76" s="39"/>
      <c r="L76" s="43"/>
    </row>
    <row r="77" s="1" customFormat="1" ht="6.96" customHeight="1">
      <c r="B77" s="38"/>
      <c r="C77" s="39"/>
      <c r="D77" s="39"/>
      <c r="E77" s="39"/>
      <c r="F77" s="39"/>
      <c r="G77" s="39"/>
      <c r="H77" s="39"/>
      <c r="I77" s="146"/>
      <c r="J77" s="39"/>
      <c r="K77" s="39"/>
      <c r="L77" s="43"/>
    </row>
    <row r="78" s="1" customFormat="1" ht="12" customHeight="1">
      <c r="B78" s="38"/>
      <c r="C78" s="32" t="s">
        <v>16</v>
      </c>
      <c r="D78" s="39"/>
      <c r="E78" s="39"/>
      <c r="F78" s="39"/>
      <c r="G78" s="39"/>
      <c r="H78" s="39"/>
      <c r="I78" s="146"/>
      <c r="J78" s="39"/>
      <c r="K78" s="39"/>
      <c r="L78" s="43"/>
    </row>
    <row r="79" s="1" customFormat="1" ht="14.4" customHeight="1">
      <c r="B79" s="38"/>
      <c r="C79" s="39"/>
      <c r="D79" s="39"/>
      <c r="E79" s="175" t="str">
        <f>E7</f>
        <v>ZŠ Dukelských hrdinů 0.ETAPA - Multifunkční hřište</v>
      </c>
      <c r="F79" s="32"/>
      <c r="G79" s="32"/>
      <c r="H79" s="32"/>
      <c r="I79" s="146"/>
      <c r="J79" s="39"/>
      <c r="K79" s="39"/>
      <c r="L79" s="43"/>
    </row>
    <row r="80" ht="12" customHeight="1">
      <c r="B80" s="21"/>
      <c r="C80" s="32" t="s">
        <v>122</v>
      </c>
      <c r="D80" s="22"/>
      <c r="E80" s="22"/>
      <c r="F80" s="22"/>
      <c r="G80" s="22"/>
      <c r="H80" s="22"/>
      <c r="I80" s="138"/>
      <c r="J80" s="22"/>
      <c r="K80" s="22"/>
      <c r="L80" s="20"/>
    </row>
    <row r="81" s="1" customFormat="1" ht="14.4" customHeight="1">
      <c r="B81" s="38"/>
      <c r="C81" s="39"/>
      <c r="D81" s="39"/>
      <c r="E81" s="175" t="s">
        <v>700</v>
      </c>
      <c r="F81" s="39"/>
      <c r="G81" s="39"/>
      <c r="H81" s="39"/>
      <c r="I81" s="146"/>
      <c r="J81" s="39"/>
      <c r="K81" s="39"/>
      <c r="L81" s="43"/>
    </row>
    <row r="82" s="1" customFormat="1" ht="12" customHeight="1">
      <c r="B82" s="38"/>
      <c r="C82" s="32" t="s">
        <v>701</v>
      </c>
      <c r="D82" s="39"/>
      <c r="E82" s="39"/>
      <c r="F82" s="39"/>
      <c r="G82" s="39"/>
      <c r="H82" s="39"/>
      <c r="I82" s="146"/>
      <c r="J82" s="39"/>
      <c r="K82" s="39"/>
      <c r="L82" s="43"/>
    </row>
    <row r="83" s="1" customFormat="1" ht="14.4" customHeight="1">
      <c r="B83" s="38"/>
      <c r="C83" s="39"/>
      <c r="D83" s="39"/>
      <c r="E83" s="68" t="str">
        <f>E11</f>
        <v>SO 05.1P - Provizorní konstrukce a práce</v>
      </c>
      <c r="F83" s="39"/>
      <c r="G83" s="39"/>
      <c r="H83" s="39"/>
      <c r="I83" s="146"/>
      <c r="J83" s="39"/>
      <c r="K83" s="39"/>
      <c r="L83" s="43"/>
    </row>
    <row r="84" s="1" customFormat="1" ht="6.96" customHeight="1">
      <c r="B84" s="38"/>
      <c r="C84" s="39"/>
      <c r="D84" s="39"/>
      <c r="E84" s="39"/>
      <c r="F84" s="39"/>
      <c r="G84" s="39"/>
      <c r="H84" s="39"/>
      <c r="I84" s="146"/>
      <c r="J84" s="39"/>
      <c r="K84" s="39"/>
      <c r="L84" s="43"/>
    </row>
    <row r="85" s="1" customFormat="1" ht="12" customHeight="1">
      <c r="B85" s="38"/>
      <c r="C85" s="32" t="s">
        <v>21</v>
      </c>
      <c r="D85" s="39"/>
      <c r="E85" s="39"/>
      <c r="F85" s="27" t="str">
        <f>F14</f>
        <v>Karlovy Vary</v>
      </c>
      <c r="G85" s="39"/>
      <c r="H85" s="39"/>
      <c r="I85" s="148" t="s">
        <v>23</v>
      </c>
      <c r="J85" s="71" t="str">
        <f>IF(J14="","",J14)</f>
        <v>2. 5. 2019</v>
      </c>
      <c r="K85" s="39"/>
      <c r="L85" s="43"/>
    </row>
    <row r="86" s="1" customFormat="1" ht="6.96" customHeight="1">
      <c r="B86" s="38"/>
      <c r="C86" s="39"/>
      <c r="D86" s="39"/>
      <c r="E86" s="39"/>
      <c r="F86" s="39"/>
      <c r="G86" s="39"/>
      <c r="H86" s="39"/>
      <c r="I86" s="146"/>
      <c r="J86" s="39"/>
      <c r="K86" s="39"/>
      <c r="L86" s="43"/>
    </row>
    <row r="87" s="1" customFormat="1" ht="26.4" customHeight="1">
      <c r="B87" s="38"/>
      <c r="C87" s="32" t="s">
        <v>25</v>
      </c>
      <c r="D87" s="39"/>
      <c r="E87" s="39"/>
      <c r="F87" s="27" t="str">
        <f>E17</f>
        <v>Statutární město Karlovy Vary</v>
      </c>
      <c r="G87" s="39"/>
      <c r="H87" s="39"/>
      <c r="I87" s="148" t="s">
        <v>31</v>
      </c>
      <c r="J87" s="36" t="str">
        <f>E23</f>
        <v>Ing. Štěpán Mosler</v>
      </c>
      <c r="K87" s="39"/>
      <c r="L87" s="43"/>
    </row>
    <row r="88" s="1" customFormat="1" ht="26.4" customHeight="1">
      <c r="B88" s="38"/>
      <c r="C88" s="32" t="s">
        <v>29</v>
      </c>
      <c r="D88" s="39"/>
      <c r="E88" s="39"/>
      <c r="F88" s="27" t="str">
        <f>IF(E20="","",E20)</f>
        <v>Vyplň údaj</v>
      </c>
      <c r="G88" s="39"/>
      <c r="H88" s="39"/>
      <c r="I88" s="148" t="s">
        <v>34</v>
      </c>
      <c r="J88" s="36" t="str">
        <f>E26</f>
        <v>Daniela Hahnová</v>
      </c>
      <c r="K88" s="39"/>
      <c r="L88" s="43"/>
    </row>
    <row r="89" s="1" customFormat="1" ht="10.32" customHeight="1">
      <c r="B89" s="38"/>
      <c r="C89" s="39"/>
      <c r="D89" s="39"/>
      <c r="E89" s="39"/>
      <c r="F89" s="39"/>
      <c r="G89" s="39"/>
      <c r="H89" s="39"/>
      <c r="I89" s="146"/>
      <c r="J89" s="39"/>
      <c r="K89" s="39"/>
      <c r="L89" s="43"/>
    </row>
    <row r="90" s="10" customFormat="1" ht="29.28" customHeight="1">
      <c r="B90" s="194"/>
      <c r="C90" s="195" t="s">
        <v>139</v>
      </c>
      <c r="D90" s="196" t="s">
        <v>57</v>
      </c>
      <c r="E90" s="196" t="s">
        <v>53</v>
      </c>
      <c r="F90" s="196" t="s">
        <v>54</v>
      </c>
      <c r="G90" s="196" t="s">
        <v>140</v>
      </c>
      <c r="H90" s="196" t="s">
        <v>141</v>
      </c>
      <c r="I90" s="197" t="s">
        <v>142</v>
      </c>
      <c r="J90" s="196" t="s">
        <v>126</v>
      </c>
      <c r="K90" s="198" t="s">
        <v>143</v>
      </c>
      <c r="L90" s="199"/>
      <c r="M90" s="91" t="s">
        <v>19</v>
      </c>
      <c r="N90" s="92" t="s">
        <v>42</v>
      </c>
      <c r="O90" s="92" t="s">
        <v>144</v>
      </c>
      <c r="P90" s="92" t="s">
        <v>145</v>
      </c>
      <c r="Q90" s="92" t="s">
        <v>146</v>
      </c>
      <c r="R90" s="92" t="s">
        <v>147</v>
      </c>
      <c r="S90" s="92" t="s">
        <v>148</v>
      </c>
      <c r="T90" s="93" t="s">
        <v>149</v>
      </c>
    </row>
    <row r="91" s="1" customFormat="1" ht="22.8" customHeight="1">
      <c r="B91" s="38"/>
      <c r="C91" s="98" t="s">
        <v>150</v>
      </c>
      <c r="D91" s="39"/>
      <c r="E91" s="39"/>
      <c r="F91" s="39"/>
      <c r="G91" s="39"/>
      <c r="H91" s="39"/>
      <c r="I91" s="146"/>
      <c r="J91" s="200">
        <f>BK91</f>
        <v>0</v>
      </c>
      <c r="K91" s="39"/>
      <c r="L91" s="43"/>
      <c r="M91" s="94"/>
      <c r="N91" s="95"/>
      <c r="O91" s="95"/>
      <c r="P91" s="201">
        <f>P92</f>
        <v>0</v>
      </c>
      <c r="Q91" s="95"/>
      <c r="R91" s="201">
        <f>R92</f>
        <v>116.58941209</v>
      </c>
      <c r="S91" s="95"/>
      <c r="T91" s="202">
        <f>T92</f>
        <v>0</v>
      </c>
      <c r="AT91" s="17" t="s">
        <v>71</v>
      </c>
      <c r="AU91" s="17" t="s">
        <v>127</v>
      </c>
      <c r="BK91" s="203">
        <f>BK92</f>
        <v>0</v>
      </c>
    </row>
    <row r="92" s="11" customFormat="1" ht="25.92" customHeight="1">
      <c r="B92" s="204"/>
      <c r="C92" s="205"/>
      <c r="D92" s="206" t="s">
        <v>71</v>
      </c>
      <c r="E92" s="207" t="s">
        <v>151</v>
      </c>
      <c r="F92" s="207" t="s">
        <v>152</v>
      </c>
      <c r="G92" s="205"/>
      <c r="H92" s="205"/>
      <c r="I92" s="208"/>
      <c r="J92" s="209">
        <f>BK92</f>
        <v>0</v>
      </c>
      <c r="K92" s="205"/>
      <c r="L92" s="210"/>
      <c r="M92" s="211"/>
      <c r="N92" s="212"/>
      <c r="O92" s="212"/>
      <c r="P92" s="213">
        <f>P93+P142+P165+P172+P178</f>
        <v>0</v>
      </c>
      <c r="Q92" s="212"/>
      <c r="R92" s="213">
        <f>R93+R142+R165+R172+R178</f>
        <v>116.58941209</v>
      </c>
      <c r="S92" s="212"/>
      <c r="T92" s="214">
        <f>T93+T142+T165+T172+T178</f>
        <v>0</v>
      </c>
      <c r="AR92" s="215" t="s">
        <v>80</v>
      </c>
      <c r="AT92" s="216" t="s">
        <v>71</v>
      </c>
      <c r="AU92" s="216" t="s">
        <v>72</v>
      </c>
      <c r="AY92" s="215" t="s">
        <v>153</v>
      </c>
      <c r="BK92" s="217">
        <f>BK93+BK142+BK165+BK172+BK178</f>
        <v>0</v>
      </c>
    </row>
    <row r="93" s="11" customFormat="1" ht="22.8" customHeight="1">
      <c r="B93" s="204"/>
      <c r="C93" s="205"/>
      <c r="D93" s="206" t="s">
        <v>71</v>
      </c>
      <c r="E93" s="218" t="s">
        <v>80</v>
      </c>
      <c r="F93" s="218" t="s">
        <v>154</v>
      </c>
      <c r="G93" s="205"/>
      <c r="H93" s="205"/>
      <c r="I93" s="208"/>
      <c r="J93" s="219">
        <f>BK93</f>
        <v>0</v>
      </c>
      <c r="K93" s="205"/>
      <c r="L93" s="210"/>
      <c r="M93" s="211"/>
      <c r="N93" s="212"/>
      <c r="O93" s="212"/>
      <c r="P93" s="213">
        <f>SUM(P94:P141)</f>
        <v>0</v>
      </c>
      <c r="Q93" s="212"/>
      <c r="R93" s="213">
        <f>SUM(R94:R141)</f>
        <v>3.9725669999999997</v>
      </c>
      <c r="S93" s="212"/>
      <c r="T93" s="214">
        <f>SUM(T94:T141)</f>
        <v>0</v>
      </c>
      <c r="AR93" s="215" t="s">
        <v>80</v>
      </c>
      <c r="AT93" s="216" t="s">
        <v>71</v>
      </c>
      <c r="AU93" s="216" t="s">
        <v>80</v>
      </c>
      <c r="AY93" s="215" t="s">
        <v>153</v>
      </c>
      <c r="BK93" s="217">
        <f>SUM(BK94:BK141)</f>
        <v>0</v>
      </c>
    </row>
    <row r="94" s="1" customFormat="1" ht="43.2" customHeight="1">
      <c r="B94" s="38"/>
      <c r="C94" s="220" t="s">
        <v>80</v>
      </c>
      <c r="D94" s="220" t="s">
        <v>157</v>
      </c>
      <c r="E94" s="221" t="s">
        <v>739</v>
      </c>
      <c r="F94" s="222" t="s">
        <v>740</v>
      </c>
      <c r="G94" s="223" t="s">
        <v>193</v>
      </c>
      <c r="H94" s="224">
        <v>1.5</v>
      </c>
      <c r="I94" s="225"/>
      <c r="J94" s="226">
        <f>ROUND(I94*H94,2)</f>
        <v>0</v>
      </c>
      <c r="K94" s="222" t="s">
        <v>161</v>
      </c>
      <c r="L94" s="43"/>
      <c r="M94" s="227" t="s">
        <v>19</v>
      </c>
      <c r="N94" s="228" t="s">
        <v>43</v>
      </c>
      <c r="O94" s="83"/>
      <c r="P94" s="229">
        <f>O94*H94</f>
        <v>0</v>
      </c>
      <c r="Q94" s="229">
        <v>0</v>
      </c>
      <c r="R94" s="229">
        <f>Q94*H94</f>
        <v>0</v>
      </c>
      <c r="S94" s="229">
        <v>0</v>
      </c>
      <c r="T94" s="230">
        <f>S94*H94</f>
        <v>0</v>
      </c>
      <c r="AR94" s="231" t="s">
        <v>162</v>
      </c>
      <c r="AT94" s="231" t="s">
        <v>157</v>
      </c>
      <c r="AU94" s="231" t="s">
        <v>82</v>
      </c>
      <c r="AY94" s="17" t="s">
        <v>153</v>
      </c>
      <c r="BE94" s="232">
        <f>IF(N94="základní",J94,0)</f>
        <v>0</v>
      </c>
      <c r="BF94" s="232">
        <f>IF(N94="snížená",J94,0)</f>
        <v>0</v>
      </c>
      <c r="BG94" s="232">
        <f>IF(N94="zákl. přenesená",J94,0)</f>
        <v>0</v>
      </c>
      <c r="BH94" s="232">
        <f>IF(N94="sníž. přenesená",J94,0)</f>
        <v>0</v>
      </c>
      <c r="BI94" s="232">
        <f>IF(N94="nulová",J94,0)</f>
        <v>0</v>
      </c>
      <c r="BJ94" s="17" t="s">
        <v>80</v>
      </c>
      <c r="BK94" s="232">
        <f>ROUND(I94*H94,2)</f>
        <v>0</v>
      </c>
      <c r="BL94" s="17" t="s">
        <v>162</v>
      </c>
      <c r="BM94" s="231" t="s">
        <v>741</v>
      </c>
    </row>
    <row r="95" s="1" customFormat="1">
      <c r="B95" s="38"/>
      <c r="C95" s="39"/>
      <c r="D95" s="233" t="s">
        <v>164</v>
      </c>
      <c r="E95" s="39"/>
      <c r="F95" s="234" t="s">
        <v>195</v>
      </c>
      <c r="G95" s="39"/>
      <c r="H95" s="39"/>
      <c r="I95" s="146"/>
      <c r="J95" s="39"/>
      <c r="K95" s="39"/>
      <c r="L95" s="43"/>
      <c r="M95" s="235"/>
      <c r="N95" s="83"/>
      <c r="O95" s="83"/>
      <c r="P95" s="83"/>
      <c r="Q95" s="83"/>
      <c r="R95" s="83"/>
      <c r="S95" s="83"/>
      <c r="T95" s="84"/>
      <c r="AT95" s="17" t="s">
        <v>164</v>
      </c>
      <c r="AU95" s="17" t="s">
        <v>82</v>
      </c>
    </row>
    <row r="96" s="12" customFormat="1">
      <c r="B96" s="236"/>
      <c r="C96" s="237"/>
      <c r="D96" s="233" t="s">
        <v>166</v>
      </c>
      <c r="E96" s="238" t="s">
        <v>19</v>
      </c>
      <c r="F96" s="239" t="s">
        <v>742</v>
      </c>
      <c r="G96" s="237"/>
      <c r="H96" s="240">
        <v>1.5</v>
      </c>
      <c r="I96" s="241"/>
      <c r="J96" s="237"/>
      <c r="K96" s="237"/>
      <c r="L96" s="242"/>
      <c r="M96" s="243"/>
      <c r="N96" s="244"/>
      <c r="O96" s="244"/>
      <c r="P96" s="244"/>
      <c r="Q96" s="244"/>
      <c r="R96" s="244"/>
      <c r="S96" s="244"/>
      <c r="T96" s="245"/>
      <c r="AT96" s="246" t="s">
        <v>166</v>
      </c>
      <c r="AU96" s="246" t="s">
        <v>82</v>
      </c>
      <c r="AV96" s="12" t="s">
        <v>82</v>
      </c>
      <c r="AW96" s="12" t="s">
        <v>33</v>
      </c>
      <c r="AX96" s="12" t="s">
        <v>72</v>
      </c>
      <c r="AY96" s="246" t="s">
        <v>153</v>
      </c>
    </row>
    <row r="97" s="1" customFormat="1" ht="54" customHeight="1">
      <c r="B97" s="38"/>
      <c r="C97" s="220" t="s">
        <v>82</v>
      </c>
      <c r="D97" s="220" t="s">
        <v>157</v>
      </c>
      <c r="E97" s="221" t="s">
        <v>198</v>
      </c>
      <c r="F97" s="222" t="s">
        <v>199</v>
      </c>
      <c r="G97" s="223" t="s">
        <v>193</v>
      </c>
      <c r="H97" s="224">
        <v>1.5</v>
      </c>
      <c r="I97" s="225"/>
      <c r="J97" s="226">
        <f>ROUND(I97*H97,2)</f>
        <v>0</v>
      </c>
      <c r="K97" s="222" t="s">
        <v>161</v>
      </c>
      <c r="L97" s="43"/>
      <c r="M97" s="227" t="s">
        <v>19</v>
      </c>
      <c r="N97" s="228" t="s">
        <v>43</v>
      </c>
      <c r="O97" s="83"/>
      <c r="P97" s="229">
        <f>O97*H97</f>
        <v>0</v>
      </c>
      <c r="Q97" s="229">
        <v>0</v>
      </c>
      <c r="R97" s="229">
        <f>Q97*H97</f>
        <v>0</v>
      </c>
      <c r="S97" s="229">
        <v>0</v>
      </c>
      <c r="T97" s="230">
        <f>S97*H97</f>
        <v>0</v>
      </c>
      <c r="AR97" s="231" t="s">
        <v>162</v>
      </c>
      <c r="AT97" s="231" t="s">
        <v>157</v>
      </c>
      <c r="AU97" s="231" t="s">
        <v>82</v>
      </c>
      <c r="AY97" s="17" t="s">
        <v>153</v>
      </c>
      <c r="BE97" s="232">
        <f>IF(N97="základní",J97,0)</f>
        <v>0</v>
      </c>
      <c r="BF97" s="232">
        <f>IF(N97="snížená",J97,0)</f>
        <v>0</v>
      </c>
      <c r="BG97" s="232">
        <f>IF(N97="zákl. přenesená",J97,0)</f>
        <v>0</v>
      </c>
      <c r="BH97" s="232">
        <f>IF(N97="sníž. přenesená",J97,0)</f>
        <v>0</v>
      </c>
      <c r="BI97" s="232">
        <f>IF(N97="nulová",J97,0)</f>
        <v>0</v>
      </c>
      <c r="BJ97" s="17" t="s">
        <v>80</v>
      </c>
      <c r="BK97" s="232">
        <f>ROUND(I97*H97,2)</f>
        <v>0</v>
      </c>
      <c r="BL97" s="17" t="s">
        <v>162</v>
      </c>
      <c r="BM97" s="231" t="s">
        <v>743</v>
      </c>
    </row>
    <row r="98" s="1" customFormat="1">
      <c r="B98" s="38"/>
      <c r="C98" s="39"/>
      <c r="D98" s="233" t="s">
        <v>164</v>
      </c>
      <c r="E98" s="39"/>
      <c r="F98" s="234" t="s">
        <v>195</v>
      </c>
      <c r="G98" s="39"/>
      <c r="H98" s="39"/>
      <c r="I98" s="146"/>
      <c r="J98" s="39"/>
      <c r="K98" s="39"/>
      <c r="L98" s="43"/>
      <c r="M98" s="235"/>
      <c r="N98" s="83"/>
      <c r="O98" s="83"/>
      <c r="P98" s="83"/>
      <c r="Q98" s="83"/>
      <c r="R98" s="83"/>
      <c r="S98" s="83"/>
      <c r="T98" s="84"/>
      <c r="AT98" s="17" t="s">
        <v>164</v>
      </c>
      <c r="AU98" s="17" t="s">
        <v>82</v>
      </c>
    </row>
    <row r="99" s="1" customFormat="1" ht="54" customHeight="1">
      <c r="B99" s="38"/>
      <c r="C99" s="220" t="s">
        <v>113</v>
      </c>
      <c r="D99" s="220" t="s">
        <v>157</v>
      </c>
      <c r="E99" s="221" t="s">
        <v>202</v>
      </c>
      <c r="F99" s="222" t="s">
        <v>203</v>
      </c>
      <c r="G99" s="223" t="s">
        <v>193</v>
      </c>
      <c r="H99" s="224">
        <v>1.5</v>
      </c>
      <c r="I99" s="225"/>
      <c r="J99" s="226">
        <f>ROUND(I99*H99,2)</f>
        <v>0</v>
      </c>
      <c r="K99" s="222" t="s">
        <v>161</v>
      </c>
      <c r="L99" s="43"/>
      <c r="M99" s="227" t="s">
        <v>19</v>
      </c>
      <c r="N99" s="228" t="s">
        <v>43</v>
      </c>
      <c r="O99" s="83"/>
      <c r="P99" s="229">
        <f>O99*H99</f>
        <v>0</v>
      </c>
      <c r="Q99" s="229">
        <v>0</v>
      </c>
      <c r="R99" s="229">
        <f>Q99*H99</f>
        <v>0</v>
      </c>
      <c r="S99" s="229">
        <v>0</v>
      </c>
      <c r="T99" s="230">
        <f>S99*H99</f>
        <v>0</v>
      </c>
      <c r="AR99" s="231" t="s">
        <v>162</v>
      </c>
      <c r="AT99" s="231" t="s">
        <v>157</v>
      </c>
      <c r="AU99" s="231" t="s">
        <v>82</v>
      </c>
      <c r="AY99" s="17" t="s">
        <v>153</v>
      </c>
      <c r="BE99" s="232">
        <f>IF(N99="základní",J99,0)</f>
        <v>0</v>
      </c>
      <c r="BF99" s="232">
        <f>IF(N99="snížená",J99,0)</f>
        <v>0</v>
      </c>
      <c r="BG99" s="232">
        <f>IF(N99="zákl. přenesená",J99,0)</f>
        <v>0</v>
      </c>
      <c r="BH99" s="232">
        <f>IF(N99="sníž. přenesená",J99,0)</f>
        <v>0</v>
      </c>
      <c r="BI99" s="232">
        <f>IF(N99="nulová",J99,0)</f>
        <v>0</v>
      </c>
      <c r="BJ99" s="17" t="s">
        <v>80</v>
      </c>
      <c r="BK99" s="232">
        <f>ROUND(I99*H99,2)</f>
        <v>0</v>
      </c>
      <c r="BL99" s="17" t="s">
        <v>162</v>
      </c>
      <c r="BM99" s="231" t="s">
        <v>744</v>
      </c>
    </row>
    <row r="100" s="1" customFormat="1">
      <c r="B100" s="38"/>
      <c r="C100" s="39"/>
      <c r="D100" s="233" t="s">
        <v>164</v>
      </c>
      <c r="E100" s="39"/>
      <c r="F100" s="234" t="s">
        <v>205</v>
      </c>
      <c r="G100" s="39"/>
      <c r="H100" s="39"/>
      <c r="I100" s="146"/>
      <c r="J100" s="39"/>
      <c r="K100" s="39"/>
      <c r="L100" s="43"/>
      <c r="M100" s="235"/>
      <c r="N100" s="83"/>
      <c r="O100" s="83"/>
      <c r="P100" s="83"/>
      <c r="Q100" s="83"/>
      <c r="R100" s="83"/>
      <c r="S100" s="83"/>
      <c r="T100" s="84"/>
      <c r="AT100" s="17" t="s">
        <v>164</v>
      </c>
      <c r="AU100" s="17" t="s">
        <v>82</v>
      </c>
    </row>
    <row r="101" s="12" customFormat="1">
      <c r="B101" s="236"/>
      <c r="C101" s="237"/>
      <c r="D101" s="233" t="s">
        <v>166</v>
      </c>
      <c r="E101" s="238" t="s">
        <v>19</v>
      </c>
      <c r="F101" s="239" t="s">
        <v>742</v>
      </c>
      <c r="G101" s="237"/>
      <c r="H101" s="240">
        <v>1.5</v>
      </c>
      <c r="I101" s="241"/>
      <c r="J101" s="237"/>
      <c r="K101" s="237"/>
      <c r="L101" s="242"/>
      <c r="M101" s="243"/>
      <c r="N101" s="244"/>
      <c r="O101" s="244"/>
      <c r="P101" s="244"/>
      <c r="Q101" s="244"/>
      <c r="R101" s="244"/>
      <c r="S101" s="244"/>
      <c r="T101" s="245"/>
      <c r="AT101" s="246" t="s">
        <v>166</v>
      </c>
      <c r="AU101" s="246" t="s">
        <v>82</v>
      </c>
      <c r="AV101" s="12" t="s">
        <v>82</v>
      </c>
      <c r="AW101" s="12" t="s">
        <v>33</v>
      </c>
      <c r="AX101" s="12" t="s">
        <v>72</v>
      </c>
      <c r="AY101" s="246" t="s">
        <v>153</v>
      </c>
    </row>
    <row r="102" s="1" customFormat="1" ht="64.8" customHeight="1">
      <c r="B102" s="38"/>
      <c r="C102" s="220" t="s">
        <v>162</v>
      </c>
      <c r="D102" s="220" t="s">
        <v>157</v>
      </c>
      <c r="E102" s="221" t="s">
        <v>208</v>
      </c>
      <c r="F102" s="222" t="s">
        <v>209</v>
      </c>
      <c r="G102" s="223" t="s">
        <v>193</v>
      </c>
      <c r="H102" s="224">
        <v>7.5</v>
      </c>
      <c r="I102" s="225"/>
      <c r="J102" s="226">
        <f>ROUND(I102*H102,2)</f>
        <v>0</v>
      </c>
      <c r="K102" s="222" t="s">
        <v>161</v>
      </c>
      <c r="L102" s="43"/>
      <c r="M102" s="227" t="s">
        <v>19</v>
      </c>
      <c r="N102" s="228" t="s">
        <v>43</v>
      </c>
      <c r="O102" s="83"/>
      <c r="P102" s="229">
        <f>O102*H102</f>
        <v>0</v>
      </c>
      <c r="Q102" s="229">
        <v>0</v>
      </c>
      <c r="R102" s="229">
        <f>Q102*H102</f>
        <v>0</v>
      </c>
      <c r="S102" s="229">
        <v>0</v>
      </c>
      <c r="T102" s="230">
        <f>S102*H102</f>
        <v>0</v>
      </c>
      <c r="AR102" s="231" t="s">
        <v>162</v>
      </c>
      <c r="AT102" s="231" t="s">
        <v>157</v>
      </c>
      <c r="AU102" s="231" t="s">
        <v>82</v>
      </c>
      <c r="AY102" s="17" t="s">
        <v>153</v>
      </c>
      <c r="BE102" s="232">
        <f>IF(N102="základní",J102,0)</f>
        <v>0</v>
      </c>
      <c r="BF102" s="232">
        <f>IF(N102="snížená",J102,0)</f>
        <v>0</v>
      </c>
      <c r="BG102" s="232">
        <f>IF(N102="zákl. přenesená",J102,0)</f>
        <v>0</v>
      </c>
      <c r="BH102" s="232">
        <f>IF(N102="sníž. přenesená",J102,0)</f>
        <v>0</v>
      </c>
      <c r="BI102" s="232">
        <f>IF(N102="nulová",J102,0)</f>
        <v>0</v>
      </c>
      <c r="BJ102" s="17" t="s">
        <v>80</v>
      </c>
      <c r="BK102" s="232">
        <f>ROUND(I102*H102,2)</f>
        <v>0</v>
      </c>
      <c r="BL102" s="17" t="s">
        <v>162</v>
      </c>
      <c r="BM102" s="231" t="s">
        <v>745</v>
      </c>
    </row>
    <row r="103" s="1" customFormat="1">
      <c r="B103" s="38"/>
      <c r="C103" s="39"/>
      <c r="D103" s="233" t="s">
        <v>164</v>
      </c>
      <c r="E103" s="39"/>
      <c r="F103" s="234" t="s">
        <v>205</v>
      </c>
      <c r="G103" s="39"/>
      <c r="H103" s="39"/>
      <c r="I103" s="146"/>
      <c r="J103" s="39"/>
      <c r="K103" s="39"/>
      <c r="L103" s="43"/>
      <c r="M103" s="235"/>
      <c r="N103" s="83"/>
      <c r="O103" s="83"/>
      <c r="P103" s="83"/>
      <c r="Q103" s="83"/>
      <c r="R103" s="83"/>
      <c r="S103" s="83"/>
      <c r="T103" s="84"/>
      <c r="AT103" s="17" t="s">
        <v>164</v>
      </c>
      <c r="AU103" s="17" t="s">
        <v>82</v>
      </c>
    </row>
    <row r="104" s="12" customFormat="1">
      <c r="B104" s="236"/>
      <c r="C104" s="237"/>
      <c r="D104" s="233" t="s">
        <v>166</v>
      </c>
      <c r="E104" s="237"/>
      <c r="F104" s="239" t="s">
        <v>746</v>
      </c>
      <c r="G104" s="237"/>
      <c r="H104" s="240">
        <v>7.5</v>
      </c>
      <c r="I104" s="241"/>
      <c r="J104" s="237"/>
      <c r="K104" s="237"/>
      <c r="L104" s="242"/>
      <c r="M104" s="243"/>
      <c r="N104" s="244"/>
      <c r="O104" s="244"/>
      <c r="P104" s="244"/>
      <c r="Q104" s="244"/>
      <c r="R104" s="244"/>
      <c r="S104" s="244"/>
      <c r="T104" s="245"/>
      <c r="AT104" s="246" t="s">
        <v>166</v>
      </c>
      <c r="AU104" s="246" t="s">
        <v>82</v>
      </c>
      <c r="AV104" s="12" t="s">
        <v>82</v>
      </c>
      <c r="AW104" s="12" t="s">
        <v>4</v>
      </c>
      <c r="AX104" s="12" t="s">
        <v>80</v>
      </c>
      <c r="AY104" s="246" t="s">
        <v>153</v>
      </c>
    </row>
    <row r="105" s="1" customFormat="1" ht="14.4" customHeight="1">
      <c r="B105" s="38"/>
      <c r="C105" s="220" t="s">
        <v>190</v>
      </c>
      <c r="D105" s="220" t="s">
        <v>157</v>
      </c>
      <c r="E105" s="221" t="s">
        <v>213</v>
      </c>
      <c r="F105" s="222" t="s">
        <v>214</v>
      </c>
      <c r="G105" s="223" t="s">
        <v>193</v>
      </c>
      <c r="H105" s="224">
        <v>1.5</v>
      </c>
      <c r="I105" s="225"/>
      <c r="J105" s="226">
        <f>ROUND(I105*H105,2)</f>
        <v>0</v>
      </c>
      <c r="K105" s="222" t="s">
        <v>161</v>
      </c>
      <c r="L105" s="43"/>
      <c r="M105" s="227" t="s">
        <v>19</v>
      </c>
      <c r="N105" s="228" t="s">
        <v>43</v>
      </c>
      <c r="O105" s="83"/>
      <c r="P105" s="229">
        <f>O105*H105</f>
        <v>0</v>
      </c>
      <c r="Q105" s="229">
        <v>0</v>
      </c>
      <c r="R105" s="229">
        <f>Q105*H105</f>
        <v>0</v>
      </c>
      <c r="S105" s="229">
        <v>0</v>
      </c>
      <c r="T105" s="230">
        <f>S105*H105</f>
        <v>0</v>
      </c>
      <c r="AR105" s="231" t="s">
        <v>162</v>
      </c>
      <c r="AT105" s="231" t="s">
        <v>157</v>
      </c>
      <c r="AU105" s="231" t="s">
        <v>82</v>
      </c>
      <c r="AY105" s="17" t="s">
        <v>153</v>
      </c>
      <c r="BE105" s="232">
        <f>IF(N105="základní",J105,0)</f>
        <v>0</v>
      </c>
      <c r="BF105" s="232">
        <f>IF(N105="snížená",J105,0)</f>
        <v>0</v>
      </c>
      <c r="BG105" s="232">
        <f>IF(N105="zákl. přenesená",J105,0)</f>
        <v>0</v>
      </c>
      <c r="BH105" s="232">
        <f>IF(N105="sníž. přenesená",J105,0)</f>
        <v>0</v>
      </c>
      <c r="BI105" s="232">
        <f>IF(N105="nulová",J105,0)</f>
        <v>0</v>
      </c>
      <c r="BJ105" s="17" t="s">
        <v>80</v>
      </c>
      <c r="BK105" s="232">
        <f>ROUND(I105*H105,2)</f>
        <v>0</v>
      </c>
      <c r="BL105" s="17" t="s">
        <v>162</v>
      </c>
      <c r="BM105" s="231" t="s">
        <v>747</v>
      </c>
    </row>
    <row r="106" s="1" customFormat="1">
      <c r="B106" s="38"/>
      <c r="C106" s="39"/>
      <c r="D106" s="233" t="s">
        <v>164</v>
      </c>
      <c r="E106" s="39"/>
      <c r="F106" s="257" t="s">
        <v>216</v>
      </c>
      <c r="G106" s="39"/>
      <c r="H106" s="39"/>
      <c r="I106" s="146"/>
      <c r="J106" s="39"/>
      <c r="K106" s="39"/>
      <c r="L106" s="43"/>
      <c r="M106" s="235"/>
      <c r="N106" s="83"/>
      <c r="O106" s="83"/>
      <c r="P106" s="83"/>
      <c r="Q106" s="83"/>
      <c r="R106" s="83"/>
      <c r="S106" s="83"/>
      <c r="T106" s="84"/>
      <c r="AT106" s="17" t="s">
        <v>164</v>
      </c>
      <c r="AU106" s="17" t="s">
        <v>82</v>
      </c>
    </row>
    <row r="107" s="1" customFormat="1" ht="43.2" customHeight="1">
      <c r="B107" s="38"/>
      <c r="C107" s="220" t="s">
        <v>197</v>
      </c>
      <c r="D107" s="220" t="s">
        <v>157</v>
      </c>
      <c r="E107" s="221" t="s">
        <v>218</v>
      </c>
      <c r="F107" s="222" t="s">
        <v>219</v>
      </c>
      <c r="G107" s="223" t="s">
        <v>220</v>
      </c>
      <c r="H107" s="224">
        <v>3</v>
      </c>
      <c r="I107" s="225"/>
      <c r="J107" s="226">
        <f>ROUND(I107*H107,2)</f>
        <v>0</v>
      </c>
      <c r="K107" s="222" t="s">
        <v>161</v>
      </c>
      <c r="L107" s="43"/>
      <c r="M107" s="227" t="s">
        <v>19</v>
      </c>
      <c r="N107" s="228" t="s">
        <v>43</v>
      </c>
      <c r="O107" s="83"/>
      <c r="P107" s="229">
        <f>O107*H107</f>
        <v>0</v>
      </c>
      <c r="Q107" s="229">
        <v>0</v>
      </c>
      <c r="R107" s="229">
        <f>Q107*H107</f>
        <v>0</v>
      </c>
      <c r="S107" s="229">
        <v>0</v>
      </c>
      <c r="T107" s="230">
        <f>S107*H107</f>
        <v>0</v>
      </c>
      <c r="AR107" s="231" t="s">
        <v>162</v>
      </c>
      <c r="AT107" s="231" t="s">
        <v>157</v>
      </c>
      <c r="AU107" s="231" t="s">
        <v>82</v>
      </c>
      <c r="AY107" s="17" t="s">
        <v>153</v>
      </c>
      <c r="BE107" s="232">
        <f>IF(N107="základní",J107,0)</f>
        <v>0</v>
      </c>
      <c r="BF107" s="232">
        <f>IF(N107="snížená",J107,0)</f>
        <v>0</v>
      </c>
      <c r="BG107" s="232">
        <f>IF(N107="zákl. přenesená",J107,0)</f>
        <v>0</v>
      </c>
      <c r="BH107" s="232">
        <f>IF(N107="sníž. přenesená",J107,0)</f>
        <v>0</v>
      </c>
      <c r="BI107" s="232">
        <f>IF(N107="nulová",J107,0)</f>
        <v>0</v>
      </c>
      <c r="BJ107" s="17" t="s">
        <v>80</v>
      </c>
      <c r="BK107" s="232">
        <f>ROUND(I107*H107,2)</f>
        <v>0</v>
      </c>
      <c r="BL107" s="17" t="s">
        <v>162</v>
      </c>
      <c r="BM107" s="231" t="s">
        <v>748</v>
      </c>
    </row>
    <row r="108" s="1" customFormat="1">
      <c r="B108" s="38"/>
      <c r="C108" s="39"/>
      <c r="D108" s="233" t="s">
        <v>164</v>
      </c>
      <c r="E108" s="39"/>
      <c r="F108" s="234" t="s">
        <v>222</v>
      </c>
      <c r="G108" s="39"/>
      <c r="H108" s="39"/>
      <c r="I108" s="146"/>
      <c r="J108" s="39"/>
      <c r="K108" s="39"/>
      <c r="L108" s="43"/>
      <c r="M108" s="235"/>
      <c r="N108" s="83"/>
      <c r="O108" s="83"/>
      <c r="P108" s="83"/>
      <c r="Q108" s="83"/>
      <c r="R108" s="83"/>
      <c r="S108" s="83"/>
      <c r="T108" s="84"/>
      <c r="AT108" s="17" t="s">
        <v>164</v>
      </c>
      <c r="AU108" s="17" t="s">
        <v>82</v>
      </c>
    </row>
    <row r="109" s="12" customFormat="1">
      <c r="B109" s="236"/>
      <c r="C109" s="237"/>
      <c r="D109" s="233" t="s">
        <v>166</v>
      </c>
      <c r="E109" s="237"/>
      <c r="F109" s="239" t="s">
        <v>749</v>
      </c>
      <c r="G109" s="237"/>
      <c r="H109" s="240">
        <v>3</v>
      </c>
      <c r="I109" s="241"/>
      <c r="J109" s="237"/>
      <c r="K109" s="237"/>
      <c r="L109" s="242"/>
      <c r="M109" s="243"/>
      <c r="N109" s="244"/>
      <c r="O109" s="244"/>
      <c r="P109" s="244"/>
      <c r="Q109" s="244"/>
      <c r="R109" s="244"/>
      <c r="S109" s="244"/>
      <c r="T109" s="245"/>
      <c r="AT109" s="246" t="s">
        <v>166</v>
      </c>
      <c r="AU109" s="246" t="s">
        <v>82</v>
      </c>
      <c r="AV109" s="12" t="s">
        <v>82</v>
      </c>
      <c r="AW109" s="12" t="s">
        <v>4</v>
      </c>
      <c r="AX109" s="12" t="s">
        <v>80</v>
      </c>
      <c r="AY109" s="246" t="s">
        <v>153</v>
      </c>
    </row>
    <row r="110" s="1" customFormat="1" ht="54" customHeight="1">
      <c r="B110" s="38"/>
      <c r="C110" s="220" t="s">
        <v>201</v>
      </c>
      <c r="D110" s="220" t="s">
        <v>157</v>
      </c>
      <c r="E110" s="221" t="s">
        <v>750</v>
      </c>
      <c r="F110" s="222" t="s">
        <v>751</v>
      </c>
      <c r="G110" s="223" t="s">
        <v>160</v>
      </c>
      <c r="H110" s="224">
        <v>377.80000000000001</v>
      </c>
      <c r="I110" s="225"/>
      <c r="J110" s="226">
        <f>ROUND(I110*H110,2)</f>
        <v>0</v>
      </c>
      <c r="K110" s="222" t="s">
        <v>161</v>
      </c>
      <c r="L110" s="43"/>
      <c r="M110" s="227" t="s">
        <v>19</v>
      </c>
      <c r="N110" s="228" t="s">
        <v>43</v>
      </c>
      <c r="O110" s="83"/>
      <c r="P110" s="229">
        <f>O110*H110</f>
        <v>0</v>
      </c>
      <c r="Q110" s="229">
        <v>0</v>
      </c>
      <c r="R110" s="229">
        <f>Q110*H110</f>
        <v>0</v>
      </c>
      <c r="S110" s="229">
        <v>0</v>
      </c>
      <c r="T110" s="230">
        <f>S110*H110</f>
        <v>0</v>
      </c>
      <c r="AR110" s="231" t="s">
        <v>162</v>
      </c>
      <c r="AT110" s="231" t="s">
        <v>157</v>
      </c>
      <c r="AU110" s="231" t="s">
        <v>82</v>
      </c>
      <c r="AY110" s="17" t="s">
        <v>153</v>
      </c>
      <c r="BE110" s="232">
        <f>IF(N110="základní",J110,0)</f>
        <v>0</v>
      </c>
      <c r="BF110" s="232">
        <f>IF(N110="snížená",J110,0)</f>
        <v>0</v>
      </c>
      <c r="BG110" s="232">
        <f>IF(N110="zákl. přenesená",J110,0)</f>
        <v>0</v>
      </c>
      <c r="BH110" s="232">
        <f>IF(N110="sníž. přenesená",J110,0)</f>
        <v>0</v>
      </c>
      <c r="BI110" s="232">
        <f>IF(N110="nulová",J110,0)</f>
        <v>0</v>
      </c>
      <c r="BJ110" s="17" t="s">
        <v>80</v>
      </c>
      <c r="BK110" s="232">
        <f>ROUND(I110*H110,2)</f>
        <v>0</v>
      </c>
      <c r="BL110" s="17" t="s">
        <v>162</v>
      </c>
      <c r="BM110" s="231" t="s">
        <v>752</v>
      </c>
    </row>
    <row r="111" s="1" customFormat="1">
      <c r="B111" s="38"/>
      <c r="C111" s="39"/>
      <c r="D111" s="233" t="s">
        <v>164</v>
      </c>
      <c r="E111" s="39"/>
      <c r="F111" s="234" t="s">
        <v>753</v>
      </c>
      <c r="G111" s="39"/>
      <c r="H111" s="39"/>
      <c r="I111" s="146"/>
      <c r="J111" s="39"/>
      <c r="K111" s="39"/>
      <c r="L111" s="43"/>
      <c r="M111" s="235"/>
      <c r="N111" s="83"/>
      <c r="O111" s="83"/>
      <c r="P111" s="83"/>
      <c r="Q111" s="83"/>
      <c r="R111" s="83"/>
      <c r="S111" s="83"/>
      <c r="T111" s="84"/>
      <c r="AT111" s="17" t="s">
        <v>164</v>
      </c>
      <c r="AU111" s="17" t="s">
        <v>82</v>
      </c>
    </row>
    <row r="112" s="12" customFormat="1">
      <c r="B112" s="236"/>
      <c r="C112" s="237"/>
      <c r="D112" s="233" t="s">
        <v>166</v>
      </c>
      <c r="E112" s="238" t="s">
        <v>19</v>
      </c>
      <c r="F112" s="239" t="s">
        <v>754</v>
      </c>
      <c r="G112" s="237"/>
      <c r="H112" s="240">
        <v>377.80000000000001</v>
      </c>
      <c r="I112" s="241"/>
      <c r="J112" s="237"/>
      <c r="K112" s="237"/>
      <c r="L112" s="242"/>
      <c r="M112" s="243"/>
      <c r="N112" s="244"/>
      <c r="O112" s="244"/>
      <c r="P112" s="244"/>
      <c r="Q112" s="244"/>
      <c r="R112" s="244"/>
      <c r="S112" s="244"/>
      <c r="T112" s="245"/>
      <c r="AT112" s="246" t="s">
        <v>166</v>
      </c>
      <c r="AU112" s="246" t="s">
        <v>82</v>
      </c>
      <c r="AV112" s="12" t="s">
        <v>82</v>
      </c>
      <c r="AW112" s="12" t="s">
        <v>33</v>
      </c>
      <c r="AX112" s="12" t="s">
        <v>80</v>
      </c>
      <c r="AY112" s="246" t="s">
        <v>153</v>
      </c>
    </row>
    <row r="113" s="1" customFormat="1" ht="32.4" customHeight="1">
      <c r="B113" s="38"/>
      <c r="C113" s="220" t="s">
        <v>207</v>
      </c>
      <c r="D113" s="220" t="s">
        <v>157</v>
      </c>
      <c r="E113" s="221" t="s">
        <v>755</v>
      </c>
      <c r="F113" s="222" t="s">
        <v>756</v>
      </c>
      <c r="G113" s="223" t="s">
        <v>160</v>
      </c>
      <c r="H113" s="224">
        <v>377.80000000000001</v>
      </c>
      <c r="I113" s="225"/>
      <c r="J113" s="226">
        <f>ROUND(I113*H113,2)</f>
        <v>0</v>
      </c>
      <c r="K113" s="222" t="s">
        <v>161</v>
      </c>
      <c r="L113" s="43"/>
      <c r="M113" s="227" t="s">
        <v>19</v>
      </c>
      <c r="N113" s="228" t="s">
        <v>43</v>
      </c>
      <c r="O113" s="83"/>
      <c r="P113" s="229">
        <f>O113*H113</f>
        <v>0</v>
      </c>
      <c r="Q113" s="229">
        <v>0</v>
      </c>
      <c r="R113" s="229">
        <f>Q113*H113</f>
        <v>0</v>
      </c>
      <c r="S113" s="229">
        <v>0</v>
      </c>
      <c r="T113" s="230">
        <f>S113*H113</f>
        <v>0</v>
      </c>
      <c r="AR113" s="231" t="s">
        <v>162</v>
      </c>
      <c r="AT113" s="231" t="s">
        <v>157</v>
      </c>
      <c r="AU113" s="231" t="s">
        <v>82</v>
      </c>
      <c r="AY113" s="17" t="s">
        <v>153</v>
      </c>
      <c r="BE113" s="232">
        <f>IF(N113="základní",J113,0)</f>
        <v>0</v>
      </c>
      <c r="BF113" s="232">
        <f>IF(N113="snížená",J113,0)</f>
        <v>0</v>
      </c>
      <c r="BG113" s="232">
        <f>IF(N113="zákl. přenesená",J113,0)</f>
        <v>0</v>
      </c>
      <c r="BH113" s="232">
        <f>IF(N113="sníž. přenesená",J113,0)</f>
        <v>0</v>
      </c>
      <c r="BI113" s="232">
        <f>IF(N113="nulová",J113,0)</f>
        <v>0</v>
      </c>
      <c r="BJ113" s="17" t="s">
        <v>80</v>
      </c>
      <c r="BK113" s="232">
        <f>ROUND(I113*H113,2)</f>
        <v>0</v>
      </c>
      <c r="BL113" s="17" t="s">
        <v>162</v>
      </c>
      <c r="BM113" s="231" t="s">
        <v>757</v>
      </c>
    </row>
    <row r="114" s="1" customFormat="1">
      <c r="B114" s="38"/>
      <c r="C114" s="39"/>
      <c r="D114" s="233" t="s">
        <v>164</v>
      </c>
      <c r="E114" s="39"/>
      <c r="F114" s="234" t="s">
        <v>758</v>
      </c>
      <c r="G114" s="39"/>
      <c r="H114" s="39"/>
      <c r="I114" s="146"/>
      <c r="J114" s="39"/>
      <c r="K114" s="39"/>
      <c r="L114" s="43"/>
      <c r="M114" s="235"/>
      <c r="N114" s="83"/>
      <c r="O114" s="83"/>
      <c r="P114" s="83"/>
      <c r="Q114" s="83"/>
      <c r="R114" s="83"/>
      <c r="S114" s="83"/>
      <c r="T114" s="84"/>
      <c r="AT114" s="17" t="s">
        <v>164</v>
      </c>
      <c r="AU114" s="17" t="s">
        <v>82</v>
      </c>
    </row>
    <row r="115" s="12" customFormat="1">
      <c r="B115" s="236"/>
      <c r="C115" s="237"/>
      <c r="D115" s="233" t="s">
        <v>166</v>
      </c>
      <c r="E115" s="238" t="s">
        <v>19</v>
      </c>
      <c r="F115" s="239" t="s">
        <v>759</v>
      </c>
      <c r="G115" s="237"/>
      <c r="H115" s="240">
        <v>377.80000000000001</v>
      </c>
      <c r="I115" s="241"/>
      <c r="J115" s="237"/>
      <c r="K115" s="237"/>
      <c r="L115" s="242"/>
      <c r="M115" s="243"/>
      <c r="N115" s="244"/>
      <c r="O115" s="244"/>
      <c r="P115" s="244"/>
      <c r="Q115" s="244"/>
      <c r="R115" s="244"/>
      <c r="S115" s="244"/>
      <c r="T115" s="245"/>
      <c r="AT115" s="246" t="s">
        <v>166</v>
      </c>
      <c r="AU115" s="246" t="s">
        <v>82</v>
      </c>
      <c r="AV115" s="12" t="s">
        <v>82</v>
      </c>
      <c r="AW115" s="12" t="s">
        <v>33</v>
      </c>
      <c r="AX115" s="12" t="s">
        <v>72</v>
      </c>
      <c r="AY115" s="246" t="s">
        <v>153</v>
      </c>
    </row>
    <row r="116" s="1" customFormat="1" ht="32.4" customHeight="1">
      <c r="B116" s="38"/>
      <c r="C116" s="220" t="s">
        <v>212</v>
      </c>
      <c r="D116" s="220" t="s">
        <v>157</v>
      </c>
      <c r="E116" s="221" t="s">
        <v>760</v>
      </c>
      <c r="F116" s="222" t="s">
        <v>761</v>
      </c>
      <c r="G116" s="223" t="s">
        <v>193</v>
      </c>
      <c r="H116" s="224">
        <v>93.765000000000001</v>
      </c>
      <c r="I116" s="225"/>
      <c r="J116" s="226">
        <f>ROUND(I116*H116,2)</f>
        <v>0</v>
      </c>
      <c r="K116" s="222" t="s">
        <v>161</v>
      </c>
      <c r="L116" s="43"/>
      <c r="M116" s="227" t="s">
        <v>19</v>
      </c>
      <c r="N116" s="228" t="s">
        <v>43</v>
      </c>
      <c r="O116" s="83"/>
      <c r="P116" s="229">
        <f>O116*H116</f>
        <v>0</v>
      </c>
      <c r="Q116" s="229">
        <v>0</v>
      </c>
      <c r="R116" s="229">
        <f>Q116*H116</f>
        <v>0</v>
      </c>
      <c r="S116" s="229">
        <v>0</v>
      </c>
      <c r="T116" s="230">
        <f>S116*H116</f>
        <v>0</v>
      </c>
      <c r="AR116" s="231" t="s">
        <v>162</v>
      </c>
      <c r="AT116" s="231" t="s">
        <v>157</v>
      </c>
      <c r="AU116" s="231" t="s">
        <v>82</v>
      </c>
      <c r="AY116" s="17" t="s">
        <v>153</v>
      </c>
      <c r="BE116" s="232">
        <f>IF(N116="základní",J116,0)</f>
        <v>0</v>
      </c>
      <c r="BF116" s="232">
        <f>IF(N116="snížená",J116,0)</f>
        <v>0</v>
      </c>
      <c r="BG116" s="232">
        <f>IF(N116="zákl. přenesená",J116,0)</f>
        <v>0</v>
      </c>
      <c r="BH116" s="232">
        <f>IF(N116="sníž. přenesená",J116,0)</f>
        <v>0</v>
      </c>
      <c r="BI116" s="232">
        <f>IF(N116="nulová",J116,0)</f>
        <v>0</v>
      </c>
      <c r="BJ116" s="17" t="s">
        <v>80</v>
      </c>
      <c r="BK116" s="232">
        <f>ROUND(I116*H116,2)</f>
        <v>0</v>
      </c>
      <c r="BL116" s="17" t="s">
        <v>162</v>
      </c>
      <c r="BM116" s="231" t="s">
        <v>762</v>
      </c>
    </row>
    <row r="117" s="1" customFormat="1">
      <c r="B117" s="38"/>
      <c r="C117" s="39"/>
      <c r="D117" s="233" t="s">
        <v>164</v>
      </c>
      <c r="E117" s="39"/>
      <c r="F117" s="234" t="s">
        <v>763</v>
      </c>
      <c r="G117" s="39"/>
      <c r="H117" s="39"/>
      <c r="I117" s="146"/>
      <c r="J117" s="39"/>
      <c r="K117" s="39"/>
      <c r="L117" s="43"/>
      <c r="M117" s="235"/>
      <c r="N117" s="83"/>
      <c r="O117" s="83"/>
      <c r="P117" s="83"/>
      <c r="Q117" s="83"/>
      <c r="R117" s="83"/>
      <c r="S117" s="83"/>
      <c r="T117" s="84"/>
      <c r="AT117" s="17" t="s">
        <v>164</v>
      </c>
      <c r="AU117" s="17" t="s">
        <v>82</v>
      </c>
    </row>
    <row r="118" s="12" customFormat="1">
      <c r="B118" s="236"/>
      <c r="C118" s="237"/>
      <c r="D118" s="233" t="s">
        <v>166</v>
      </c>
      <c r="E118" s="238" t="s">
        <v>19</v>
      </c>
      <c r="F118" s="239" t="s">
        <v>764</v>
      </c>
      <c r="G118" s="237"/>
      <c r="H118" s="240">
        <v>93.765000000000001</v>
      </c>
      <c r="I118" s="241"/>
      <c r="J118" s="237"/>
      <c r="K118" s="237"/>
      <c r="L118" s="242"/>
      <c r="M118" s="243"/>
      <c r="N118" s="244"/>
      <c r="O118" s="244"/>
      <c r="P118" s="244"/>
      <c r="Q118" s="244"/>
      <c r="R118" s="244"/>
      <c r="S118" s="244"/>
      <c r="T118" s="245"/>
      <c r="AT118" s="246" t="s">
        <v>166</v>
      </c>
      <c r="AU118" s="246" t="s">
        <v>82</v>
      </c>
      <c r="AV118" s="12" t="s">
        <v>82</v>
      </c>
      <c r="AW118" s="12" t="s">
        <v>33</v>
      </c>
      <c r="AX118" s="12" t="s">
        <v>72</v>
      </c>
      <c r="AY118" s="246" t="s">
        <v>153</v>
      </c>
    </row>
    <row r="119" s="1" customFormat="1" ht="54" customHeight="1">
      <c r="B119" s="38"/>
      <c r="C119" s="220" t="s">
        <v>217</v>
      </c>
      <c r="D119" s="220" t="s">
        <v>157</v>
      </c>
      <c r="E119" s="221" t="s">
        <v>765</v>
      </c>
      <c r="F119" s="222" t="s">
        <v>766</v>
      </c>
      <c r="G119" s="223" t="s">
        <v>193</v>
      </c>
      <c r="H119" s="224">
        <v>93.765000000000001</v>
      </c>
      <c r="I119" s="225"/>
      <c r="J119" s="226">
        <f>ROUND(I119*H119,2)</f>
        <v>0</v>
      </c>
      <c r="K119" s="222" t="s">
        <v>161</v>
      </c>
      <c r="L119" s="43"/>
      <c r="M119" s="227" t="s">
        <v>19</v>
      </c>
      <c r="N119" s="228" t="s">
        <v>43</v>
      </c>
      <c r="O119" s="83"/>
      <c r="P119" s="229">
        <f>O119*H119</f>
        <v>0</v>
      </c>
      <c r="Q119" s="229">
        <v>0</v>
      </c>
      <c r="R119" s="229">
        <f>Q119*H119</f>
        <v>0</v>
      </c>
      <c r="S119" s="229">
        <v>0</v>
      </c>
      <c r="T119" s="230">
        <f>S119*H119</f>
        <v>0</v>
      </c>
      <c r="AR119" s="231" t="s">
        <v>162</v>
      </c>
      <c r="AT119" s="231" t="s">
        <v>157</v>
      </c>
      <c r="AU119" s="231" t="s">
        <v>82</v>
      </c>
      <c r="AY119" s="17" t="s">
        <v>153</v>
      </c>
      <c r="BE119" s="232">
        <f>IF(N119="základní",J119,0)</f>
        <v>0</v>
      </c>
      <c r="BF119" s="232">
        <f>IF(N119="snížená",J119,0)</f>
        <v>0</v>
      </c>
      <c r="BG119" s="232">
        <f>IF(N119="zákl. přenesená",J119,0)</f>
        <v>0</v>
      </c>
      <c r="BH119" s="232">
        <f>IF(N119="sníž. přenesená",J119,0)</f>
        <v>0</v>
      </c>
      <c r="BI119" s="232">
        <f>IF(N119="nulová",J119,0)</f>
        <v>0</v>
      </c>
      <c r="BJ119" s="17" t="s">
        <v>80</v>
      </c>
      <c r="BK119" s="232">
        <f>ROUND(I119*H119,2)</f>
        <v>0</v>
      </c>
      <c r="BL119" s="17" t="s">
        <v>162</v>
      </c>
      <c r="BM119" s="231" t="s">
        <v>767</v>
      </c>
    </row>
    <row r="120" s="1" customFormat="1">
      <c r="B120" s="38"/>
      <c r="C120" s="39"/>
      <c r="D120" s="233" t="s">
        <v>164</v>
      </c>
      <c r="E120" s="39"/>
      <c r="F120" s="234" t="s">
        <v>205</v>
      </c>
      <c r="G120" s="39"/>
      <c r="H120" s="39"/>
      <c r="I120" s="146"/>
      <c r="J120" s="39"/>
      <c r="K120" s="39"/>
      <c r="L120" s="43"/>
      <c r="M120" s="235"/>
      <c r="N120" s="83"/>
      <c r="O120" s="83"/>
      <c r="P120" s="83"/>
      <c r="Q120" s="83"/>
      <c r="R120" s="83"/>
      <c r="S120" s="83"/>
      <c r="T120" s="84"/>
      <c r="AT120" s="17" t="s">
        <v>164</v>
      </c>
      <c r="AU120" s="17" t="s">
        <v>82</v>
      </c>
    </row>
    <row r="121" s="1" customFormat="1" ht="32.4" customHeight="1">
      <c r="B121" s="38"/>
      <c r="C121" s="220" t="s">
        <v>155</v>
      </c>
      <c r="D121" s="220" t="s">
        <v>157</v>
      </c>
      <c r="E121" s="221" t="s">
        <v>768</v>
      </c>
      <c r="F121" s="222" t="s">
        <v>769</v>
      </c>
      <c r="G121" s="223" t="s">
        <v>160</v>
      </c>
      <c r="H121" s="224">
        <v>377.80000000000001</v>
      </c>
      <c r="I121" s="225"/>
      <c r="J121" s="226">
        <f>ROUND(I121*H121,2)</f>
        <v>0</v>
      </c>
      <c r="K121" s="222" t="s">
        <v>161</v>
      </c>
      <c r="L121" s="43"/>
      <c r="M121" s="227" t="s">
        <v>19</v>
      </c>
      <c r="N121" s="228" t="s">
        <v>43</v>
      </c>
      <c r="O121" s="83"/>
      <c r="P121" s="229">
        <f>O121*H121</f>
        <v>0</v>
      </c>
      <c r="Q121" s="229">
        <v>0</v>
      </c>
      <c r="R121" s="229">
        <f>Q121*H121</f>
        <v>0</v>
      </c>
      <c r="S121" s="229">
        <v>0</v>
      </c>
      <c r="T121" s="230">
        <f>S121*H121</f>
        <v>0</v>
      </c>
      <c r="AR121" s="231" t="s">
        <v>162</v>
      </c>
      <c r="AT121" s="231" t="s">
        <v>157</v>
      </c>
      <c r="AU121" s="231" t="s">
        <v>82</v>
      </c>
      <c r="AY121" s="17" t="s">
        <v>153</v>
      </c>
      <c r="BE121" s="232">
        <f>IF(N121="základní",J121,0)</f>
        <v>0</v>
      </c>
      <c r="BF121" s="232">
        <f>IF(N121="snížená",J121,0)</f>
        <v>0</v>
      </c>
      <c r="BG121" s="232">
        <f>IF(N121="zákl. přenesená",J121,0)</f>
        <v>0</v>
      </c>
      <c r="BH121" s="232">
        <f>IF(N121="sníž. přenesená",J121,0)</f>
        <v>0</v>
      </c>
      <c r="BI121" s="232">
        <f>IF(N121="nulová",J121,0)</f>
        <v>0</v>
      </c>
      <c r="BJ121" s="17" t="s">
        <v>80</v>
      </c>
      <c r="BK121" s="232">
        <f>ROUND(I121*H121,2)</f>
        <v>0</v>
      </c>
      <c r="BL121" s="17" t="s">
        <v>162</v>
      </c>
      <c r="BM121" s="231" t="s">
        <v>770</v>
      </c>
    </row>
    <row r="122" s="1" customFormat="1">
      <c r="B122" s="38"/>
      <c r="C122" s="39"/>
      <c r="D122" s="233" t="s">
        <v>164</v>
      </c>
      <c r="E122" s="39"/>
      <c r="F122" s="234" t="s">
        <v>771</v>
      </c>
      <c r="G122" s="39"/>
      <c r="H122" s="39"/>
      <c r="I122" s="146"/>
      <c r="J122" s="39"/>
      <c r="K122" s="39"/>
      <c r="L122" s="43"/>
      <c r="M122" s="235"/>
      <c r="N122" s="83"/>
      <c r="O122" s="83"/>
      <c r="P122" s="83"/>
      <c r="Q122" s="83"/>
      <c r="R122" s="83"/>
      <c r="S122" s="83"/>
      <c r="T122" s="84"/>
      <c r="AT122" s="17" t="s">
        <v>164</v>
      </c>
      <c r="AU122" s="17" t="s">
        <v>82</v>
      </c>
    </row>
    <row r="123" s="1" customFormat="1" ht="14.4" customHeight="1">
      <c r="B123" s="38"/>
      <c r="C123" s="272" t="s">
        <v>188</v>
      </c>
      <c r="D123" s="272" t="s">
        <v>433</v>
      </c>
      <c r="E123" s="273" t="s">
        <v>772</v>
      </c>
      <c r="F123" s="274" t="s">
        <v>773</v>
      </c>
      <c r="G123" s="275" t="s">
        <v>193</v>
      </c>
      <c r="H123" s="276">
        <v>18.890000000000001</v>
      </c>
      <c r="I123" s="277"/>
      <c r="J123" s="278">
        <f>ROUND(I123*H123,2)</f>
        <v>0</v>
      </c>
      <c r="K123" s="274" t="s">
        <v>161</v>
      </c>
      <c r="L123" s="279"/>
      <c r="M123" s="280" t="s">
        <v>19</v>
      </c>
      <c r="N123" s="281" t="s">
        <v>43</v>
      </c>
      <c r="O123" s="83"/>
      <c r="P123" s="229">
        <f>O123*H123</f>
        <v>0</v>
      </c>
      <c r="Q123" s="229">
        <v>0.20999999999999999</v>
      </c>
      <c r="R123" s="229">
        <f>Q123*H123</f>
        <v>3.9668999999999999</v>
      </c>
      <c r="S123" s="229">
        <v>0</v>
      </c>
      <c r="T123" s="230">
        <f>S123*H123</f>
        <v>0</v>
      </c>
      <c r="AR123" s="231" t="s">
        <v>207</v>
      </c>
      <c r="AT123" s="231" t="s">
        <v>433</v>
      </c>
      <c r="AU123" s="231" t="s">
        <v>82</v>
      </c>
      <c r="AY123" s="17" t="s">
        <v>153</v>
      </c>
      <c r="BE123" s="232">
        <f>IF(N123="základní",J123,0)</f>
        <v>0</v>
      </c>
      <c r="BF123" s="232">
        <f>IF(N123="snížená",J123,0)</f>
        <v>0</v>
      </c>
      <c r="BG123" s="232">
        <f>IF(N123="zákl. přenesená",J123,0)</f>
        <v>0</v>
      </c>
      <c r="BH123" s="232">
        <f>IF(N123="sníž. přenesená",J123,0)</f>
        <v>0</v>
      </c>
      <c r="BI123" s="232">
        <f>IF(N123="nulová",J123,0)</f>
        <v>0</v>
      </c>
      <c r="BJ123" s="17" t="s">
        <v>80</v>
      </c>
      <c r="BK123" s="232">
        <f>ROUND(I123*H123,2)</f>
        <v>0</v>
      </c>
      <c r="BL123" s="17" t="s">
        <v>162</v>
      </c>
      <c r="BM123" s="231" t="s">
        <v>774</v>
      </c>
    </row>
    <row r="124" s="12" customFormat="1">
      <c r="B124" s="236"/>
      <c r="C124" s="237"/>
      <c r="D124" s="233" t="s">
        <v>166</v>
      </c>
      <c r="E124" s="238" t="s">
        <v>19</v>
      </c>
      <c r="F124" s="239" t="s">
        <v>775</v>
      </c>
      <c r="G124" s="237"/>
      <c r="H124" s="240">
        <v>18.890000000000001</v>
      </c>
      <c r="I124" s="241"/>
      <c r="J124" s="237"/>
      <c r="K124" s="237"/>
      <c r="L124" s="242"/>
      <c r="M124" s="243"/>
      <c r="N124" s="244"/>
      <c r="O124" s="244"/>
      <c r="P124" s="244"/>
      <c r="Q124" s="244"/>
      <c r="R124" s="244"/>
      <c r="S124" s="244"/>
      <c r="T124" s="245"/>
      <c r="AT124" s="246" t="s">
        <v>166</v>
      </c>
      <c r="AU124" s="246" t="s">
        <v>82</v>
      </c>
      <c r="AV124" s="12" t="s">
        <v>82</v>
      </c>
      <c r="AW124" s="12" t="s">
        <v>33</v>
      </c>
      <c r="AX124" s="12" t="s">
        <v>80</v>
      </c>
      <c r="AY124" s="246" t="s">
        <v>153</v>
      </c>
    </row>
    <row r="125" s="1" customFormat="1" ht="32.4" customHeight="1">
      <c r="B125" s="38"/>
      <c r="C125" s="220" t="s">
        <v>239</v>
      </c>
      <c r="D125" s="220" t="s">
        <v>157</v>
      </c>
      <c r="E125" s="221" t="s">
        <v>776</v>
      </c>
      <c r="F125" s="222" t="s">
        <v>777</v>
      </c>
      <c r="G125" s="223" t="s">
        <v>160</v>
      </c>
      <c r="H125" s="224">
        <v>377.80000000000001</v>
      </c>
      <c r="I125" s="225"/>
      <c r="J125" s="226">
        <f>ROUND(I125*H125,2)</f>
        <v>0</v>
      </c>
      <c r="K125" s="222" t="s">
        <v>161</v>
      </c>
      <c r="L125" s="43"/>
      <c r="M125" s="227" t="s">
        <v>19</v>
      </c>
      <c r="N125" s="228" t="s">
        <v>43</v>
      </c>
      <c r="O125" s="83"/>
      <c r="P125" s="229">
        <f>O125*H125</f>
        <v>0</v>
      </c>
      <c r="Q125" s="229">
        <v>0</v>
      </c>
      <c r="R125" s="229">
        <f>Q125*H125</f>
        <v>0</v>
      </c>
      <c r="S125" s="229">
        <v>0</v>
      </c>
      <c r="T125" s="230">
        <f>S125*H125</f>
        <v>0</v>
      </c>
      <c r="AR125" s="231" t="s">
        <v>162</v>
      </c>
      <c r="AT125" s="231" t="s">
        <v>157</v>
      </c>
      <c r="AU125" s="231" t="s">
        <v>82</v>
      </c>
      <c r="AY125" s="17" t="s">
        <v>153</v>
      </c>
      <c r="BE125" s="232">
        <f>IF(N125="základní",J125,0)</f>
        <v>0</v>
      </c>
      <c r="BF125" s="232">
        <f>IF(N125="snížená",J125,0)</f>
        <v>0</v>
      </c>
      <c r="BG125" s="232">
        <f>IF(N125="zákl. přenesená",J125,0)</f>
        <v>0</v>
      </c>
      <c r="BH125" s="232">
        <f>IF(N125="sníž. přenesená",J125,0)</f>
        <v>0</v>
      </c>
      <c r="BI125" s="232">
        <f>IF(N125="nulová",J125,0)</f>
        <v>0</v>
      </c>
      <c r="BJ125" s="17" t="s">
        <v>80</v>
      </c>
      <c r="BK125" s="232">
        <f>ROUND(I125*H125,2)</f>
        <v>0</v>
      </c>
      <c r="BL125" s="17" t="s">
        <v>162</v>
      </c>
      <c r="BM125" s="231" t="s">
        <v>778</v>
      </c>
    </row>
    <row r="126" s="1" customFormat="1">
      <c r="B126" s="38"/>
      <c r="C126" s="39"/>
      <c r="D126" s="233" t="s">
        <v>164</v>
      </c>
      <c r="E126" s="39"/>
      <c r="F126" s="234" t="s">
        <v>779</v>
      </c>
      <c r="G126" s="39"/>
      <c r="H126" s="39"/>
      <c r="I126" s="146"/>
      <c r="J126" s="39"/>
      <c r="K126" s="39"/>
      <c r="L126" s="43"/>
      <c r="M126" s="235"/>
      <c r="N126" s="83"/>
      <c r="O126" s="83"/>
      <c r="P126" s="83"/>
      <c r="Q126" s="83"/>
      <c r="R126" s="83"/>
      <c r="S126" s="83"/>
      <c r="T126" s="84"/>
      <c r="AT126" s="17" t="s">
        <v>164</v>
      </c>
      <c r="AU126" s="17" t="s">
        <v>82</v>
      </c>
    </row>
    <row r="127" s="1" customFormat="1" ht="14.4" customHeight="1">
      <c r="B127" s="38"/>
      <c r="C127" s="272" t="s">
        <v>245</v>
      </c>
      <c r="D127" s="272" t="s">
        <v>433</v>
      </c>
      <c r="E127" s="273" t="s">
        <v>780</v>
      </c>
      <c r="F127" s="274" t="s">
        <v>781</v>
      </c>
      <c r="G127" s="275" t="s">
        <v>331</v>
      </c>
      <c r="H127" s="276">
        <v>5.6669999999999998</v>
      </c>
      <c r="I127" s="277"/>
      <c r="J127" s="278">
        <f>ROUND(I127*H127,2)</f>
        <v>0</v>
      </c>
      <c r="K127" s="274" t="s">
        <v>161</v>
      </c>
      <c r="L127" s="279"/>
      <c r="M127" s="280" t="s">
        <v>19</v>
      </c>
      <c r="N127" s="281" t="s">
        <v>43</v>
      </c>
      <c r="O127" s="83"/>
      <c r="P127" s="229">
        <f>O127*H127</f>
        <v>0</v>
      </c>
      <c r="Q127" s="229">
        <v>0.001</v>
      </c>
      <c r="R127" s="229">
        <f>Q127*H127</f>
        <v>0.0056670000000000002</v>
      </c>
      <c r="S127" s="229">
        <v>0</v>
      </c>
      <c r="T127" s="230">
        <f>S127*H127</f>
        <v>0</v>
      </c>
      <c r="AR127" s="231" t="s">
        <v>207</v>
      </c>
      <c r="AT127" s="231" t="s">
        <v>433</v>
      </c>
      <c r="AU127" s="231" t="s">
        <v>82</v>
      </c>
      <c r="AY127" s="17" t="s">
        <v>153</v>
      </c>
      <c r="BE127" s="232">
        <f>IF(N127="základní",J127,0)</f>
        <v>0</v>
      </c>
      <c r="BF127" s="232">
        <f>IF(N127="snížená",J127,0)</f>
        <v>0</v>
      </c>
      <c r="BG127" s="232">
        <f>IF(N127="zákl. přenesená",J127,0)</f>
        <v>0</v>
      </c>
      <c r="BH127" s="232">
        <f>IF(N127="sníž. přenesená",J127,0)</f>
        <v>0</v>
      </c>
      <c r="BI127" s="232">
        <f>IF(N127="nulová",J127,0)</f>
        <v>0</v>
      </c>
      <c r="BJ127" s="17" t="s">
        <v>80</v>
      </c>
      <c r="BK127" s="232">
        <f>ROUND(I127*H127,2)</f>
        <v>0</v>
      </c>
      <c r="BL127" s="17" t="s">
        <v>162</v>
      </c>
      <c r="BM127" s="231" t="s">
        <v>782</v>
      </c>
    </row>
    <row r="128" s="12" customFormat="1">
      <c r="B128" s="236"/>
      <c r="C128" s="237"/>
      <c r="D128" s="233" t="s">
        <v>166</v>
      </c>
      <c r="E128" s="237"/>
      <c r="F128" s="239" t="s">
        <v>783</v>
      </c>
      <c r="G128" s="237"/>
      <c r="H128" s="240">
        <v>5.6669999999999998</v>
      </c>
      <c r="I128" s="241"/>
      <c r="J128" s="237"/>
      <c r="K128" s="237"/>
      <c r="L128" s="242"/>
      <c r="M128" s="243"/>
      <c r="N128" s="244"/>
      <c r="O128" s="244"/>
      <c r="P128" s="244"/>
      <c r="Q128" s="244"/>
      <c r="R128" s="244"/>
      <c r="S128" s="244"/>
      <c r="T128" s="245"/>
      <c r="AT128" s="246" t="s">
        <v>166</v>
      </c>
      <c r="AU128" s="246" t="s">
        <v>82</v>
      </c>
      <c r="AV128" s="12" t="s">
        <v>82</v>
      </c>
      <c r="AW128" s="12" t="s">
        <v>4</v>
      </c>
      <c r="AX128" s="12" t="s">
        <v>80</v>
      </c>
      <c r="AY128" s="246" t="s">
        <v>153</v>
      </c>
    </row>
    <row r="129" s="1" customFormat="1" ht="21.6" customHeight="1">
      <c r="B129" s="38"/>
      <c r="C129" s="220" t="s">
        <v>8</v>
      </c>
      <c r="D129" s="220" t="s">
        <v>157</v>
      </c>
      <c r="E129" s="221" t="s">
        <v>784</v>
      </c>
      <c r="F129" s="222" t="s">
        <v>785</v>
      </c>
      <c r="G129" s="223" t="s">
        <v>160</v>
      </c>
      <c r="H129" s="224">
        <v>755.60000000000002</v>
      </c>
      <c r="I129" s="225"/>
      <c r="J129" s="226">
        <f>ROUND(I129*H129,2)</f>
        <v>0</v>
      </c>
      <c r="K129" s="222" t="s">
        <v>161</v>
      </c>
      <c r="L129" s="43"/>
      <c r="M129" s="227" t="s">
        <v>19</v>
      </c>
      <c r="N129" s="228" t="s">
        <v>43</v>
      </c>
      <c r="O129" s="83"/>
      <c r="P129" s="229">
        <f>O129*H129</f>
        <v>0</v>
      </c>
      <c r="Q129" s="229">
        <v>0</v>
      </c>
      <c r="R129" s="229">
        <f>Q129*H129</f>
        <v>0</v>
      </c>
      <c r="S129" s="229">
        <v>0</v>
      </c>
      <c r="T129" s="230">
        <f>S129*H129</f>
        <v>0</v>
      </c>
      <c r="AR129" s="231" t="s">
        <v>162</v>
      </c>
      <c r="AT129" s="231" t="s">
        <v>157</v>
      </c>
      <c r="AU129" s="231" t="s">
        <v>82</v>
      </c>
      <c r="AY129" s="17" t="s">
        <v>153</v>
      </c>
      <c r="BE129" s="232">
        <f>IF(N129="základní",J129,0)</f>
        <v>0</v>
      </c>
      <c r="BF129" s="232">
        <f>IF(N129="snížená",J129,0)</f>
        <v>0</v>
      </c>
      <c r="BG129" s="232">
        <f>IF(N129="zákl. přenesená",J129,0)</f>
        <v>0</v>
      </c>
      <c r="BH129" s="232">
        <f>IF(N129="sníž. přenesená",J129,0)</f>
        <v>0</v>
      </c>
      <c r="BI129" s="232">
        <f>IF(N129="nulová",J129,0)</f>
        <v>0</v>
      </c>
      <c r="BJ129" s="17" t="s">
        <v>80</v>
      </c>
      <c r="BK129" s="232">
        <f>ROUND(I129*H129,2)</f>
        <v>0</v>
      </c>
      <c r="BL129" s="17" t="s">
        <v>162</v>
      </c>
      <c r="BM129" s="231" t="s">
        <v>786</v>
      </c>
    </row>
    <row r="130" s="1" customFormat="1">
      <c r="B130" s="38"/>
      <c r="C130" s="39"/>
      <c r="D130" s="233" t="s">
        <v>164</v>
      </c>
      <c r="E130" s="39"/>
      <c r="F130" s="234" t="s">
        <v>787</v>
      </c>
      <c r="G130" s="39"/>
      <c r="H130" s="39"/>
      <c r="I130" s="146"/>
      <c r="J130" s="39"/>
      <c r="K130" s="39"/>
      <c r="L130" s="43"/>
      <c r="M130" s="235"/>
      <c r="N130" s="83"/>
      <c r="O130" s="83"/>
      <c r="P130" s="83"/>
      <c r="Q130" s="83"/>
      <c r="R130" s="83"/>
      <c r="S130" s="83"/>
      <c r="T130" s="84"/>
      <c r="AT130" s="17" t="s">
        <v>164</v>
      </c>
      <c r="AU130" s="17" t="s">
        <v>82</v>
      </c>
    </row>
    <row r="131" s="1" customFormat="1">
      <c r="B131" s="38"/>
      <c r="C131" s="39"/>
      <c r="D131" s="233" t="s">
        <v>266</v>
      </c>
      <c r="E131" s="39"/>
      <c r="F131" s="234" t="s">
        <v>788</v>
      </c>
      <c r="G131" s="39"/>
      <c r="H131" s="39"/>
      <c r="I131" s="146"/>
      <c r="J131" s="39"/>
      <c r="K131" s="39"/>
      <c r="L131" s="43"/>
      <c r="M131" s="235"/>
      <c r="N131" s="83"/>
      <c r="O131" s="83"/>
      <c r="P131" s="83"/>
      <c r="Q131" s="83"/>
      <c r="R131" s="83"/>
      <c r="S131" s="83"/>
      <c r="T131" s="84"/>
      <c r="AT131" s="17" t="s">
        <v>266</v>
      </c>
      <c r="AU131" s="17" t="s">
        <v>82</v>
      </c>
    </row>
    <row r="132" s="12" customFormat="1">
      <c r="B132" s="236"/>
      <c r="C132" s="237"/>
      <c r="D132" s="233" t="s">
        <v>166</v>
      </c>
      <c r="E132" s="237"/>
      <c r="F132" s="239" t="s">
        <v>789</v>
      </c>
      <c r="G132" s="237"/>
      <c r="H132" s="240">
        <v>755.60000000000002</v>
      </c>
      <c r="I132" s="241"/>
      <c r="J132" s="237"/>
      <c r="K132" s="237"/>
      <c r="L132" s="242"/>
      <c r="M132" s="243"/>
      <c r="N132" s="244"/>
      <c r="O132" s="244"/>
      <c r="P132" s="244"/>
      <c r="Q132" s="244"/>
      <c r="R132" s="244"/>
      <c r="S132" s="244"/>
      <c r="T132" s="245"/>
      <c r="AT132" s="246" t="s">
        <v>166</v>
      </c>
      <c r="AU132" s="246" t="s">
        <v>82</v>
      </c>
      <c r="AV132" s="12" t="s">
        <v>82</v>
      </c>
      <c r="AW132" s="12" t="s">
        <v>4</v>
      </c>
      <c r="AX132" s="12" t="s">
        <v>80</v>
      </c>
      <c r="AY132" s="246" t="s">
        <v>153</v>
      </c>
    </row>
    <row r="133" s="1" customFormat="1" ht="21.6" customHeight="1">
      <c r="B133" s="38"/>
      <c r="C133" s="220" t="s">
        <v>255</v>
      </c>
      <c r="D133" s="220" t="s">
        <v>157</v>
      </c>
      <c r="E133" s="221" t="s">
        <v>790</v>
      </c>
      <c r="F133" s="222" t="s">
        <v>791</v>
      </c>
      <c r="G133" s="223" t="s">
        <v>160</v>
      </c>
      <c r="H133" s="224">
        <v>755.60000000000002</v>
      </c>
      <c r="I133" s="225"/>
      <c r="J133" s="226">
        <f>ROUND(I133*H133,2)</f>
        <v>0</v>
      </c>
      <c r="K133" s="222" t="s">
        <v>161</v>
      </c>
      <c r="L133" s="43"/>
      <c r="M133" s="227" t="s">
        <v>19</v>
      </c>
      <c r="N133" s="228" t="s">
        <v>43</v>
      </c>
      <c r="O133" s="83"/>
      <c r="P133" s="229">
        <f>O133*H133</f>
        <v>0</v>
      </c>
      <c r="Q133" s="229">
        <v>0</v>
      </c>
      <c r="R133" s="229">
        <f>Q133*H133</f>
        <v>0</v>
      </c>
      <c r="S133" s="229">
        <v>0</v>
      </c>
      <c r="T133" s="230">
        <f>S133*H133</f>
        <v>0</v>
      </c>
      <c r="AR133" s="231" t="s">
        <v>162</v>
      </c>
      <c r="AT133" s="231" t="s">
        <v>157</v>
      </c>
      <c r="AU133" s="231" t="s">
        <v>82</v>
      </c>
      <c r="AY133" s="17" t="s">
        <v>153</v>
      </c>
      <c r="BE133" s="232">
        <f>IF(N133="základní",J133,0)</f>
        <v>0</v>
      </c>
      <c r="BF133" s="232">
        <f>IF(N133="snížená",J133,0)</f>
        <v>0</v>
      </c>
      <c r="BG133" s="232">
        <f>IF(N133="zákl. přenesená",J133,0)</f>
        <v>0</v>
      </c>
      <c r="BH133" s="232">
        <f>IF(N133="sníž. přenesená",J133,0)</f>
        <v>0</v>
      </c>
      <c r="BI133" s="232">
        <f>IF(N133="nulová",J133,0)</f>
        <v>0</v>
      </c>
      <c r="BJ133" s="17" t="s">
        <v>80</v>
      </c>
      <c r="BK133" s="232">
        <f>ROUND(I133*H133,2)</f>
        <v>0</v>
      </c>
      <c r="BL133" s="17" t="s">
        <v>162</v>
      </c>
      <c r="BM133" s="231" t="s">
        <v>792</v>
      </c>
    </row>
    <row r="134" s="1" customFormat="1">
      <c r="B134" s="38"/>
      <c r="C134" s="39"/>
      <c r="D134" s="233" t="s">
        <v>164</v>
      </c>
      <c r="E134" s="39"/>
      <c r="F134" s="234" t="s">
        <v>787</v>
      </c>
      <c r="G134" s="39"/>
      <c r="H134" s="39"/>
      <c r="I134" s="146"/>
      <c r="J134" s="39"/>
      <c r="K134" s="39"/>
      <c r="L134" s="43"/>
      <c r="M134" s="235"/>
      <c r="N134" s="83"/>
      <c r="O134" s="83"/>
      <c r="P134" s="83"/>
      <c r="Q134" s="83"/>
      <c r="R134" s="83"/>
      <c r="S134" s="83"/>
      <c r="T134" s="84"/>
      <c r="AT134" s="17" t="s">
        <v>164</v>
      </c>
      <c r="AU134" s="17" t="s">
        <v>82</v>
      </c>
    </row>
    <row r="135" s="1" customFormat="1">
      <c r="B135" s="38"/>
      <c r="C135" s="39"/>
      <c r="D135" s="233" t="s">
        <v>266</v>
      </c>
      <c r="E135" s="39"/>
      <c r="F135" s="234" t="s">
        <v>788</v>
      </c>
      <c r="G135" s="39"/>
      <c r="H135" s="39"/>
      <c r="I135" s="146"/>
      <c r="J135" s="39"/>
      <c r="K135" s="39"/>
      <c r="L135" s="43"/>
      <c r="M135" s="235"/>
      <c r="N135" s="83"/>
      <c r="O135" s="83"/>
      <c r="P135" s="83"/>
      <c r="Q135" s="83"/>
      <c r="R135" s="83"/>
      <c r="S135" s="83"/>
      <c r="T135" s="84"/>
      <c r="AT135" s="17" t="s">
        <v>266</v>
      </c>
      <c r="AU135" s="17" t="s">
        <v>82</v>
      </c>
    </row>
    <row r="136" s="12" customFormat="1">
      <c r="B136" s="236"/>
      <c r="C136" s="237"/>
      <c r="D136" s="233" t="s">
        <v>166</v>
      </c>
      <c r="E136" s="237"/>
      <c r="F136" s="239" t="s">
        <v>789</v>
      </c>
      <c r="G136" s="237"/>
      <c r="H136" s="240">
        <v>755.60000000000002</v>
      </c>
      <c r="I136" s="241"/>
      <c r="J136" s="237"/>
      <c r="K136" s="237"/>
      <c r="L136" s="242"/>
      <c r="M136" s="243"/>
      <c r="N136" s="244"/>
      <c r="O136" s="244"/>
      <c r="P136" s="244"/>
      <c r="Q136" s="244"/>
      <c r="R136" s="244"/>
      <c r="S136" s="244"/>
      <c r="T136" s="245"/>
      <c r="AT136" s="246" t="s">
        <v>166</v>
      </c>
      <c r="AU136" s="246" t="s">
        <v>82</v>
      </c>
      <c r="AV136" s="12" t="s">
        <v>82</v>
      </c>
      <c r="AW136" s="12" t="s">
        <v>4</v>
      </c>
      <c r="AX136" s="12" t="s">
        <v>80</v>
      </c>
      <c r="AY136" s="246" t="s">
        <v>153</v>
      </c>
    </row>
    <row r="137" s="1" customFormat="1" ht="21.6" customHeight="1">
      <c r="B137" s="38"/>
      <c r="C137" s="220" t="s">
        <v>260</v>
      </c>
      <c r="D137" s="220" t="s">
        <v>157</v>
      </c>
      <c r="E137" s="221" t="s">
        <v>793</v>
      </c>
      <c r="F137" s="222" t="s">
        <v>794</v>
      </c>
      <c r="G137" s="223" t="s">
        <v>160</v>
      </c>
      <c r="H137" s="224">
        <v>377.80000000000001</v>
      </c>
      <c r="I137" s="225"/>
      <c r="J137" s="226">
        <f>ROUND(I137*H137,2)</f>
        <v>0</v>
      </c>
      <c r="K137" s="222" t="s">
        <v>161</v>
      </c>
      <c r="L137" s="43"/>
      <c r="M137" s="227" t="s">
        <v>19</v>
      </c>
      <c r="N137" s="228" t="s">
        <v>43</v>
      </c>
      <c r="O137" s="83"/>
      <c r="P137" s="229">
        <f>O137*H137</f>
        <v>0</v>
      </c>
      <c r="Q137" s="229">
        <v>0</v>
      </c>
      <c r="R137" s="229">
        <f>Q137*H137</f>
        <v>0</v>
      </c>
      <c r="S137" s="229">
        <v>0</v>
      </c>
      <c r="T137" s="230">
        <f>S137*H137</f>
        <v>0</v>
      </c>
      <c r="AR137" s="231" t="s">
        <v>162</v>
      </c>
      <c r="AT137" s="231" t="s">
        <v>157</v>
      </c>
      <c r="AU137" s="231" t="s">
        <v>82</v>
      </c>
      <c r="AY137" s="17" t="s">
        <v>153</v>
      </c>
      <c r="BE137" s="232">
        <f>IF(N137="základní",J137,0)</f>
        <v>0</v>
      </c>
      <c r="BF137" s="232">
        <f>IF(N137="snížená",J137,0)</f>
        <v>0</v>
      </c>
      <c r="BG137" s="232">
        <f>IF(N137="zákl. přenesená",J137,0)</f>
        <v>0</v>
      </c>
      <c r="BH137" s="232">
        <f>IF(N137="sníž. přenesená",J137,0)</f>
        <v>0</v>
      </c>
      <c r="BI137" s="232">
        <f>IF(N137="nulová",J137,0)</f>
        <v>0</v>
      </c>
      <c r="BJ137" s="17" t="s">
        <v>80</v>
      </c>
      <c r="BK137" s="232">
        <f>ROUND(I137*H137,2)</f>
        <v>0</v>
      </c>
      <c r="BL137" s="17" t="s">
        <v>162</v>
      </c>
      <c r="BM137" s="231" t="s">
        <v>795</v>
      </c>
    </row>
    <row r="138" s="1" customFormat="1">
      <c r="B138" s="38"/>
      <c r="C138" s="39"/>
      <c r="D138" s="233" t="s">
        <v>164</v>
      </c>
      <c r="E138" s="39"/>
      <c r="F138" s="234" t="s">
        <v>796</v>
      </c>
      <c r="G138" s="39"/>
      <c r="H138" s="39"/>
      <c r="I138" s="146"/>
      <c r="J138" s="39"/>
      <c r="K138" s="39"/>
      <c r="L138" s="43"/>
      <c r="M138" s="235"/>
      <c r="N138" s="83"/>
      <c r="O138" s="83"/>
      <c r="P138" s="83"/>
      <c r="Q138" s="83"/>
      <c r="R138" s="83"/>
      <c r="S138" s="83"/>
      <c r="T138" s="84"/>
      <c r="AT138" s="17" t="s">
        <v>164</v>
      </c>
      <c r="AU138" s="17" t="s">
        <v>82</v>
      </c>
    </row>
    <row r="139" s="1" customFormat="1" ht="21.6" customHeight="1">
      <c r="B139" s="38"/>
      <c r="C139" s="220" t="s">
        <v>224</v>
      </c>
      <c r="D139" s="220" t="s">
        <v>157</v>
      </c>
      <c r="E139" s="221" t="s">
        <v>797</v>
      </c>
      <c r="F139" s="222" t="s">
        <v>798</v>
      </c>
      <c r="G139" s="223" t="s">
        <v>193</v>
      </c>
      <c r="H139" s="224">
        <v>94.450000000000003</v>
      </c>
      <c r="I139" s="225"/>
      <c r="J139" s="226">
        <f>ROUND(I139*H139,2)</f>
        <v>0</v>
      </c>
      <c r="K139" s="222" t="s">
        <v>161</v>
      </c>
      <c r="L139" s="43"/>
      <c r="M139" s="227" t="s">
        <v>19</v>
      </c>
      <c r="N139" s="228" t="s">
        <v>43</v>
      </c>
      <c r="O139" s="83"/>
      <c r="P139" s="229">
        <f>O139*H139</f>
        <v>0</v>
      </c>
      <c r="Q139" s="229">
        <v>0</v>
      </c>
      <c r="R139" s="229">
        <f>Q139*H139</f>
        <v>0</v>
      </c>
      <c r="S139" s="229">
        <v>0</v>
      </c>
      <c r="T139" s="230">
        <f>S139*H139</f>
        <v>0</v>
      </c>
      <c r="AR139" s="231" t="s">
        <v>162</v>
      </c>
      <c r="AT139" s="231" t="s">
        <v>157</v>
      </c>
      <c r="AU139" s="231" t="s">
        <v>82</v>
      </c>
      <c r="AY139" s="17" t="s">
        <v>153</v>
      </c>
      <c r="BE139" s="232">
        <f>IF(N139="základní",J139,0)</f>
        <v>0</v>
      </c>
      <c r="BF139" s="232">
        <f>IF(N139="snížená",J139,0)</f>
        <v>0</v>
      </c>
      <c r="BG139" s="232">
        <f>IF(N139="zákl. přenesená",J139,0)</f>
        <v>0</v>
      </c>
      <c r="BH139" s="232">
        <f>IF(N139="sníž. přenesená",J139,0)</f>
        <v>0</v>
      </c>
      <c r="BI139" s="232">
        <f>IF(N139="nulová",J139,0)</f>
        <v>0</v>
      </c>
      <c r="BJ139" s="17" t="s">
        <v>80</v>
      </c>
      <c r="BK139" s="232">
        <f>ROUND(I139*H139,2)</f>
        <v>0</v>
      </c>
      <c r="BL139" s="17" t="s">
        <v>162</v>
      </c>
      <c r="BM139" s="231" t="s">
        <v>799</v>
      </c>
    </row>
    <row r="140" s="12" customFormat="1">
      <c r="B140" s="236"/>
      <c r="C140" s="237"/>
      <c r="D140" s="233" t="s">
        <v>166</v>
      </c>
      <c r="E140" s="238" t="s">
        <v>19</v>
      </c>
      <c r="F140" s="239" t="s">
        <v>800</v>
      </c>
      <c r="G140" s="237"/>
      <c r="H140" s="240">
        <v>94.450000000000003</v>
      </c>
      <c r="I140" s="241"/>
      <c r="J140" s="237"/>
      <c r="K140" s="237"/>
      <c r="L140" s="242"/>
      <c r="M140" s="243"/>
      <c r="N140" s="244"/>
      <c r="O140" s="244"/>
      <c r="P140" s="244"/>
      <c r="Q140" s="244"/>
      <c r="R140" s="244"/>
      <c r="S140" s="244"/>
      <c r="T140" s="245"/>
      <c r="AT140" s="246" t="s">
        <v>166</v>
      </c>
      <c r="AU140" s="246" t="s">
        <v>82</v>
      </c>
      <c r="AV140" s="12" t="s">
        <v>82</v>
      </c>
      <c r="AW140" s="12" t="s">
        <v>33</v>
      </c>
      <c r="AX140" s="12" t="s">
        <v>80</v>
      </c>
      <c r="AY140" s="246" t="s">
        <v>153</v>
      </c>
    </row>
    <row r="141" s="1" customFormat="1" ht="14.4" customHeight="1">
      <c r="B141" s="38"/>
      <c r="C141" s="272" t="s">
        <v>274</v>
      </c>
      <c r="D141" s="272" t="s">
        <v>433</v>
      </c>
      <c r="E141" s="273" t="s">
        <v>801</v>
      </c>
      <c r="F141" s="274" t="s">
        <v>802</v>
      </c>
      <c r="G141" s="275" t="s">
        <v>193</v>
      </c>
      <c r="H141" s="276">
        <v>94.450000000000003</v>
      </c>
      <c r="I141" s="277"/>
      <c r="J141" s="278">
        <f>ROUND(I141*H141,2)</f>
        <v>0</v>
      </c>
      <c r="K141" s="274" t="s">
        <v>803</v>
      </c>
      <c r="L141" s="279"/>
      <c r="M141" s="280" t="s">
        <v>19</v>
      </c>
      <c r="N141" s="281" t="s">
        <v>43</v>
      </c>
      <c r="O141" s="83"/>
      <c r="P141" s="229">
        <f>O141*H141</f>
        <v>0</v>
      </c>
      <c r="Q141" s="229">
        <v>0</v>
      </c>
      <c r="R141" s="229">
        <f>Q141*H141</f>
        <v>0</v>
      </c>
      <c r="S141" s="229">
        <v>0</v>
      </c>
      <c r="T141" s="230">
        <f>S141*H141</f>
        <v>0</v>
      </c>
      <c r="AR141" s="231" t="s">
        <v>207</v>
      </c>
      <c r="AT141" s="231" t="s">
        <v>433</v>
      </c>
      <c r="AU141" s="231" t="s">
        <v>82</v>
      </c>
      <c r="AY141" s="17" t="s">
        <v>153</v>
      </c>
      <c r="BE141" s="232">
        <f>IF(N141="základní",J141,0)</f>
        <v>0</v>
      </c>
      <c r="BF141" s="232">
        <f>IF(N141="snížená",J141,0)</f>
        <v>0</v>
      </c>
      <c r="BG141" s="232">
        <f>IF(N141="zákl. přenesená",J141,0)</f>
        <v>0</v>
      </c>
      <c r="BH141" s="232">
        <f>IF(N141="sníž. přenesená",J141,0)</f>
        <v>0</v>
      </c>
      <c r="BI141" s="232">
        <f>IF(N141="nulová",J141,0)</f>
        <v>0</v>
      </c>
      <c r="BJ141" s="17" t="s">
        <v>80</v>
      </c>
      <c r="BK141" s="232">
        <f>ROUND(I141*H141,2)</f>
        <v>0</v>
      </c>
      <c r="BL141" s="17" t="s">
        <v>162</v>
      </c>
      <c r="BM141" s="231" t="s">
        <v>804</v>
      </c>
    </row>
    <row r="142" s="11" customFormat="1" ht="22.8" customHeight="1">
      <c r="B142" s="204"/>
      <c r="C142" s="205"/>
      <c r="D142" s="206" t="s">
        <v>71</v>
      </c>
      <c r="E142" s="218" t="s">
        <v>162</v>
      </c>
      <c r="F142" s="218" t="s">
        <v>805</v>
      </c>
      <c r="G142" s="205"/>
      <c r="H142" s="205"/>
      <c r="I142" s="208"/>
      <c r="J142" s="219">
        <f>BK142</f>
        <v>0</v>
      </c>
      <c r="K142" s="205"/>
      <c r="L142" s="210"/>
      <c r="M142" s="211"/>
      <c r="N142" s="212"/>
      <c r="O142" s="212"/>
      <c r="P142" s="213">
        <f>SUM(P143:P164)</f>
        <v>0</v>
      </c>
      <c r="Q142" s="212"/>
      <c r="R142" s="213">
        <f>SUM(R143:R164)</f>
        <v>3.1292850899999998</v>
      </c>
      <c r="S142" s="212"/>
      <c r="T142" s="214">
        <f>SUM(T143:T164)</f>
        <v>0</v>
      </c>
      <c r="AR142" s="215" t="s">
        <v>80</v>
      </c>
      <c r="AT142" s="216" t="s">
        <v>71</v>
      </c>
      <c r="AU142" s="216" t="s">
        <v>80</v>
      </c>
      <c r="AY142" s="215" t="s">
        <v>153</v>
      </c>
      <c r="BK142" s="217">
        <f>SUM(BK143:BK164)</f>
        <v>0</v>
      </c>
    </row>
    <row r="143" s="1" customFormat="1" ht="32.4" customHeight="1">
      <c r="B143" s="38"/>
      <c r="C143" s="220" t="s">
        <v>282</v>
      </c>
      <c r="D143" s="220" t="s">
        <v>157</v>
      </c>
      <c r="E143" s="221" t="s">
        <v>806</v>
      </c>
      <c r="F143" s="222" t="s">
        <v>807</v>
      </c>
      <c r="G143" s="223" t="s">
        <v>193</v>
      </c>
      <c r="H143" s="224">
        <v>0.29999999999999999</v>
      </c>
      <c r="I143" s="225"/>
      <c r="J143" s="226">
        <f>ROUND(I143*H143,2)</f>
        <v>0</v>
      </c>
      <c r="K143" s="222" t="s">
        <v>161</v>
      </c>
      <c r="L143" s="43"/>
      <c r="M143" s="227" t="s">
        <v>19</v>
      </c>
      <c r="N143" s="228" t="s">
        <v>43</v>
      </c>
      <c r="O143" s="83"/>
      <c r="P143" s="229">
        <f>O143*H143</f>
        <v>0</v>
      </c>
      <c r="Q143" s="229">
        <v>1.98</v>
      </c>
      <c r="R143" s="229">
        <f>Q143*H143</f>
        <v>0.59399999999999997</v>
      </c>
      <c r="S143" s="229">
        <v>0</v>
      </c>
      <c r="T143" s="230">
        <f>S143*H143</f>
        <v>0</v>
      </c>
      <c r="AR143" s="231" t="s">
        <v>162</v>
      </c>
      <c r="AT143" s="231" t="s">
        <v>157</v>
      </c>
      <c r="AU143" s="231" t="s">
        <v>82</v>
      </c>
      <c r="AY143" s="17" t="s">
        <v>153</v>
      </c>
      <c r="BE143" s="232">
        <f>IF(N143="základní",J143,0)</f>
        <v>0</v>
      </c>
      <c r="BF143" s="232">
        <f>IF(N143="snížená",J143,0)</f>
        <v>0</v>
      </c>
      <c r="BG143" s="232">
        <f>IF(N143="zákl. přenesená",J143,0)</f>
        <v>0</v>
      </c>
      <c r="BH143" s="232">
        <f>IF(N143="sníž. přenesená",J143,0)</f>
        <v>0</v>
      </c>
      <c r="BI143" s="232">
        <f>IF(N143="nulová",J143,0)</f>
        <v>0</v>
      </c>
      <c r="BJ143" s="17" t="s">
        <v>80</v>
      </c>
      <c r="BK143" s="232">
        <f>ROUND(I143*H143,2)</f>
        <v>0</v>
      </c>
      <c r="BL143" s="17" t="s">
        <v>162</v>
      </c>
      <c r="BM143" s="231" t="s">
        <v>808</v>
      </c>
    </row>
    <row r="144" s="1" customFormat="1">
      <c r="B144" s="38"/>
      <c r="C144" s="39"/>
      <c r="D144" s="233" t="s">
        <v>164</v>
      </c>
      <c r="E144" s="39"/>
      <c r="F144" s="234" t="s">
        <v>809</v>
      </c>
      <c r="G144" s="39"/>
      <c r="H144" s="39"/>
      <c r="I144" s="146"/>
      <c r="J144" s="39"/>
      <c r="K144" s="39"/>
      <c r="L144" s="43"/>
      <c r="M144" s="235"/>
      <c r="N144" s="83"/>
      <c r="O144" s="83"/>
      <c r="P144" s="83"/>
      <c r="Q144" s="83"/>
      <c r="R144" s="83"/>
      <c r="S144" s="83"/>
      <c r="T144" s="84"/>
      <c r="AT144" s="17" t="s">
        <v>164</v>
      </c>
      <c r="AU144" s="17" t="s">
        <v>82</v>
      </c>
    </row>
    <row r="145" s="12" customFormat="1">
      <c r="B145" s="236"/>
      <c r="C145" s="237"/>
      <c r="D145" s="233" t="s">
        <v>166</v>
      </c>
      <c r="E145" s="238" t="s">
        <v>19</v>
      </c>
      <c r="F145" s="239" t="s">
        <v>810</v>
      </c>
      <c r="G145" s="237"/>
      <c r="H145" s="240">
        <v>0.29999999999999999</v>
      </c>
      <c r="I145" s="241"/>
      <c r="J145" s="237"/>
      <c r="K145" s="237"/>
      <c r="L145" s="242"/>
      <c r="M145" s="243"/>
      <c r="N145" s="244"/>
      <c r="O145" s="244"/>
      <c r="P145" s="244"/>
      <c r="Q145" s="244"/>
      <c r="R145" s="244"/>
      <c r="S145" s="244"/>
      <c r="T145" s="245"/>
      <c r="AT145" s="246" t="s">
        <v>166</v>
      </c>
      <c r="AU145" s="246" t="s">
        <v>82</v>
      </c>
      <c r="AV145" s="12" t="s">
        <v>82</v>
      </c>
      <c r="AW145" s="12" t="s">
        <v>33</v>
      </c>
      <c r="AX145" s="12" t="s">
        <v>72</v>
      </c>
      <c r="AY145" s="246" t="s">
        <v>153</v>
      </c>
    </row>
    <row r="146" s="1" customFormat="1" ht="32.4" customHeight="1">
      <c r="B146" s="38"/>
      <c r="C146" s="220" t="s">
        <v>7</v>
      </c>
      <c r="D146" s="220" t="s">
        <v>157</v>
      </c>
      <c r="E146" s="221" t="s">
        <v>811</v>
      </c>
      <c r="F146" s="222" t="s">
        <v>812</v>
      </c>
      <c r="G146" s="223" t="s">
        <v>193</v>
      </c>
      <c r="H146" s="224">
        <v>0.45000000000000001</v>
      </c>
      <c r="I146" s="225"/>
      <c r="J146" s="226">
        <f>ROUND(I146*H146,2)</f>
        <v>0</v>
      </c>
      <c r="K146" s="222" t="s">
        <v>161</v>
      </c>
      <c r="L146" s="43"/>
      <c r="M146" s="227" t="s">
        <v>19</v>
      </c>
      <c r="N146" s="228" t="s">
        <v>43</v>
      </c>
      <c r="O146" s="83"/>
      <c r="P146" s="229">
        <f>O146*H146</f>
        <v>0</v>
      </c>
      <c r="Q146" s="229">
        <v>2.2564199999999999</v>
      </c>
      <c r="R146" s="229">
        <f>Q146*H146</f>
        <v>1.0153889999999999</v>
      </c>
      <c r="S146" s="229">
        <v>0</v>
      </c>
      <c r="T146" s="230">
        <f>S146*H146</f>
        <v>0</v>
      </c>
      <c r="AR146" s="231" t="s">
        <v>162</v>
      </c>
      <c r="AT146" s="231" t="s">
        <v>157</v>
      </c>
      <c r="AU146" s="231" t="s">
        <v>82</v>
      </c>
      <c r="AY146" s="17" t="s">
        <v>153</v>
      </c>
      <c r="BE146" s="232">
        <f>IF(N146="základní",J146,0)</f>
        <v>0</v>
      </c>
      <c r="BF146" s="232">
        <f>IF(N146="snížená",J146,0)</f>
        <v>0</v>
      </c>
      <c r="BG146" s="232">
        <f>IF(N146="zákl. přenesená",J146,0)</f>
        <v>0</v>
      </c>
      <c r="BH146" s="232">
        <f>IF(N146="sníž. přenesená",J146,0)</f>
        <v>0</v>
      </c>
      <c r="BI146" s="232">
        <f>IF(N146="nulová",J146,0)</f>
        <v>0</v>
      </c>
      <c r="BJ146" s="17" t="s">
        <v>80</v>
      </c>
      <c r="BK146" s="232">
        <f>ROUND(I146*H146,2)</f>
        <v>0</v>
      </c>
      <c r="BL146" s="17" t="s">
        <v>162</v>
      </c>
      <c r="BM146" s="231" t="s">
        <v>813</v>
      </c>
    </row>
    <row r="147" s="12" customFormat="1">
      <c r="B147" s="236"/>
      <c r="C147" s="237"/>
      <c r="D147" s="233" t="s">
        <v>166</v>
      </c>
      <c r="E147" s="238" t="s">
        <v>19</v>
      </c>
      <c r="F147" s="239" t="s">
        <v>814</v>
      </c>
      <c r="G147" s="237"/>
      <c r="H147" s="240">
        <v>0.45000000000000001</v>
      </c>
      <c r="I147" s="241"/>
      <c r="J147" s="237"/>
      <c r="K147" s="237"/>
      <c r="L147" s="242"/>
      <c r="M147" s="243"/>
      <c r="N147" s="244"/>
      <c r="O147" s="244"/>
      <c r="P147" s="244"/>
      <c r="Q147" s="244"/>
      <c r="R147" s="244"/>
      <c r="S147" s="244"/>
      <c r="T147" s="245"/>
      <c r="AT147" s="246" t="s">
        <v>166</v>
      </c>
      <c r="AU147" s="246" t="s">
        <v>82</v>
      </c>
      <c r="AV147" s="12" t="s">
        <v>82</v>
      </c>
      <c r="AW147" s="12" t="s">
        <v>33</v>
      </c>
      <c r="AX147" s="12" t="s">
        <v>72</v>
      </c>
      <c r="AY147" s="246" t="s">
        <v>153</v>
      </c>
    </row>
    <row r="148" s="1" customFormat="1" ht="32.4" customHeight="1">
      <c r="B148" s="38"/>
      <c r="C148" s="220" t="s">
        <v>291</v>
      </c>
      <c r="D148" s="220" t="s">
        <v>157</v>
      </c>
      <c r="E148" s="221" t="s">
        <v>815</v>
      </c>
      <c r="F148" s="222" t="s">
        <v>816</v>
      </c>
      <c r="G148" s="223" t="s">
        <v>220</v>
      </c>
      <c r="H148" s="224">
        <v>0.017000000000000001</v>
      </c>
      <c r="I148" s="225"/>
      <c r="J148" s="226">
        <f>ROUND(I148*H148,2)</f>
        <v>0</v>
      </c>
      <c r="K148" s="222" t="s">
        <v>161</v>
      </c>
      <c r="L148" s="43"/>
      <c r="M148" s="227" t="s">
        <v>19</v>
      </c>
      <c r="N148" s="228" t="s">
        <v>43</v>
      </c>
      <c r="O148" s="83"/>
      <c r="P148" s="229">
        <f>O148*H148</f>
        <v>0</v>
      </c>
      <c r="Q148" s="229">
        <v>1.06277</v>
      </c>
      <c r="R148" s="229">
        <f>Q148*H148</f>
        <v>0.018067090000000001</v>
      </c>
      <c r="S148" s="229">
        <v>0</v>
      </c>
      <c r="T148" s="230">
        <f>S148*H148</f>
        <v>0</v>
      </c>
      <c r="AR148" s="231" t="s">
        <v>162</v>
      </c>
      <c r="AT148" s="231" t="s">
        <v>157</v>
      </c>
      <c r="AU148" s="231" t="s">
        <v>82</v>
      </c>
      <c r="AY148" s="17" t="s">
        <v>153</v>
      </c>
      <c r="BE148" s="232">
        <f>IF(N148="základní",J148,0)</f>
        <v>0</v>
      </c>
      <c r="BF148" s="232">
        <f>IF(N148="snížená",J148,0)</f>
        <v>0</v>
      </c>
      <c r="BG148" s="232">
        <f>IF(N148="zákl. přenesená",J148,0)</f>
        <v>0</v>
      </c>
      <c r="BH148" s="232">
        <f>IF(N148="sníž. přenesená",J148,0)</f>
        <v>0</v>
      </c>
      <c r="BI148" s="232">
        <f>IF(N148="nulová",J148,0)</f>
        <v>0</v>
      </c>
      <c r="BJ148" s="17" t="s">
        <v>80</v>
      </c>
      <c r="BK148" s="232">
        <f>ROUND(I148*H148,2)</f>
        <v>0</v>
      </c>
      <c r="BL148" s="17" t="s">
        <v>162</v>
      </c>
      <c r="BM148" s="231" t="s">
        <v>817</v>
      </c>
    </row>
    <row r="149" s="12" customFormat="1">
      <c r="B149" s="236"/>
      <c r="C149" s="237"/>
      <c r="D149" s="233" t="s">
        <v>166</v>
      </c>
      <c r="E149" s="238" t="s">
        <v>19</v>
      </c>
      <c r="F149" s="239" t="s">
        <v>818</v>
      </c>
      <c r="G149" s="237"/>
      <c r="H149" s="240">
        <v>0.017000000000000001</v>
      </c>
      <c r="I149" s="241"/>
      <c r="J149" s="237"/>
      <c r="K149" s="237"/>
      <c r="L149" s="242"/>
      <c r="M149" s="243"/>
      <c r="N149" s="244"/>
      <c r="O149" s="244"/>
      <c r="P149" s="244"/>
      <c r="Q149" s="244"/>
      <c r="R149" s="244"/>
      <c r="S149" s="244"/>
      <c r="T149" s="245"/>
      <c r="AT149" s="246" t="s">
        <v>166</v>
      </c>
      <c r="AU149" s="246" t="s">
        <v>82</v>
      </c>
      <c r="AV149" s="12" t="s">
        <v>82</v>
      </c>
      <c r="AW149" s="12" t="s">
        <v>33</v>
      </c>
      <c r="AX149" s="12" t="s">
        <v>72</v>
      </c>
      <c r="AY149" s="246" t="s">
        <v>153</v>
      </c>
    </row>
    <row r="150" s="1" customFormat="1" ht="32.4" customHeight="1">
      <c r="B150" s="38"/>
      <c r="C150" s="220" t="s">
        <v>295</v>
      </c>
      <c r="D150" s="220" t="s">
        <v>157</v>
      </c>
      <c r="E150" s="221" t="s">
        <v>819</v>
      </c>
      <c r="F150" s="222" t="s">
        <v>820</v>
      </c>
      <c r="G150" s="223" t="s">
        <v>160</v>
      </c>
      <c r="H150" s="224">
        <v>1.05</v>
      </c>
      <c r="I150" s="225"/>
      <c r="J150" s="226">
        <f>ROUND(I150*H150,2)</f>
        <v>0</v>
      </c>
      <c r="K150" s="222" t="s">
        <v>161</v>
      </c>
      <c r="L150" s="43"/>
      <c r="M150" s="227" t="s">
        <v>19</v>
      </c>
      <c r="N150" s="228" t="s">
        <v>43</v>
      </c>
      <c r="O150" s="83"/>
      <c r="P150" s="229">
        <f>O150*H150</f>
        <v>0</v>
      </c>
      <c r="Q150" s="229">
        <v>0.01282</v>
      </c>
      <c r="R150" s="229">
        <f>Q150*H150</f>
        <v>0.013461000000000001</v>
      </c>
      <c r="S150" s="229">
        <v>0</v>
      </c>
      <c r="T150" s="230">
        <f>S150*H150</f>
        <v>0</v>
      </c>
      <c r="AR150" s="231" t="s">
        <v>162</v>
      </c>
      <c r="AT150" s="231" t="s">
        <v>157</v>
      </c>
      <c r="AU150" s="231" t="s">
        <v>82</v>
      </c>
      <c r="AY150" s="17" t="s">
        <v>153</v>
      </c>
      <c r="BE150" s="232">
        <f>IF(N150="základní",J150,0)</f>
        <v>0</v>
      </c>
      <c r="BF150" s="232">
        <f>IF(N150="snížená",J150,0)</f>
        <v>0</v>
      </c>
      <c r="BG150" s="232">
        <f>IF(N150="zákl. přenesená",J150,0)</f>
        <v>0</v>
      </c>
      <c r="BH150" s="232">
        <f>IF(N150="sníž. přenesená",J150,0)</f>
        <v>0</v>
      </c>
      <c r="BI150" s="232">
        <f>IF(N150="nulová",J150,0)</f>
        <v>0</v>
      </c>
      <c r="BJ150" s="17" t="s">
        <v>80</v>
      </c>
      <c r="BK150" s="232">
        <f>ROUND(I150*H150,2)</f>
        <v>0</v>
      </c>
      <c r="BL150" s="17" t="s">
        <v>162</v>
      </c>
      <c r="BM150" s="231" t="s">
        <v>821</v>
      </c>
    </row>
    <row r="151" s="12" customFormat="1">
      <c r="B151" s="236"/>
      <c r="C151" s="237"/>
      <c r="D151" s="233" t="s">
        <v>166</v>
      </c>
      <c r="E151" s="238" t="s">
        <v>19</v>
      </c>
      <c r="F151" s="239" t="s">
        <v>822</v>
      </c>
      <c r="G151" s="237"/>
      <c r="H151" s="240">
        <v>1.05</v>
      </c>
      <c r="I151" s="241"/>
      <c r="J151" s="237"/>
      <c r="K151" s="237"/>
      <c r="L151" s="242"/>
      <c r="M151" s="243"/>
      <c r="N151" s="244"/>
      <c r="O151" s="244"/>
      <c r="P151" s="244"/>
      <c r="Q151" s="244"/>
      <c r="R151" s="244"/>
      <c r="S151" s="244"/>
      <c r="T151" s="245"/>
      <c r="AT151" s="246" t="s">
        <v>166</v>
      </c>
      <c r="AU151" s="246" t="s">
        <v>82</v>
      </c>
      <c r="AV151" s="12" t="s">
        <v>82</v>
      </c>
      <c r="AW151" s="12" t="s">
        <v>33</v>
      </c>
      <c r="AX151" s="12" t="s">
        <v>72</v>
      </c>
      <c r="AY151" s="246" t="s">
        <v>153</v>
      </c>
    </row>
    <row r="152" s="1" customFormat="1" ht="32.4" customHeight="1">
      <c r="B152" s="38"/>
      <c r="C152" s="220" t="s">
        <v>301</v>
      </c>
      <c r="D152" s="220" t="s">
        <v>157</v>
      </c>
      <c r="E152" s="221" t="s">
        <v>823</v>
      </c>
      <c r="F152" s="222" t="s">
        <v>824</v>
      </c>
      <c r="G152" s="223" t="s">
        <v>160</v>
      </c>
      <c r="H152" s="224">
        <v>1.05</v>
      </c>
      <c r="I152" s="225"/>
      <c r="J152" s="226">
        <f>ROUND(I152*H152,2)</f>
        <v>0</v>
      </c>
      <c r="K152" s="222" t="s">
        <v>161</v>
      </c>
      <c r="L152" s="43"/>
      <c r="M152" s="227" t="s">
        <v>19</v>
      </c>
      <c r="N152" s="228" t="s">
        <v>43</v>
      </c>
      <c r="O152" s="83"/>
      <c r="P152" s="229">
        <f>O152*H152</f>
        <v>0</v>
      </c>
      <c r="Q152" s="229">
        <v>0</v>
      </c>
      <c r="R152" s="229">
        <f>Q152*H152</f>
        <v>0</v>
      </c>
      <c r="S152" s="229">
        <v>0</v>
      </c>
      <c r="T152" s="230">
        <f>S152*H152</f>
        <v>0</v>
      </c>
      <c r="AR152" s="231" t="s">
        <v>162</v>
      </c>
      <c r="AT152" s="231" t="s">
        <v>157</v>
      </c>
      <c r="AU152" s="231" t="s">
        <v>82</v>
      </c>
      <c r="AY152" s="17" t="s">
        <v>153</v>
      </c>
      <c r="BE152" s="232">
        <f>IF(N152="základní",J152,0)</f>
        <v>0</v>
      </c>
      <c r="BF152" s="232">
        <f>IF(N152="snížená",J152,0)</f>
        <v>0</v>
      </c>
      <c r="BG152" s="232">
        <f>IF(N152="zákl. přenesená",J152,0)</f>
        <v>0</v>
      </c>
      <c r="BH152" s="232">
        <f>IF(N152="sníž. přenesená",J152,0)</f>
        <v>0</v>
      </c>
      <c r="BI152" s="232">
        <f>IF(N152="nulová",J152,0)</f>
        <v>0</v>
      </c>
      <c r="BJ152" s="17" t="s">
        <v>80</v>
      </c>
      <c r="BK152" s="232">
        <f>ROUND(I152*H152,2)</f>
        <v>0</v>
      </c>
      <c r="BL152" s="17" t="s">
        <v>162</v>
      </c>
      <c r="BM152" s="231" t="s">
        <v>825</v>
      </c>
    </row>
    <row r="153" s="1" customFormat="1" ht="43.2" customHeight="1">
      <c r="B153" s="38"/>
      <c r="C153" s="220" t="s">
        <v>306</v>
      </c>
      <c r="D153" s="220" t="s">
        <v>157</v>
      </c>
      <c r="E153" s="221" t="s">
        <v>826</v>
      </c>
      <c r="F153" s="222" t="s">
        <v>827</v>
      </c>
      <c r="G153" s="223" t="s">
        <v>180</v>
      </c>
      <c r="H153" s="224">
        <v>8</v>
      </c>
      <c r="I153" s="225"/>
      <c r="J153" s="226">
        <f>ROUND(I153*H153,2)</f>
        <v>0</v>
      </c>
      <c r="K153" s="222" t="s">
        <v>161</v>
      </c>
      <c r="L153" s="43"/>
      <c r="M153" s="227" t="s">
        <v>19</v>
      </c>
      <c r="N153" s="228" t="s">
        <v>43</v>
      </c>
      <c r="O153" s="83"/>
      <c r="P153" s="229">
        <f>O153*H153</f>
        <v>0</v>
      </c>
      <c r="Q153" s="229">
        <v>0.1016</v>
      </c>
      <c r="R153" s="229">
        <f>Q153*H153</f>
        <v>0.81279999999999997</v>
      </c>
      <c r="S153" s="229">
        <v>0</v>
      </c>
      <c r="T153" s="230">
        <f>S153*H153</f>
        <v>0</v>
      </c>
      <c r="AR153" s="231" t="s">
        <v>162</v>
      </c>
      <c r="AT153" s="231" t="s">
        <v>157</v>
      </c>
      <c r="AU153" s="231" t="s">
        <v>82</v>
      </c>
      <c r="AY153" s="17" t="s">
        <v>153</v>
      </c>
      <c r="BE153" s="232">
        <f>IF(N153="základní",J153,0)</f>
        <v>0</v>
      </c>
      <c r="BF153" s="232">
        <f>IF(N153="snížená",J153,0)</f>
        <v>0</v>
      </c>
      <c r="BG153" s="232">
        <f>IF(N153="zákl. přenesená",J153,0)</f>
        <v>0</v>
      </c>
      <c r="BH153" s="232">
        <f>IF(N153="sníž. přenesená",J153,0)</f>
        <v>0</v>
      </c>
      <c r="BI153" s="232">
        <f>IF(N153="nulová",J153,0)</f>
        <v>0</v>
      </c>
      <c r="BJ153" s="17" t="s">
        <v>80</v>
      </c>
      <c r="BK153" s="232">
        <f>ROUND(I153*H153,2)</f>
        <v>0</v>
      </c>
      <c r="BL153" s="17" t="s">
        <v>162</v>
      </c>
      <c r="BM153" s="231" t="s">
        <v>828</v>
      </c>
    </row>
    <row r="154" s="12" customFormat="1">
      <c r="B154" s="236"/>
      <c r="C154" s="237"/>
      <c r="D154" s="233" t="s">
        <v>166</v>
      </c>
      <c r="E154" s="238" t="s">
        <v>19</v>
      </c>
      <c r="F154" s="239" t="s">
        <v>829</v>
      </c>
      <c r="G154" s="237"/>
      <c r="H154" s="240">
        <v>8</v>
      </c>
      <c r="I154" s="241"/>
      <c r="J154" s="237"/>
      <c r="K154" s="237"/>
      <c r="L154" s="242"/>
      <c r="M154" s="243"/>
      <c r="N154" s="244"/>
      <c r="O154" s="244"/>
      <c r="P154" s="244"/>
      <c r="Q154" s="244"/>
      <c r="R154" s="244"/>
      <c r="S154" s="244"/>
      <c r="T154" s="245"/>
      <c r="AT154" s="246" t="s">
        <v>166</v>
      </c>
      <c r="AU154" s="246" t="s">
        <v>82</v>
      </c>
      <c r="AV154" s="12" t="s">
        <v>82</v>
      </c>
      <c r="AW154" s="12" t="s">
        <v>33</v>
      </c>
      <c r="AX154" s="12" t="s">
        <v>72</v>
      </c>
      <c r="AY154" s="246" t="s">
        <v>153</v>
      </c>
    </row>
    <row r="155" s="1" customFormat="1" ht="32.4" customHeight="1">
      <c r="B155" s="38"/>
      <c r="C155" s="220" t="s">
        <v>315</v>
      </c>
      <c r="D155" s="220" t="s">
        <v>157</v>
      </c>
      <c r="E155" s="221" t="s">
        <v>830</v>
      </c>
      <c r="F155" s="222" t="s">
        <v>831</v>
      </c>
      <c r="G155" s="223" t="s">
        <v>160</v>
      </c>
      <c r="H155" s="224">
        <v>1.6000000000000001</v>
      </c>
      <c r="I155" s="225"/>
      <c r="J155" s="226">
        <f>ROUND(I155*H155,2)</f>
        <v>0</v>
      </c>
      <c r="K155" s="222" t="s">
        <v>161</v>
      </c>
      <c r="L155" s="43"/>
      <c r="M155" s="227" t="s">
        <v>19</v>
      </c>
      <c r="N155" s="228" t="s">
        <v>43</v>
      </c>
      <c r="O155" s="83"/>
      <c r="P155" s="229">
        <f>O155*H155</f>
        <v>0</v>
      </c>
      <c r="Q155" s="229">
        <v>0.0065799999999999999</v>
      </c>
      <c r="R155" s="229">
        <f>Q155*H155</f>
        <v>0.010528000000000001</v>
      </c>
      <c r="S155" s="229">
        <v>0</v>
      </c>
      <c r="T155" s="230">
        <f>S155*H155</f>
        <v>0</v>
      </c>
      <c r="AR155" s="231" t="s">
        <v>162</v>
      </c>
      <c r="AT155" s="231" t="s">
        <v>157</v>
      </c>
      <c r="AU155" s="231" t="s">
        <v>82</v>
      </c>
      <c r="AY155" s="17" t="s">
        <v>153</v>
      </c>
      <c r="BE155" s="232">
        <f>IF(N155="základní",J155,0)</f>
        <v>0</v>
      </c>
      <c r="BF155" s="232">
        <f>IF(N155="snížená",J155,0)</f>
        <v>0</v>
      </c>
      <c r="BG155" s="232">
        <f>IF(N155="zákl. přenesená",J155,0)</f>
        <v>0</v>
      </c>
      <c r="BH155" s="232">
        <f>IF(N155="sníž. přenesená",J155,0)</f>
        <v>0</v>
      </c>
      <c r="BI155" s="232">
        <f>IF(N155="nulová",J155,0)</f>
        <v>0</v>
      </c>
      <c r="BJ155" s="17" t="s">
        <v>80</v>
      </c>
      <c r="BK155" s="232">
        <f>ROUND(I155*H155,2)</f>
        <v>0</v>
      </c>
      <c r="BL155" s="17" t="s">
        <v>162</v>
      </c>
      <c r="BM155" s="231" t="s">
        <v>832</v>
      </c>
    </row>
    <row r="156" s="1" customFormat="1">
      <c r="B156" s="38"/>
      <c r="C156" s="39"/>
      <c r="D156" s="233" t="s">
        <v>164</v>
      </c>
      <c r="E156" s="39"/>
      <c r="F156" s="234" t="s">
        <v>833</v>
      </c>
      <c r="G156" s="39"/>
      <c r="H156" s="39"/>
      <c r="I156" s="146"/>
      <c r="J156" s="39"/>
      <c r="K156" s="39"/>
      <c r="L156" s="43"/>
      <c r="M156" s="235"/>
      <c r="N156" s="83"/>
      <c r="O156" s="83"/>
      <c r="P156" s="83"/>
      <c r="Q156" s="83"/>
      <c r="R156" s="83"/>
      <c r="S156" s="83"/>
      <c r="T156" s="84"/>
      <c r="AT156" s="17" t="s">
        <v>164</v>
      </c>
      <c r="AU156" s="17" t="s">
        <v>82</v>
      </c>
    </row>
    <row r="157" s="12" customFormat="1">
      <c r="B157" s="236"/>
      <c r="C157" s="237"/>
      <c r="D157" s="233" t="s">
        <v>166</v>
      </c>
      <c r="E157" s="238" t="s">
        <v>19</v>
      </c>
      <c r="F157" s="239" t="s">
        <v>834</v>
      </c>
      <c r="G157" s="237"/>
      <c r="H157" s="240">
        <v>1.6000000000000001</v>
      </c>
      <c r="I157" s="241"/>
      <c r="J157" s="237"/>
      <c r="K157" s="237"/>
      <c r="L157" s="242"/>
      <c r="M157" s="243"/>
      <c r="N157" s="244"/>
      <c r="O157" s="244"/>
      <c r="P157" s="244"/>
      <c r="Q157" s="244"/>
      <c r="R157" s="244"/>
      <c r="S157" s="244"/>
      <c r="T157" s="245"/>
      <c r="AT157" s="246" t="s">
        <v>166</v>
      </c>
      <c r="AU157" s="246" t="s">
        <v>82</v>
      </c>
      <c r="AV157" s="12" t="s">
        <v>82</v>
      </c>
      <c r="AW157" s="12" t="s">
        <v>33</v>
      </c>
      <c r="AX157" s="12" t="s">
        <v>72</v>
      </c>
      <c r="AY157" s="246" t="s">
        <v>153</v>
      </c>
    </row>
    <row r="158" s="1" customFormat="1" ht="32.4" customHeight="1">
      <c r="B158" s="38"/>
      <c r="C158" s="220" t="s">
        <v>319</v>
      </c>
      <c r="D158" s="220" t="s">
        <v>157</v>
      </c>
      <c r="E158" s="221" t="s">
        <v>835</v>
      </c>
      <c r="F158" s="222" t="s">
        <v>836</v>
      </c>
      <c r="G158" s="223" t="s">
        <v>160</v>
      </c>
      <c r="H158" s="224">
        <v>1.6000000000000001</v>
      </c>
      <c r="I158" s="225"/>
      <c r="J158" s="226">
        <f>ROUND(I158*H158,2)</f>
        <v>0</v>
      </c>
      <c r="K158" s="222" t="s">
        <v>161</v>
      </c>
      <c r="L158" s="43"/>
      <c r="M158" s="227" t="s">
        <v>19</v>
      </c>
      <c r="N158" s="228" t="s">
        <v>43</v>
      </c>
      <c r="O158" s="83"/>
      <c r="P158" s="229">
        <f>O158*H158</f>
        <v>0</v>
      </c>
      <c r="Q158" s="229">
        <v>0</v>
      </c>
      <c r="R158" s="229">
        <f>Q158*H158</f>
        <v>0</v>
      </c>
      <c r="S158" s="229">
        <v>0</v>
      </c>
      <c r="T158" s="230">
        <f>S158*H158</f>
        <v>0</v>
      </c>
      <c r="AR158" s="231" t="s">
        <v>162</v>
      </c>
      <c r="AT158" s="231" t="s">
        <v>157</v>
      </c>
      <c r="AU158" s="231" t="s">
        <v>82</v>
      </c>
      <c r="AY158" s="17" t="s">
        <v>153</v>
      </c>
      <c r="BE158" s="232">
        <f>IF(N158="základní",J158,0)</f>
        <v>0</v>
      </c>
      <c r="BF158" s="232">
        <f>IF(N158="snížená",J158,0)</f>
        <v>0</v>
      </c>
      <c r="BG158" s="232">
        <f>IF(N158="zákl. přenesená",J158,0)</f>
        <v>0</v>
      </c>
      <c r="BH158" s="232">
        <f>IF(N158="sníž. přenesená",J158,0)</f>
        <v>0</v>
      </c>
      <c r="BI158" s="232">
        <f>IF(N158="nulová",J158,0)</f>
        <v>0</v>
      </c>
      <c r="BJ158" s="17" t="s">
        <v>80</v>
      </c>
      <c r="BK158" s="232">
        <f>ROUND(I158*H158,2)</f>
        <v>0</v>
      </c>
      <c r="BL158" s="17" t="s">
        <v>162</v>
      </c>
      <c r="BM158" s="231" t="s">
        <v>837</v>
      </c>
    </row>
    <row r="159" s="1" customFormat="1">
      <c r="B159" s="38"/>
      <c r="C159" s="39"/>
      <c r="D159" s="233" t="s">
        <v>164</v>
      </c>
      <c r="E159" s="39"/>
      <c r="F159" s="234" t="s">
        <v>833</v>
      </c>
      <c r="G159" s="39"/>
      <c r="H159" s="39"/>
      <c r="I159" s="146"/>
      <c r="J159" s="39"/>
      <c r="K159" s="39"/>
      <c r="L159" s="43"/>
      <c r="M159" s="235"/>
      <c r="N159" s="83"/>
      <c r="O159" s="83"/>
      <c r="P159" s="83"/>
      <c r="Q159" s="83"/>
      <c r="R159" s="83"/>
      <c r="S159" s="83"/>
      <c r="T159" s="84"/>
      <c r="AT159" s="17" t="s">
        <v>164</v>
      </c>
      <c r="AU159" s="17" t="s">
        <v>82</v>
      </c>
    </row>
    <row r="160" s="1" customFormat="1" ht="54" customHeight="1">
      <c r="B160" s="38"/>
      <c r="C160" s="220" t="s">
        <v>328</v>
      </c>
      <c r="D160" s="220" t="s">
        <v>157</v>
      </c>
      <c r="E160" s="221" t="s">
        <v>838</v>
      </c>
      <c r="F160" s="222" t="s">
        <v>839</v>
      </c>
      <c r="G160" s="223" t="s">
        <v>180</v>
      </c>
      <c r="H160" s="224">
        <v>8</v>
      </c>
      <c r="I160" s="225"/>
      <c r="J160" s="226">
        <f>ROUND(I160*H160,2)</f>
        <v>0</v>
      </c>
      <c r="K160" s="222" t="s">
        <v>161</v>
      </c>
      <c r="L160" s="43"/>
      <c r="M160" s="227" t="s">
        <v>19</v>
      </c>
      <c r="N160" s="228" t="s">
        <v>43</v>
      </c>
      <c r="O160" s="83"/>
      <c r="P160" s="229">
        <f>O160*H160</f>
        <v>0</v>
      </c>
      <c r="Q160" s="229">
        <v>0.03465</v>
      </c>
      <c r="R160" s="229">
        <f>Q160*H160</f>
        <v>0.2772</v>
      </c>
      <c r="S160" s="229">
        <v>0</v>
      </c>
      <c r="T160" s="230">
        <f>S160*H160</f>
        <v>0</v>
      </c>
      <c r="AR160" s="231" t="s">
        <v>162</v>
      </c>
      <c r="AT160" s="231" t="s">
        <v>157</v>
      </c>
      <c r="AU160" s="231" t="s">
        <v>82</v>
      </c>
      <c r="AY160" s="17" t="s">
        <v>153</v>
      </c>
      <c r="BE160" s="232">
        <f>IF(N160="základní",J160,0)</f>
        <v>0</v>
      </c>
      <c r="BF160" s="232">
        <f>IF(N160="snížená",J160,0)</f>
        <v>0</v>
      </c>
      <c r="BG160" s="232">
        <f>IF(N160="zákl. přenesená",J160,0)</f>
        <v>0</v>
      </c>
      <c r="BH160" s="232">
        <f>IF(N160="sníž. přenesená",J160,0)</f>
        <v>0</v>
      </c>
      <c r="BI160" s="232">
        <f>IF(N160="nulová",J160,0)</f>
        <v>0</v>
      </c>
      <c r="BJ160" s="17" t="s">
        <v>80</v>
      </c>
      <c r="BK160" s="232">
        <f>ROUND(I160*H160,2)</f>
        <v>0</v>
      </c>
      <c r="BL160" s="17" t="s">
        <v>162</v>
      </c>
      <c r="BM160" s="231" t="s">
        <v>840</v>
      </c>
    </row>
    <row r="161" s="1" customFormat="1">
      <c r="B161" s="38"/>
      <c r="C161" s="39"/>
      <c r="D161" s="233" t="s">
        <v>164</v>
      </c>
      <c r="E161" s="39"/>
      <c r="F161" s="234" t="s">
        <v>841</v>
      </c>
      <c r="G161" s="39"/>
      <c r="H161" s="39"/>
      <c r="I161" s="146"/>
      <c r="J161" s="39"/>
      <c r="K161" s="39"/>
      <c r="L161" s="43"/>
      <c r="M161" s="235"/>
      <c r="N161" s="83"/>
      <c r="O161" s="83"/>
      <c r="P161" s="83"/>
      <c r="Q161" s="83"/>
      <c r="R161" s="83"/>
      <c r="S161" s="83"/>
      <c r="T161" s="84"/>
      <c r="AT161" s="17" t="s">
        <v>164</v>
      </c>
      <c r="AU161" s="17" t="s">
        <v>82</v>
      </c>
    </row>
    <row r="162" s="12" customFormat="1">
      <c r="B162" s="236"/>
      <c r="C162" s="237"/>
      <c r="D162" s="233" t="s">
        <v>166</v>
      </c>
      <c r="E162" s="238" t="s">
        <v>19</v>
      </c>
      <c r="F162" s="239" t="s">
        <v>829</v>
      </c>
      <c r="G162" s="237"/>
      <c r="H162" s="240">
        <v>8</v>
      </c>
      <c r="I162" s="241"/>
      <c r="J162" s="237"/>
      <c r="K162" s="237"/>
      <c r="L162" s="242"/>
      <c r="M162" s="243"/>
      <c r="N162" s="244"/>
      <c r="O162" s="244"/>
      <c r="P162" s="244"/>
      <c r="Q162" s="244"/>
      <c r="R162" s="244"/>
      <c r="S162" s="244"/>
      <c r="T162" s="245"/>
      <c r="AT162" s="246" t="s">
        <v>166</v>
      </c>
      <c r="AU162" s="246" t="s">
        <v>82</v>
      </c>
      <c r="AV162" s="12" t="s">
        <v>82</v>
      </c>
      <c r="AW162" s="12" t="s">
        <v>33</v>
      </c>
      <c r="AX162" s="12" t="s">
        <v>72</v>
      </c>
      <c r="AY162" s="246" t="s">
        <v>153</v>
      </c>
    </row>
    <row r="163" s="1" customFormat="1" ht="32.4" customHeight="1">
      <c r="B163" s="38"/>
      <c r="C163" s="272" t="s">
        <v>335</v>
      </c>
      <c r="D163" s="272" t="s">
        <v>433</v>
      </c>
      <c r="E163" s="273" t="s">
        <v>842</v>
      </c>
      <c r="F163" s="274" t="s">
        <v>843</v>
      </c>
      <c r="G163" s="275" t="s">
        <v>180</v>
      </c>
      <c r="H163" s="276">
        <v>8.0800000000000001</v>
      </c>
      <c r="I163" s="277"/>
      <c r="J163" s="278">
        <f>ROUND(I163*H163,2)</f>
        <v>0</v>
      </c>
      <c r="K163" s="274" t="s">
        <v>161</v>
      </c>
      <c r="L163" s="279"/>
      <c r="M163" s="280" t="s">
        <v>19</v>
      </c>
      <c r="N163" s="281" t="s">
        <v>43</v>
      </c>
      <c r="O163" s="83"/>
      <c r="P163" s="229">
        <f>O163*H163</f>
        <v>0</v>
      </c>
      <c r="Q163" s="229">
        <v>0.048000000000000001</v>
      </c>
      <c r="R163" s="229">
        <f>Q163*H163</f>
        <v>0.38784000000000002</v>
      </c>
      <c r="S163" s="229">
        <v>0</v>
      </c>
      <c r="T163" s="230">
        <f>S163*H163</f>
        <v>0</v>
      </c>
      <c r="AR163" s="231" t="s">
        <v>207</v>
      </c>
      <c r="AT163" s="231" t="s">
        <v>433</v>
      </c>
      <c r="AU163" s="231" t="s">
        <v>82</v>
      </c>
      <c r="AY163" s="17" t="s">
        <v>153</v>
      </c>
      <c r="BE163" s="232">
        <f>IF(N163="základní",J163,0)</f>
        <v>0</v>
      </c>
      <c r="BF163" s="232">
        <f>IF(N163="snížená",J163,0)</f>
        <v>0</v>
      </c>
      <c r="BG163" s="232">
        <f>IF(N163="zákl. přenesená",J163,0)</f>
        <v>0</v>
      </c>
      <c r="BH163" s="232">
        <f>IF(N163="sníž. přenesená",J163,0)</f>
        <v>0</v>
      </c>
      <c r="BI163" s="232">
        <f>IF(N163="nulová",J163,0)</f>
        <v>0</v>
      </c>
      <c r="BJ163" s="17" t="s">
        <v>80</v>
      </c>
      <c r="BK163" s="232">
        <f>ROUND(I163*H163,2)</f>
        <v>0</v>
      </c>
      <c r="BL163" s="17" t="s">
        <v>162</v>
      </c>
      <c r="BM163" s="231" t="s">
        <v>844</v>
      </c>
    </row>
    <row r="164" s="12" customFormat="1">
      <c r="B164" s="236"/>
      <c r="C164" s="237"/>
      <c r="D164" s="233" t="s">
        <v>166</v>
      </c>
      <c r="E164" s="238" t="s">
        <v>19</v>
      </c>
      <c r="F164" s="239" t="s">
        <v>845</v>
      </c>
      <c r="G164" s="237"/>
      <c r="H164" s="240">
        <v>8.0800000000000001</v>
      </c>
      <c r="I164" s="241"/>
      <c r="J164" s="237"/>
      <c r="K164" s="237"/>
      <c r="L164" s="242"/>
      <c r="M164" s="243"/>
      <c r="N164" s="244"/>
      <c r="O164" s="244"/>
      <c r="P164" s="244"/>
      <c r="Q164" s="244"/>
      <c r="R164" s="244"/>
      <c r="S164" s="244"/>
      <c r="T164" s="245"/>
      <c r="AT164" s="246" t="s">
        <v>166</v>
      </c>
      <c r="AU164" s="246" t="s">
        <v>82</v>
      </c>
      <c r="AV164" s="12" t="s">
        <v>82</v>
      </c>
      <c r="AW164" s="12" t="s">
        <v>33</v>
      </c>
      <c r="AX164" s="12" t="s">
        <v>72</v>
      </c>
      <c r="AY164" s="246" t="s">
        <v>153</v>
      </c>
    </row>
    <row r="165" s="11" customFormat="1" ht="22.8" customHeight="1">
      <c r="B165" s="204"/>
      <c r="C165" s="205"/>
      <c r="D165" s="206" t="s">
        <v>71</v>
      </c>
      <c r="E165" s="218" t="s">
        <v>190</v>
      </c>
      <c r="F165" s="218" t="s">
        <v>711</v>
      </c>
      <c r="G165" s="205"/>
      <c r="H165" s="205"/>
      <c r="I165" s="208"/>
      <c r="J165" s="219">
        <f>BK165</f>
        <v>0</v>
      </c>
      <c r="K165" s="205"/>
      <c r="L165" s="210"/>
      <c r="M165" s="211"/>
      <c r="N165" s="212"/>
      <c r="O165" s="212"/>
      <c r="P165" s="213">
        <f>SUM(P166:P171)</f>
        <v>0</v>
      </c>
      <c r="Q165" s="212"/>
      <c r="R165" s="213">
        <f>SUM(R166:R171)</f>
        <v>94.971800000000002</v>
      </c>
      <c r="S165" s="212"/>
      <c r="T165" s="214">
        <f>SUM(T166:T171)</f>
        <v>0</v>
      </c>
      <c r="AR165" s="215" t="s">
        <v>80</v>
      </c>
      <c r="AT165" s="216" t="s">
        <v>71</v>
      </c>
      <c r="AU165" s="216" t="s">
        <v>80</v>
      </c>
      <c r="AY165" s="215" t="s">
        <v>153</v>
      </c>
      <c r="BK165" s="217">
        <f>SUM(BK166:BK171)</f>
        <v>0</v>
      </c>
    </row>
    <row r="166" s="1" customFormat="1" ht="21.6" customHeight="1">
      <c r="B166" s="38"/>
      <c r="C166" s="220" t="s">
        <v>399</v>
      </c>
      <c r="D166" s="220" t="s">
        <v>157</v>
      </c>
      <c r="E166" s="221" t="s">
        <v>846</v>
      </c>
      <c r="F166" s="222" t="s">
        <v>847</v>
      </c>
      <c r="G166" s="223" t="s">
        <v>160</v>
      </c>
      <c r="H166" s="224">
        <v>220</v>
      </c>
      <c r="I166" s="225"/>
      <c r="J166" s="226">
        <f>ROUND(I166*H166,2)</f>
        <v>0</v>
      </c>
      <c r="K166" s="222" t="s">
        <v>161</v>
      </c>
      <c r="L166" s="43"/>
      <c r="M166" s="227" t="s">
        <v>19</v>
      </c>
      <c r="N166" s="228" t="s">
        <v>43</v>
      </c>
      <c r="O166" s="83"/>
      <c r="P166" s="229">
        <f>O166*H166</f>
        <v>0</v>
      </c>
      <c r="Q166" s="229">
        <v>0</v>
      </c>
      <c r="R166" s="229">
        <f>Q166*H166</f>
        <v>0</v>
      </c>
      <c r="S166" s="229">
        <v>0</v>
      </c>
      <c r="T166" s="230">
        <f>S166*H166</f>
        <v>0</v>
      </c>
      <c r="AR166" s="231" t="s">
        <v>162</v>
      </c>
      <c r="AT166" s="231" t="s">
        <v>157</v>
      </c>
      <c r="AU166" s="231" t="s">
        <v>82</v>
      </c>
      <c r="AY166" s="17" t="s">
        <v>153</v>
      </c>
      <c r="BE166" s="232">
        <f>IF(N166="základní",J166,0)</f>
        <v>0</v>
      </c>
      <c r="BF166" s="232">
        <f>IF(N166="snížená",J166,0)</f>
        <v>0</v>
      </c>
      <c r="BG166" s="232">
        <f>IF(N166="zákl. přenesená",J166,0)</f>
        <v>0</v>
      </c>
      <c r="BH166" s="232">
        <f>IF(N166="sníž. přenesená",J166,0)</f>
        <v>0</v>
      </c>
      <c r="BI166" s="232">
        <f>IF(N166="nulová",J166,0)</f>
        <v>0</v>
      </c>
      <c r="BJ166" s="17" t="s">
        <v>80</v>
      </c>
      <c r="BK166" s="232">
        <f>ROUND(I166*H166,2)</f>
        <v>0</v>
      </c>
      <c r="BL166" s="17" t="s">
        <v>162</v>
      </c>
      <c r="BM166" s="231" t="s">
        <v>848</v>
      </c>
    </row>
    <row r="167" s="1" customFormat="1">
      <c r="B167" s="38"/>
      <c r="C167" s="39"/>
      <c r="D167" s="233" t="s">
        <v>164</v>
      </c>
      <c r="E167" s="39"/>
      <c r="F167" s="234" t="s">
        <v>234</v>
      </c>
      <c r="G167" s="39"/>
      <c r="H167" s="39"/>
      <c r="I167" s="146"/>
      <c r="J167" s="39"/>
      <c r="K167" s="39"/>
      <c r="L167" s="43"/>
      <c r="M167" s="235"/>
      <c r="N167" s="83"/>
      <c r="O167" s="83"/>
      <c r="P167" s="83"/>
      <c r="Q167" s="83"/>
      <c r="R167" s="83"/>
      <c r="S167" s="83"/>
      <c r="T167" s="84"/>
      <c r="AT167" s="17" t="s">
        <v>164</v>
      </c>
      <c r="AU167" s="17" t="s">
        <v>82</v>
      </c>
    </row>
    <row r="168" s="12" customFormat="1">
      <c r="B168" s="236"/>
      <c r="C168" s="237"/>
      <c r="D168" s="233" t="s">
        <v>166</v>
      </c>
      <c r="E168" s="238" t="s">
        <v>19</v>
      </c>
      <c r="F168" s="239" t="s">
        <v>849</v>
      </c>
      <c r="G168" s="237"/>
      <c r="H168" s="240">
        <v>220</v>
      </c>
      <c r="I168" s="241"/>
      <c r="J168" s="237"/>
      <c r="K168" s="237"/>
      <c r="L168" s="242"/>
      <c r="M168" s="243"/>
      <c r="N168" s="244"/>
      <c r="O168" s="244"/>
      <c r="P168" s="244"/>
      <c r="Q168" s="244"/>
      <c r="R168" s="244"/>
      <c r="S168" s="244"/>
      <c r="T168" s="245"/>
      <c r="AT168" s="246" t="s">
        <v>166</v>
      </c>
      <c r="AU168" s="246" t="s">
        <v>82</v>
      </c>
      <c r="AV168" s="12" t="s">
        <v>82</v>
      </c>
      <c r="AW168" s="12" t="s">
        <v>33</v>
      </c>
      <c r="AX168" s="12" t="s">
        <v>72</v>
      </c>
      <c r="AY168" s="246" t="s">
        <v>153</v>
      </c>
    </row>
    <row r="169" s="1" customFormat="1" ht="21.6" customHeight="1">
      <c r="B169" s="38"/>
      <c r="C169" s="220" t="s">
        <v>499</v>
      </c>
      <c r="D169" s="220" t="s">
        <v>157</v>
      </c>
      <c r="E169" s="221" t="s">
        <v>850</v>
      </c>
      <c r="F169" s="222" t="s">
        <v>851</v>
      </c>
      <c r="G169" s="223" t="s">
        <v>160</v>
      </c>
      <c r="H169" s="224">
        <v>220</v>
      </c>
      <c r="I169" s="225"/>
      <c r="J169" s="226">
        <f>ROUND(I169*H169,2)</f>
        <v>0</v>
      </c>
      <c r="K169" s="222" t="s">
        <v>161</v>
      </c>
      <c r="L169" s="43"/>
      <c r="M169" s="227" t="s">
        <v>19</v>
      </c>
      <c r="N169" s="228" t="s">
        <v>43</v>
      </c>
      <c r="O169" s="83"/>
      <c r="P169" s="229">
        <f>O169*H169</f>
        <v>0</v>
      </c>
      <c r="Q169" s="229">
        <v>0.27994000000000002</v>
      </c>
      <c r="R169" s="229">
        <f>Q169*H169</f>
        <v>61.586800000000004</v>
      </c>
      <c r="S169" s="229">
        <v>0</v>
      </c>
      <c r="T169" s="230">
        <f>S169*H169</f>
        <v>0</v>
      </c>
      <c r="AR169" s="231" t="s">
        <v>162</v>
      </c>
      <c r="AT169" s="231" t="s">
        <v>157</v>
      </c>
      <c r="AU169" s="231" t="s">
        <v>82</v>
      </c>
      <c r="AY169" s="17" t="s">
        <v>153</v>
      </c>
      <c r="BE169" s="232">
        <f>IF(N169="základní",J169,0)</f>
        <v>0</v>
      </c>
      <c r="BF169" s="232">
        <f>IF(N169="snížená",J169,0)</f>
        <v>0</v>
      </c>
      <c r="BG169" s="232">
        <f>IF(N169="zákl. přenesená",J169,0)</f>
        <v>0</v>
      </c>
      <c r="BH169" s="232">
        <f>IF(N169="sníž. přenesená",J169,0)</f>
        <v>0</v>
      </c>
      <c r="BI169" s="232">
        <f>IF(N169="nulová",J169,0)</f>
        <v>0</v>
      </c>
      <c r="BJ169" s="17" t="s">
        <v>80</v>
      </c>
      <c r="BK169" s="232">
        <f>ROUND(I169*H169,2)</f>
        <v>0</v>
      </c>
      <c r="BL169" s="17" t="s">
        <v>162</v>
      </c>
      <c r="BM169" s="231" t="s">
        <v>852</v>
      </c>
    </row>
    <row r="170" s="1" customFormat="1" ht="43.2" customHeight="1">
      <c r="B170" s="38"/>
      <c r="C170" s="220" t="s">
        <v>410</v>
      </c>
      <c r="D170" s="220" t="s">
        <v>157</v>
      </c>
      <c r="E170" s="221" t="s">
        <v>853</v>
      </c>
      <c r="F170" s="222" t="s">
        <v>854</v>
      </c>
      <c r="G170" s="223" t="s">
        <v>160</v>
      </c>
      <c r="H170" s="224">
        <v>220</v>
      </c>
      <c r="I170" s="225"/>
      <c r="J170" s="226">
        <f>ROUND(I170*H170,2)</f>
        <v>0</v>
      </c>
      <c r="K170" s="222" t="s">
        <v>161</v>
      </c>
      <c r="L170" s="43"/>
      <c r="M170" s="227" t="s">
        <v>19</v>
      </c>
      <c r="N170" s="228" t="s">
        <v>43</v>
      </c>
      <c r="O170" s="83"/>
      <c r="P170" s="229">
        <f>O170*H170</f>
        <v>0</v>
      </c>
      <c r="Q170" s="229">
        <v>0.15175</v>
      </c>
      <c r="R170" s="229">
        <f>Q170*H170</f>
        <v>33.384999999999998</v>
      </c>
      <c r="S170" s="229">
        <v>0</v>
      </c>
      <c r="T170" s="230">
        <f>S170*H170</f>
        <v>0</v>
      </c>
      <c r="AR170" s="231" t="s">
        <v>162</v>
      </c>
      <c r="AT170" s="231" t="s">
        <v>157</v>
      </c>
      <c r="AU170" s="231" t="s">
        <v>82</v>
      </c>
      <c r="AY170" s="17" t="s">
        <v>153</v>
      </c>
      <c r="BE170" s="232">
        <f>IF(N170="základní",J170,0)</f>
        <v>0</v>
      </c>
      <c r="BF170" s="232">
        <f>IF(N170="snížená",J170,0)</f>
        <v>0</v>
      </c>
      <c r="BG170" s="232">
        <f>IF(N170="zákl. přenesená",J170,0)</f>
        <v>0</v>
      </c>
      <c r="BH170" s="232">
        <f>IF(N170="sníž. přenesená",J170,0)</f>
        <v>0</v>
      </c>
      <c r="BI170" s="232">
        <f>IF(N170="nulová",J170,0)</f>
        <v>0</v>
      </c>
      <c r="BJ170" s="17" t="s">
        <v>80</v>
      </c>
      <c r="BK170" s="232">
        <f>ROUND(I170*H170,2)</f>
        <v>0</v>
      </c>
      <c r="BL170" s="17" t="s">
        <v>162</v>
      </c>
      <c r="BM170" s="231" t="s">
        <v>855</v>
      </c>
    </row>
    <row r="171" s="1" customFormat="1">
      <c r="B171" s="38"/>
      <c r="C171" s="39"/>
      <c r="D171" s="233" t="s">
        <v>164</v>
      </c>
      <c r="E171" s="39"/>
      <c r="F171" s="234" t="s">
        <v>856</v>
      </c>
      <c r="G171" s="39"/>
      <c r="H171" s="39"/>
      <c r="I171" s="146"/>
      <c r="J171" s="39"/>
      <c r="K171" s="39"/>
      <c r="L171" s="43"/>
      <c r="M171" s="235"/>
      <c r="N171" s="83"/>
      <c r="O171" s="83"/>
      <c r="P171" s="83"/>
      <c r="Q171" s="83"/>
      <c r="R171" s="83"/>
      <c r="S171" s="83"/>
      <c r="T171" s="84"/>
      <c r="AT171" s="17" t="s">
        <v>164</v>
      </c>
      <c r="AU171" s="17" t="s">
        <v>82</v>
      </c>
    </row>
    <row r="172" s="11" customFormat="1" ht="22.8" customHeight="1">
      <c r="B172" s="204"/>
      <c r="C172" s="205"/>
      <c r="D172" s="206" t="s">
        <v>71</v>
      </c>
      <c r="E172" s="218" t="s">
        <v>212</v>
      </c>
      <c r="F172" s="218" t="s">
        <v>857</v>
      </c>
      <c r="G172" s="205"/>
      <c r="H172" s="205"/>
      <c r="I172" s="208"/>
      <c r="J172" s="219">
        <f>BK172</f>
        <v>0</v>
      </c>
      <c r="K172" s="205"/>
      <c r="L172" s="210"/>
      <c r="M172" s="211"/>
      <c r="N172" s="212"/>
      <c r="O172" s="212"/>
      <c r="P172" s="213">
        <f>SUM(P173:P177)</f>
        <v>0</v>
      </c>
      <c r="Q172" s="212"/>
      <c r="R172" s="213">
        <f>SUM(R173:R177)</f>
        <v>14.51576</v>
      </c>
      <c r="S172" s="212"/>
      <c r="T172" s="214">
        <f>SUM(T173:T177)</f>
        <v>0</v>
      </c>
      <c r="AR172" s="215" t="s">
        <v>80</v>
      </c>
      <c r="AT172" s="216" t="s">
        <v>71</v>
      </c>
      <c r="AU172" s="216" t="s">
        <v>80</v>
      </c>
      <c r="AY172" s="215" t="s">
        <v>153</v>
      </c>
      <c r="BK172" s="217">
        <f>SUM(BK173:BK177)</f>
        <v>0</v>
      </c>
    </row>
    <row r="173" s="1" customFormat="1" ht="43.2" customHeight="1">
      <c r="B173" s="38"/>
      <c r="C173" s="220" t="s">
        <v>511</v>
      </c>
      <c r="D173" s="220" t="s">
        <v>157</v>
      </c>
      <c r="E173" s="221" t="s">
        <v>858</v>
      </c>
      <c r="F173" s="222" t="s">
        <v>859</v>
      </c>
      <c r="G173" s="223" t="s">
        <v>180</v>
      </c>
      <c r="H173" s="224">
        <v>92</v>
      </c>
      <c r="I173" s="225"/>
      <c r="J173" s="226">
        <f>ROUND(I173*H173,2)</f>
        <v>0</v>
      </c>
      <c r="K173" s="222" t="s">
        <v>161</v>
      </c>
      <c r="L173" s="43"/>
      <c r="M173" s="227" t="s">
        <v>19</v>
      </c>
      <c r="N173" s="228" t="s">
        <v>43</v>
      </c>
      <c r="O173" s="83"/>
      <c r="P173" s="229">
        <f>O173*H173</f>
        <v>0</v>
      </c>
      <c r="Q173" s="229">
        <v>0.1295</v>
      </c>
      <c r="R173" s="229">
        <f>Q173*H173</f>
        <v>11.914</v>
      </c>
      <c r="S173" s="229">
        <v>0</v>
      </c>
      <c r="T173" s="230">
        <f>S173*H173</f>
        <v>0</v>
      </c>
      <c r="AR173" s="231" t="s">
        <v>162</v>
      </c>
      <c r="AT173" s="231" t="s">
        <v>157</v>
      </c>
      <c r="AU173" s="231" t="s">
        <v>82</v>
      </c>
      <c r="AY173" s="17" t="s">
        <v>153</v>
      </c>
      <c r="BE173" s="232">
        <f>IF(N173="základní",J173,0)</f>
        <v>0</v>
      </c>
      <c r="BF173" s="232">
        <f>IF(N173="snížená",J173,0)</f>
        <v>0</v>
      </c>
      <c r="BG173" s="232">
        <f>IF(N173="zákl. přenesená",J173,0)</f>
        <v>0</v>
      </c>
      <c r="BH173" s="232">
        <f>IF(N173="sníž. přenesená",J173,0)</f>
        <v>0</v>
      </c>
      <c r="BI173" s="232">
        <f>IF(N173="nulová",J173,0)</f>
        <v>0</v>
      </c>
      <c r="BJ173" s="17" t="s">
        <v>80</v>
      </c>
      <c r="BK173" s="232">
        <f>ROUND(I173*H173,2)</f>
        <v>0</v>
      </c>
      <c r="BL173" s="17" t="s">
        <v>162</v>
      </c>
      <c r="BM173" s="231" t="s">
        <v>860</v>
      </c>
    </row>
    <row r="174" s="1" customFormat="1">
      <c r="B174" s="38"/>
      <c r="C174" s="39"/>
      <c r="D174" s="233" t="s">
        <v>164</v>
      </c>
      <c r="E174" s="39"/>
      <c r="F174" s="234" t="s">
        <v>861</v>
      </c>
      <c r="G174" s="39"/>
      <c r="H174" s="39"/>
      <c r="I174" s="146"/>
      <c r="J174" s="39"/>
      <c r="K174" s="39"/>
      <c r="L174" s="43"/>
      <c r="M174" s="235"/>
      <c r="N174" s="83"/>
      <c r="O174" s="83"/>
      <c r="P174" s="83"/>
      <c r="Q174" s="83"/>
      <c r="R174" s="83"/>
      <c r="S174" s="83"/>
      <c r="T174" s="84"/>
      <c r="AT174" s="17" t="s">
        <v>164</v>
      </c>
      <c r="AU174" s="17" t="s">
        <v>82</v>
      </c>
    </row>
    <row r="175" s="12" customFormat="1">
      <c r="B175" s="236"/>
      <c r="C175" s="237"/>
      <c r="D175" s="233" t="s">
        <v>166</v>
      </c>
      <c r="E175" s="238" t="s">
        <v>19</v>
      </c>
      <c r="F175" s="239" t="s">
        <v>862</v>
      </c>
      <c r="G175" s="237"/>
      <c r="H175" s="240">
        <v>92</v>
      </c>
      <c r="I175" s="241"/>
      <c r="J175" s="237"/>
      <c r="K175" s="237"/>
      <c r="L175" s="242"/>
      <c r="M175" s="243"/>
      <c r="N175" s="244"/>
      <c r="O175" s="244"/>
      <c r="P175" s="244"/>
      <c r="Q175" s="244"/>
      <c r="R175" s="244"/>
      <c r="S175" s="244"/>
      <c r="T175" s="245"/>
      <c r="AT175" s="246" t="s">
        <v>166</v>
      </c>
      <c r="AU175" s="246" t="s">
        <v>82</v>
      </c>
      <c r="AV175" s="12" t="s">
        <v>82</v>
      </c>
      <c r="AW175" s="12" t="s">
        <v>33</v>
      </c>
      <c r="AX175" s="12" t="s">
        <v>72</v>
      </c>
      <c r="AY175" s="246" t="s">
        <v>153</v>
      </c>
    </row>
    <row r="176" s="1" customFormat="1" ht="14.4" customHeight="1">
      <c r="B176" s="38"/>
      <c r="C176" s="272" t="s">
        <v>412</v>
      </c>
      <c r="D176" s="272" t="s">
        <v>433</v>
      </c>
      <c r="E176" s="273" t="s">
        <v>863</v>
      </c>
      <c r="F176" s="274" t="s">
        <v>864</v>
      </c>
      <c r="G176" s="275" t="s">
        <v>180</v>
      </c>
      <c r="H176" s="276">
        <v>92.920000000000002</v>
      </c>
      <c r="I176" s="277"/>
      <c r="J176" s="278">
        <f>ROUND(I176*H176,2)</f>
        <v>0</v>
      </c>
      <c r="K176" s="274" t="s">
        <v>161</v>
      </c>
      <c r="L176" s="279"/>
      <c r="M176" s="280" t="s">
        <v>19</v>
      </c>
      <c r="N176" s="281" t="s">
        <v>43</v>
      </c>
      <c r="O176" s="83"/>
      <c r="P176" s="229">
        <f>O176*H176</f>
        <v>0</v>
      </c>
      <c r="Q176" s="229">
        <v>0.028000000000000001</v>
      </c>
      <c r="R176" s="229">
        <f>Q176*H176</f>
        <v>2.6017600000000001</v>
      </c>
      <c r="S176" s="229">
        <v>0</v>
      </c>
      <c r="T176" s="230">
        <f>S176*H176</f>
        <v>0</v>
      </c>
      <c r="AR176" s="231" t="s">
        <v>207</v>
      </c>
      <c r="AT176" s="231" t="s">
        <v>433</v>
      </c>
      <c r="AU176" s="231" t="s">
        <v>82</v>
      </c>
      <c r="AY176" s="17" t="s">
        <v>153</v>
      </c>
      <c r="BE176" s="232">
        <f>IF(N176="základní",J176,0)</f>
        <v>0</v>
      </c>
      <c r="BF176" s="232">
        <f>IF(N176="snížená",J176,0)</f>
        <v>0</v>
      </c>
      <c r="BG176" s="232">
        <f>IF(N176="zákl. přenesená",J176,0)</f>
        <v>0</v>
      </c>
      <c r="BH176" s="232">
        <f>IF(N176="sníž. přenesená",J176,0)</f>
        <v>0</v>
      </c>
      <c r="BI176" s="232">
        <f>IF(N176="nulová",J176,0)</f>
        <v>0</v>
      </c>
      <c r="BJ176" s="17" t="s">
        <v>80</v>
      </c>
      <c r="BK176" s="232">
        <f>ROUND(I176*H176,2)</f>
        <v>0</v>
      </c>
      <c r="BL176" s="17" t="s">
        <v>162</v>
      </c>
      <c r="BM176" s="231" t="s">
        <v>865</v>
      </c>
    </row>
    <row r="177" s="12" customFormat="1">
      <c r="B177" s="236"/>
      <c r="C177" s="237"/>
      <c r="D177" s="233" t="s">
        <v>166</v>
      </c>
      <c r="E177" s="237"/>
      <c r="F177" s="239" t="s">
        <v>866</v>
      </c>
      <c r="G177" s="237"/>
      <c r="H177" s="240">
        <v>92.920000000000002</v>
      </c>
      <c r="I177" s="241"/>
      <c r="J177" s="237"/>
      <c r="K177" s="237"/>
      <c r="L177" s="242"/>
      <c r="M177" s="243"/>
      <c r="N177" s="244"/>
      <c r="O177" s="244"/>
      <c r="P177" s="244"/>
      <c r="Q177" s="244"/>
      <c r="R177" s="244"/>
      <c r="S177" s="244"/>
      <c r="T177" s="245"/>
      <c r="AT177" s="246" t="s">
        <v>166</v>
      </c>
      <c r="AU177" s="246" t="s">
        <v>82</v>
      </c>
      <c r="AV177" s="12" t="s">
        <v>82</v>
      </c>
      <c r="AW177" s="12" t="s">
        <v>4</v>
      </c>
      <c r="AX177" s="12" t="s">
        <v>80</v>
      </c>
      <c r="AY177" s="246" t="s">
        <v>153</v>
      </c>
    </row>
    <row r="178" s="11" customFormat="1" ht="22.8" customHeight="1">
      <c r="B178" s="204"/>
      <c r="C178" s="205"/>
      <c r="D178" s="206" t="s">
        <v>71</v>
      </c>
      <c r="E178" s="218" t="s">
        <v>660</v>
      </c>
      <c r="F178" s="218" t="s">
        <v>731</v>
      </c>
      <c r="G178" s="205"/>
      <c r="H178" s="205"/>
      <c r="I178" s="208"/>
      <c r="J178" s="219">
        <f>BK178</f>
        <v>0</v>
      </c>
      <c r="K178" s="205"/>
      <c r="L178" s="210"/>
      <c r="M178" s="211"/>
      <c r="N178" s="212"/>
      <c r="O178" s="212"/>
      <c r="P178" s="213">
        <f>SUM(P179:P180)</f>
        <v>0</v>
      </c>
      <c r="Q178" s="212"/>
      <c r="R178" s="213">
        <f>SUM(R179:R180)</f>
        <v>0</v>
      </c>
      <c r="S178" s="212"/>
      <c r="T178" s="214">
        <f>SUM(T179:T180)</f>
        <v>0</v>
      </c>
      <c r="AR178" s="215" t="s">
        <v>80</v>
      </c>
      <c r="AT178" s="216" t="s">
        <v>71</v>
      </c>
      <c r="AU178" s="216" t="s">
        <v>80</v>
      </c>
      <c r="AY178" s="215" t="s">
        <v>153</v>
      </c>
      <c r="BK178" s="217">
        <f>SUM(BK179:BK180)</f>
        <v>0</v>
      </c>
    </row>
    <row r="179" s="1" customFormat="1" ht="43.2" customHeight="1">
      <c r="B179" s="38"/>
      <c r="C179" s="220" t="s">
        <v>521</v>
      </c>
      <c r="D179" s="220" t="s">
        <v>157</v>
      </c>
      <c r="E179" s="221" t="s">
        <v>867</v>
      </c>
      <c r="F179" s="222" t="s">
        <v>868</v>
      </c>
      <c r="G179" s="223" t="s">
        <v>220</v>
      </c>
      <c r="H179" s="224">
        <v>116.589</v>
      </c>
      <c r="I179" s="225"/>
      <c r="J179" s="226">
        <f>ROUND(I179*H179,2)</f>
        <v>0</v>
      </c>
      <c r="K179" s="222" t="s">
        <v>161</v>
      </c>
      <c r="L179" s="43"/>
      <c r="M179" s="227" t="s">
        <v>19</v>
      </c>
      <c r="N179" s="228" t="s">
        <v>43</v>
      </c>
      <c r="O179" s="83"/>
      <c r="P179" s="229">
        <f>O179*H179</f>
        <v>0</v>
      </c>
      <c r="Q179" s="229">
        <v>0</v>
      </c>
      <c r="R179" s="229">
        <f>Q179*H179</f>
        <v>0</v>
      </c>
      <c r="S179" s="229">
        <v>0</v>
      </c>
      <c r="T179" s="230">
        <f>S179*H179</f>
        <v>0</v>
      </c>
      <c r="AR179" s="231" t="s">
        <v>162</v>
      </c>
      <c r="AT179" s="231" t="s">
        <v>157</v>
      </c>
      <c r="AU179" s="231" t="s">
        <v>82</v>
      </c>
      <c r="AY179" s="17" t="s">
        <v>153</v>
      </c>
      <c r="BE179" s="232">
        <f>IF(N179="základní",J179,0)</f>
        <v>0</v>
      </c>
      <c r="BF179" s="232">
        <f>IF(N179="snížená",J179,0)</f>
        <v>0</v>
      </c>
      <c r="BG179" s="232">
        <f>IF(N179="zákl. přenesená",J179,0)</f>
        <v>0</v>
      </c>
      <c r="BH179" s="232">
        <f>IF(N179="sníž. přenesená",J179,0)</f>
        <v>0</v>
      </c>
      <c r="BI179" s="232">
        <f>IF(N179="nulová",J179,0)</f>
        <v>0</v>
      </c>
      <c r="BJ179" s="17" t="s">
        <v>80</v>
      </c>
      <c r="BK179" s="232">
        <f>ROUND(I179*H179,2)</f>
        <v>0</v>
      </c>
      <c r="BL179" s="17" t="s">
        <v>162</v>
      </c>
      <c r="BM179" s="231" t="s">
        <v>869</v>
      </c>
    </row>
    <row r="180" s="1" customFormat="1">
      <c r="B180" s="38"/>
      <c r="C180" s="39"/>
      <c r="D180" s="233" t="s">
        <v>164</v>
      </c>
      <c r="E180" s="39"/>
      <c r="F180" s="234" t="s">
        <v>870</v>
      </c>
      <c r="G180" s="39"/>
      <c r="H180" s="39"/>
      <c r="I180" s="146"/>
      <c r="J180" s="39"/>
      <c r="K180" s="39"/>
      <c r="L180" s="43"/>
      <c r="M180" s="282"/>
      <c r="N180" s="283"/>
      <c r="O180" s="283"/>
      <c r="P180" s="283"/>
      <c r="Q180" s="283"/>
      <c r="R180" s="283"/>
      <c r="S180" s="283"/>
      <c r="T180" s="284"/>
      <c r="AT180" s="17" t="s">
        <v>164</v>
      </c>
      <c r="AU180" s="17" t="s">
        <v>82</v>
      </c>
    </row>
    <row r="181" s="1" customFormat="1" ht="6.96" customHeight="1">
      <c r="B181" s="58"/>
      <c r="C181" s="59"/>
      <c r="D181" s="59"/>
      <c r="E181" s="59"/>
      <c r="F181" s="59"/>
      <c r="G181" s="59"/>
      <c r="H181" s="59"/>
      <c r="I181" s="171"/>
      <c r="J181" s="59"/>
      <c r="K181" s="59"/>
      <c r="L181" s="43"/>
    </row>
  </sheetData>
  <sheetProtection sheet="1" autoFilter="0" formatColumns="0" formatRows="0" objects="1" scenarios="1" spinCount="100000" saltValue="fA/F0SA/mjrQL6M8108mn0TB/SlUcYlr5K4Qc2K/+ZOq80zo3Dh3nPZyWtlBX+fQFAkjvTkrXA0b540hBFyilg==" hashValue="NeDlmGpXWIvi66ba9Af0b+0A1WwNLJKtPxjh3bY70pypkFSaL2YYFN1uU1fxXMy2VqA+gdcOey+002013E1qcA==" algorithmName="SHA-512" password="ED5F"/>
  <autoFilter ref="C90:K180"/>
  <mergeCells count="12">
    <mergeCell ref="E7:H7"/>
    <mergeCell ref="E9:H9"/>
    <mergeCell ref="E11:H11"/>
    <mergeCell ref="E20:H20"/>
    <mergeCell ref="E29:H29"/>
    <mergeCell ref="E50:H50"/>
    <mergeCell ref="E52:H52"/>
    <mergeCell ref="E54:H54"/>
    <mergeCell ref="E79:H79"/>
    <mergeCell ref="E81:H81"/>
    <mergeCell ref="E83:H83"/>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6.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7.14" customWidth="1"/>
    <col min="2" max="2" width="1.43" customWidth="1"/>
    <col min="3" max="3" width="3.57" customWidth="1"/>
    <col min="4" max="4" width="3.71" customWidth="1"/>
    <col min="5" max="5" width="14.71" customWidth="1"/>
    <col min="6" max="6" width="43.57" customWidth="1"/>
    <col min="7" max="7" width="6" customWidth="1"/>
    <col min="8" max="8" width="9.86" customWidth="1"/>
    <col min="9" max="9" width="17.29" style="138" customWidth="1"/>
    <col min="10" max="10" width="17.29" customWidth="1"/>
    <col min="11" max="11" width="17.29" customWidth="1"/>
    <col min="12" max="12" width="8" customWidth="1"/>
    <col min="13" max="13" width="9.29" hidden="1" customWidth="1"/>
    <col min="14" max="14" width="9.14" hidden="1"/>
    <col min="15" max="15" width="12.14" hidden="1" customWidth="1"/>
    <col min="16" max="16" width="12.14" hidden="1" customWidth="1"/>
    <col min="17" max="17" width="12.14" hidden="1" customWidth="1"/>
    <col min="18" max="18" width="12.14" hidden="1" customWidth="1"/>
    <col min="19" max="19" width="12.14" hidden="1" customWidth="1"/>
    <col min="20" max="20" width="12.14" hidden="1" customWidth="1"/>
    <col min="21" max="21" width="14" hidden="1" customWidth="1"/>
    <col min="22" max="22" width="10.57" customWidth="1"/>
    <col min="23" max="23" width="14" customWidth="1"/>
    <col min="24" max="24" width="10.57" customWidth="1"/>
    <col min="25" max="25" width="12.86" customWidth="1"/>
    <col min="26" max="26" width="9.43" customWidth="1"/>
    <col min="27" max="27" width="12.86" customWidth="1"/>
    <col min="28" max="28" width="14" customWidth="1"/>
    <col min="29" max="29" width="9.43" customWidth="1"/>
    <col min="30" max="30" width="12.86" customWidth="1"/>
    <col min="31" max="31" width="14" customWidth="1"/>
    <col min="44" max="44" width="9.14" hidden="1"/>
    <col min="45" max="45" width="9.14" hidden="1"/>
    <col min="46" max="46" width="9.14" hidden="1"/>
    <col min="47" max="47" width="9.14" hidden="1"/>
    <col min="48" max="48" width="9.14" hidden="1"/>
    <col min="49" max="49" width="9.14" hidden="1"/>
    <col min="50" max="50" width="9.14" hidden="1"/>
    <col min="51" max="51" width="9.14" hidden="1"/>
    <col min="52" max="52" width="9.14" hidden="1"/>
    <col min="53" max="53" width="9.14" hidden="1"/>
    <col min="54" max="54" width="9.14" hidden="1"/>
    <col min="55" max="55" width="9.14" hidden="1"/>
    <col min="56" max="56" width="9.14" hidden="1"/>
    <col min="57" max="57" width="9.14" hidden="1"/>
    <col min="58" max="58" width="9.14" hidden="1"/>
    <col min="59" max="59" width="9.14" hidden="1"/>
    <col min="60" max="60" width="9.14" hidden="1"/>
    <col min="61" max="61" width="9.14" hidden="1"/>
    <col min="62" max="62" width="9.14" hidden="1"/>
    <col min="63" max="63" width="9.14" hidden="1"/>
    <col min="64" max="64" width="9.14" hidden="1"/>
    <col min="65" max="65" width="9.14" hidden="1"/>
  </cols>
  <sheetData>
    <row r="2" ht="36.96" customHeight="1">
      <c r="L2"/>
      <c r="AT2" s="17" t="s">
        <v>101</v>
      </c>
    </row>
    <row r="3" ht="6.96" customHeight="1">
      <c r="B3" s="139"/>
      <c r="C3" s="140"/>
      <c r="D3" s="140"/>
      <c r="E3" s="140"/>
      <c r="F3" s="140"/>
      <c r="G3" s="140"/>
      <c r="H3" s="140"/>
      <c r="I3" s="141"/>
      <c r="J3" s="140"/>
      <c r="K3" s="140"/>
      <c r="L3" s="20"/>
      <c r="AT3" s="17" t="s">
        <v>82</v>
      </c>
    </row>
    <row r="4" ht="24.96" customHeight="1">
      <c r="B4" s="20"/>
      <c r="D4" s="142" t="s">
        <v>121</v>
      </c>
      <c r="L4" s="20"/>
      <c r="M4" s="143" t="s">
        <v>10</v>
      </c>
      <c r="AT4" s="17" t="s">
        <v>4</v>
      </c>
    </row>
    <row r="5" ht="6.96" customHeight="1">
      <c r="B5" s="20"/>
      <c r="L5" s="20"/>
    </row>
    <row r="6" ht="12" customHeight="1">
      <c r="B6" s="20"/>
      <c r="D6" s="144" t="s">
        <v>16</v>
      </c>
      <c r="L6" s="20"/>
    </row>
    <row r="7" ht="14.4" customHeight="1">
      <c r="B7" s="20"/>
      <c r="E7" s="145" t="str">
        <f>'Rekapitulace stavby'!K6</f>
        <v>ZŠ Dukelských hrdinů 0.ETAPA - Multifunkční hřište</v>
      </c>
      <c r="F7" s="144"/>
      <c r="G7" s="144"/>
      <c r="H7" s="144"/>
      <c r="L7" s="20"/>
    </row>
    <row r="8" ht="12" customHeight="1">
      <c r="B8" s="20"/>
      <c r="D8" s="144" t="s">
        <v>122</v>
      </c>
      <c r="L8" s="20"/>
    </row>
    <row r="9" s="1" customFormat="1" ht="14.4" customHeight="1">
      <c r="B9" s="43"/>
      <c r="E9" s="145" t="s">
        <v>871</v>
      </c>
      <c r="F9" s="1"/>
      <c r="G9" s="1"/>
      <c r="H9" s="1"/>
      <c r="I9" s="146"/>
      <c r="L9" s="43"/>
    </row>
    <row r="10" s="1" customFormat="1" ht="12" customHeight="1">
      <c r="B10" s="43"/>
      <c r="D10" s="144" t="s">
        <v>701</v>
      </c>
      <c r="I10" s="146"/>
      <c r="L10" s="43"/>
    </row>
    <row r="11" s="1" customFormat="1" ht="36.96" customHeight="1">
      <c r="B11" s="43"/>
      <c r="E11" s="147" t="s">
        <v>872</v>
      </c>
      <c r="F11" s="1"/>
      <c r="G11" s="1"/>
      <c r="H11" s="1"/>
      <c r="I11" s="146"/>
      <c r="L11" s="43"/>
    </row>
    <row r="12" s="1" customFormat="1">
      <c r="B12" s="43"/>
      <c r="I12" s="146"/>
      <c r="L12" s="43"/>
    </row>
    <row r="13" s="1" customFormat="1" ht="12" customHeight="1">
      <c r="B13" s="43"/>
      <c r="D13" s="144" t="s">
        <v>18</v>
      </c>
      <c r="F13" s="132" t="s">
        <v>19</v>
      </c>
      <c r="I13" s="148" t="s">
        <v>20</v>
      </c>
      <c r="J13" s="132" t="s">
        <v>19</v>
      </c>
      <c r="L13" s="43"/>
    </row>
    <row r="14" s="1" customFormat="1" ht="12" customHeight="1">
      <c r="B14" s="43"/>
      <c r="D14" s="144" t="s">
        <v>21</v>
      </c>
      <c r="F14" s="132" t="s">
        <v>22</v>
      </c>
      <c r="I14" s="148" t="s">
        <v>23</v>
      </c>
      <c r="J14" s="149" t="str">
        <f>'Rekapitulace stavby'!AN8</f>
        <v>2. 5. 2019</v>
      </c>
      <c r="L14" s="43"/>
    </row>
    <row r="15" s="1" customFormat="1" ht="10.8" customHeight="1">
      <c r="B15" s="43"/>
      <c r="I15" s="146"/>
      <c r="L15" s="43"/>
    </row>
    <row r="16" s="1" customFormat="1" ht="12" customHeight="1">
      <c r="B16" s="43"/>
      <c r="D16" s="144" t="s">
        <v>25</v>
      </c>
      <c r="I16" s="148" t="s">
        <v>26</v>
      </c>
      <c r="J16" s="132" t="s">
        <v>19</v>
      </c>
      <c r="L16" s="43"/>
    </row>
    <row r="17" s="1" customFormat="1" ht="18" customHeight="1">
      <c r="B17" s="43"/>
      <c r="E17" s="132" t="s">
        <v>27</v>
      </c>
      <c r="I17" s="148" t="s">
        <v>28</v>
      </c>
      <c r="J17" s="132" t="s">
        <v>19</v>
      </c>
      <c r="L17" s="43"/>
    </row>
    <row r="18" s="1" customFormat="1" ht="6.96" customHeight="1">
      <c r="B18" s="43"/>
      <c r="I18" s="146"/>
      <c r="L18" s="43"/>
    </row>
    <row r="19" s="1" customFormat="1" ht="12" customHeight="1">
      <c r="B19" s="43"/>
      <c r="D19" s="144" t="s">
        <v>29</v>
      </c>
      <c r="I19" s="148" t="s">
        <v>26</v>
      </c>
      <c r="J19" s="33" t="str">
        <f>'Rekapitulace stavby'!AN13</f>
        <v>Vyplň údaj</v>
      </c>
      <c r="L19" s="43"/>
    </row>
    <row r="20" s="1" customFormat="1" ht="18" customHeight="1">
      <c r="B20" s="43"/>
      <c r="E20" s="33" t="str">
        <f>'Rekapitulace stavby'!E14</f>
        <v>Vyplň údaj</v>
      </c>
      <c r="F20" s="132"/>
      <c r="G20" s="132"/>
      <c r="H20" s="132"/>
      <c r="I20" s="148" t="s">
        <v>28</v>
      </c>
      <c r="J20" s="33" t="str">
        <f>'Rekapitulace stavby'!AN14</f>
        <v>Vyplň údaj</v>
      </c>
      <c r="L20" s="43"/>
    </row>
    <row r="21" s="1" customFormat="1" ht="6.96" customHeight="1">
      <c r="B21" s="43"/>
      <c r="I21" s="146"/>
      <c r="L21" s="43"/>
    </row>
    <row r="22" s="1" customFormat="1" ht="12" customHeight="1">
      <c r="B22" s="43"/>
      <c r="D22" s="144" t="s">
        <v>31</v>
      </c>
      <c r="I22" s="148" t="s">
        <v>26</v>
      </c>
      <c r="J22" s="132" t="s">
        <v>19</v>
      </c>
      <c r="L22" s="43"/>
    </row>
    <row r="23" s="1" customFormat="1" ht="18" customHeight="1">
      <c r="B23" s="43"/>
      <c r="E23" s="132" t="s">
        <v>32</v>
      </c>
      <c r="I23" s="148" t="s">
        <v>28</v>
      </c>
      <c r="J23" s="132" t="s">
        <v>19</v>
      </c>
      <c r="L23" s="43"/>
    </row>
    <row r="24" s="1" customFormat="1" ht="6.96" customHeight="1">
      <c r="B24" s="43"/>
      <c r="I24" s="146"/>
      <c r="L24" s="43"/>
    </row>
    <row r="25" s="1" customFormat="1" ht="12" customHeight="1">
      <c r="B25" s="43"/>
      <c r="D25" s="144" t="s">
        <v>34</v>
      </c>
      <c r="I25" s="148" t="s">
        <v>26</v>
      </c>
      <c r="J25" s="132" t="s">
        <v>19</v>
      </c>
      <c r="L25" s="43"/>
    </row>
    <row r="26" s="1" customFormat="1" ht="18" customHeight="1">
      <c r="B26" s="43"/>
      <c r="E26" s="132" t="s">
        <v>35</v>
      </c>
      <c r="I26" s="148" t="s">
        <v>28</v>
      </c>
      <c r="J26" s="132" t="s">
        <v>19</v>
      </c>
      <c r="L26" s="43"/>
    </row>
    <row r="27" s="1" customFormat="1" ht="6.96" customHeight="1">
      <c r="B27" s="43"/>
      <c r="I27" s="146"/>
      <c r="L27" s="43"/>
    </row>
    <row r="28" s="1" customFormat="1" ht="12" customHeight="1">
      <c r="B28" s="43"/>
      <c r="D28" s="144" t="s">
        <v>36</v>
      </c>
      <c r="I28" s="146"/>
      <c r="L28" s="43"/>
    </row>
    <row r="29" s="7" customFormat="1" ht="96" customHeight="1">
      <c r="B29" s="150"/>
      <c r="E29" s="151" t="s">
        <v>37</v>
      </c>
      <c r="F29" s="151"/>
      <c r="G29" s="151"/>
      <c r="H29" s="151"/>
      <c r="I29" s="152"/>
      <c r="L29" s="150"/>
    </row>
    <row r="30" s="1" customFormat="1" ht="6.96" customHeight="1">
      <c r="B30" s="43"/>
      <c r="I30" s="146"/>
      <c r="L30" s="43"/>
    </row>
    <row r="31" s="1" customFormat="1" ht="6.96" customHeight="1">
      <c r="B31" s="43"/>
      <c r="D31" s="75"/>
      <c r="E31" s="75"/>
      <c r="F31" s="75"/>
      <c r="G31" s="75"/>
      <c r="H31" s="75"/>
      <c r="I31" s="153"/>
      <c r="J31" s="75"/>
      <c r="K31" s="75"/>
      <c r="L31" s="43"/>
    </row>
    <row r="32" s="1" customFormat="1" ht="25.44" customHeight="1">
      <c r="B32" s="43"/>
      <c r="D32" s="154" t="s">
        <v>38</v>
      </c>
      <c r="I32" s="146"/>
      <c r="J32" s="155">
        <f>ROUND(J88, 2)</f>
        <v>0</v>
      </c>
      <c r="L32" s="43"/>
    </row>
    <row r="33" s="1" customFormat="1" ht="6.96" customHeight="1">
      <c r="B33" s="43"/>
      <c r="D33" s="75"/>
      <c r="E33" s="75"/>
      <c r="F33" s="75"/>
      <c r="G33" s="75"/>
      <c r="H33" s="75"/>
      <c r="I33" s="153"/>
      <c r="J33" s="75"/>
      <c r="K33" s="75"/>
      <c r="L33" s="43"/>
    </row>
    <row r="34" s="1" customFormat="1" ht="14.4" customHeight="1">
      <c r="B34" s="43"/>
      <c r="F34" s="156" t="s">
        <v>40</v>
      </c>
      <c r="I34" s="157" t="s">
        <v>39</v>
      </c>
      <c r="J34" s="156" t="s">
        <v>41</v>
      </c>
      <c r="L34" s="43"/>
    </row>
    <row r="35" s="1" customFormat="1" ht="14.4" customHeight="1">
      <c r="B35" s="43"/>
      <c r="D35" s="158" t="s">
        <v>42</v>
      </c>
      <c r="E35" s="144" t="s">
        <v>43</v>
      </c>
      <c r="F35" s="159">
        <f>ROUND((SUM(BE88:BE97)),  2)</f>
        <v>0</v>
      </c>
      <c r="I35" s="160">
        <v>0.20999999999999999</v>
      </c>
      <c r="J35" s="159">
        <f>ROUND(((SUM(BE88:BE97))*I35),  2)</f>
        <v>0</v>
      </c>
      <c r="L35" s="43"/>
    </row>
    <row r="36" s="1" customFormat="1" ht="14.4" customHeight="1">
      <c r="B36" s="43"/>
      <c r="E36" s="144" t="s">
        <v>44</v>
      </c>
      <c r="F36" s="159">
        <f>ROUND((SUM(BF88:BF97)),  2)</f>
        <v>0</v>
      </c>
      <c r="I36" s="160">
        <v>0.14999999999999999</v>
      </c>
      <c r="J36" s="159">
        <f>ROUND(((SUM(BF88:BF97))*I36),  2)</f>
        <v>0</v>
      </c>
      <c r="L36" s="43"/>
    </row>
    <row r="37" hidden="1" s="1" customFormat="1" ht="14.4" customHeight="1">
      <c r="B37" s="43"/>
      <c r="E37" s="144" t="s">
        <v>45</v>
      </c>
      <c r="F37" s="159">
        <f>ROUND((SUM(BG88:BG97)),  2)</f>
        <v>0</v>
      </c>
      <c r="I37" s="160">
        <v>0.20999999999999999</v>
      </c>
      <c r="J37" s="159">
        <f>0</f>
        <v>0</v>
      </c>
      <c r="L37" s="43"/>
    </row>
    <row r="38" hidden="1" s="1" customFormat="1" ht="14.4" customHeight="1">
      <c r="B38" s="43"/>
      <c r="E38" s="144" t="s">
        <v>46</v>
      </c>
      <c r="F38" s="159">
        <f>ROUND((SUM(BH88:BH97)),  2)</f>
        <v>0</v>
      </c>
      <c r="I38" s="160">
        <v>0.14999999999999999</v>
      </c>
      <c r="J38" s="159">
        <f>0</f>
        <v>0</v>
      </c>
      <c r="L38" s="43"/>
    </row>
    <row r="39" hidden="1" s="1" customFormat="1" ht="14.4" customHeight="1">
      <c r="B39" s="43"/>
      <c r="E39" s="144" t="s">
        <v>47</v>
      </c>
      <c r="F39" s="159">
        <f>ROUND((SUM(BI88:BI97)),  2)</f>
        <v>0</v>
      </c>
      <c r="I39" s="160">
        <v>0</v>
      </c>
      <c r="J39" s="159">
        <f>0</f>
        <v>0</v>
      </c>
      <c r="L39" s="43"/>
    </row>
    <row r="40" s="1" customFormat="1" ht="6.96" customHeight="1">
      <c r="B40" s="43"/>
      <c r="I40" s="146"/>
      <c r="L40" s="43"/>
    </row>
    <row r="41" s="1" customFormat="1" ht="25.44" customHeight="1">
      <c r="B41" s="43"/>
      <c r="C41" s="161"/>
      <c r="D41" s="162" t="s">
        <v>48</v>
      </c>
      <c r="E41" s="163"/>
      <c r="F41" s="163"/>
      <c r="G41" s="164" t="s">
        <v>49</v>
      </c>
      <c r="H41" s="165" t="s">
        <v>50</v>
      </c>
      <c r="I41" s="166"/>
      <c r="J41" s="167">
        <f>SUM(J32:J39)</f>
        <v>0</v>
      </c>
      <c r="K41" s="168"/>
      <c r="L41" s="43"/>
    </row>
    <row r="42" s="1" customFormat="1" ht="14.4" customHeight="1">
      <c r="B42" s="169"/>
      <c r="C42" s="170"/>
      <c r="D42" s="170"/>
      <c r="E42" s="170"/>
      <c r="F42" s="170"/>
      <c r="G42" s="170"/>
      <c r="H42" s="170"/>
      <c r="I42" s="171"/>
      <c r="J42" s="170"/>
      <c r="K42" s="170"/>
      <c r="L42" s="43"/>
    </row>
    <row r="46" s="1" customFormat="1" ht="6.96" customHeight="1">
      <c r="B46" s="172"/>
      <c r="C46" s="173"/>
      <c r="D46" s="173"/>
      <c r="E46" s="173"/>
      <c r="F46" s="173"/>
      <c r="G46" s="173"/>
      <c r="H46" s="173"/>
      <c r="I46" s="174"/>
      <c r="J46" s="173"/>
      <c r="K46" s="173"/>
      <c r="L46" s="43"/>
    </row>
    <row r="47" s="1" customFormat="1" ht="24.96" customHeight="1">
      <c r="B47" s="38"/>
      <c r="C47" s="23" t="s">
        <v>124</v>
      </c>
      <c r="D47" s="39"/>
      <c r="E47" s="39"/>
      <c r="F47" s="39"/>
      <c r="G47" s="39"/>
      <c r="H47" s="39"/>
      <c r="I47" s="146"/>
      <c r="J47" s="39"/>
      <c r="K47" s="39"/>
      <c r="L47" s="43"/>
    </row>
    <row r="48" s="1" customFormat="1" ht="6.96" customHeight="1">
      <c r="B48" s="38"/>
      <c r="C48" s="39"/>
      <c r="D48" s="39"/>
      <c r="E48" s="39"/>
      <c r="F48" s="39"/>
      <c r="G48" s="39"/>
      <c r="H48" s="39"/>
      <c r="I48" s="146"/>
      <c r="J48" s="39"/>
      <c r="K48" s="39"/>
      <c r="L48" s="43"/>
    </row>
    <row r="49" s="1" customFormat="1" ht="12" customHeight="1">
      <c r="B49" s="38"/>
      <c r="C49" s="32" t="s">
        <v>16</v>
      </c>
      <c r="D49" s="39"/>
      <c r="E49" s="39"/>
      <c r="F49" s="39"/>
      <c r="G49" s="39"/>
      <c r="H49" s="39"/>
      <c r="I49" s="146"/>
      <c r="J49" s="39"/>
      <c r="K49" s="39"/>
      <c r="L49" s="43"/>
    </row>
    <row r="50" s="1" customFormat="1" ht="14.4" customHeight="1">
      <c r="B50" s="38"/>
      <c r="C50" s="39"/>
      <c r="D50" s="39"/>
      <c r="E50" s="175" t="str">
        <f>E7</f>
        <v>ZŠ Dukelských hrdinů 0.ETAPA - Multifunkční hřište</v>
      </c>
      <c r="F50" s="32"/>
      <c r="G50" s="32"/>
      <c r="H50" s="32"/>
      <c r="I50" s="146"/>
      <c r="J50" s="39"/>
      <c r="K50" s="39"/>
      <c r="L50" s="43"/>
    </row>
    <row r="51" ht="12" customHeight="1">
      <c r="B51" s="21"/>
      <c r="C51" s="32" t="s">
        <v>122</v>
      </c>
      <c r="D51" s="22"/>
      <c r="E51" s="22"/>
      <c r="F51" s="22"/>
      <c r="G51" s="22"/>
      <c r="H51" s="22"/>
      <c r="I51" s="138"/>
      <c r="J51" s="22"/>
      <c r="K51" s="22"/>
      <c r="L51" s="20"/>
    </row>
    <row r="52" s="1" customFormat="1" ht="14.4" customHeight="1">
      <c r="B52" s="38"/>
      <c r="C52" s="39"/>
      <c r="D52" s="39"/>
      <c r="E52" s="175" t="s">
        <v>871</v>
      </c>
      <c r="F52" s="39"/>
      <c r="G52" s="39"/>
      <c r="H52" s="39"/>
      <c r="I52" s="146"/>
      <c r="J52" s="39"/>
      <c r="K52" s="39"/>
      <c r="L52" s="43"/>
    </row>
    <row r="53" s="1" customFormat="1" ht="12" customHeight="1">
      <c r="B53" s="38"/>
      <c r="C53" s="32" t="s">
        <v>701</v>
      </c>
      <c r="D53" s="39"/>
      <c r="E53" s="39"/>
      <c r="F53" s="39"/>
      <c r="G53" s="39"/>
      <c r="H53" s="39"/>
      <c r="I53" s="146"/>
      <c r="J53" s="39"/>
      <c r="K53" s="39"/>
      <c r="L53" s="43"/>
    </row>
    <row r="54" s="1" customFormat="1" ht="14.4" customHeight="1">
      <c r="B54" s="38"/>
      <c r="C54" s="39"/>
      <c r="D54" s="39"/>
      <c r="E54" s="68" t="str">
        <f>E11</f>
        <v>SO 06.2 - Vnitroareálová páteřní komunikace pro pěší</v>
      </c>
      <c r="F54" s="39"/>
      <c r="G54" s="39"/>
      <c r="H54" s="39"/>
      <c r="I54" s="146"/>
      <c r="J54" s="39"/>
      <c r="K54" s="39"/>
      <c r="L54" s="43"/>
    </row>
    <row r="55" s="1" customFormat="1" ht="6.96" customHeight="1">
      <c r="B55" s="38"/>
      <c r="C55" s="39"/>
      <c r="D55" s="39"/>
      <c r="E55" s="39"/>
      <c r="F55" s="39"/>
      <c r="G55" s="39"/>
      <c r="H55" s="39"/>
      <c r="I55" s="146"/>
      <c r="J55" s="39"/>
      <c r="K55" s="39"/>
      <c r="L55" s="43"/>
    </row>
    <row r="56" s="1" customFormat="1" ht="12" customHeight="1">
      <c r="B56" s="38"/>
      <c r="C56" s="32" t="s">
        <v>21</v>
      </c>
      <c r="D56" s="39"/>
      <c r="E56" s="39"/>
      <c r="F56" s="27" t="str">
        <f>F14</f>
        <v>Karlovy Vary</v>
      </c>
      <c r="G56" s="39"/>
      <c r="H56" s="39"/>
      <c r="I56" s="148" t="s">
        <v>23</v>
      </c>
      <c r="J56" s="71" t="str">
        <f>IF(J14="","",J14)</f>
        <v>2. 5. 2019</v>
      </c>
      <c r="K56" s="39"/>
      <c r="L56" s="43"/>
    </row>
    <row r="57" s="1" customFormat="1" ht="6.96" customHeight="1">
      <c r="B57" s="38"/>
      <c r="C57" s="39"/>
      <c r="D57" s="39"/>
      <c r="E57" s="39"/>
      <c r="F57" s="39"/>
      <c r="G57" s="39"/>
      <c r="H57" s="39"/>
      <c r="I57" s="146"/>
      <c r="J57" s="39"/>
      <c r="K57" s="39"/>
      <c r="L57" s="43"/>
    </row>
    <row r="58" s="1" customFormat="1" ht="26.4" customHeight="1">
      <c r="B58" s="38"/>
      <c r="C58" s="32" t="s">
        <v>25</v>
      </c>
      <c r="D58" s="39"/>
      <c r="E58" s="39"/>
      <c r="F58" s="27" t="str">
        <f>E17</f>
        <v>Statutární město Karlovy Vary</v>
      </c>
      <c r="G58" s="39"/>
      <c r="H58" s="39"/>
      <c r="I58" s="148" t="s">
        <v>31</v>
      </c>
      <c r="J58" s="36" t="str">
        <f>E23</f>
        <v>Ing. Štěpán Mosler</v>
      </c>
      <c r="K58" s="39"/>
      <c r="L58" s="43"/>
    </row>
    <row r="59" s="1" customFormat="1" ht="26.4" customHeight="1">
      <c r="B59" s="38"/>
      <c r="C59" s="32" t="s">
        <v>29</v>
      </c>
      <c r="D59" s="39"/>
      <c r="E59" s="39"/>
      <c r="F59" s="27" t="str">
        <f>IF(E20="","",E20)</f>
        <v>Vyplň údaj</v>
      </c>
      <c r="G59" s="39"/>
      <c r="H59" s="39"/>
      <c r="I59" s="148" t="s">
        <v>34</v>
      </c>
      <c r="J59" s="36" t="str">
        <f>E26</f>
        <v>Daniela Hahnová</v>
      </c>
      <c r="K59" s="39"/>
      <c r="L59" s="43"/>
    </row>
    <row r="60" s="1" customFormat="1" ht="10.32" customHeight="1">
      <c r="B60" s="38"/>
      <c r="C60" s="39"/>
      <c r="D60" s="39"/>
      <c r="E60" s="39"/>
      <c r="F60" s="39"/>
      <c r="G60" s="39"/>
      <c r="H60" s="39"/>
      <c r="I60" s="146"/>
      <c r="J60" s="39"/>
      <c r="K60" s="39"/>
      <c r="L60" s="43"/>
    </row>
    <row r="61" s="1" customFormat="1" ht="29.28" customHeight="1">
      <c r="B61" s="38"/>
      <c r="C61" s="176" t="s">
        <v>125</v>
      </c>
      <c r="D61" s="177"/>
      <c r="E61" s="177"/>
      <c r="F61" s="177"/>
      <c r="G61" s="177"/>
      <c r="H61" s="177"/>
      <c r="I61" s="178"/>
      <c r="J61" s="179" t="s">
        <v>126</v>
      </c>
      <c r="K61" s="177"/>
      <c r="L61" s="43"/>
    </row>
    <row r="62" s="1" customFormat="1" ht="10.32" customHeight="1">
      <c r="B62" s="38"/>
      <c r="C62" s="39"/>
      <c r="D62" s="39"/>
      <c r="E62" s="39"/>
      <c r="F62" s="39"/>
      <c r="G62" s="39"/>
      <c r="H62" s="39"/>
      <c r="I62" s="146"/>
      <c r="J62" s="39"/>
      <c r="K62" s="39"/>
      <c r="L62" s="43"/>
    </row>
    <row r="63" s="1" customFormat="1" ht="22.8" customHeight="1">
      <c r="B63" s="38"/>
      <c r="C63" s="180" t="s">
        <v>70</v>
      </c>
      <c r="D63" s="39"/>
      <c r="E63" s="39"/>
      <c r="F63" s="39"/>
      <c r="G63" s="39"/>
      <c r="H63" s="39"/>
      <c r="I63" s="146"/>
      <c r="J63" s="101">
        <f>J88</f>
        <v>0</v>
      </c>
      <c r="K63" s="39"/>
      <c r="L63" s="43"/>
      <c r="AU63" s="17" t="s">
        <v>127</v>
      </c>
    </row>
    <row r="64" s="8" customFormat="1" ht="24.96" customHeight="1">
      <c r="B64" s="181"/>
      <c r="C64" s="182"/>
      <c r="D64" s="183" t="s">
        <v>128</v>
      </c>
      <c r="E64" s="184"/>
      <c r="F64" s="184"/>
      <c r="G64" s="184"/>
      <c r="H64" s="184"/>
      <c r="I64" s="185"/>
      <c r="J64" s="186">
        <f>J89</f>
        <v>0</v>
      </c>
      <c r="K64" s="182"/>
      <c r="L64" s="187"/>
    </row>
    <row r="65" s="9" customFormat="1" ht="19.92" customHeight="1">
      <c r="B65" s="188"/>
      <c r="C65" s="124"/>
      <c r="D65" s="189" t="s">
        <v>738</v>
      </c>
      <c r="E65" s="190"/>
      <c r="F65" s="190"/>
      <c r="G65" s="190"/>
      <c r="H65" s="190"/>
      <c r="I65" s="191"/>
      <c r="J65" s="192">
        <f>J90</f>
        <v>0</v>
      </c>
      <c r="K65" s="124"/>
      <c r="L65" s="193"/>
    </row>
    <row r="66" s="9" customFormat="1" ht="19.92" customHeight="1">
      <c r="B66" s="188"/>
      <c r="C66" s="124"/>
      <c r="D66" s="189" t="s">
        <v>704</v>
      </c>
      <c r="E66" s="190"/>
      <c r="F66" s="190"/>
      <c r="G66" s="190"/>
      <c r="H66" s="190"/>
      <c r="I66" s="191"/>
      <c r="J66" s="192">
        <f>J96</f>
        <v>0</v>
      </c>
      <c r="K66" s="124"/>
      <c r="L66" s="193"/>
    </row>
    <row r="67" s="1" customFormat="1" ht="21.84" customHeight="1">
      <c r="B67" s="38"/>
      <c r="C67" s="39"/>
      <c r="D67" s="39"/>
      <c r="E67" s="39"/>
      <c r="F67" s="39"/>
      <c r="G67" s="39"/>
      <c r="H67" s="39"/>
      <c r="I67" s="146"/>
      <c r="J67" s="39"/>
      <c r="K67" s="39"/>
      <c r="L67" s="43"/>
    </row>
    <row r="68" s="1" customFormat="1" ht="6.96" customHeight="1">
      <c r="B68" s="58"/>
      <c r="C68" s="59"/>
      <c r="D68" s="59"/>
      <c r="E68" s="59"/>
      <c r="F68" s="59"/>
      <c r="G68" s="59"/>
      <c r="H68" s="59"/>
      <c r="I68" s="171"/>
      <c r="J68" s="59"/>
      <c r="K68" s="59"/>
      <c r="L68" s="43"/>
    </row>
    <row r="72" s="1" customFormat="1" ht="6.96" customHeight="1">
      <c r="B72" s="60"/>
      <c r="C72" s="61"/>
      <c r="D72" s="61"/>
      <c r="E72" s="61"/>
      <c r="F72" s="61"/>
      <c r="G72" s="61"/>
      <c r="H72" s="61"/>
      <c r="I72" s="174"/>
      <c r="J72" s="61"/>
      <c r="K72" s="61"/>
      <c r="L72" s="43"/>
    </row>
    <row r="73" s="1" customFormat="1" ht="24.96" customHeight="1">
      <c r="B73" s="38"/>
      <c r="C73" s="23" t="s">
        <v>138</v>
      </c>
      <c r="D73" s="39"/>
      <c r="E73" s="39"/>
      <c r="F73" s="39"/>
      <c r="G73" s="39"/>
      <c r="H73" s="39"/>
      <c r="I73" s="146"/>
      <c r="J73" s="39"/>
      <c r="K73" s="39"/>
      <c r="L73" s="43"/>
    </row>
    <row r="74" s="1" customFormat="1" ht="6.96" customHeight="1">
      <c r="B74" s="38"/>
      <c r="C74" s="39"/>
      <c r="D74" s="39"/>
      <c r="E74" s="39"/>
      <c r="F74" s="39"/>
      <c r="G74" s="39"/>
      <c r="H74" s="39"/>
      <c r="I74" s="146"/>
      <c r="J74" s="39"/>
      <c r="K74" s="39"/>
      <c r="L74" s="43"/>
    </row>
    <row r="75" s="1" customFormat="1" ht="12" customHeight="1">
      <c r="B75" s="38"/>
      <c r="C75" s="32" t="s">
        <v>16</v>
      </c>
      <c r="D75" s="39"/>
      <c r="E75" s="39"/>
      <c r="F75" s="39"/>
      <c r="G75" s="39"/>
      <c r="H75" s="39"/>
      <c r="I75" s="146"/>
      <c r="J75" s="39"/>
      <c r="K75" s="39"/>
      <c r="L75" s="43"/>
    </row>
    <row r="76" s="1" customFormat="1" ht="14.4" customHeight="1">
      <c r="B76" s="38"/>
      <c r="C76" s="39"/>
      <c r="D76" s="39"/>
      <c r="E76" s="175" t="str">
        <f>E7</f>
        <v>ZŠ Dukelských hrdinů 0.ETAPA - Multifunkční hřište</v>
      </c>
      <c r="F76" s="32"/>
      <c r="G76" s="32"/>
      <c r="H76" s="32"/>
      <c r="I76" s="146"/>
      <c r="J76" s="39"/>
      <c r="K76" s="39"/>
      <c r="L76" s="43"/>
    </row>
    <row r="77" ht="12" customHeight="1">
      <c r="B77" s="21"/>
      <c r="C77" s="32" t="s">
        <v>122</v>
      </c>
      <c r="D77" s="22"/>
      <c r="E77" s="22"/>
      <c r="F77" s="22"/>
      <c r="G77" s="22"/>
      <c r="H77" s="22"/>
      <c r="I77" s="138"/>
      <c r="J77" s="22"/>
      <c r="K77" s="22"/>
      <c r="L77" s="20"/>
    </row>
    <row r="78" s="1" customFormat="1" ht="14.4" customHeight="1">
      <c r="B78" s="38"/>
      <c r="C78" s="39"/>
      <c r="D78" s="39"/>
      <c r="E78" s="175" t="s">
        <v>871</v>
      </c>
      <c r="F78" s="39"/>
      <c r="G78" s="39"/>
      <c r="H78" s="39"/>
      <c r="I78" s="146"/>
      <c r="J78" s="39"/>
      <c r="K78" s="39"/>
      <c r="L78" s="43"/>
    </row>
    <row r="79" s="1" customFormat="1" ht="12" customHeight="1">
      <c r="B79" s="38"/>
      <c r="C79" s="32" t="s">
        <v>701</v>
      </c>
      <c r="D79" s="39"/>
      <c r="E79" s="39"/>
      <c r="F79" s="39"/>
      <c r="G79" s="39"/>
      <c r="H79" s="39"/>
      <c r="I79" s="146"/>
      <c r="J79" s="39"/>
      <c r="K79" s="39"/>
      <c r="L79" s="43"/>
    </row>
    <row r="80" s="1" customFormat="1" ht="14.4" customHeight="1">
      <c r="B80" s="38"/>
      <c r="C80" s="39"/>
      <c r="D80" s="39"/>
      <c r="E80" s="68" t="str">
        <f>E11</f>
        <v>SO 06.2 - Vnitroareálová páteřní komunikace pro pěší</v>
      </c>
      <c r="F80" s="39"/>
      <c r="G80" s="39"/>
      <c r="H80" s="39"/>
      <c r="I80" s="146"/>
      <c r="J80" s="39"/>
      <c r="K80" s="39"/>
      <c r="L80" s="43"/>
    </row>
    <row r="81" s="1" customFormat="1" ht="6.96" customHeight="1">
      <c r="B81" s="38"/>
      <c r="C81" s="39"/>
      <c r="D81" s="39"/>
      <c r="E81" s="39"/>
      <c r="F81" s="39"/>
      <c r="G81" s="39"/>
      <c r="H81" s="39"/>
      <c r="I81" s="146"/>
      <c r="J81" s="39"/>
      <c r="K81" s="39"/>
      <c r="L81" s="43"/>
    </row>
    <row r="82" s="1" customFormat="1" ht="12" customHeight="1">
      <c r="B82" s="38"/>
      <c r="C82" s="32" t="s">
        <v>21</v>
      </c>
      <c r="D82" s="39"/>
      <c r="E82" s="39"/>
      <c r="F82" s="27" t="str">
        <f>F14</f>
        <v>Karlovy Vary</v>
      </c>
      <c r="G82" s="39"/>
      <c r="H82" s="39"/>
      <c r="I82" s="148" t="s">
        <v>23</v>
      </c>
      <c r="J82" s="71" t="str">
        <f>IF(J14="","",J14)</f>
        <v>2. 5. 2019</v>
      </c>
      <c r="K82" s="39"/>
      <c r="L82" s="43"/>
    </row>
    <row r="83" s="1" customFormat="1" ht="6.96" customHeight="1">
      <c r="B83" s="38"/>
      <c r="C83" s="39"/>
      <c r="D83" s="39"/>
      <c r="E83" s="39"/>
      <c r="F83" s="39"/>
      <c r="G83" s="39"/>
      <c r="H83" s="39"/>
      <c r="I83" s="146"/>
      <c r="J83" s="39"/>
      <c r="K83" s="39"/>
      <c r="L83" s="43"/>
    </row>
    <row r="84" s="1" customFormat="1" ht="26.4" customHeight="1">
      <c r="B84" s="38"/>
      <c r="C84" s="32" t="s">
        <v>25</v>
      </c>
      <c r="D84" s="39"/>
      <c r="E84" s="39"/>
      <c r="F84" s="27" t="str">
        <f>E17</f>
        <v>Statutární město Karlovy Vary</v>
      </c>
      <c r="G84" s="39"/>
      <c r="H84" s="39"/>
      <c r="I84" s="148" t="s">
        <v>31</v>
      </c>
      <c r="J84" s="36" t="str">
        <f>E23</f>
        <v>Ing. Štěpán Mosler</v>
      </c>
      <c r="K84" s="39"/>
      <c r="L84" s="43"/>
    </row>
    <row r="85" s="1" customFormat="1" ht="26.4" customHeight="1">
      <c r="B85" s="38"/>
      <c r="C85" s="32" t="s">
        <v>29</v>
      </c>
      <c r="D85" s="39"/>
      <c r="E85" s="39"/>
      <c r="F85" s="27" t="str">
        <f>IF(E20="","",E20)</f>
        <v>Vyplň údaj</v>
      </c>
      <c r="G85" s="39"/>
      <c r="H85" s="39"/>
      <c r="I85" s="148" t="s">
        <v>34</v>
      </c>
      <c r="J85" s="36" t="str">
        <f>E26</f>
        <v>Daniela Hahnová</v>
      </c>
      <c r="K85" s="39"/>
      <c r="L85" s="43"/>
    </row>
    <row r="86" s="1" customFormat="1" ht="10.32" customHeight="1">
      <c r="B86" s="38"/>
      <c r="C86" s="39"/>
      <c r="D86" s="39"/>
      <c r="E86" s="39"/>
      <c r="F86" s="39"/>
      <c r="G86" s="39"/>
      <c r="H86" s="39"/>
      <c r="I86" s="146"/>
      <c r="J86" s="39"/>
      <c r="K86" s="39"/>
      <c r="L86" s="43"/>
    </row>
    <row r="87" s="10" customFormat="1" ht="29.28" customHeight="1">
      <c r="B87" s="194"/>
      <c r="C87" s="195" t="s">
        <v>139</v>
      </c>
      <c r="D87" s="196" t="s">
        <v>57</v>
      </c>
      <c r="E87" s="196" t="s">
        <v>53</v>
      </c>
      <c r="F87" s="196" t="s">
        <v>54</v>
      </c>
      <c r="G87" s="196" t="s">
        <v>140</v>
      </c>
      <c r="H87" s="196" t="s">
        <v>141</v>
      </c>
      <c r="I87" s="197" t="s">
        <v>142</v>
      </c>
      <c r="J87" s="196" t="s">
        <v>126</v>
      </c>
      <c r="K87" s="198" t="s">
        <v>143</v>
      </c>
      <c r="L87" s="199"/>
      <c r="M87" s="91" t="s">
        <v>19</v>
      </c>
      <c r="N87" s="92" t="s">
        <v>42</v>
      </c>
      <c r="O87" s="92" t="s">
        <v>144</v>
      </c>
      <c r="P87" s="92" t="s">
        <v>145</v>
      </c>
      <c r="Q87" s="92" t="s">
        <v>146</v>
      </c>
      <c r="R87" s="92" t="s">
        <v>147</v>
      </c>
      <c r="S87" s="92" t="s">
        <v>148</v>
      </c>
      <c r="T87" s="93" t="s">
        <v>149</v>
      </c>
    </row>
    <row r="88" s="1" customFormat="1" ht="22.8" customHeight="1">
      <c r="B88" s="38"/>
      <c r="C88" s="98" t="s">
        <v>150</v>
      </c>
      <c r="D88" s="39"/>
      <c r="E88" s="39"/>
      <c r="F88" s="39"/>
      <c r="G88" s="39"/>
      <c r="H88" s="39"/>
      <c r="I88" s="146"/>
      <c r="J88" s="200">
        <f>BK88</f>
        <v>0</v>
      </c>
      <c r="K88" s="39"/>
      <c r="L88" s="43"/>
      <c r="M88" s="94"/>
      <c r="N88" s="95"/>
      <c r="O88" s="95"/>
      <c r="P88" s="201">
        <f>P89</f>
        <v>0</v>
      </c>
      <c r="Q88" s="95"/>
      <c r="R88" s="201">
        <f>R89</f>
        <v>35.099150000000002</v>
      </c>
      <c r="S88" s="95"/>
      <c r="T88" s="202">
        <f>T89</f>
        <v>0</v>
      </c>
      <c r="AT88" s="17" t="s">
        <v>71</v>
      </c>
      <c r="AU88" s="17" t="s">
        <v>127</v>
      </c>
      <c r="BK88" s="203">
        <f>BK89</f>
        <v>0</v>
      </c>
    </row>
    <row r="89" s="11" customFormat="1" ht="25.92" customHeight="1">
      <c r="B89" s="204"/>
      <c r="C89" s="205"/>
      <c r="D89" s="206" t="s">
        <v>71</v>
      </c>
      <c r="E89" s="207" t="s">
        <v>151</v>
      </c>
      <c r="F89" s="207" t="s">
        <v>152</v>
      </c>
      <c r="G89" s="205"/>
      <c r="H89" s="205"/>
      <c r="I89" s="208"/>
      <c r="J89" s="209">
        <f>BK89</f>
        <v>0</v>
      </c>
      <c r="K89" s="205"/>
      <c r="L89" s="210"/>
      <c r="M89" s="211"/>
      <c r="N89" s="212"/>
      <c r="O89" s="212"/>
      <c r="P89" s="213">
        <f>P90+P96</f>
        <v>0</v>
      </c>
      <c r="Q89" s="212"/>
      <c r="R89" s="213">
        <f>R90+R96</f>
        <v>35.099150000000002</v>
      </c>
      <c r="S89" s="212"/>
      <c r="T89" s="214">
        <f>T90+T96</f>
        <v>0</v>
      </c>
      <c r="AR89" s="215" t="s">
        <v>80</v>
      </c>
      <c r="AT89" s="216" t="s">
        <v>71</v>
      </c>
      <c r="AU89" s="216" t="s">
        <v>72</v>
      </c>
      <c r="AY89" s="215" t="s">
        <v>153</v>
      </c>
      <c r="BK89" s="217">
        <f>BK90+BK96</f>
        <v>0</v>
      </c>
    </row>
    <row r="90" s="11" customFormat="1" ht="22.8" customHeight="1">
      <c r="B90" s="204"/>
      <c r="C90" s="205"/>
      <c r="D90" s="206" t="s">
        <v>71</v>
      </c>
      <c r="E90" s="218" t="s">
        <v>212</v>
      </c>
      <c r="F90" s="218" t="s">
        <v>857</v>
      </c>
      <c r="G90" s="205"/>
      <c r="H90" s="205"/>
      <c r="I90" s="208"/>
      <c r="J90" s="219">
        <f>BK90</f>
        <v>0</v>
      </c>
      <c r="K90" s="205"/>
      <c r="L90" s="210"/>
      <c r="M90" s="211"/>
      <c r="N90" s="212"/>
      <c r="O90" s="212"/>
      <c r="P90" s="213">
        <f>SUM(P91:P95)</f>
        <v>0</v>
      </c>
      <c r="Q90" s="212"/>
      <c r="R90" s="213">
        <f>SUM(R91:R95)</f>
        <v>35.099150000000002</v>
      </c>
      <c r="S90" s="212"/>
      <c r="T90" s="214">
        <f>SUM(T91:T95)</f>
        <v>0</v>
      </c>
      <c r="AR90" s="215" t="s">
        <v>80</v>
      </c>
      <c r="AT90" s="216" t="s">
        <v>71</v>
      </c>
      <c r="AU90" s="216" t="s">
        <v>80</v>
      </c>
      <c r="AY90" s="215" t="s">
        <v>153</v>
      </c>
      <c r="BK90" s="217">
        <f>SUM(BK91:BK95)</f>
        <v>0</v>
      </c>
    </row>
    <row r="91" s="1" customFormat="1" ht="43.2" customHeight="1">
      <c r="B91" s="38"/>
      <c r="C91" s="220" t="s">
        <v>80</v>
      </c>
      <c r="D91" s="220" t="s">
        <v>157</v>
      </c>
      <c r="E91" s="221" t="s">
        <v>873</v>
      </c>
      <c r="F91" s="222" t="s">
        <v>874</v>
      </c>
      <c r="G91" s="223" t="s">
        <v>180</v>
      </c>
      <c r="H91" s="224">
        <v>115</v>
      </c>
      <c r="I91" s="225"/>
      <c r="J91" s="226">
        <f>ROUND(I91*H91,2)</f>
        <v>0</v>
      </c>
      <c r="K91" s="222" t="s">
        <v>161</v>
      </c>
      <c r="L91" s="43"/>
      <c r="M91" s="227" t="s">
        <v>19</v>
      </c>
      <c r="N91" s="228" t="s">
        <v>43</v>
      </c>
      <c r="O91" s="83"/>
      <c r="P91" s="229">
        <f>O91*H91</f>
        <v>0</v>
      </c>
      <c r="Q91" s="229">
        <v>0.20219000000000001</v>
      </c>
      <c r="R91" s="229">
        <f>Q91*H91</f>
        <v>23.251850000000001</v>
      </c>
      <c r="S91" s="229">
        <v>0</v>
      </c>
      <c r="T91" s="230">
        <f>S91*H91</f>
        <v>0</v>
      </c>
      <c r="AR91" s="231" t="s">
        <v>162</v>
      </c>
      <c r="AT91" s="231" t="s">
        <v>157</v>
      </c>
      <c r="AU91" s="231" t="s">
        <v>82</v>
      </c>
      <c r="AY91" s="17" t="s">
        <v>153</v>
      </c>
      <c r="BE91" s="232">
        <f>IF(N91="základní",J91,0)</f>
        <v>0</v>
      </c>
      <c r="BF91" s="232">
        <f>IF(N91="snížená",J91,0)</f>
        <v>0</v>
      </c>
      <c r="BG91" s="232">
        <f>IF(N91="zákl. přenesená",J91,0)</f>
        <v>0</v>
      </c>
      <c r="BH91" s="232">
        <f>IF(N91="sníž. přenesená",J91,0)</f>
        <v>0</v>
      </c>
      <c r="BI91" s="232">
        <f>IF(N91="nulová",J91,0)</f>
        <v>0</v>
      </c>
      <c r="BJ91" s="17" t="s">
        <v>80</v>
      </c>
      <c r="BK91" s="232">
        <f>ROUND(I91*H91,2)</f>
        <v>0</v>
      </c>
      <c r="BL91" s="17" t="s">
        <v>162</v>
      </c>
      <c r="BM91" s="231" t="s">
        <v>875</v>
      </c>
    </row>
    <row r="92" s="1" customFormat="1">
      <c r="B92" s="38"/>
      <c r="C92" s="39"/>
      <c r="D92" s="233" t="s">
        <v>164</v>
      </c>
      <c r="E92" s="39"/>
      <c r="F92" s="234" t="s">
        <v>876</v>
      </c>
      <c r="G92" s="39"/>
      <c r="H92" s="39"/>
      <c r="I92" s="146"/>
      <c r="J92" s="39"/>
      <c r="K92" s="39"/>
      <c r="L92" s="43"/>
      <c r="M92" s="235"/>
      <c r="N92" s="83"/>
      <c r="O92" s="83"/>
      <c r="P92" s="83"/>
      <c r="Q92" s="83"/>
      <c r="R92" s="83"/>
      <c r="S92" s="83"/>
      <c r="T92" s="84"/>
      <c r="AT92" s="17" t="s">
        <v>164</v>
      </c>
      <c r="AU92" s="17" t="s">
        <v>82</v>
      </c>
    </row>
    <row r="93" s="12" customFormat="1">
      <c r="B93" s="236"/>
      <c r="C93" s="237"/>
      <c r="D93" s="233" t="s">
        <v>166</v>
      </c>
      <c r="E93" s="238" t="s">
        <v>19</v>
      </c>
      <c r="F93" s="239" t="s">
        <v>877</v>
      </c>
      <c r="G93" s="237"/>
      <c r="H93" s="240">
        <v>115</v>
      </c>
      <c r="I93" s="241"/>
      <c r="J93" s="237"/>
      <c r="K93" s="237"/>
      <c r="L93" s="242"/>
      <c r="M93" s="243"/>
      <c r="N93" s="244"/>
      <c r="O93" s="244"/>
      <c r="P93" s="244"/>
      <c r="Q93" s="244"/>
      <c r="R93" s="244"/>
      <c r="S93" s="244"/>
      <c r="T93" s="245"/>
      <c r="AT93" s="246" t="s">
        <v>166</v>
      </c>
      <c r="AU93" s="246" t="s">
        <v>82</v>
      </c>
      <c r="AV93" s="12" t="s">
        <v>82</v>
      </c>
      <c r="AW93" s="12" t="s">
        <v>33</v>
      </c>
      <c r="AX93" s="12" t="s">
        <v>72</v>
      </c>
      <c r="AY93" s="246" t="s">
        <v>153</v>
      </c>
    </row>
    <row r="94" s="1" customFormat="1" ht="14.4" customHeight="1">
      <c r="B94" s="38"/>
      <c r="C94" s="272" t="s">
        <v>82</v>
      </c>
      <c r="D94" s="272" t="s">
        <v>433</v>
      </c>
      <c r="E94" s="273" t="s">
        <v>878</v>
      </c>
      <c r="F94" s="274" t="s">
        <v>879</v>
      </c>
      <c r="G94" s="275" t="s">
        <v>180</v>
      </c>
      <c r="H94" s="276">
        <v>116.15000000000001</v>
      </c>
      <c r="I94" s="277"/>
      <c r="J94" s="278">
        <f>ROUND(I94*H94,2)</f>
        <v>0</v>
      </c>
      <c r="K94" s="274" t="s">
        <v>161</v>
      </c>
      <c r="L94" s="279"/>
      <c r="M94" s="280" t="s">
        <v>19</v>
      </c>
      <c r="N94" s="281" t="s">
        <v>43</v>
      </c>
      <c r="O94" s="83"/>
      <c r="P94" s="229">
        <f>O94*H94</f>
        <v>0</v>
      </c>
      <c r="Q94" s="229">
        <v>0.10199999999999999</v>
      </c>
      <c r="R94" s="229">
        <f>Q94*H94</f>
        <v>11.847300000000001</v>
      </c>
      <c r="S94" s="229">
        <v>0</v>
      </c>
      <c r="T94" s="230">
        <f>S94*H94</f>
        <v>0</v>
      </c>
      <c r="AR94" s="231" t="s">
        <v>207</v>
      </c>
      <c r="AT94" s="231" t="s">
        <v>433</v>
      </c>
      <c r="AU94" s="231" t="s">
        <v>82</v>
      </c>
      <c r="AY94" s="17" t="s">
        <v>153</v>
      </c>
      <c r="BE94" s="232">
        <f>IF(N94="základní",J94,0)</f>
        <v>0</v>
      </c>
      <c r="BF94" s="232">
        <f>IF(N94="snížená",J94,0)</f>
        <v>0</v>
      </c>
      <c r="BG94" s="232">
        <f>IF(N94="zákl. přenesená",J94,0)</f>
        <v>0</v>
      </c>
      <c r="BH94" s="232">
        <f>IF(N94="sníž. přenesená",J94,0)</f>
        <v>0</v>
      </c>
      <c r="BI94" s="232">
        <f>IF(N94="nulová",J94,0)</f>
        <v>0</v>
      </c>
      <c r="BJ94" s="17" t="s">
        <v>80</v>
      </c>
      <c r="BK94" s="232">
        <f>ROUND(I94*H94,2)</f>
        <v>0</v>
      </c>
      <c r="BL94" s="17" t="s">
        <v>162</v>
      </c>
      <c r="BM94" s="231" t="s">
        <v>880</v>
      </c>
    </row>
    <row r="95" s="12" customFormat="1">
      <c r="B95" s="236"/>
      <c r="C95" s="237"/>
      <c r="D95" s="233" t="s">
        <v>166</v>
      </c>
      <c r="E95" s="237"/>
      <c r="F95" s="239" t="s">
        <v>881</v>
      </c>
      <c r="G95" s="237"/>
      <c r="H95" s="240">
        <v>116.15000000000001</v>
      </c>
      <c r="I95" s="241"/>
      <c r="J95" s="237"/>
      <c r="K95" s="237"/>
      <c r="L95" s="242"/>
      <c r="M95" s="243"/>
      <c r="N95" s="244"/>
      <c r="O95" s="244"/>
      <c r="P95" s="244"/>
      <c r="Q95" s="244"/>
      <c r="R95" s="244"/>
      <c r="S95" s="244"/>
      <c r="T95" s="245"/>
      <c r="AT95" s="246" t="s">
        <v>166</v>
      </c>
      <c r="AU95" s="246" t="s">
        <v>82</v>
      </c>
      <c r="AV95" s="12" t="s">
        <v>82</v>
      </c>
      <c r="AW95" s="12" t="s">
        <v>4</v>
      </c>
      <c r="AX95" s="12" t="s">
        <v>80</v>
      </c>
      <c r="AY95" s="246" t="s">
        <v>153</v>
      </c>
    </row>
    <row r="96" s="11" customFormat="1" ht="22.8" customHeight="1">
      <c r="B96" s="204"/>
      <c r="C96" s="205"/>
      <c r="D96" s="206" t="s">
        <v>71</v>
      </c>
      <c r="E96" s="218" t="s">
        <v>660</v>
      </c>
      <c r="F96" s="218" t="s">
        <v>731</v>
      </c>
      <c r="G96" s="205"/>
      <c r="H96" s="205"/>
      <c r="I96" s="208"/>
      <c r="J96" s="219">
        <f>BK96</f>
        <v>0</v>
      </c>
      <c r="K96" s="205"/>
      <c r="L96" s="210"/>
      <c r="M96" s="211"/>
      <c r="N96" s="212"/>
      <c r="O96" s="212"/>
      <c r="P96" s="213">
        <f>P97</f>
        <v>0</v>
      </c>
      <c r="Q96" s="212"/>
      <c r="R96" s="213">
        <f>R97</f>
        <v>0</v>
      </c>
      <c r="S96" s="212"/>
      <c r="T96" s="214">
        <f>T97</f>
        <v>0</v>
      </c>
      <c r="AR96" s="215" t="s">
        <v>80</v>
      </c>
      <c r="AT96" s="216" t="s">
        <v>71</v>
      </c>
      <c r="AU96" s="216" t="s">
        <v>80</v>
      </c>
      <c r="AY96" s="215" t="s">
        <v>153</v>
      </c>
      <c r="BK96" s="217">
        <f>BK97</f>
        <v>0</v>
      </c>
    </row>
    <row r="97" s="1" customFormat="1" ht="32.4" customHeight="1">
      <c r="B97" s="38"/>
      <c r="C97" s="220" t="s">
        <v>113</v>
      </c>
      <c r="D97" s="220" t="s">
        <v>157</v>
      </c>
      <c r="E97" s="221" t="s">
        <v>882</v>
      </c>
      <c r="F97" s="222" t="s">
        <v>883</v>
      </c>
      <c r="G97" s="223" t="s">
        <v>220</v>
      </c>
      <c r="H97" s="224">
        <v>35.098999999999997</v>
      </c>
      <c r="I97" s="225"/>
      <c r="J97" s="226">
        <f>ROUND(I97*H97,2)</f>
        <v>0</v>
      </c>
      <c r="K97" s="222" t="s">
        <v>161</v>
      </c>
      <c r="L97" s="43"/>
      <c r="M97" s="285" t="s">
        <v>19</v>
      </c>
      <c r="N97" s="286" t="s">
        <v>43</v>
      </c>
      <c r="O97" s="283"/>
      <c r="P97" s="287">
        <f>O97*H97</f>
        <v>0</v>
      </c>
      <c r="Q97" s="287">
        <v>0</v>
      </c>
      <c r="R97" s="287">
        <f>Q97*H97</f>
        <v>0</v>
      </c>
      <c r="S97" s="287">
        <v>0</v>
      </c>
      <c r="T97" s="288">
        <f>S97*H97</f>
        <v>0</v>
      </c>
      <c r="AR97" s="231" t="s">
        <v>162</v>
      </c>
      <c r="AT97" s="231" t="s">
        <v>157</v>
      </c>
      <c r="AU97" s="231" t="s">
        <v>82</v>
      </c>
      <c r="AY97" s="17" t="s">
        <v>153</v>
      </c>
      <c r="BE97" s="232">
        <f>IF(N97="základní",J97,0)</f>
        <v>0</v>
      </c>
      <c r="BF97" s="232">
        <f>IF(N97="snížená",J97,0)</f>
        <v>0</v>
      </c>
      <c r="BG97" s="232">
        <f>IF(N97="zákl. přenesená",J97,0)</f>
        <v>0</v>
      </c>
      <c r="BH97" s="232">
        <f>IF(N97="sníž. přenesená",J97,0)</f>
        <v>0</v>
      </c>
      <c r="BI97" s="232">
        <f>IF(N97="nulová",J97,0)</f>
        <v>0</v>
      </c>
      <c r="BJ97" s="17" t="s">
        <v>80</v>
      </c>
      <c r="BK97" s="232">
        <f>ROUND(I97*H97,2)</f>
        <v>0</v>
      </c>
      <c r="BL97" s="17" t="s">
        <v>162</v>
      </c>
      <c r="BM97" s="231" t="s">
        <v>884</v>
      </c>
    </row>
    <row r="98" s="1" customFormat="1" ht="6.96" customHeight="1">
      <c r="B98" s="58"/>
      <c r="C98" s="59"/>
      <c r="D98" s="59"/>
      <c r="E98" s="59"/>
      <c r="F98" s="59"/>
      <c r="G98" s="59"/>
      <c r="H98" s="59"/>
      <c r="I98" s="171"/>
      <c r="J98" s="59"/>
      <c r="K98" s="59"/>
      <c r="L98" s="43"/>
    </row>
  </sheetData>
  <sheetProtection sheet="1" autoFilter="0" formatColumns="0" formatRows="0" objects="1" scenarios="1" spinCount="100000" saltValue="/9cc5q4n7b4mqOCfOwcwDkmyR44yBNYL9vH2XDdsw2NRQIv8IegVkxJ5ZRYwRAouOA11veM7oQyjGM/cl2JCiQ==" hashValue="1K+iU+arjYtM7LzxszWJOtJCldPRp8g3FLkqcdOpzwGCVV2zwnYlx+1D5u3KycaCZiZS9NHX/R7xJG6YrD+aDA==" algorithmName="SHA-512" password="ED5F"/>
  <autoFilter ref="C87:K97"/>
  <mergeCells count="12">
    <mergeCell ref="E7:H7"/>
    <mergeCell ref="E9:H9"/>
    <mergeCell ref="E11:H11"/>
    <mergeCell ref="E20:H20"/>
    <mergeCell ref="E29:H29"/>
    <mergeCell ref="E50:H50"/>
    <mergeCell ref="E52:H52"/>
    <mergeCell ref="E54:H54"/>
    <mergeCell ref="E76:H76"/>
    <mergeCell ref="E78:H78"/>
    <mergeCell ref="E80:H80"/>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7.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7.14" customWidth="1"/>
    <col min="2" max="2" width="1.43" customWidth="1"/>
    <col min="3" max="3" width="3.57" customWidth="1"/>
    <col min="4" max="4" width="3.71" customWidth="1"/>
    <col min="5" max="5" width="14.71" customWidth="1"/>
    <col min="6" max="6" width="43.57" customWidth="1"/>
    <col min="7" max="7" width="6" customWidth="1"/>
    <col min="8" max="8" width="9.86" customWidth="1"/>
    <col min="9" max="9" width="17.29" style="138" customWidth="1"/>
    <col min="10" max="10" width="17.29" customWidth="1"/>
    <col min="11" max="11" width="17.29" customWidth="1"/>
    <col min="12" max="12" width="8" customWidth="1"/>
    <col min="13" max="13" width="9.29" hidden="1" customWidth="1"/>
    <col min="14" max="14" width="9.14" hidden="1"/>
    <col min="15" max="15" width="12.14" hidden="1" customWidth="1"/>
    <col min="16" max="16" width="12.14" hidden="1" customWidth="1"/>
    <col min="17" max="17" width="12.14" hidden="1" customWidth="1"/>
    <col min="18" max="18" width="12.14" hidden="1" customWidth="1"/>
    <col min="19" max="19" width="12.14" hidden="1" customWidth="1"/>
    <col min="20" max="20" width="12.14" hidden="1" customWidth="1"/>
    <col min="21" max="21" width="14" hidden="1" customWidth="1"/>
    <col min="22" max="22" width="10.57" customWidth="1"/>
    <col min="23" max="23" width="14" customWidth="1"/>
    <col min="24" max="24" width="10.57" customWidth="1"/>
    <col min="25" max="25" width="12.86" customWidth="1"/>
    <col min="26" max="26" width="9.43" customWidth="1"/>
    <col min="27" max="27" width="12.86" customWidth="1"/>
    <col min="28" max="28" width="14" customWidth="1"/>
    <col min="29" max="29" width="9.43" customWidth="1"/>
    <col min="30" max="30" width="12.86" customWidth="1"/>
    <col min="31" max="31" width="14" customWidth="1"/>
    <col min="44" max="44" width="9.14" hidden="1"/>
    <col min="45" max="45" width="9.14" hidden="1"/>
    <col min="46" max="46" width="9.14" hidden="1"/>
    <col min="47" max="47" width="9.14" hidden="1"/>
    <col min="48" max="48" width="9.14" hidden="1"/>
    <col min="49" max="49" width="9.14" hidden="1"/>
    <col min="50" max="50" width="9.14" hidden="1"/>
    <col min="51" max="51" width="9.14" hidden="1"/>
    <col min="52" max="52" width="9.14" hidden="1"/>
    <col min="53" max="53" width="9.14" hidden="1"/>
    <col min="54" max="54" width="9.14" hidden="1"/>
    <col min="55" max="55" width="9.14" hidden="1"/>
    <col min="56" max="56" width="9.14" hidden="1"/>
    <col min="57" max="57" width="9.14" hidden="1"/>
    <col min="58" max="58" width="9.14" hidden="1"/>
    <col min="59" max="59" width="9.14" hidden="1"/>
    <col min="60" max="60" width="9.14" hidden="1"/>
    <col min="61" max="61" width="9.14" hidden="1"/>
    <col min="62" max="62" width="9.14" hidden="1"/>
    <col min="63" max="63" width="9.14" hidden="1"/>
    <col min="64" max="64" width="9.14" hidden="1"/>
    <col min="65" max="65" width="9.14" hidden="1"/>
  </cols>
  <sheetData>
    <row r="2" ht="36.96" customHeight="1">
      <c r="L2"/>
      <c r="AT2" s="17" t="s">
        <v>104</v>
      </c>
    </row>
    <row r="3" ht="6.96" customHeight="1">
      <c r="B3" s="139"/>
      <c r="C3" s="140"/>
      <c r="D3" s="140"/>
      <c r="E3" s="140"/>
      <c r="F3" s="140"/>
      <c r="G3" s="140"/>
      <c r="H3" s="140"/>
      <c r="I3" s="141"/>
      <c r="J3" s="140"/>
      <c r="K3" s="140"/>
      <c r="L3" s="20"/>
      <c r="AT3" s="17" t="s">
        <v>82</v>
      </c>
    </row>
    <row r="4" ht="24.96" customHeight="1">
      <c r="B4" s="20"/>
      <c r="D4" s="142" t="s">
        <v>121</v>
      </c>
      <c r="L4" s="20"/>
      <c r="M4" s="143" t="s">
        <v>10</v>
      </c>
      <c r="AT4" s="17" t="s">
        <v>4</v>
      </c>
    </row>
    <row r="5" ht="6.96" customHeight="1">
      <c r="B5" s="20"/>
      <c r="L5" s="20"/>
    </row>
    <row r="6" ht="12" customHeight="1">
      <c r="B6" s="20"/>
      <c r="D6" s="144" t="s">
        <v>16</v>
      </c>
      <c r="L6" s="20"/>
    </row>
    <row r="7" ht="14.4" customHeight="1">
      <c r="B7" s="20"/>
      <c r="E7" s="145" t="str">
        <f>'Rekapitulace stavby'!K6</f>
        <v>ZŠ Dukelských hrdinů 0.ETAPA - Multifunkční hřište</v>
      </c>
      <c r="F7" s="144"/>
      <c r="G7" s="144"/>
      <c r="H7" s="144"/>
      <c r="L7" s="20"/>
    </row>
    <row r="8" ht="12" customHeight="1">
      <c r="B8" s="20"/>
      <c r="D8" s="144" t="s">
        <v>122</v>
      </c>
      <c r="L8" s="20"/>
    </row>
    <row r="9" s="1" customFormat="1" ht="14.4" customHeight="1">
      <c r="B9" s="43"/>
      <c r="E9" s="145" t="s">
        <v>871</v>
      </c>
      <c r="F9" s="1"/>
      <c r="G9" s="1"/>
      <c r="H9" s="1"/>
      <c r="I9" s="146"/>
      <c r="L9" s="43"/>
    </row>
    <row r="10" s="1" customFormat="1" ht="12" customHeight="1">
      <c r="B10" s="43"/>
      <c r="D10" s="144" t="s">
        <v>701</v>
      </c>
      <c r="I10" s="146"/>
      <c r="L10" s="43"/>
    </row>
    <row r="11" s="1" customFormat="1" ht="36.96" customHeight="1">
      <c r="B11" s="43"/>
      <c r="E11" s="147" t="s">
        <v>885</v>
      </c>
      <c r="F11" s="1"/>
      <c r="G11" s="1"/>
      <c r="H11" s="1"/>
      <c r="I11" s="146"/>
      <c r="L11" s="43"/>
    </row>
    <row r="12" s="1" customFormat="1">
      <c r="B12" s="43"/>
      <c r="I12" s="146"/>
      <c r="L12" s="43"/>
    </row>
    <row r="13" s="1" customFormat="1" ht="12" customHeight="1">
      <c r="B13" s="43"/>
      <c r="D13" s="144" t="s">
        <v>18</v>
      </c>
      <c r="F13" s="132" t="s">
        <v>19</v>
      </c>
      <c r="I13" s="148" t="s">
        <v>20</v>
      </c>
      <c r="J13" s="132" t="s">
        <v>19</v>
      </c>
      <c r="L13" s="43"/>
    </row>
    <row r="14" s="1" customFormat="1" ht="12" customHeight="1">
      <c r="B14" s="43"/>
      <c r="D14" s="144" t="s">
        <v>21</v>
      </c>
      <c r="F14" s="132" t="s">
        <v>22</v>
      </c>
      <c r="I14" s="148" t="s">
        <v>23</v>
      </c>
      <c r="J14" s="149" t="str">
        <f>'Rekapitulace stavby'!AN8</f>
        <v>2. 5. 2019</v>
      </c>
      <c r="L14" s="43"/>
    </row>
    <row r="15" s="1" customFormat="1" ht="10.8" customHeight="1">
      <c r="B15" s="43"/>
      <c r="I15" s="146"/>
      <c r="L15" s="43"/>
    </row>
    <row r="16" s="1" customFormat="1" ht="12" customHeight="1">
      <c r="B16" s="43"/>
      <c r="D16" s="144" t="s">
        <v>25</v>
      </c>
      <c r="I16" s="148" t="s">
        <v>26</v>
      </c>
      <c r="J16" s="132" t="s">
        <v>19</v>
      </c>
      <c r="L16" s="43"/>
    </row>
    <row r="17" s="1" customFormat="1" ht="18" customHeight="1">
      <c r="B17" s="43"/>
      <c r="E17" s="132" t="s">
        <v>27</v>
      </c>
      <c r="I17" s="148" t="s">
        <v>28</v>
      </c>
      <c r="J17" s="132" t="s">
        <v>19</v>
      </c>
      <c r="L17" s="43"/>
    </row>
    <row r="18" s="1" customFormat="1" ht="6.96" customHeight="1">
      <c r="B18" s="43"/>
      <c r="I18" s="146"/>
      <c r="L18" s="43"/>
    </row>
    <row r="19" s="1" customFormat="1" ht="12" customHeight="1">
      <c r="B19" s="43"/>
      <c r="D19" s="144" t="s">
        <v>29</v>
      </c>
      <c r="I19" s="148" t="s">
        <v>26</v>
      </c>
      <c r="J19" s="33" t="str">
        <f>'Rekapitulace stavby'!AN13</f>
        <v>Vyplň údaj</v>
      </c>
      <c r="L19" s="43"/>
    </row>
    <row r="20" s="1" customFormat="1" ht="18" customHeight="1">
      <c r="B20" s="43"/>
      <c r="E20" s="33" t="str">
        <f>'Rekapitulace stavby'!E14</f>
        <v>Vyplň údaj</v>
      </c>
      <c r="F20" s="132"/>
      <c r="G20" s="132"/>
      <c r="H20" s="132"/>
      <c r="I20" s="148" t="s">
        <v>28</v>
      </c>
      <c r="J20" s="33" t="str">
        <f>'Rekapitulace stavby'!AN14</f>
        <v>Vyplň údaj</v>
      </c>
      <c r="L20" s="43"/>
    </row>
    <row r="21" s="1" customFormat="1" ht="6.96" customHeight="1">
      <c r="B21" s="43"/>
      <c r="I21" s="146"/>
      <c r="L21" s="43"/>
    </row>
    <row r="22" s="1" customFormat="1" ht="12" customHeight="1">
      <c r="B22" s="43"/>
      <c r="D22" s="144" t="s">
        <v>31</v>
      </c>
      <c r="I22" s="148" t="s">
        <v>26</v>
      </c>
      <c r="J22" s="132" t="s">
        <v>19</v>
      </c>
      <c r="L22" s="43"/>
    </row>
    <row r="23" s="1" customFormat="1" ht="18" customHeight="1">
      <c r="B23" s="43"/>
      <c r="E23" s="132" t="s">
        <v>32</v>
      </c>
      <c r="I23" s="148" t="s">
        <v>28</v>
      </c>
      <c r="J23" s="132" t="s">
        <v>19</v>
      </c>
      <c r="L23" s="43"/>
    </row>
    <row r="24" s="1" customFormat="1" ht="6.96" customHeight="1">
      <c r="B24" s="43"/>
      <c r="I24" s="146"/>
      <c r="L24" s="43"/>
    </row>
    <row r="25" s="1" customFormat="1" ht="12" customHeight="1">
      <c r="B25" s="43"/>
      <c r="D25" s="144" t="s">
        <v>34</v>
      </c>
      <c r="I25" s="148" t="s">
        <v>26</v>
      </c>
      <c r="J25" s="132" t="s">
        <v>19</v>
      </c>
      <c r="L25" s="43"/>
    </row>
    <row r="26" s="1" customFormat="1" ht="18" customHeight="1">
      <c r="B26" s="43"/>
      <c r="E26" s="132" t="s">
        <v>35</v>
      </c>
      <c r="I26" s="148" t="s">
        <v>28</v>
      </c>
      <c r="J26" s="132" t="s">
        <v>19</v>
      </c>
      <c r="L26" s="43"/>
    </row>
    <row r="27" s="1" customFormat="1" ht="6.96" customHeight="1">
      <c r="B27" s="43"/>
      <c r="I27" s="146"/>
      <c r="L27" s="43"/>
    </row>
    <row r="28" s="1" customFormat="1" ht="12" customHeight="1">
      <c r="B28" s="43"/>
      <c r="D28" s="144" t="s">
        <v>36</v>
      </c>
      <c r="I28" s="146"/>
      <c r="L28" s="43"/>
    </row>
    <row r="29" s="7" customFormat="1" ht="96" customHeight="1">
      <c r="B29" s="150"/>
      <c r="E29" s="151" t="s">
        <v>37</v>
      </c>
      <c r="F29" s="151"/>
      <c r="G29" s="151"/>
      <c r="H29" s="151"/>
      <c r="I29" s="152"/>
      <c r="L29" s="150"/>
    </row>
    <row r="30" s="1" customFormat="1" ht="6.96" customHeight="1">
      <c r="B30" s="43"/>
      <c r="I30" s="146"/>
      <c r="L30" s="43"/>
    </row>
    <row r="31" s="1" customFormat="1" ht="6.96" customHeight="1">
      <c r="B31" s="43"/>
      <c r="D31" s="75"/>
      <c r="E31" s="75"/>
      <c r="F31" s="75"/>
      <c r="G31" s="75"/>
      <c r="H31" s="75"/>
      <c r="I31" s="153"/>
      <c r="J31" s="75"/>
      <c r="K31" s="75"/>
      <c r="L31" s="43"/>
    </row>
    <row r="32" s="1" customFormat="1" ht="25.44" customHeight="1">
      <c r="B32" s="43"/>
      <c r="D32" s="154" t="s">
        <v>38</v>
      </c>
      <c r="I32" s="146"/>
      <c r="J32" s="155">
        <f>ROUND(J89, 2)</f>
        <v>0</v>
      </c>
      <c r="L32" s="43"/>
    </row>
    <row r="33" s="1" customFormat="1" ht="6.96" customHeight="1">
      <c r="B33" s="43"/>
      <c r="D33" s="75"/>
      <c r="E33" s="75"/>
      <c r="F33" s="75"/>
      <c r="G33" s="75"/>
      <c r="H33" s="75"/>
      <c r="I33" s="153"/>
      <c r="J33" s="75"/>
      <c r="K33" s="75"/>
      <c r="L33" s="43"/>
    </row>
    <row r="34" s="1" customFormat="1" ht="14.4" customHeight="1">
      <c r="B34" s="43"/>
      <c r="F34" s="156" t="s">
        <v>40</v>
      </c>
      <c r="I34" s="157" t="s">
        <v>39</v>
      </c>
      <c r="J34" s="156" t="s">
        <v>41</v>
      </c>
      <c r="L34" s="43"/>
    </row>
    <row r="35" s="1" customFormat="1" ht="14.4" customHeight="1">
      <c r="B35" s="43"/>
      <c r="D35" s="158" t="s">
        <v>42</v>
      </c>
      <c r="E35" s="144" t="s">
        <v>43</v>
      </c>
      <c r="F35" s="159">
        <f>ROUND((SUM(BE89:BE107)),  2)</f>
        <v>0</v>
      </c>
      <c r="I35" s="160">
        <v>0.20999999999999999</v>
      </c>
      <c r="J35" s="159">
        <f>ROUND(((SUM(BE89:BE107))*I35),  2)</f>
        <v>0</v>
      </c>
      <c r="L35" s="43"/>
    </row>
    <row r="36" s="1" customFormat="1" ht="14.4" customHeight="1">
      <c r="B36" s="43"/>
      <c r="E36" s="144" t="s">
        <v>44</v>
      </c>
      <c r="F36" s="159">
        <f>ROUND((SUM(BF89:BF107)),  2)</f>
        <v>0</v>
      </c>
      <c r="I36" s="160">
        <v>0.14999999999999999</v>
      </c>
      <c r="J36" s="159">
        <f>ROUND(((SUM(BF89:BF107))*I36),  2)</f>
        <v>0</v>
      </c>
      <c r="L36" s="43"/>
    </row>
    <row r="37" hidden="1" s="1" customFormat="1" ht="14.4" customHeight="1">
      <c r="B37" s="43"/>
      <c r="E37" s="144" t="s">
        <v>45</v>
      </c>
      <c r="F37" s="159">
        <f>ROUND((SUM(BG89:BG107)),  2)</f>
        <v>0</v>
      </c>
      <c r="I37" s="160">
        <v>0.20999999999999999</v>
      </c>
      <c r="J37" s="159">
        <f>0</f>
        <v>0</v>
      </c>
      <c r="L37" s="43"/>
    </row>
    <row r="38" hidden="1" s="1" customFormat="1" ht="14.4" customHeight="1">
      <c r="B38" s="43"/>
      <c r="E38" s="144" t="s">
        <v>46</v>
      </c>
      <c r="F38" s="159">
        <f>ROUND((SUM(BH89:BH107)),  2)</f>
        <v>0</v>
      </c>
      <c r="I38" s="160">
        <v>0.14999999999999999</v>
      </c>
      <c r="J38" s="159">
        <f>0</f>
        <v>0</v>
      </c>
      <c r="L38" s="43"/>
    </row>
    <row r="39" hidden="1" s="1" customFormat="1" ht="14.4" customHeight="1">
      <c r="B39" s="43"/>
      <c r="E39" s="144" t="s">
        <v>47</v>
      </c>
      <c r="F39" s="159">
        <f>ROUND((SUM(BI89:BI107)),  2)</f>
        <v>0</v>
      </c>
      <c r="I39" s="160">
        <v>0</v>
      </c>
      <c r="J39" s="159">
        <f>0</f>
        <v>0</v>
      </c>
      <c r="L39" s="43"/>
    </row>
    <row r="40" s="1" customFormat="1" ht="6.96" customHeight="1">
      <c r="B40" s="43"/>
      <c r="I40" s="146"/>
      <c r="L40" s="43"/>
    </row>
    <row r="41" s="1" customFormat="1" ht="25.44" customHeight="1">
      <c r="B41" s="43"/>
      <c r="C41" s="161"/>
      <c r="D41" s="162" t="s">
        <v>48</v>
      </c>
      <c r="E41" s="163"/>
      <c r="F41" s="163"/>
      <c r="G41" s="164" t="s">
        <v>49</v>
      </c>
      <c r="H41" s="165" t="s">
        <v>50</v>
      </c>
      <c r="I41" s="166"/>
      <c r="J41" s="167">
        <f>SUM(J32:J39)</f>
        <v>0</v>
      </c>
      <c r="K41" s="168"/>
      <c r="L41" s="43"/>
    </row>
    <row r="42" s="1" customFormat="1" ht="14.4" customHeight="1">
      <c r="B42" s="169"/>
      <c r="C42" s="170"/>
      <c r="D42" s="170"/>
      <c r="E42" s="170"/>
      <c r="F42" s="170"/>
      <c r="G42" s="170"/>
      <c r="H42" s="170"/>
      <c r="I42" s="171"/>
      <c r="J42" s="170"/>
      <c r="K42" s="170"/>
      <c r="L42" s="43"/>
    </row>
    <row r="46" s="1" customFormat="1" ht="6.96" customHeight="1">
      <c r="B46" s="172"/>
      <c r="C46" s="173"/>
      <c r="D46" s="173"/>
      <c r="E46" s="173"/>
      <c r="F46" s="173"/>
      <c r="G46" s="173"/>
      <c r="H46" s="173"/>
      <c r="I46" s="174"/>
      <c r="J46" s="173"/>
      <c r="K46" s="173"/>
      <c r="L46" s="43"/>
    </row>
    <row r="47" s="1" customFormat="1" ht="24.96" customHeight="1">
      <c r="B47" s="38"/>
      <c r="C47" s="23" t="s">
        <v>124</v>
      </c>
      <c r="D47" s="39"/>
      <c r="E47" s="39"/>
      <c r="F47" s="39"/>
      <c r="G47" s="39"/>
      <c r="H47" s="39"/>
      <c r="I47" s="146"/>
      <c r="J47" s="39"/>
      <c r="K47" s="39"/>
      <c r="L47" s="43"/>
    </row>
    <row r="48" s="1" customFormat="1" ht="6.96" customHeight="1">
      <c r="B48" s="38"/>
      <c r="C48" s="39"/>
      <c r="D48" s="39"/>
      <c r="E48" s="39"/>
      <c r="F48" s="39"/>
      <c r="G48" s="39"/>
      <c r="H48" s="39"/>
      <c r="I48" s="146"/>
      <c r="J48" s="39"/>
      <c r="K48" s="39"/>
      <c r="L48" s="43"/>
    </row>
    <row r="49" s="1" customFormat="1" ht="12" customHeight="1">
      <c r="B49" s="38"/>
      <c r="C49" s="32" t="s">
        <v>16</v>
      </c>
      <c r="D49" s="39"/>
      <c r="E49" s="39"/>
      <c r="F49" s="39"/>
      <c r="G49" s="39"/>
      <c r="H49" s="39"/>
      <c r="I49" s="146"/>
      <c r="J49" s="39"/>
      <c r="K49" s="39"/>
      <c r="L49" s="43"/>
    </row>
    <row r="50" s="1" customFormat="1" ht="14.4" customHeight="1">
      <c r="B50" s="38"/>
      <c r="C50" s="39"/>
      <c r="D50" s="39"/>
      <c r="E50" s="175" t="str">
        <f>E7</f>
        <v>ZŠ Dukelských hrdinů 0.ETAPA - Multifunkční hřište</v>
      </c>
      <c r="F50" s="32"/>
      <c r="G50" s="32"/>
      <c r="H50" s="32"/>
      <c r="I50" s="146"/>
      <c r="J50" s="39"/>
      <c r="K50" s="39"/>
      <c r="L50" s="43"/>
    </row>
    <row r="51" ht="12" customHeight="1">
      <c r="B51" s="21"/>
      <c r="C51" s="32" t="s">
        <v>122</v>
      </c>
      <c r="D51" s="22"/>
      <c r="E51" s="22"/>
      <c r="F51" s="22"/>
      <c r="G51" s="22"/>
      <c r="H51" s="22"/>
      <c r="I51" s="138"/>
      <c r="J51" s="22"/>
      <c r="K51" s="22"/>
      <c r="L51" s="20"/>
    </row>
    <row r="52" s="1" customFormat="1" ht="14.4" customHeight="1">
      <c r="B52" s="38"/>
      <c r="C52" s="39"/>
      <c r="D52" s="39"/>
      <c r="E52" s="175" t="s">
        <v>871</v>
      </c>
      <c r="F52" s="39"/>
      <c r="G52" s="39"/>
      <c r="H52" s="39"/>
      <c r="I52" s="146"/>
      <c r="J52" s="39"/>
      <c r="K52" s="39"/>
      <c r="L52" s="43"/>
    </row>
    <row r="53" s="1" customFormat="1" ht="12" customHeight="1">
      <c r="B53" s="38"/>
      <c r="C53" s="32" t="s">
        <v>701</v>
      </c>
      <c r="D53" s="39"/>
      <c r="E53" s="39"/>
      <c r="F53" s="39"/>
      <c r="G53" s="39"/>
      <c r="H53" s="39"/>
      <c r="I53" s="146"/>
      <c r="J53" s="39"/>
      <c r="K53" s="39"/>
      <c r="L53" s="43"/>
    </row>
    <row r="54" s="1" customFormat="1" ht="14.4" customHeight="1">
      <c r="B54" s="38"/>
      <c r="C54" s="39"/>
      <c r="D54" s="39"/>
      <c r="E54" s="68" t="str">
        <f>E11</f>
        <v>SO 06.3 - Plato u školičky</v>
      </c>
      <c r="F54" s="39"/>
      <c r="G54" s="39"/>
      <c r="H54" s="39"/>
      <c r="I54" s="146"/>
      <c r="J54" s="39"/>
      <c r="K54" s="39"/>
      <c r="L54" s="43"/>
    </row>
    <row r="55" s="1" customFormat="1" ht="6.96" customHeight="1">
      <c r="B55" s="38"/>
      <c r="C55" s="39"/>
      <c r="D55" s="39"/>
      <c r="E55" s="39"/>
      <c r="F55" s="39"/>
      <c r="G55" s="39"/>
      <c r="H55" s="39"/>
      <c r="I55" s="146"/>
      <c r="J55" s="39"/>
      <c r="K55" s="39"/>
      <c r="L55" s="43"/>
    </row>
    <row r="56" s="1" customFormat="1" ht="12" customHeight="1">
      <c r="B56" s="38"/>
      <c r="C56" s="32" t="s">
        <v>21</v>
      </c>
      <c r="D56" s="39"/>
      <c r="E56" s="39"/>
      <c r="F56" s="27" t="str">
        <f>F14</f>
        <v>Karlovy Vary</v>
      </c>
      <c r="G56" s="39"/>
      <c r="H56" s="39"/>
      <c r="I56" s="148" t="s">
        <v>23</v>
      </c>
      <c r="J56" s="71" t="str">
        <f>IF(J14="","",J14)</f>
        <v>2. 5. 2019</v>
      </c>
      <c r="K56" s="39"/>
      <c r="L56" s="43"/>
    </row>
    <row r="57" s="1" customFormat="1" ht="6.96" customHeight="1">
      <c r="B57" s="38"/>
      <c r="C57" s="39"/>
      <c r="D57" s="39"/>
      <c r="E57" s="39"/>
      <c r="F57" s="39"/>
      <c r="G57" s="39"/>
      <c r="H57" s="39"/>
      <c r="I57" s="146"/>
      <c r="J57" s="39"/>
      <c r="K57" s="39"/>
      <c r="L57" s="43"/>
    </row>
    <row r="58" s="1" customFormat="1" ht="26.4" customHeight="1">
      <c r="B58" s="38"/>
      <c r="C58" s="32" t="s">
        <v>25</v>
      </c>
      <c r="D58" s="39"/>
      <c r="E58" s="39"/>
      <c r="F58" s="27" t="str">
        <f>E17</f>
        <v>Statutární město Karlovy Vary</v>
      </c>
      <c r="G58" s="39"/>
      <c r="H58" s="39"/>
      <c r="I58" s="148" t="s">
        <v>31</v>
      </c>
      <c r="J58" s="36" t="str">
        <f>E23</f>
        <v>Ing. Štěpán Mosler</v>
      </c>
      <c r="K58" s="39"/>
      <c r="L58" s="43"/>
    </row>
    <row r="59" s="1" customFormat="1" ht="26.4" customHeight="1">
      <c r="B59" s="38"/>
      <c r="C59" s="32" t="s">
        <v>29</v>
      </c>
      <c r="D59" s="39"/>
      <c r="E59" s="39"/>
      <c r="F59" s="27" t="str">
        <f>IF(E20="","",E20)</f>
        <v>Vyplň údaj</v>
      </c>
      <c r="G59" s="39"/>
      <c r="H59" s="39"/>
      <c r="I59" s="148" t="s">
        <v>34</v>
      </c>
      <c r="J59" s="36" t="str">
        <f>E26</f>
        <v>Daniela Hahnová</v>
      </c>
      <c r="K59" s="39"/>
      <c r="L59" s="43"/>
    </row>
    <row r="60" s="1" customFormat="1" ht="10.32" customHeight="1">
      <c r="B60" s="38"/>
      <c r="C60" s="39"/>
      <c r="D60" s="39"/>
      <c r="E60" s="39"/>
      <c r="F60" s="39"/>
      <c r="G60" s="39"/>
      <c r="H60" s="39"/>
      <c r="I60" s="146"/>
      <c r="J60" s="39"/>
      <c r="K60" s="39"/>
      <c r="L60" s="43"/>
    </row>
    <row r="61" s="1" customFormat="1" ht="29.28" customHeight="1">
      <c r="B61" s="38"/>
      <c r="C61" s="176" t="s">
        <v>125</v>
      </c>
      <c r="D61" s="177"/>
      <c r="E61" s="177"/>
      <c r="F61" s="177"/>
      <c r="G61" s="177"/>
      <c r="H61" s="177"/>
      <c r="I61" s="178"/>
      <c r="J61" s="179" t="s">
        <v>126</v>
      </c>
      <c r="K61" s="177"/>
      <c r="L61" s="43"/>
    </row>
    <row r="62" s="1" customFormat="1" ht="10.32" customHeight="1">
      <c r="B62" s="38"/>
      <c r="C62" s="39"/>
      <c r="D62" s="39"/>
      <c r="E62" s="39"/>
      <c r="F62" s="39"/>
      <c r="G62" s="39"/>
      <c r="H62" s="39"/>
      <c r="I62" s="146"/>
      <c r="J62" s="39"/>
      <c r="K62" s="39"/>
      <c r="L62" s="43"/>
    </row>
    <row r="63" s="1" customFormat="1" ht="22.8" customHeight="1">
      <c r="B63" s="38"/>
      <c r="C63" s="180" t="s">
        <v>70</v>
      </c>
      <c r="D63" s="39"/>
      <c r="E63" s="39"/>
      <c r="F63" s="39"/>
      <c r="G63" s="39"/>
      <c r="H63" s="39"/>
      <c r="I63" s="146"/>
      <c r="J63" s="101">
        <f>J89</f>
        <v>0</v>
      </c>
      <c r="K63" s="39"/>
      <c r="L63" s="43"/>
      <c r="AU63" s="17" t="s">
        <v>127</v>
      </c>
    </row>
    <row r="64" s="8" customFormat="1" ht="24.96" customHeight="1">
      <c r="B64" s="181"/>
      <c r="C64" s="182"/>
      <c r="D64" s="183" t="s">
        <v>128</v>
      </c>
      <c r="E64" s="184"/>
      <c r="F64" s="184"/>
      <c r="G64" s="184"/>
      <c r="H64" s="184"/>
      <c r="I64" s="185"/>
      <c r="J64" s="186">
        <f>J90</f>
        <v>0</v>
      </c>
      <c r="K64" s="182"/>
      <c r="L64" s="187"/>
    </row>
    <row r="65" s="9" customFormat="1" ht="19.92" customHeight="1">
      <c r="B65" s="188"/>
      <c r="C65" s="124"/>
      <c r="D65" s="189" t="s">
        <v>703</v>
      </c>
      <c r="E65" s="190"/>
      <c r="F65" s="190"/>
      <c r="G65" s="190"/>
      <c r="H65" s="190"/>
      <c r="I65" s="191"/>
      <c r="J65" s="192">
        <f>J91</f>
        <v>0</v>
      </c>
      <c r="K65" s="124"/>
      <c r="L65" s="193"/>
    </row>
    <row r="66" s="9" customFormat="1" ht="19.92" customHeight="1">
      <c r="B66" s="188"/>
      <c r="C66" s="124"/>
      <c r="D66" s="189" t="s">
        <v>738</v>
      </c>
      <c r="E66" s="190"/>
      <c r="F66" s="190"/>
      <c r="G66" s="190"/>
      <c r="H66" s="190"/>
      <c r="I66" s="191"/>
      <c r="J66" s="192">
        <f>J99</f>
        <v>0</v>
      </c>
      <c r="K66" s="124"/>
      <c r="L66" s="193"/>
    </row>
    <row r="67" s="9" customFormat="1" ht="19.92" customHeight="1">
      <c r="B67" s="188"/>
      <c r="C67" s="124"/>
      <c r="D67" s="189" t="s">
        <v>704</v>
      </c>
      <c r="E67" s="190"/>
      <c r="F67" s="190"/>
      <c r="G67" s="190"/>
      <c r="H67" s="190"/>
      <c r="I67" s="191"/>
      <c r="J67" s="192">
        <f>J106</f>
        <v>0</v>
      </c>
      <c r="K67" s="124"/>
      <c r="L67" s="193"/>
    </row>
    <row r="68" s="1" customFormat="1" ht="21.84" customHeight="1">
      <c r="B68" s="38"/>
      <c r="C68" s="39"/>
      <c r="D68" s="39"/>
      <c r="E68" s="39"/>
      <c r="F68" s="39"/>
      <c r="G68" s="39"/>
      <c r="H68" s="39"/>
      <c r="I68" s="146"/>
      <c r="J68" s="39"/>
      <c r="K68" s="39"/>
      <c r="L68" s="43"/>
    </row>
    <row r="69" s="1" customFormat="1" ht="6.96" customHeight="1">
      <c r="B69" s="58"/>
      <c r="C69" s="59"/>
      <c r="D69" s="59"/>
      <c r="E69" s="59"/>
      <c r="F69" s="59"/>
      <c r="G69" s="59"/>
      <c r="H69" s="59"/>
      <c r="I69" s="171"/>
      <c r="J69" s="59"/>
      <c r="K69" s="59"/>
      <c r="L69" s="43"/>
    </row>
    <row r="73" s="1" customFormat="1" ht="6.96" customHeight="1">
      <c r="B73" s="60"/>
      <c r="C73" s="61"/>
      <c r="D73" s="61"/>
      <c r="E73" s="61"/>
      <c r="F73" s="61"/>
      <c r="G73" s="61"/>
      <c r="H73" s="61"/>
      <c r="I73" s="174"/>
      <c r="J73" s="61"/>
      <c r="K73" s="61"/>
      <c r="L73" s="43"/>
    </row>
    <row r="74" s="1" customFormat="1" ht="24.96" customHeight="1">
      <c r="B74" s="38"/>
      <c r="C74" s="23" t="s">
        <v>138</v>
      </c>
      <c r="D74" s="39"/>
      <c r="E74" s="39"/>
      <c r="F74" s="39"/>
      <c r="G74" s="39"/>
      <c r="H74" s="39"/>
      <c r="I74" s="146"/>
      <c r="J74" s="39"/>
      <c r="K74" s="39"/>
      <c r="L74" s="43"/>
    </row>
    <row r="75" s="1" customFormat="1" ht="6.96" customHeight="1">
      <c r="B75" s="38"/>
      <c r="C75" s="39"/>
      <c r="D75" s="39"/>
      <c r="E75" s="39"/>
      <c r="F75" s="39"/>
      <c r="G75" s="39"/>
      <c r="H75" s="39"/>
      <c r="I75" s="146"/>
      <c r="J75" s="39"/>
      <c r="K75" s="39"/>
      <c r="L75" s="43"/>
    </row>
    <row r="76" s="1" customFormat="1" ht="12" customHeight="1">
      <c r="B76" s="38"/>
      <c r="C76" s="32" t="s">
        <v>16</v>
      </c>
      <c r="D76" s="39"/>
      <c r="E76" s="39"/>
      <c r="F76" s="39"/>
      <c r="G76" s="39"/>
      <c r="H76" s="39"/>
      <c r="I76" s="146"/>
      <c r="J76" s="39"/>
      <c r="K76" s="39"/>
      <c r="L76" s="43"/>
    </row>
    <row r="77" s="1" customFormat="1" ht="14.4" customHeight="1">
      <c r="B77" s="38"/>
      <c r="C77" s="39"/>
      <c r="D77" s="39"/>
      <c r="E77" s="175" t="str">
        <f>E7</f>
        <v>ZŠ Dukelských hrdinů 0.ETAPA - Multifunkční hřište</v>
      </c>
      <c r="F77" s="32"/>
      <c r="G77" s="32"/>
      <c r="H77" s="32"/>
      <c r="I77" s="146"/>
      <c r="J77" s="39"/>
      <c r="K77" s="39"/>
      <c r="L77" s="43"/>
    </row>
    <row r="78" ht="12" customHeight="1">
      <c r="B78" s="21"/>
      <c r="C78" s="32" t="s">
        <v>122</v>
      </c>
      <c r="D78" s="22"/>
      <c r="E78" s="22"/>
      <c r="F78" s="22"/>
      <c r="G78" s="22"/>
      <c r="H78" s="22"/>
      <c r="I78" s="138"/>
      <c r="J78" s="22"/>
      <c r="K78" s="22"/>
      <c r="L78" s="20"/>
    </row>
    <row r="79" s="1" customFormat="1" ht="14.4" customHeight="1">
      <c r="B79" s="38"/>
      <c r="C79" s="39"/>
      <c r="D79" s="39"/>
      <c r="E79" s="175" t="s">
        <v>871</v>
      </c>
      <c r="F79" s="39"/>
      <c r="G79" s="39"/>
      <c r="H79" s="39"/>
      <c r="I79" s="146"/>
      <c r="J79" s="39"/>
      <c r="K79" s="39"/>
      <c r="L79" s="43"/>
    </row>
    <row r="80" s="1" customFormat="1" ht="12" customHeight="1">
      <c r="B80" s="38"/>
      <c r="C80" s="32" t="s">
        <v>701</v>
      </c>
      <c r="D80" s="39"/>
      <c r="E80" s="39"/>
      <c r="F80" s="39"/>
      <c r="G80" s="39"/>
      <c r="H80" s="39"/>
      <c r="I80" s="146"/>
      <c r="J80" s="39"/>
      <c r="K80" s="39"/>
      <c r="L80" s="43"/>
    </row>
    <row r="81" s="1" customFormat="1" ht="14.4" customHeight="1">
      <c r="B81" s="38"/>
      <c r="C81" s="39"/>
      <c r="D81" s="39"/>
      <c r="E81" s="68" t="str">
        <f>E11</f>
        <v>SO 06.3 - Plato u školičky</v>
      </c>
      <c r="F81" s="39"/>
      <c r="G81" s="39"/>
      <c r="H81" s="39"/>
      <c r="I81" s="146"/>
      <c r="J81" s="39"/>
      <c r="K81" s="39"/>
      <c r="L81" s="43"/>
    </row>
    <row r="82" s="1" customFormat="1" ht="6.96" customHeight="1">
      <c r="B82" s="38"/>
      <c r="C82" s="39"/>
      <c r="D82" s="39"/>
      <c r="E82" s="39"/>
      <c r="F82" s="39"/>
      <c r="G82" s="39"/>
      <c r="H82" s="39"/>
      <c r="I82" s="146"/>
      <c r="J82" s="39"/>
      <c r="K82" s="39"/>
      <c r="L82" s="43"/>
    </row>
    <row r="83" s="1" customFormat="1" ht="12" customHeight="1">
      <c r="B83" s="38"/>
      <c r="C83" s="32" t="s">
        <v>21</v>
      </c>
      <c r="D83" s="39"/>
      <c r="E83" s="39"/>
      <c r="F83" s="27" t="str">
        <f>F14</f>
        <v>Karlovy Vary</v>
      </c>
      <c r="G83" s="39"/>
      <c r="H83" s="39"/>
      <c r="I83" s="148" t="s">
        <v>23</v>
      </c>
      <c r="J83" s="71" t="str">
        <f>IF(J14="","",J14)</f>
        <v>2. 5. 2019</v>
      </c>
      <c r="K83" s="39"/>
      <c r="L83" s="43"/>
    </row>
    <row r="84" s="1" customFormat="1" ht="6.96" customHeight="1">
      <c r="B84" s="38"/>
      <c r="C84" s="39"/>
      <c r="D84" s="39"/>
      <c r="E84" s="39"/>
      <c r="F84" s="39"/>
      <c r="G84" s="39"/>
      <c r="H84" s="39"/>
      <c r="I84" s="146"/>
      <c r="J84" s="39"/>
      <c r="K84" s="39"/>
      <c r="L84" s="43"/>
    </row>
    <row r="85" s="1" customFormat="1" ht="26.4" customHeight="1">
      <c r="B85" s="38"/>
      <c r="C85" s="32" t="s">
        <v>25</v>
      </c>
      <c r="D85" s="39"/>
      <c r="E85" s="39"/>
      <c r="F85" s="27" t="str">
        <f>E17</f>
        <v>Statutární město Karlovy Vary</v>
      </c>
      <c r="G85" s="39"/>
      <c r="H85" s="39"/>
      <c r="I85" s="148" t="s">
        <v>31</v>
      </c>
      <c r="J85" s="36" t="str">
        <f>E23</f>
        <v>Ing. Štěpán Mosler</v>
      </c>
      <c r="K85" s="39"/>
      <c r="L85" s="43"/>
    </row>
    <row r="86" s="1" customFormat="1" ht="26.4" customHeight="1">
      <c r="B86" s="38"/>
      <c r="C86" s="32" t="s">
        <v>29</v>
      </c>
      <c r="D86" s="39"/>
      <c r="E86" s="39"/>
      <c r="F86" s="27" t="str">
        <f>IF(E20="","",E20)</f>
        <v>Vyplň údaj</v>
      </c>
      <c r="G86" s="39"/>
      <c r="H86" s="39"/>
      <c r="I86" s="148" t="s">
        <v>34</v>
      </c>
      <c r="J86" s="36" t="str">
        <f>E26</f>
        <v>Daniela Hahnová</v>
      </c>
      <c r="K86" s="39"/>
      <c r="L86" s="43"/>
    </row>
    <row r="87" s="1" customFormat="1" ht="10.32" customHeight="1">
      <c r="B87" s="38"/>
      <c r="C87" s="39"/>
      <c r="D87" s="39"/>
      <c r="E87" s="39"/>
      <c r="F87" s="39"/>
      <c r="G87" s="39"/>
      <c r="H87" s="39"/>
      <c r="I87" s="146"/>
      <c r="J87" s="39"/>
      <c r="K87" s="39"/>
      <c r="L87" s="43"/>
    </row>
    <row r="88" s="10" customFormat="1" ht="29.28" customHeight="1">
      <c r="B88" s="194"/>
      <c r="C88" s="195" t="s">
        <v>139</v>
      </c>
      <c r="D88" s="196" t="s">
        <v>57</v>
      </c>
      <c r="E88" s="196" t="s">
        <v>53</v>
      </c>
      <c r="F88" s="196" t="s">
        <v>54</v>
      </c>
      <c r="G88" s="196" t="s">
        <v>140</v>
      </c>
      <c r="H88" s="196" t="s">
        <v>141</v>
      </c>
      <c r="I88" s="197" t="s">
        <v>142</v>
      </c>
      <c r="J88" s="196" t="s">
        <v>126</v>
      </c>
      <c r="K88" s="198" t="s">
        <v>143</v>
      </c>
      <c r="L88" s="199"/>
      <c r="M88" s="91" t="s">
        <v>19</v>
      </c>
      <c r="N88" s="92" t="s">
        <v>42</v>
      </c>
      <c r="O88" s="92" t="s">
        <v>144</v>
      </c>
      <c r="P88" s="92" t="s">
        <v>145</v>
      </c>
      <c r="Q88" s="92" t="s">
        <v>146</v>
      </c>
      <c r="R88" s="92" t="s">
        <v>147</v>
      </c>
      <c r="S88" s="92" t="s">
        <v>148</v>
      </c>
      <c r="T88" s="93" t="s">
        <v>149</v>
      </c>
    </row>
    <row r="89" s="1" customFormat="1" ht="22.8" customHeight="1">
      <c r="B89" s="38"/>
      <c r="C89" s="98" t="s">
        <v>150</v>
      </c>
      <c r="D89" s="39"/>
      <c r="E89" s="39"/>
      <c r="F89" s="39"/>
      <c r="G89" s="39"/>
      <c r="H89" s="39"/>
      <c r="I89" s="146"/>
      <c r="J89" s="200">
        <f>BK89</f>
        <v>0</v>
      </c>
      <c r="K89" s="39"/>
      <c r="L89" s="43"/>
      <c r="M89" s="94"/>
      <c r="N89" s="95"/>
      <c r="O89" s="95"/>
      <c r="P89" s="201">
        <f>P90</f>
        <v>0</v>
      </c>
      <c r="Q89" s="95"/>
      <c r="R89" s="201">
        <f>R90</f>
        <v>17.695540000000001</v>
      </c>
      <c r="S89" s="95"/>
      <c r="T89" s="202">
        <f>T90</f>
        <v>0</v>
      </c>
      <c r="AT89" s="17" t="s">
        <v>71</v>
      </c>
      <c r="AU89" s="17" t="s">
        <v>127</v>
      </c>
      <c r="BK89" s="203">
        <f>BK90</f>
        <v>0</v>
      </c>
    </row>
    <row r="90" s="11" customFormat="1" ht="25.92" customHeight="1">
      <c r="B90" s="204"/>
      <c r="C90" s="205"/>
      <c r="D90" s="206" t="s">
        <v>71</v>
      </c>
      <c r="E90" s="207" t="s">
        <v>151</v>
      </c>
      <c r="F90" s="207" t="s">
        <v>152</v>
      </c>
      <c r="G90" s="205"/>
      <c r="H90" s="205"/>
      <c r="I90" s="208"/>
      <c r="J90" s="209">
        <f>BK90</f>
        <v>0</v>
      </c>
      <c r="K90" s="205"/>
      <c r="L90" s="210"/>
      <c r="M90" s="211"/>
      <c r="N90" s="212"/>
      <c r="O90" s="212"/>
      <c r="P90" s="213">
        <f>P91+P99+P106</f>
        <v>0</v>
      </c>
      <c r="Q90" s="212"/>
      <c r="R90" s="213">
        <f>R91+R99+R106</f>
        <v>17.695540000000001</v>
      </c>
      <c r="S90" s="212"/>
      <c r="T90" s="214">
        <f>T91+T99+T106</f>
        <v>0</v>
      </c>
      <c r="AR90" s="215" t="s">
        <v>80</v>
      </c>
      <c r="AT90" s="216" t="s">
        <v>71</v>
      </c>
      <c r="AU90" s="216" t="s">
        <v>72</v>
      </c>
      <c r="AY90" s="215" t="s">
        <v>153</v>
      </c>
      <c r="BK90" s="217">
        <f>BK91+BK99+BK106</f>
        <v>0</v>
      </c>
    </row>
    <row r="91" s="11" customFormat="1" ht="22.8" customHeight="1">
      <c r="B91" s="204"/>
      <c r="C91" s="205"/>
      <c r="D91" s="206" t="s">
        <v>71</v>
      </c>
      <c r="E91" s="218" t="s">
        <v>190</v>
      </c>
      <c r="F91" s="218" t="s">
        <v>711</v>
      </c>
      <c r="G91" s="205"/>
      <c r="H91" s="205"/>
      <c r="I91" s="208"/>
      <c r="J91" s="219">
        <f>BK91</f>
        <v>0</v>
      </c>
      <c r="K91" s="205"/>
      <c r="L91" s="210"/>
      <c r="M91" s="211"/>
      <c r="N91" s="212"/>
      <c r="O91" s="212"/>
      <c r="P91" s="213">
        <f>SUM(P92:P98)</f>
        <v>0</v>
      </c>
      <c r="Q91" s="212"/>
      <c r="R91" s="213">
        <f>SUM(R92:R98)</f>
        <v>13.3024</v>
      </c>
      <c r="S91" s="212"/>
      <c r="T91" s="214">
        <f>SUM(T92:T98)</f>
        <v>0</v>
      </c>
      <c r="AR91" s="215" t="s">
        <v>80</v>
      </c>
      <c r="AT91" s="216" t="s">
        <v>71</v>
      </c>
      <c r="AU91" s="216" t="s">
        <v>80</v>
      </c>
      <c r="AY91" s="215" t="s">
        <v>153</v>
      </c>
      <c r="BK91" s="217">
        <f>SUM(BK92:BK98)</f>
        <v>0</v>
      </c>
    </row>
    <row r="92" s="1" customFormat="1" ht="21.6" customHeight="1">
      <c r="B92" s="38"/>
      <c r="C92" s="220" t="s">
        <v>80</v>
      </c>
      <c r="D92" s="220" t="s">
        <v>157</v>
      </c>
      <c r="E92" s="221" t="s">
        <v>886</v>
      </c>
      <c r="F92" s="222" t="s">
        <v>887</v>
      </c>
      <c r="G92" s="223" t="s">
        <v>160</v>
      </c>
      <c r="H92" s="224">
        <v>64</v>
      </c>
      <c r="I92" s="225"/>
      <c r="J92" s="226">
        <f>ROUND(I92*H92,2)</f>
        <v>0</v>
      </c>
      <c r="K92" s="222" t="s">
        <v>161</v>
      </c>
      <c r="L92" s="43"/>
      <c r="M92" s="227" t="s">
        <v>19</v>
      </c>
      <c r="N92" s="228" t="s">
        <v>43</v>
      </c>
      <c r="O92" s="83"/>
      <c r="P92" s="229">
        <f>O92*H92</f>
        <v>0</v>
      </c>
      <c r="Q92" s="229">
        <v>0</v>
      </c>
      <c r="R92" s="229">
        <f>Q92*H92</f>
        <v>0</v>
      </c>
      <c r="S92" s="229">
        <v>0</v>
      </c>
      <c r="T92" s="230">
        <f>S92*H92</f>
        <v>0</v>
      </c>
      <c r="AR92" s="231" t="s">
        <v>162</v>
      </c>
      <c r="AT92" s="231" t="s">
        <v>157</v>
      </c>
      <c r="AU92" s="231" t="s">
        <v>82</v>
      </c>
      <c r="AY92" s="17" t="s">
        <v>153</v>
      </c>
      <c r="BE92" s="232">
        <f>IF(N92="základní",J92,0)</f>
        <v>0</v>
      </c>
      <c r="BF92" s="232">
        <f>IF(N92="snížená",J92,0)</f>
        <v>0</v>
      </c>
      <c r="BG92" s="232">
        <f>IF(N92="zákl. přenesená",J92,0)</f>
        <v>0</v>
      </c>
      <c r="BH92" s="232">
        <f>IF(N92="sníž. přenesená",J92,0)</f>
        <v>0</v>
      </c>
      <c r="BI92" s="232">
        <f>IF(N92="nulová",J92,0)</f>
        <v>0</v>
      </c>
      <c r="BJ92" s="17" t="s">
        <v>80</v>
      </c>
      <c r="BK92" s="232">
        <f>ROUND(I92*H92,2)</f>
        <v>0</v>
      </c>
      <c r="BL92" s="17" t="s">
        <v>162</v>
      </c>
      <c r="BM92" s="231" t="s">
        <v>888</v>
      </c>
    </row>
    <row r="93" s="12" customFormat="1">
      <c r="B93" s="236"/>
      <c r="C93" s="237"/>
      <c r="D93" s="233" t="s">
        <v>166</v>
      </c>
      <c r="E93" s="238" t="s">
        <v>19</v>
      </c>
      <c r="F93" s="239" t="s">
        <v>889</v>
      </c>
      <c r="G93" s="237"/>
      <c r="H93" s="240">
        <v>64</v>
      </c>
      <c r="I93" s="241"/>
      <c r="J93" s="237"/>
      <c r="K93" s="237"/>
      <c r="L93" s="242"/>
      <c r="M93" s="243"/>
      <c r="N93" s="244"/>
      <c r="O93" s="244"/>
      <c r="P93" s="244"/>
      <c r="Q93" s="244"/>
      <c r="R93" s="244"/>
      <c r="S93" s="244"/>
      <c r="T93" s="245"/>
      <c r="AT93" s="246" t="s">
        <v>166</v>
      </c>
      <c r="AU93" s="246" t="s">
        <v>82</v>
      </c>
      <c r="AV93" s="12" t="s">
        <v>82</v>
      </c>
      <c r="AW93" s="12" t="s">
        <v>33</v>
      </c>
      <c r="AX93" s="12" t="s">
        <v>72</v>
      </c>
      <c r="AY93" s="246" t="s">
        <v>153</v>
      </c>
    </row>
    <row r="94" s="1" customFormat="1" ht="75.6" customHeight="1">
      <c r="B94" s="38"/>
      <c r="C94" s="220" t="s">
        <v>82</v>
      </c>
      <c r="D94" s="220" t="s">
        <v>157</v>
      </c>
      <c r="E94" s="221" t="s">
        <v>890</v>
      </c>
      <c r="F94" s="222" t="s">
        <v>891</v>
      </c>
      <c r="G94" s="223" t="s">
        <v>160</v>
      </c>
      <c r="H94" s="224">
        <v>64</v>
      </c>
      <c r="I94" s="225"/>
      <c r="J94" s="226">
        <f>ROUND(I94*H94,2)</f>
        <v>0</v>
      </c>
      <c r="K94" s="222" t="s">
        <v>161</v>
      </c>
      <c r="L94" s="43"/>
      <c r="M94" s="227" t="s">
        <v>19</v>
      </c>
      <c r="N94" s="228" t="s">
        <v>43</v>
      </c>
      <c r="O94" s="83"/>
      <c r="P94" s="229">
        <f>O94*H94</f>
        <v>0</v>
      </c>
      <c r="Q94" s="229">
        <v>0.084250000000000005</v>
      </c>
      <c r="R94" s="229">
        <f>Q94*H94</f>
        <v>5.3920000000000003</v>
      </c>
      <c r="S94" s="229">
        <v>0</v>
      </c>
      <c r="T94" s="230">
        <f>S94*H94</f>
        <v>0</v>
      </c>
      <c r="AR94" s="231" t="s">
        <v>162</v>
      </c>
      <c r="AT94" s="231" t="s">
        <v>157</v>
      </c>
      <c r="AU94" s="231" t="s">
        <v>82</v>
      </c>
      <c r="AY94" s="17" t="s">
        <v>153</v>
      </c>
      <c r="BE94" s="232">
        <f>IF(N94="základní",J94,0)</f>
        <v>0</v>
      </c>
      <c r="BF94" s="232">
        <f>IF(N94="snížená",J94,0)</f>
        <v>0</v>
      </c>
      <c r="BG94" s="232">
        <f>IF(N94="zákl. přenesená",J94,0)</f>
        <v>0</v>
      </c>
      <c r="BH94" s="232">
        <f>IF(N94="sníž. přenesená",J94,0)</f>
        <v>0</v>
      </c>
      <c r="BI94" s="232">
        <f>IF(N94="nulová",J94,0)</f>
        <v>0</v>
      </c>
      <c r="BJ94" s="17" t="s">
        <v>80</v>
      </c>
      <c r="BK94" s="232">
        <f>ROUND(I94*H94,2)</f>
        <v>0</v>
      </c>
      <c r="BL94" s="17" t="s">
        <v>162</v>
      </c>
      <c r="BM94" s="231" t="s">
        <v>892</v>
      </c>
    </row>
    <row r="95" s="1" customFormat="1">
      <c r="B95" s="38"/>
      <c r="C95" s="39"/>
      <c r="D95" s="233" t="s">
        <v>164</v>
      </c>
      <c r="E95" s="39"/>
      <c r="F95" s="234" t="s">
        <v>893</v>
      </c>
      <c r="G95" s="39"/>
      <c r="H95" s="39"/>
      <c r="I95" s="146"/>
      <c r="J95" s="39"/>
      <c r="K95" s="39"/>
      <c r="L95" s="43"/>
      <c r="M95" s="235"/>
      <c r="N95" s="83"/>
      <c r="O95" s="83"/>
      <c r="P95" s="83"/>
      <c r="Q95" s="83"/>
      <c r="R95" s="83"/>
      <c r="S95" s="83"/>
      <c r="T95" s="84"/>
      <c r="AT95" s="17" t="s">
        <v>164</v>
      </c>
      <c r="AU95" s="17" t="s">
        <v>82</v>
      </c>
    </row>
    <row r="96" s="12" customFormat="1">
      <c r="B96" s="236"/>
      <c r="C96" s="237"/>
      <c r="D96" s="233" t="s">
        <v>166</v>
      </c>
      <c r="E96" s="238" t="s">
        <v>19</v>
      </c>
      <c r="F96" s="239" t="s">
        <v>894</v>
      </c>
      <c r="G96" s="237"/>
      <c r="H96" s="240">
        <v>64</v>
      </c>
      <c r="I96" s="241"/>
      <c r="J96" s="237"/>
      <c r="K96" s="237"/>
      <c r="L96" s="242"/>
      <c r="M96" s="243"/>
      <c r="N96" s="244"/>
      <c r="O96" s="244"/>
      <c r="P96" s="244"/>
      <c r="Q96" s="244"/>
      <c r="R96" s="244"/>
      <c r="S96" s="244"/>
      <c r="T96" s="245"/>
      <c r="AT96" s="246" t="s">
        <v>166</v>
      </c>
      <c r="AU96" s="246" t="s">
        <v>82</v>
      </c>
      <c r="AV96" s="12" t="s">
        <v>82</v>
      </c>
      <c r="AW96" s="12" t="s">
        <v>33</v>
      </c>
      <c r="AX96" s="12" t="s">
        <v>72</v>
      </c>
      <c r="AY96" s="246" t="s">
        <v>153</v>
      </c>
    </row>
    <row r="97" s="1" customFormat="1" ht="21.6" customHeight="1">
      <c r="B97" s="38"/>
      <c r="C97" s="272" t="s">
        <v>113</v>
      </c>
      <c r="D97" s="272" t="s">
        <v>433</v>
      </c>
      <c r="E97" s="273" t="s">
        <v>895</v>
      </c>
      <c r="F97" s="274" t="s">
        <v>896</v>
      </c>
      <c r="G97" s="275" t="s">
        <v>160</v>
      </c>
      <c r="H97" s="276">
        <v>65.920000000000002</v>
      </c>
      <c r="I97" s="277"/>
      <c r="J97" s="278">
        <f>ROUND(I97*H97,2)</f>
        <v>0</v>
      </c>
      <c r="K97" s="274" t="s">
        <v>161</v>
      </c>
      <c r="L97" s="279"/>
      <c r="M97" s="280" t="s">
        <v>19</v>
      </c>
      <c r="N97" s="281" t="s">
        <v>43</v>
      </c>
      <c r="O97" s="83"/>
      <c r="P97" s="229">
        <f>O97*H97</f>
        <v>0</v>
      </c>
      <c r="Q97" s="229">
        <v>0.12</v>
      </c>
      <c r="R97" s="229">
        <f>Q97*H97</f>
        <v>7.9104000000000001</v>
      </c>
      <c r="S97" s="229">
        <v>0</v>
      </c>
      <c r="T97" s="230">
        <f>S97*H97</f>
        <v>0</v>
      </c>
      <c r="AR97" s="231" t="s">
        <v>207</v>
      </c>
      <c r="AT97" s="231" t="s">
        <v>433</v>
      </c>
      <c r="AU97" s="231" t="s">
        <v>82</v>
      </c>
      <c r="AY97" s="17" t="s">
        <v>153</v>
      </c>
      <c r="BE97" s="232">
        <f>IF(N97="základní",J97,0)</f>
        <v>0</v>
      </c>
      <c r="BF97" s="232">
        <f>IF(N97="snížená",J97,0)</f>
        <v>0</v>
      </c>
      <c r="BG97" s="232">
        <f>IF(N97="zákl. přenesená",J97,0)</f>
        <v>0</v>
      </c>
      <c r="BH97" s="232">
        <f>IF(N97="sníž. přenesená",J97,0)</f>
        <v>0</v>
      </c>
      <c r="BI97" s="232">
        <f>IF(N97="nulová",J97,0)</f>
        <v>0</v>
      </c>
      <c r="BJ97" s="17" t="s">
        <v>80</v>
      </c>
      <c r="BK97" s="232">
        <f>ROUND(I97*H97,2)</f>
        <v>0</v>
      </c>
      <c r="BL97" s="17" t="s">
        <v>162</v>
      </c>
      <c r="BM97" s="231" t="s">
        <v>897</v>
      </c>
    </row>
    <row r="98" s="12" customFormat="1">
      <c r="B98" s="236"/>
      <c r="C98" s="237"/>
      <c r="D98" s="233" t="s">
        <v>166</v>
      </c>
      <c r="E98" s="238" t="s">
        <v>19</v>
      </c>
      <c r="F98" s="239" t="s">
        <v>898</v>
      </c>
      <c r="G98" s="237"/>
      <c r="H98" s="240">
        <v>65.920000000000002</v>
      </c>
      <c r="I98" s="241"/>
      <c r="J98" s="237"/>
      <c r="K98" s="237"/>
      <c r="L98" s="242"/>
      <c r="M98" s="243"/>
      <c r="N98" s="244"/>
      <c r="O98" s="244"/>
      <c r="P98" s="244"/>
      <c r="Q98" s="244"/>
      <c r="R98" s="244"/>
      <c r="S98" s="244"/>
      <c r="T98" s="245"/>
      <c r="AT98" s="246" t="s">
        <v>166</v>
      </c>
      <c r="AU98" s="246" t="s">
        <v>82</v>
      </c>
      <c r="AV98" s="12" t="s">
        <v>82</v>
      </c>
      <c r="AW98" s="12" t="s">
        <v>33</v>
      </c>
      <c r="AX98" s="12" t="s">
        <v>72</v>
      </c>
      <c r="AY98" s="246" t="s">
        <v>153</v>
      </c>
    </row>
    <row r="99" s="11" customFormat="1" ht="22.8" customHeight="1">
      <c r="B99" s="204"/>
      <c r="C99" s="205"/>
      <c r="D99" s="206" t="s">
        <v>71</v>
      </c>
      <c r="E99" s="218" t="s">
        <v>212</v>
      </c>
      <c r="F99" s="218" t="s">
        <v>857</v>
      </c>
      <c r="G99" s="205"/>
      <c r="H99" s="205"/>
      <c r="I99" s="208"/>
      <c r="J99" s="219">
        <f>BK99</f>
        <v>0</v>
      </c>
      <c r="K99" s="205"/>
      <c r="L99" s="210"/>
      <c r="M99" s="211"/>
      <c r="N99" s="212"/>
      <c r="O99" s="212"/>
      <c r="P99" s="213">
        <f>SUM(P100:P105)</f>
        <v>0</v>
      </c>
      <c r="Q99" s="212"/>
      <c r="R99" s="213">
        <f>SUM(R100:R105)</f>
        <v>4.3931400000000007</v>
      </c>
      <c r="S99" s="212"/>
      <c r="T99" s="214">
        <f>SUM(T100:T105)</f>
        <v>0</v>
      </c>
      <c r="AR99" s="215" t="s">
        <v>80</v>
      </c>
      <c r="AT99" s="216" t="s">
        <v>71</v>
      </c>
      <c r="AU99" s="216" t="s">
        <v>80</v>
      </c>
      <c r="AY99" s="215" t="s">
        <v>153</v>
      </c>
      <c r="BK99" s="217">
        <f>SUM(BK100:BK105)</f>
        <v>0</v>
      </c>
    </row>
    <row r="100" s="1" customFormat="1" ht="43.2" customHeight="1">
      <c r="B100" s="38"/>
      <c r="C100" s="220" t="s">
        <v>162</v>
      </c>
      <c r="D100" s="220" t="s">
        <v>157</v>
      </c>
      <c r="E100" s="221" t="s">
        <v>899</v>
      </c>
      <c r="F100" s="222" t="s">
        <v>900</v>
      </c>
      <c r="G100" s="223" t="s">
        <v>180</v>
      </c>
      <c r="H100" s="224">
        <v>17</v>
      </c>
      <c r="I100" s="225"/>
      <c r="J100" s="226">
        <f>ROUND(I100*H100,2)</f>
        <v>0</v>
      </c>
      <c r="K100" s="222" t="s">
        <v>161</v>
      </c>
      <c r="L100" s="43"/>
      <c r="M100" s="227" t="s">
        <v>19</v>
      </c>
      <c r="N100" s="228" t="s">
        <v>43</v>
      </c>
      <c r="O100" s="83"/>
      <c r="P100" s="229">
        <f>O100*H100</f>
        <v>0</v>
      </c>
      <c r="Q100" s="229">
        <v>0.15540000000000001</v>
      </c>
      <c r="R100" s="229">
        <f>Q100*H100</f>
        <v>2.6418000000000004</v>
      </c>
      <c r="S100" s="229">
        <v>0</v>
      </c>
      <c r="T100" s="230">
        <f>S100*H100</f>
        <v>0</v>
      </c>
      <c r="AR100" s="231" t="s">
        <v>162</v>
      </c>
      <c r="AT100" s="231" t="s">
        <v>157</v>
      </c>
      <c r="AU100" s="231" t="s">
        <v>82</v>
      </c>
      <c r="AY100" s="17" t="s">
        <v>153</v>
      </c>
      <c r="BE100" s="232">
        <f>IF(N100="základní",J100,0)</f>
        <v>0</v>
      </c>
      <c r="BF100" s="232">
        <f>IF(N100="snížená",J100,0)</f>
        <v>0</v>
      </c>
      <c r="BG100" s="232">
        <f>IF(N100="zákl. přenesená",J100,0)</f>
        <v>0</v>
      </c>
      <c r="BH100" s="232">
        <f>IF(N100="sníž. přenesená",J100,0)</f>
        <v>0</v>
      </c>
      <c r="BI100" s="232">
        <f>IF(N100="nulová",J100,0)</f>
        <v>0</v>
      </c>
      <c r="BJ100" s="17" t="s">
        <v>80</v>
      </c>
      <c r="BK100" s="232">
        <f>ROUND(I100*H100,2)</f>
        <v>0</v>
      </c>
      <c r="BL100" s="17" t="s">
        <v>162</v>
      </c>
      <c r="BM100" s="231" t="s">
        <v>901</v>
      </c>
    </row>
    <row r="101" s="1" customFormat="1">
      <c r="B101" s="38"/>
      <c r="C101" s="39"/>
      <c r="D101" s="233" t="s">
        <v>164</v>
      </c>
      <c r="E101" s="39"/>
      <c r="F101" s="234" t="s">
        <v>876</v>
      </c>
      <c r="G101" s="39"/>
      <c r="H101" s="39"/>
      <c r="I101" s="146"/>
      <c r="J101" s="39"/>
      <c r="K101" s="39"/>
      <c r="L101" s="43"/>
      <c r="M101" s="235"/>
      <c r="N101" s="83"/>
      <c r="O101" s="83"/>
      <c r="P101" s="83"/>
      <c r="Q101" s="83"/>
      <c r="R101" s="83"/>
      <c r="S101" s="83"/>
      <c r="T101" s="84"/>
      <c r="AT101" s="17" t="s">
        <v>164</v>
      </c>
      <c r="AU101" s="17" t="s">
        <v>82</v>
      </c>
    </row>
    <row r="102" s="12" customFormat="1">
      <c r="B102" s="236"/>
      <c r="C102" s="237"/>
      <c r="D102" s="233" t="s">
        <v>166</v>
      </c>
      <c r="E102" s="238" t="s">
        <v>19</v>
      </c>
      <c r="F102" s="239" t="s">
        <v>902</v>
      </c>
      <c r="G102" s="237"/>
      <c r="H102" s="240">
        <v>17</v>
      </c>
      <c r="I102" s="241"/>
      <c r="J102" s="237"/>
      <c r="K102" s="237"/>
      <c r="L102" s="242"/>
      <c r="M102" s="243"/>
      <c r="N102" s="244"/>
      <c r="O102" s="244"/>
      <c r="P102" s="244"/>
      <c r="Q102" s="244"/>
      <c r="R102" s="244"/>
      <c r="S102" s="244"/>
      <c r="T102" s="245"/>
      <c r="AT102" s="246" t="s">
        <v>166</v>
      </c>
      <c r="AU102" s="246" t="s">
        <v>82</v>
      </c>
      <c r="AV102" s="12" t="s">
        <v>82</v>
      </c>
      <c r="AW102" s="12" t="s">
        <v>33</v>
      </c>
      <c r="AX102" s="12" t="s">
        <v>72</v>
      </c>
      <c r="AY102" s="246" t="s">
        <v>153</v>
      </c>
    </row>
    <row r="103" s="1" customFormat="1" ht="14.4" customHeight="1">
      <c r="B103" s="38"/>
      <c r="C103" s="272" t="s">
        <v>190</v>
      </c>
      <c r="D103" s="272" t="s">
        <v>433</v>
      </c>
      <c r="E103" s="273" t="s">
        <v>878</v>
      </c>
      <c r="F103" s="274" t="s">
        <v>879</v>
      </c>
      <c r="G103" s="275" t="s">
        <v>180</v>
      </c>
      <c r="H103" s="276">
        <v>17.170000000000002</v>
      </c>
      <c r="I103" s="277"/>
      <c r="J103" s="278">
        <f>ROUND(I103*H103,2)</f>
        <v>0</v>
      </c>
      <c r="K103" s="274" t="s">
        <v>161</v>
      </c>
      <c r="L103" s="279"/>
      <c r="M103" s="280" t="s">
        <v>19</v>
      </c>
      <c r="N103" s="281" t="s">
        <v>43</v>
      </c>
      <c r="O103" s="83"/>
      <c r="P103" s="229">
        <f>O103*H103</f>
        <v>0</v>
      </c>
      <c r="Q103" s="229">
        <v>0.10199999999999999</v>
      </c>
      <c r="R103" s="229">
        <f>Q103*H103</f>
        <v>1.7513400000000001</v>
      </c>
      <c r="S103" s="229">
        <v>0</v>
      </c>
      <c r="T103" s="230">
        <f>S103*H103</f>
        <v>0</v>
      </c>
      <c r="AR103" s="231" t="s">
        <v>207</v>
      </c>
      <c r="AT103" s="231" t="s">
        <v>433</v>
      </c>
      <c r="AU103" s="231" t="s">
        <v>82</v>
      </c>
      <c r="AY103" s="17" t="s">
        <v>153</v>
      </c>
      <c r="BE103" s="232">
        <f>IF(N103="základní",J103,0)</f>
        <v>0</v>
      </c>
      <c r="BF103" s="232">
        <f>IF(N103="snížená",J103,0)</f>
        <v>0</v>
      </c>
      <c r="BG103" s="232">
        <f>IF(N103="zákl. přenesená",J103,0)</f>
        <v>0</v>
      </c>
      <c r="BH103" s="232">
        <f>IF(N103="sníž. přenesená",J103,0)</f>
        <v>0</v>
      </c>
      <c r="BI103" s="232">
        <f>IF(N103="nulová",J103,0)</f>
        <v>0</v>
      </c>
      <c r="BJ103" s="17" t="s">
        <v>80</v>
      </c>
      <c r="BK103" s="232">
        <f>ROUND(I103*H103,2)</f>
        <v>0</v>
      </c>
      <c r="BL103" s="17" t="s">
        <v>162</v>
      </c>
      <c r="BM103" s="231" t="s">
        <v>903</v>
      </c>
    </row>
    <row r="104" s="12" customFormat="1">
      <c r="B104" s="236"/>
      <c r="C104" s="237"/>
      <c r="D104" s="233" t="s">
        <v>166</v>
      </c>
      <c r="E104" s="238" t="s">
        <v>19</v>
      </c>
      <c r="F104" s="239" t="s">
        <v>902</v>
      </c>
      <c r="G104" s="237"/>
      <c r="H104" s="240">
        <v>17</v>
      </c>
      <c r="I104" s="241"/>
      <c r="J104" s="237"/>
      <c r="K104" s="237"/>
      <c r="L104" s="242"/>
      <c r="M104" s="243"/>
      <c r="N104" s="244"/>
      <c r="O104" s="244"/>
      <c r="P104" s="244"/>
      <c r="Q104" s="244"/>
      <c r="R104" s="244"/>
      <c r="S104" s="244"/>
      <c r="T104" s="245"/>
      <c r="AT104" s="246" t="s">
        <v>166</v>
      </c>
      <c r="AU104" s="246" t="s">
        <v>82</v>
      </c>
      <c r="AV104" s="12" t="s">
        <v>82</v>
      </c>
      <c r="AW104" s="12" t="s">
        <v>33</v>
      </c>
      <c r="AX104" s="12" t="s">
        <v>72</v>
      </c>
      <c r="AY104" s="246" t="s">
        <v>153</v>
      </c>
    </row>
    <row r="105" s="12" customFormat="1">
      <c r="B105" s="236"/>
      <c r="C105" s="237"/>
      <c r="D105" s="233" t="s">
        <v>166</v>
      </c>
      <c r="E105" s="237"/>
      <c r="F105" s="239" t="s">
        <v>904</v>
      </c>
      <c r="G105" s="237"/>
      <c r="H105" s="240">
        <v>17.170000000000002</v>
      </c>
      <c r="I105" s="241"/>
      <c r="J105" s="237"/>
      <c r="K105" s="237"/>
      <c r="L105" s="242"/>
      <c r="M105" s="243"/>
      <c r="N105" s="244"/>
      <c r="O105" s="244"/>
      <c r="P105" s="244"/>
      <c r="Q105" s="244"/>
      <c r="R105" s="244"/>
      <c r="S105" s="244"/>
      <c r="T105" s="245"/>
      <c r="AT105" s="246" t="s">
        <v>166</v>
      </c>
      <c r="AU105" s="246" t="s">
        <v>82</v>
      </c>
      <c r="AV105" s="12" t="s">
        <v>82</v>
      </c>
      <c r="AW105" s="12" t="s">
        <v>4</v>
      </c>
      <c r="AX105" s="12" t="s">
        <v>80</v>
      </c>
      <c r="AY105" s="246" t="s">
        <v>153</v>
      </c>
    </row>
    <row r="106" s="11" customFormat="1" ht="22.8" customHeight="1">
      <c r="B106" s="204"/>
      <c r="C106" s="205"/>
      <c r="D106" s="206" t="s">
        <v>71</v>
      </c>
      <c r="E106" s="218" t="s">
        <v>660</v>
      </c>
      <c r="F106" s="218" t="s">
        <v>731</v>
      </c>
      <c r="G106" s="205"/>
      <c r="H106" s="205"/>
      <c r="I106" s="208"/>
      <c r="J106" s="219">
        <f>BK106</f>
        <v>0</v>
      </c>
      <c r="K106" s="205"/>
      <c r="L106" s="210"/>
      <c r="M106" s="211"/>
      <c r="N106" s="212"/>
      <c r="O106" s="212"/>
      <c r="P106" s="213">
        <f>P107</f>
        <v>0</v>
      </c>
      <c r="Q106" s="212"/>
      <c r="R106" s="213">
        <f>R107</f>
        <v>0</v>
      </c>
      <c r="S106" s="212"/>
      <c r="T106" s="214">
        <f>T107</f>
        <v>0</v>
      </c>
      <c r="AR106" s="215" t="s">
        <v>80</v>
      </c>
      <c r="AT106" s="216" t="s">
        <v>71</v>
      </c>
      <c r="AU106" s="216" t="s">
        <v>80</v>
      </c>
      <c r="AY106" s="215" t="s">
        <v>153</v>
      </c>
      <c r="BK106" s="217">
        <f>BK107</f>
        <v>0</v>
      </c>
    </row>
    <row r="107" s="1" customFormat="1" ht="32.4" customHeight="1">
      <c r="B107" s="38"/>
      <c r="C107" s="220" t="s">
        <v>197</v>
      </c>
      <c r="D107" s="220" t="s">
        <v>157</v>
      </c>
      <c r="E107" s="221" t="s">
        <v>882</v>
      </c>
      <c r="F107" s="222" t="s">
        <v>883</v>
      </c>
      <c r="G107" s="223" t="s">
        <v>220</v>
      </c>
      <c r="H107" s="224">
        <v>17.696000000000002</v>
      </c>
      <c r="I107" s="225"/>
      <c r="J107" s="226">
        <f>ROUND(I107*H107,2)</f>
        <v>0</v>
      </c>
      <c r="K107" s="222" t="s">
        <v>161</v>
      </c>
      <c r="L107" s="43"/>
      <c r="M107" s="285" t="s">
        <v>19</v>
      </c>
      <c r="N107" s="286" t="s">
        <v>43</v>
      </c>
      <c r="O107" s="283"/>
      <c r="P107" s="287">
        <f>O107*H107</f>
        <v>0</v>
      </c>
      <c r="Q107" s="287">
        <v>0</v>
      </c>
      <c r="R107" s="287">
        <f>Q107*H107</f>
        <v>0</v>
      </c>
      <c r="S107" s="287">
        <v>0</v>
      </c>
      <c r="T107" s="288">
        <f>S107*H107</f>
        <v>0</v>
      </c>
      <c r="AR107" s="231" t="s">
        <v>162</v>
      </c>
      <c r="AT107" s="231" t="s">
        <v>157</v>
      </c>
      <c r="AU107" s="231" t="s">
        <v>82</v>
      </c>
      <c r="AY107" s="17" t="s">
        <v>153</v>
      </c>
      <c r="BE107" s="232">
        <f>IF(N107="základní",J107,0)</f>
        <v>0</v>
      </c>
      <c r="BF107" s="232">
        <f>IF(N107="snížená",J107,0)</f>
        <v>0</v>
      </c>
      <c r="BG107" s="232">
        <f>IF(N107="zákl. přenesená",J107,0)</f>
        <v>0</v>
      </c>
      <c r="BH107" s="232">
        <f>IF(N107="sníž. přenesená",J107,0)</f>
        <v>0</v>
      </c>
      <c r="BI107" s="232">
        <f>IF(N107="nulová",J107,0)</f>
        <v>0</v>
      </c>
      <c r="BJ107" s="17" t="s">
        <v>80</v>
      </c>
      <c r="BK107" s="232">
        <f>ROUND(I107*H107,2)</f>
        <v>0</v>
      </c>
      <c r="BL107" s="17" t="s">
        <v>162</v>
      </c>
      <c r="BM107" s="231" t="s">
        <v>884</v>
      </c>
    </row>
    <row r="108" s="1" customFormat="1" ht="6.96" customHeight="1">
      <c r="B108" s="58"/>
      <c r="C108" s="59"/>
      <c r="D108" s="59"/>
      <c r="E108" s="59"/>
      <c r="F108" s="59"/>
      <c r="G108" s="59"/>
      <c r="H108" s="59"/>
      <c r="I108" s="171"/>
      <c r="J108" s="59"/>
      <c r="K108" s="59"/>
      <c r="L108" s="43"/>
    </row>
  </sheetData>
  <sheetProtection sheet="1" autoFilter="0" formatColumns="0" formatRows="0" objects="1" scenarios="1" spinCount="100000" saltValue="F8nhR0H1JnTvWYjWkdaLpb8KhwYi7Uloa4DGIY4Z5D418bat57h1N4kEMAJWcV2rpF6YrNVLy0A4hfChGYsMkA==" hashValue="wgaF2U424qKYoHk98Q6IntB8+Z26eQ5IXoeQqpIRmDm0n9OR8JE8SBPOJTm4Nl7EIjggriy3kegiKAv/CLo/hg==" algorithmName="SHA-512" password="ED5F"/>
  <autoFilter ref="C88:K107"/>
  <mergeCells count="12">
    <mergeCell ref="E7:H7"/>
    <mergeCell ref="E9:H9"/>
    <mergeCell ref="E11:H11"/>
    <mergeCell ref="E20:H20"/>
    <mergeCell ref="E29:H29"/>
    <mergeCell ref="E50:H50"/>
    <mergeCell ref="E52:H52"/>
    <mergeCell ref="E54:H54"/>
    <mergeCell ref="E77:H77"/>
    <mergeCell ref="E79:H79"/>
    <mergeCell ref="E81:H81"/>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8.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7.14" customWidth="1"/>
    <col min="2" max="2" width="1.43" customWidth="1"/>
    <col min="3" max="3" width="3.57" customWidth="1"/>
    <col min="4" max="4" width="3.71" customWidth="1"/>
    <col min="5" max="5" width="14.71" customWidth="1"/>
    <col min="6" max="6" width="43.57" customWidth="1"/>
    <col min="7" max="7" width="6" customWidth="1"/>
    <col min="8" max="8" width="9.86" customWidth="1"/>
    <col min="9" max="9" width="17.29" style="138" customWidth="1"/>
    <col min="10" max="10" width="17.29" customWidth="1"/>
    <col min="11" max="11" width="17.29" customWidth="1"/>
    <col min="12" max="12" width="8" customWidth="1"/>
    <col min="13" max="13" width="9.29" hidden="1" customWidth="1"/>
    <col min="14" max="14" width="9.14" hidden="1"/>
    <col min="15" max="15" width="12.14" hidden="1" customWidth="1"/>
    <col min="16" max="16" width="12.14" hidden="1" customWidth="1"/>
    <col min="17" max="17" width="12.14" hidden="1" customWidth="1"/>
    <col min="18" max="18" width="12.14" hidden="1" customWidth="1"/>
    <col min="19" max="19" width="12.14" hidden="1" customWidth="1"/>
    <col min="20" max="20" width="12.14" hidden="1" customWidth="1"/>
    <col min="21" max="21" width="14" hidden="1" customWidth="1"/>
    <col min="22" max="22" width="10.57" customWidth="1"/>
    <col min="23" max="23" width="14" customWidth="1"/>
    <col min="24" max="24" width="10.57" customWidth="1"/>
    <col min="25" max="25" width="12.86" customWidth="1"/>
    <col min="26" max="26" width="9.43" customWidth="1"/>
    <col min="27" max="27" width="12.86" customWidth="1"/>
    <col min="28" max="28" width="14" customWidth="1"/>
    <col min="29" max="29" width="9.43" customWidth="1"/>
    <col min="30" max="30" width="12.86" customWidth="1"/>
    <col min="31" max="31" width="14" customWidth="1"/>
    <col min="44" max="44" width="9.14" hidden="1"/>
    <col min="45" max="45" width="9.14" hidden="1"/>
    <col min="46" max="46" width="9.14" hidden="1"/>
    <col min="47" max="47" width="9.14" hidden="1"/>
    <col min="48" max="48" width="9.14" hidden="1"/>
    <col min="49" max="49" width="9.14" hidden="1"/>
    <col min="50" max="50" width="9.14" hidden="1"/>
    <col min="51" max="51" width="9.14" hidden="1"/>
    <col min="52" max="52" width="9.14" hidden="1"/>
    <col min="53" max="53" width="9.14" hidden="1"/>
    <col min="54" max="54" width="9.14" hidden="1"/>
    <col min="55" max="55" width="9.14" hidden="1"/>
    <col min="56" max="56" width="9.14" hidden="1"/>
    <col min="57" max="57" width="9.14" hidden="1"/>
    <col min="58" max="58" width="9.14" hidden="1"/>
    <col min="59" max="59" width="9.14" hidden="1"/>
    <col min="60" max="60" width="9.14" hidden="1"/>
    <col min="61" max="61" width="9.14" hidden="1"/>
    <col min="62" max="62" width="9.14" hidden="1"/>
    <col min="63" max="63" width="9.14" hidden="1"/>
    <col min="64" max="64" width="9.14" hidden="1"/>
    <col min="65" max="65" width="9.14" hidden="1"/>
  </cols>
  <sheetData>
    <row r="2" ht="36.96" customHeight="1">
      <c r="L2"/>
      <c r="AT2" s="17" t="s">
        <v>114</v>
      </c>
    </row>
    <row r="3" ht="6.96" customHeight="1">
      <c r="B3" s="139"/>
      <c r="C3" s="140"/>
      <c r="D3" s="140"/>
      <c r="E3" s="140"/>
      <c r="F3" s="140"/>
      <c r="G3" s="140"/>
      <c r="H3" s="140"/>
      <c r="I3" s="141"/>
      <c r="J3" s="140"/>
      <c r="K3" s="140"/>
      <c r="L3" s="20"/>
      <c r="AT3" s="17" t="s">
        <v>82</v>
      </c>
    </row>
    <row r="4" ht="24.96" customHeight="1">
      <c r="B4" s="20"/>
      <c r="D4" s="142" t="s">
        <v>121</v>
      </c>
      <c r="L4" s="20"/>
      <c r="M4" s="143" t="s">
        <v>10</v>
      </c>
      <c r="AT4" s="17" t="s">
        <v>4</v>
      </c>
    </row>
    <row r="5" ht="6.96" customHeight="1">
      <c r="B5" s="20"/>
      <c r="L5" s="20"/>
    </row>
    <row r="6" ht="12" customHeight="1">
      <c r="B6" s="20"/>
      <c r="D6" s="144" t="s">
        <v>16</v>
      </c>
      <c r="L6" s="20"/>
    </row>
    <row r="7" ht="14.4" customHeight="1">
      <c r="B7" s="20"/>
      <c r="E7" s="145" t="str">
        <f>'Rekapitulace stavby'!K6</f>
        <v>ZŠ Dukelských hrdinů 0.ETAPA - Multifunkční hřište</v>
      </c>
      <c r="F7" s="144"/>
      <c r="G7" s="144"/>
      <c r="H7" s="144"/>
      <c r="L7" s="20"/>
    </row>
    <row r="8">
      <c r="B8" s="20"/>
      <c r="D8" s="144" t="s">
        <v>122</v>
      </c>
      <c r="L8" s="20"/>
    </row>
    <row r="9" ht="14.4" customHeight="1">
      <c r="B9" s="20"/>
      <c r="E9" s="145" t="s">
        <v>905</v>
      </c>
      <c r="L9" s="20"/>
    </row>
    <row r="10" ht="12" customHeight="1">
      <c r="B10" s="20"/>
      <c r="D10" s="144" t="s">
        <v>701</v>
      </c>
      <c r="L10" s="20"/>
    </row>
    <row r="11" s="1" customFormat="1" ht="14.4" customHeight="1">
      <c r="B11" s="43"/>
      <c r="E11" s="158" t="s">
        <v>906</v>
      </c>
      <c r="F11" s="1"/>
      <c r="G11" s="1"/>
      <c r="H11" s="1"/>
      <c r="I11" s="146"/>
      <c r="L11" s="43"/>
    </row>
    <row r="12" s="1" customFormat="1" ht="12" customHeight="1">
      <c r="B12" s="43"/>
      <c r="D12" s="144" t="s">
        <v>907</v>
      </c>
      <c r="I12" s="146"/>
      <c r="L12" s="43"/>
    </row>
    <row r="13" s="1" customFormat="1" ht="36.96" customHeight="1">
      <c r="B13" s="43"/>
      <c r="E13" s="147" t="s">
        <v>908</v>
      </c>
      <c r="F13" s="1"/>
      <c r="G13" s="1"/>
      <c r="H13" s="1"/>
      <c r="I13" s="146"/>
      <c r="L13" s="43"/>
    </row>
    <row r="14" s="1" customFormat="1">
      <c r="B14" s="43"/>
      <c r="I14" s="146"/>
      <c r="L14" s="43"/>
    </row>
    <row r="15" s="1" customFormat="1" ht="12" customHeight="1">
      <c r="B15" s="43"/>
      <c r="D15" s="144" t="s">
        <v>18</v>
      </c>
      <c r="F15" s="132" t="s">
        <v>19</v>
      </c>
      <c r="I15" s="148" t="s">
        <v>20</v>
      </c>
      <c r="J15" s="132" t="s">
        <v>19</v>
      </c>
      <c r="L15" s="43"/>
    </row>
    <row r="16" s="1" customFormat="1" ht="12" customHeight="1">
      <c r="B16" s="43"/>
      <c r="D16" s="144" t="s">
        <v>21</v>
      </c>
      <c r="F16" s="132" t="s">
        <v>22</v>
      </c>
      <c r="I16" s="148" t="s">
        <v>23</v>
      </c>
      <c r="J16" s="149" t="str">
        <f>'Rekapitulace stavby'!AN8</f>
        <v>2. 5. 2019</v>
      </c>
      <c r="L16" s="43"/>
    </row>
    <row r="17" s="1" customFormat="1" ht="10.8" customHeight="1">
      <c r="B17" s="43"/>
      <c r="I17" s="146"/>
      <c r="L17" s="43"/>
    </row>
    <row r="18" s="1" customFormat="1" ht="12" customHeight="1">
      <c r="B18" s="43"/>
      <c r="D18" s="144" t="s">
        <v>25</v>
      </c>
      <c r="I18" s="148" t="s">
        <v>26</v>
      </c>
      <c r="J18" s="132" t="s">
        <v>19</v>
      </c>
      <c r="L18" s="43"/>
    </row>
    <row r="19" s="1" customFormat="1" ht="18" customHeight="1">
      <c r="B19" s="43"/>
      <c r="E19" s="132" t="s">
        <v>27</v>
      </c>
      <c r="I19" s="148" t="s">
        <v>28</v>
      </c>
      <c r="J19" s="132" t="s">
        <v>19</v>
      </c>
      <c r="L19" s="43"/>
    </row>
    <row r="20" s="1" customFormat="1" ht="6.96" customHeight="1">
      <c r="B20" s="43"/>
      <c r="I20" s="146"/>
      <c r="L20" s="43"/>
    </row>
    <row r="21" s="1" customFormat="1" ht="12" customHeight="1">
      <c r="B21" s="43"/>
      <c r="D21" s="144" t="s">
        <v>29</v>
      </c>
      <c r="I21" s="148" t="s">
        <v>26</v>
      </c>
      <c r="J21" s="33" t="str">
        <f>'Rekapitulace stavby'!AN13</f>
        <v>Vyplň údaj</v>
      </c>
      <c r="L21" s="43"/>
    </row>
    <row r="22" s="1" customFormat="1" ht="18" customHeight="1">
      <c r="B22" s="43"/>
      <c r="E22" s="33" t="str">
        <f>'Rekapitulace stavby'!E14</f>
        <v>Vyplň údaj</v>
      </c>
      <c r="F22" s="132"/>
      <c r="G22" s="132"/>
      <c r="H22" s="132"/>
      <c r="I22" s="148" t="s">
        <v>28</v>
      </c>
      <c r="J22" s="33" t="str">
        <f>'Rekapitulace stavby'!AN14</f>
        <v>Vyplň údaj</v>
      </c>
      <c r="L22" s="43"/>
    </row>
    <row r="23" s="1" customFormat="1" ht="6.96" customHeight="1">
      <c r="B23" s="43"/>
      <c r="I23" s="146"/>
      <c r="L23" s="43"/>
    </row>
    <row r="24" s="1" customFormat="1" ht="12" customHeight="1">
      <c r="B24" s="43"/>
      <c r="D24" s="144" t="s">
        <v>31</v>
      </c>
      <c r="I24" s="148" t="s">
        <v>26</v>
      </c>
      <c r="J24" s="132" t="s">
        <v>19</v>
      </c>
      <c r="L24" s="43"/>
    </row>
    <row r="25" s="1" customFormat="1" ht="18" customHeight="1">
      <c r="B25" s="43"/>
      <c r="E25" s="132" t="s">
        <v>32</v>
      </c>
      <c r="I25" s="148" t="s">
        <v>28</v>
      </c>
      <c r="J25" s="132" t="s">
        <v>19</v>
      </c>
      <c r="L25" s="43"/>
    </row>
    <row r="26" s="1" customFormat="1" ht="6.96" customHeight="1">
      <c r="B26" s="43"/>
      <c r="I26" s="146"/>
      <c r="L26" s="43"/>
    </row>
    <row r="27" s="1" customFormat="1" ht="12" customHeight="1">
      <c r="B27" s="43"/>
      <c r="D27" s="144" t="s">
        <v>34</v>
      </c>
      <c r="I27" s="148" t="s">
        <v>26</v>
      </c>
      <c r="J27" s="132" t="s">
        <v>19</v>
      </c>
      <c r="L27" s="43"/>
    </row>
    <row r="28" s="1" customFormat="1" ht="18" customHeight="1">
      <c r="B28" s="43"/>
      <c r="E28" s="132" t="s">
        <v>35</v>
      </c>
      <c r="I28" s="148" t="s">
        <v>28</v>
      </c>
      <c r="J28" s="132" t="s">
        <v>19</v>
      </c>
      <c r="L28" s="43"/>
    </row>
    <row r="29" s="1" customFormat="1" ht="6.96" customHeight="1">
      <c r="B29" s="43"/>
      <c r="I29" s="146"/>
      <c r="L29" s="43"/>
    </row>
    <row r="30" s="1" customFormat="1" ht="12" customHeight="1">
      <c r="B30" s="43"/>
      <c r="D30" s="144" t="s">
        <v>36</v>
      </c>
      <c r="I30" s="146"/>
      <c r="L30" s="43"/>
    </row>
    <row r="31" s="7" customFormat="1" ht="96" customHeight="1">
      <c r="B31" s="150"/>
      <c r="E31" s="151" t="s">
        <v>37</v>
      </c>
      <c r="F31" s="151"/>
      <c r="G31" s="151"/>
      <c r="H31" s="151"/>
      <c r="I31" s="152"/>
      <c r="L31" s="150"/>
    </row>
    <row r="32" s="1" customFormat="1" ht="6.96" customHeight="1">
      <c r="B32" s="43"/>
      <c r="I32" s="146"/>
      <c r="L32" s="43"/>
    </row>
    <row r="33" s="1" customFormat="1" ht="6.96" customHeight="1">
      <c r="B33" s="43"/>
      <c r="D33" s="75"/>
      <c r="E33" s="75"/>
      <c r="F33" s="75"/>
      <c r="G33" s="75"/>
      <c r="H33" s="75"/>
      <c r="I33" s="153"/>
      <c r="J33" s="75"/>
      <c r="K33" s="75"/>
      <c r="L33" s="43"/>
    </row>
    <row r="34" s="1" customFormat="1" ht="25.44" customHeight="1">
      <c r="B34" s="43"/>
      <c r="D34" s="154" t="s">
        <v>38</v>
      </c>
      <c r="I34" s="146"/>
      <c r="J34" s="155">
        <f>ROUND(J92, 2)</f>
        <v>0</v>
      </c>
      <c r="L34" s="43"/>
    </row>
    <row r="35" s="1" customFormat="1" ht="6.96" customHeight="1">
      <c r="B35" s="43"/>
      <c r="D35" s="75"/>
      <c r="E35" s="75"/>
      <c r="F35" s="75"/>
      <c r="G35" s="75"/>
      <c r="H35" s="75"/>
      <c r="I35" s="153"/>
      <c r="J35" s="75"/>
      <c r="K35" s="75"/>
      <c r="L35" s="43"/>
    </row>
    <row r="36" s="1" customFormat="1" ht="14.4" customHeight="1">
      <c r="B36" s="43"/>
      <c r="F36" s="156" t="s">
        <v>40</v>
      </c>
      <c r="I36" s="157" t="s">
        <v>39</v>
      </c>
      <c r="J36" s="156" t="s">
        <v>41</v>
      </c>
      <c r="L36" s="43"/>
    </row>
    <row r="37" s="1" customFormat="1" ht="14.4" customHeight="1">
      <c r="B37" s="43"/>
      <c r="D37" s="158" t="s">
        <v>42</v>
      </c>
      <c r="E37" s="144" t="s">
        <v>43</v>
      </c>
      <c r="F37" s="159">
        <f>ROUND((SUM(BE92:BE98)),  2)</f>
        <v>0</v>
      </c>
      <c r="I37" s="160">
        <v>0.20999999999999999</v>
      </c>
      <c r="J37" s="159">
        <f>ROUND(((SUM(BE92:BE98))*I37),  2)</f>
        <v>0</v>
      </c>
      <c r="L37" s="43"/>
    </row>
    <row r="38" s="1" customFormat="1" ht="14.4" customHeight="1">
      <c r="B38" s="43"/>
      <c r="E38" s="144" t="s">
        <v>44</v>
      </c>
      <c r="F38" s="159">
        <f>ROUND((SUM(BF92:BF98)),  2)</f>
        <v>0</v>
      </c>
      <c r="I38" s="160">
        <v>0.14999999999999999</v>
      </c>
      <c r="J38" s="159">
        <f>ROUND(((SUM(BF92:BF98))*I38),  2)</f>
        <v>0</v>
      </c>
      <c r="L38" s="43"/>
    </row>
    <row r="39" hidden="1" s="1" customFormat="1" ht="14.4" customHeight="1">
      <c r="B39" s="43"/>
      <c r="E39" s="144" t="s">
        <v>45</v>
      </c>
      <c r="F39" s="159">
        <f>ROUND((SUM(BG92:BG98)),  2)</f>
        <v>0</v>
      </c>
      <c r="I39" s="160">
        <v>0.20999999999999999</v>
      </c>
      <c r="J39" s="159">
        <f>0</f>
        <v>0</v>
      </c>
      <c r="L39" s="43"/>
    </row>
    <row r="40" hidden="1" s="1" customFormat="1" ht="14.4" customHeight="1">
      <c r="B40" s="43"/>
      <c r="E40" s="144" t="s">
        <v>46</v>
      </c>
      <c r="F40" s="159">
        <f>ROUND((SUM(BH92:BH98)),  2)</f>
        <v>0</v>
      </c>
      <c r="I40" s="160">
        <v>0.14999999999999999</v>
      </c>
      <c r="J40" s="159">
        <f>0</f>
        <v>0</v>
      </c>
      <c r="L40" s="43"/>
    </row>
    <row r="41" hidden="1" s="1" customFormat="1" ht="14.4" customHeight="1">
      <c r="B41" s="43"/>
      <c r="E41" s="144" t="s">
        <v>47</v>
      </c>
      <c r="F41" s="159">
        <f>ROUND((SUM(BI92:BI98)),  2)</f>
        <v>0</v>
      </c>
      <c r="I41" s="160">
        <v>0</v>
      </c>
      <c r="J41" s="159">
        <f>0</f>
        <v>0</v>
      </c>
      <c r="L41" s="43"/>
    </row>
    <row r="42" s="1" customFormat="1" ht="6.96" customHeight="1">
      <c r="B42" s="43"/>
      <c r="I42" s="146"/>
      <c r="L42" s="43"/>
    </row>
    <row r="43" s="1" customFormat="1" ht="25.44" customHeight="1">
      <c r="B43" s="43"/>
      <c r="C43" s="161"/>
      <c r="D43" s="162" t="s">
        <v>48</v>
      </c>
      <c r="E43" s="163"/>
      <c r="F43" s="163"/>
      <c r="G43" s="164" t="s">
        <v>49</v>
      </c>
      <c r="H43" s="165" t="s">
        <v>50</v>
      </c>
      <c r="I43" s="166"/>
      <c r="J43" s="167">
        <f>SUM(J34:J41)</f>
        <v>0</v>
      </c>
      <c r="K43" s="168"/>
      <c r="L43" s="43"/>
    </row>
    <row r="44" s="1" customFormat="1" ht="14.4" customHeight="1">
      <c r="B44" s="169"/>
      <c r="C44" s="170"/>
      <c r="D44" s="170"/>
      <c r="E44" s="170"/>
      <c r="F44" s="170"/>
      <c r="G44" s="170"/>
      <c r="H44" s="170"/>
      <c r="I44" s="171"/>
      <c r="J44" s="170"/>
      <c r="K44" s="170"/>
      <c r="L44" s="43"/>
    </row>
    <row r="48" s="1" customFormat="1" ht="6.96" customHeight="1">
      <c r="B48" s="172"/>
      <c r="C48" s="173"/>
      <c r="D48" s="173"/>
      <c r="E48" s="173"/>
      <c r="F48" s="173"/>
      <c r="G48" s="173"/>
      <c r="H48" s="173"/>
      <c r="I48" s="174"/>
      <c r="J48" s="173"/>
      <c r="K48" s="173"/>
      <c r="L48" s="43"/>
    </row>
    <row r="49" s="1" customFormat="1" ht="24.96" customHeight="1">
      <c r="B49" s="38"/>
      <c r="C49" s="23" t="s">
        <v>124</v>
      </c>
      <c r="D49" s="39"/>
      <c r="E49" s="39"/>
      <c r="F49" s="39"/>
      <c r="G49" s="39"/>
      <c r="H49" s="39"/>
      <c r="I49" s="146"/>
      <c r="J49" s="39"/>
      <c r="K49" s="39"/>
      <c r="L49" s="43"/>
    </row>
    <row r="50" s="1" customFormat="1" ht="6.96" customHeight="1">
      <c r="B50" s="38"/>
      <c r="C50" s="39"/>
      <c r="D50" s="39"/>
      <c r="E50" s="39"/>
      <c r="F50" s="39"/>
      <c r="G50" s="39"/>
      <c r="H50" s="39"/>
      <c r="I50" s="146"/>
      <c r="J50" s="39"/>
      <c r="K50" s="39"/>
      <c r="L50" s="43"/>
    </row>
    <row r="51" s="1" customFormat="1" ht="12" customHeight="1">
      <c r="B51" s="38"/>
      <c r="C51" s="32" t="s">
        <v>16</v>
      </c>
      <c r="D51" s="39"/>
      <c r="E51" s="39"/>
      <c r="F51" s="39"/>
      <c r="G51" s="39"/>
      <c r="H51" s="39"/>
      <c r="I51" s="146"/>
      <c r="J51" s="39"/>
      <c r="K51" s="39"/>
      <c r="L51" s="43"/>
    </row>
    <row r="52" s="1" customFormat="1" ht="14.4" customHeight="1">
      <c r="B52" s="38"/>
      <c r="C52" s="39"/>
      <c r="D52" s="39"/>
      <c r="E52" s="175" t="str">
        <f>E7</f>
        <v>ZŠ Dukelských hrdinů 0.ETAPA - Multifunkční hřište</v>
      </c>
      <c r="F52" s="32"/>
      <c r="G52" s="32"/>
      <c r="H52" s="32"/>
      <c r="I52" s="146"/>
      <c r="J52" s="39"/>
      <c r="K52" s="39"/>
      <c r="L52" s="43"/>
    </row>
    <row r="53" ht="12" customHeight="1">
      <c r="B53" s="21"/>
      <c r="C53" s="32" t="s">
        <v>122</v>
      </c>
      <c r="D53" s="22"/>
      <c r="E53" s="22"/>
      <c r="F53" s="22"/>
      <c r="G53" s="22"/>
      <c r="H53" s="22"/>
      <c r="I53" s="138"/>
      <c r="J53" s="22"/>
      <c r="K53" s="22"/>
      <c r="L53" s="20"/>
    </row>
    <row r="54" ht="14.4" customHeight="1">
      <c r="B54" s="21"/>
      <c r="C54" s="22"/>
      <c r="D54" s="22"/>
      <c r="E54" s="175" t="s">
        <v>905</v>
      </c>
      <c r="F54" s="22"/>
      <c r="G54" s="22"/>
      <c r="H54" s="22"/>
      <c r="I54" s="138"/>
      <c r="J54" s="22"/>
      <c r="K54" s="22"/>
      <c r="L54" s="20"/>
    </row>
    <row r="55" ht="12" customHeight="1">
      <c r="B55" s="21"/>
      <c r="C55" s="32" t="s">
        <v>701</v>
      </c>
      <c r="D55" s="22"/>
      <c r="E55" s="22"/>
      <c r="F55" s="22"/>
      <c r="G55" s="22"/>
      <c r="H55" s="22"/>
      <c r="I55" s="138"/>
      <c r="J55" s="22"/>
      <c r="K55" s="22"/>
      <c r="L55" s="20"/>
    </row>
    <row r="56" s="1" customFormat="1" ht="14.4" customHeight="1">
      <c r="B56" s="38"/>
      <c r="C56" s="39"/>
      <c r="D56" s="39"/>
      <c r="E56" s="289" t="s">
        <v>906</v>
      </c>
      <c r="F56" s="39"/>
      <c r="G56" s="39"/>
      <c r="H56" s="39"/>
      <c r="I56" s="146"/>
      <c r="J56" s="39"/>
      <c r="K56" s="39"/>
      <c r="L56" s="43"/>
    </row>
    <row r="57" s="1" customFormat="1" ht="12" customHeight="1">
      <c r="B57" s="38"/>
      <c r="C57" s="32" t="s">
        <v>907</v>
      </c>
      <c r="D57" s="39"/>
      <c r="E57" s="39"/>
      <c r="F57" s="39"/>
      <c r="G57" s="39"/>
      <c r="H57" s="39"/>
      <c r="I57" s="146"/>
      <c r="J57" s="39"/>
      <c r="K57" s="39"/>
      <c r="L57" s="43"/>
    </row>
    <row r="58" s="1" customFormat="1" ht="14.4" customHeight="1">
      <c r="B58" s="38"/>
      <c r="C58" s="39"/>
      <c r="D58" s="39"/>
      <c r="E58" s="68" t="str">
        <f>E13</f>
        <v>SO 09.05 - Sportovní zařízení</v>
      </c>
      <c r="F58" s="39"/>
      <c r="G58" s="39"/>
      <c r="H58" s="39"/>
      <c r="I58" s="146"/>
      <c r="J58" s="39"/>
      <c r="K58" s="39"/>
      <c r="L58" s="43"/>
    </row>
    <row r="59" s="1" customFormat="1" ht="6.96" customHeight="1">
      <c r="B59" s="38"/>
      <c r="C59" s="39"/>
      <c r="D59" s="39"/>
      <c r="E59" s="39"/>
      <c r="F59" s="39"/>
      <c r="G59" s="39"/>
      <c r="H59" s="39"/>
      <c r="I59" s="146"/>
      <c r="J59" s="39"/>
      <c r="K59" s="39"/>
      <c r="L59" s="43"/>
    </row>
    <row r="60" s="1" customFormat="1" ht="12" customHeight="1">
      <c r="B60" s="38"/>
      <c r="C60" s="32" t="s">
        <v>21</v>
      </c>
      <c r="D60" s="39"/>
      <c r="E60" s="39"/>
      <c r="F60" s="27" t="str">
        <f>F16</f>
        <v>Karlovy Vary</v>
      </c>
      <c r="G60" s="39"/>
      <c r="H60" s="39"/>
      <c r="I60" s="148" t="s">
        <v>23</v>
      </c>
      <c r="J60" s="71" t="str">
        <f>IF(J16="","",J16)</f>
        <v>2. 5. 2019</v>
      </c>
      <c r="K60" s="39"/>
      <c r="L60" s="43"/>
    </row>
    <row r="61" s="1" customFormat="1" ht="6.96" customHeight="1">
      <c r="B61" s="38"/>
      <c r="C61" s="39"/>
      <c r="D61" s="39"/>
      <c r="E61" s="39"/>
      <c r="F61" s="39"/>
      <c r="G61" s="39"/>
      <c r="H61" s="39"/>
      <c r="I61" s="146"/>
      <c r="J61" s="39"/>
      <c r="K61" s="39"/>
      <c r="L61" s="43"/>
    </row>
    <row r="62" s="1" customFormat="1" ht="26.4" customHeight="1">
      <c r="B62" s="38"/>
      <c r="C62" s="32" t="s">
        <v>25</v>
      </c>
      <c r="D62" s="39"/>
      <c r="E62" s="39"/>
      <c r="F62" s="27" t="str">
        <f>E19</f>
        <v>Statutární město Karlovy Vary</v>
      </c>
      <c r="G62" s="39"/>
      <c r="H62" s="39"/>
      <c r="I62" s="148" t="s">
        <v>31</v>
      </c>
      <c r="J62" s="36" t="str">
        <f>E25</f>
        <v>Ing. Štěpán Mosler</v>
      </c>
      <c r="K62" s="39"/>
      <c r="L62" s="43"/>
    </row>
    <row r="63" s="1" customFormat="1" ht="26.4" customHeight="1">
      <c r="B63" s="38"/>
      <c r="C63" s="32" t="s">
        <v>29</v>
      </c>
      <c r="D63" s="39"/>
      <c r="E63" s="39"/>
      <c r="F63" s="27" t="str">
        <f>IF(E22="","",E22)</f>
        <v>Vyplň údaj</v>
      </c>
      <c r="G63" s="39"/>
      <c r="H63" s="39"/>
      <c r="I63" s="148" t="s">
        <v>34</v>
      </c>
      <c r="J63" s="36" t="str">
        <f>E28</f>
        <v>Daniela Hahnová</v>
      </c>
      <c r="K63" s="39"/>
      <c r="L63" s="43"/>
    </row>
    <row r="64" s="1" customFormat="1" ht="10.32" customHeight="1">
      <c r="B64" s="38"/>
      <c r="C64" s="39"/>
      <c r="D64" s="39"/>
      <c r="E64" s="39"/>
      <c r="F64" s="39"/>
      <c r="G64" s="39"/>
      <c r="H64" s="39"/>
      <c r="I64" s="146"/>
      <c r="J64" s="39"/>
      <c r="K64" s="39"/>
      <c r="L64" s="43"/>
    </row>
    <row r="65" s="1" customFormat="1" ht="29.28" customHeight="1">
      <c r="B65" s="38"/>
      <c r="C65" s="176" t="s">
        <v>125</v>
      </c>
      <c r="D65" s="177"/>
      <c r="E65" s="177"/>
      <c r="F65" s="177"/>
      <c r="G65" s="177"/>
      <c r="H65" s="177"/>
      <c r="I65" s="178"/>
      <c r="J65" s="179" t="s">
        <v>126</v>
      </c>
      <c r="K65" s="177"/>
      <c r="L65" s="43"/>
    </row>
    <row r="66" s="1" customFormat="1" ht="10.32" customHeight="1">
      <c r="B66" s="38"/>
      <c r="C66" s="39"/>
      <c r="D66" s="39"/>
      <c r="E66" s="39"/>
      <c r="F66" s="39"/>
      <c r="G66" s="39"/>
      <c r="H66" s="39"/>
      <c r="I66" s="146"/>
      <c r="J66" s="39"/>
      <c r="K66" s="39"/>
      <c r="L66" s="43"/>
    </row>
    <row r="67" s="1" customFormat="1" ht="22.8" customHeight="1">
      <c r="B67" s="38"/>
      <c r="C67" s="180" t="s">
        <v>70</v>
      </c>
      <c r="D67" s="39"/>
      <c r="E67" s="39"/>
      <c r="F67" s="39"/>
      <c r="G67" s="39"/>
      <c r="H67" s="39"/>
      <c r="I67" s="146"/>
      <c r="J67" s="101">
        <f>J92</f>
        <v>0</v>
      </c>
      <c r="K67" s="39"/>
      <c r="L67" s="43"/>
      <c r="AU67" s="17" t="s">
        <v>127</v>
      </c>
    </row>
    <row r="68" s="8" customFormat="1" ht="24.96" customHeight="1">
      <c r="B68" s="181"/>
      <c r="C68" s="182"/>
      <c r="D68" s="183" t="s">
        <v>909</v>
      </c>
      <c r="E68" s="184"/>
      <c r="F68" s="184"/>
      <c r="G68" s="184"/>
      <c r="H68" s="184"/>
      <c r="I68" s="185"/>
      <c r="J68" s="186">
        <f>J93</f>
        <v>0</v>
      </c>
      <c r="K68" s="182"/>
      <c r="L68" s="187"/>
    </row>
    <row r="69" s="1" customFormat="1" ht="21.84" customHeight="1">
      <c r="B69" s="38"/>
      <c r="C69" s="39"/>
      <c r="D69" s="39"/>
      <c r="E69" s="39"/>
      <c r="F69" s="39"/>
      <c r="G69" s="39"/>
      <c r="H69" s="39"/>
      <c r="I69" s="146"/>
      <c r="J69" s="39"/>
      <c r="K69" s="39"/>
      <c r="L69" s="43"/>
    </row>
    <row r="70" s="1" customFormat="1" ht="6.96" customHeight="1">
      <c r="B70" s="58"/>
      <c r="C70" s="59"/>
      <c r="D70" s="59"/>
      <c r="E70" s="59"/>
      <c r="F70" s="59"/>
      <c r="G70" s="59"/>
      <c r="H70" s="59"/>
      <c r="I70" s="171"/>
      <c r="J70" s="59"/>
      <c r="K70" s="59"/>
      <c r="L70" s="43"/>
    </row>
    <row r="74" s="1" customFormat="1" ht="6.96" customHeight="1">
      <c r="B74" s="60"/>
      <c r="C74" s="61"/>
      <c r="D74" s="61"/>
      <c r="E74" s="61"/>
      <c r="F74" s="61"/>
      <c r="G74" s="61"/>
      <c r="H74" s="61"/>
      <c r="I74" s="174"/>
      <c r="J74" s="61"/>
      <c r="K74" s="61"/>
      <c r="L74" s="43"/>
    </row>
    <row r="75" s="1" customFormat="1" ht="24.96" customHeight="1">
      <c r="B75" s="38"/>
      <c r="C75" s="23" t="s">
        <v>138</v>
      </c>
      <c r="D75" s="39"/>
      <c r="E75" s="39"/>
      <c r="F75" s="39"/>
      <c r="G75" s="39"/>
      <c r="H75" s="39"/>
      <c r="I75" s="146"/>
      <c r="J75" s="39"/>
      <c r="K75" s="39"/>
      <c r="L75" s="43"/>
    </row>
    <row r="76" s="1" customFormat="1" ht="6.96" customHeight="1">
      <c r="B76" s="38"/>
      <c r="C76" s="39"/>
      <c r="D76" s="39"/>
      <c r="E76" s="39"/>
      <c r="F76" s="39"/>
      <c r="G76" s="39"/>
      <c r="H76" s="39"/>
      <c r="I76" s="146"/>
      <c r="J76" s="39"/>
      <c r="K76" s="39"/>
      <c r="L76" s="43"/>
    </row>
    <row r="77" s="1" customFormat="1" ht="12" customHeight="1">
      <c r="B77" s="38"/>
      <c r="C77" s="32" t="s">
        <v>16</v>
      </c>
      <c r="D77" s="39"/>
      <c r="E77" s="39"/>
      <c r="F77" s="39"/>
      <c r="G77" s="39"/>
      <c r="H77" s="39"/>
      <c r="I77" s="146"/>
      <c r="J77" s="39"/>
      <c r="K77" s="39"/>
      <c r="L77" s="43"/>
    </row>
    <row r="78" s="1" customFormat="1" ht="14.4" customHeight="1">
      <c r="B78" s="38"/>
      <c r="C78" s="39"/>
      <c r="D78" s="39"/>
      <c r="E78" s="175" t="str">
        <f>E7</f>
        <v>ZŠ Dukelských hrdinů 0.ETAPA - Multifunkční hřište</v>
      </c>
      <c r="F78" s="32"/>
      <c r="G78" s="32"/>
      <c r="H78" s="32"/>
      <c r="I78" s="146"/>
      <c r="J78" s="39"/>
      <c r="K78" s="39"/>
      <c r="L78" s="43"/>
    </row>
    <row r="79" ht="12" customHeight="1">
      <c r="B79" s="21"/>
      <c r="C79" s="32" t="s">
        <v>122</v>
      </c>
      <c r="D79" s="22"/>
      <c r="E79" s="22"/>
      <c r="F79" s="22"/>
      <c r="G79" s="22"/>
      <c r="H79" s="22"/>
      <c r="I79" s="138"/>
      <c r="J79" s="22"/>
      <c r="K79" s="22"/>
      <c r="L79" s="20"/>
    </row>
    <row r="80" ht="14.4" customHeight="1">
      <c r="B80" s="21"/>
      <c r="C80" s="22"/>
      <c r="D80" s="22"/>
      <c r="E80" s="175" t="s">
        <v>905</v>
      </c>
      <c r="F80" s="22"/>
      <c r="G80" s="22"/>
      <c r="H80" s="22"/>
      <c r="I80" s="138"/>
      <c r="J80" s="22"/>
      <c r="K80" s="22"/>
      <c r="L80" s="20"/>
    </row>
    <row r="81" ht="12" customHeight="1">
      <c r="B81" s="21"/>
      <c r="C81" s="32" t="s">
        <v>701</v>
      </c>
      <c r="D81" s="22"/>
      <c r="E81" s="22"/>
      <c r="F81" s="22"/>
      <c r="G81" s="22"/>
      <c r="H81" s="22"/>
      <c r="I81" s="138"/>
      <c r="J81" s="22"/>
      <c r="K81" s="22"/>
      <c r="L81" s="20"/>
    </row>
    <row r="82" s="1" customFormat="1" ht="14.4" customHeight="1">
      <c r="B82" s="38"/>
      <c r="C82" s="39"/>
      <c r="D82" s="39"/>
      <c r="E82" s="289" t="s">
        <v>906</v>
      </c>
      <c r="F82" s="39"/>
      <c r="G82" s="39"/>
      <c r="H82" s="39"/>
      <c r="I82" s="146"/>
      <c r="J82" s="39"/>
      <c r="K82" s="39"/>
      <c r="L82" s="43"/>
    </row>
    <row r="83" s="1" customFormat="1" ht="12" customHeight="1">
      <c r="B83" s="38"/>
      <c r="C83" s="32" t="s">
        <v>907</v>
      </c>
      <c r="D83" s="39"/>
      <c r="E83" s="39"/>
      <c r="F83" s="39"/>
      <c r="G83" s="39"/>
      <c r="H83" s="39"/>
      <c r="I83" s="146"/>
      <c r="J83" s="39"/>
      <c r="K83" s="39"/>
      <c r="L83" s="43"/>
    </row>
    <row r="84" s="1" customFormat="1" ht="14.4" customHeight="1">
      <c r="B84" s="38"/>
      <c r="C84" s="39"/>
      <c r="D84" s="39"/>
      <c r="E84" s="68" t="str">
        <f>E13</f>
        <v>SO 09.05 - Sportovní zařízení</v>
      </c>
      <c r="F84" s="39"/>
      <c r="G84" s="39"/>
      <c r="H84" s="39"/>
      <c r="I84" s="146"/>
      <c r="J84" s="39"/>
      <c r="K84" s="39"/>
      <c r="L84" s="43"/>
    </row>
    <row r="85" s="1" customFormat="1" ht="6.96" customHeight="1">
      <c r="B85" s="38"/>
      <c r="C85" s="39"/>
      <c r="D85" s="39"/>
      <c r="E85" s="39"/>
      <c r="F85" s="39"/>
      <c r="G85" s="39"/>
      <c r="H85" s="39"/>
      <c r="I85" s="146"/>
      <c r="J85" s="39"/>
      <c r="K85" s="39"/>
      <c r="L85" s="43"/>
    </row>
    <row r="86" s="1" customFormat="1" ht="12" customHeight="1">
      <c r="B86" s="38"/>
      <c r="C86" s="32" t="s">
        <v>21</v>
      </c>
      <c r="D86" s="39"/>
      <c r="E86" s="39"/>
      <c r="F86" s="27" t="str">
        <f>F16</f>
        <v>Karlovy Vary</v>
      </c>
      <c r="G86" s="39"/>
      <c r="H86" s="39"/>
      <c r="I86" s="148" t="s">
        <v>23</v>
      </c>
      <c r="J86" s="71" t="str">
        <f>IF(J16="","",J16)</f>
        <v>2. 5. 2019</v>
      </c>
      <c r="K86" s="39"/>
      <c r="L86" s="43"/>
    </row>
    <row r="87" s="1" customFormat="1" ht="6.96" customHeight="1">
      <c r="B87" s="38"/>
      <c r="C87" s="39"/>
      <c r="D87" s="39"/>
      <c r="E87" s="39"/>
      <c r="F87" s="39"/>
      <c r="G87" s="39"/>
      <c r="H87" s="39"/>
      <c r="I87" s="146"/>
      <c r="J87" s="39"/>
      <c r="K87" s="39"/>
      <c r="L87" s="43"/>
    </row>
    <row r="88" s="1" customFormat="1" ht="26.4" customHeight="1">
      <c r="B88" s="38"/>
      <c r="C88" s="32" t="s">
        <v>25</v>
      </c>
      <c r="D88" s="39"/>
      <c r="E88" s="39"/>
      <c r="F88" s="27" t="str">
        <f>E19</f>
        <v>Statutární město Karlovy Vary</v>
      </c>
      <c r="G88" s="39"/>
      <c r="H88" s="39"/>
      <c r="I88" s="148" t="s">
        <v>31</v>
      </c>
      <c r="J88" s="36" t="str">
        <f>E25</f>
        <v>Ing. Štěpán Mosler</v>
      </c>
      <c r="K88" s="39"/>
      <c r="L88" s="43"/>
    </row>
    <row r="89" s="1" customFormat="1" ht="26.4" customHeight="1">
      <c r="B89" s="38"/>
      <c r="C89" s="32" t="s">
        <v>29</v>
      </c>
      <c r="D89" s="39"/>
      <c r="E89" s="39"/>
      <c r="F89" s="27" t="str">
        <f>IF(E22="","",E22)</f>
        <v>Vyplň údaj</v>
      </c>
      <c r="G89" s="39"/>
      <c r="H89" s="39"/>
      <c r="I89" s="148" t="s">
        <v>34</v>
      </c>
      <c r="J89" s="36" t="str">
        <f>E28</f>
        <v>Daniela Hahnová</v>
      </c>
      <c r="K89" s="39"/>
      <c r="L89" s="43"/>
    </row>
    <row r="90" s="1" customFormat="1" ht="10.32" customHeight="1">
      <c r="B90" s="38"/>
      <c r="C90" s="39"/>
      <c r="D90" s="39"/>
      <c r="E90" s="39"/>
      <c r="F90" s="39"/>
      <c r="G90" s="39"/>
      <c r="H90" s="39"/>
      <c r="I90" s="146"/>
      <c r="J90" s="39"/>
      <c r="K90" s="39"/>
      <c r="L90" s="43"/>
    </row>
    <row r="91" s="10" customFormat="1" ht="29.28" customHeight="1">
      <c r="B91" s="194"/>
      <c r="C91" s="195" t="s">
        <v>139</v>
      </c>
      <c r="D91" s="196" t="s">
        <v>57</v>
      </c>
      <c r="E91" s="196" t="s">
        <v>53</v>
      </c>
      <c r="F91" s="196" t="s">
        <v>54</v>
      </c>
      <c r="G91" s="196" t="s">
        <v>140</v>
      </c>
      <c r="H91" s="196" t="s">
        <v>141</v>
      </c>
      <c r="I91" s="197" t="s">
        <v>142</v>
      </c>
      <c r="J91" s="196" t="s">
        <v>126</v>
      </c>
      <c r="K91" s="198" t="s">
        <v>143</v>
      </c>
      <c r="L91" s="199"/>
      <c r="M91" s="91" t="s">
        <v>19</v>
      </c>
      <c r="N91" s="92" t="s">
        <v>42</v>
      </c>
      <c r="O91" s="92" t="s">
        <v>144</v>
      </c>
      <c r="P91" s="92" t="s">
        <v>145</v>
      </c>
      <c r="Q91" s="92" t="s">
        <v>146</v>
      </c>
      <c r="R91" s="92" t="s">
        <v>147</v>
      </c>
      <c r="S91" s="92" t="s">
        <v>148</v>
      </c>
      <c r="T91" s="93" t="s">
        <v>149</v>
      </c>
    </row>
    <row r="92" s="1" customFormat="1" ht="22.8" customHeight="1">
      <c r="B92" s="38"/>
      <c r="C92" s="98" t="s">
        <v>150</v>
      </c>
      <c r="D92" s="39"/>
      <c r="E92" s="39"/>
      <c r="F92" s="39"/>
      <c r="G92" s="39"/>
      <c r="H92" s="39"/>
      <c r="I92" s="146"/>
      <c r="J92" s="200">
        <f>BK92</f>
        <v>0</v>
      </c>
      <c r="K92" s="39"/>
      <c r="L92" s="43"/>
      <c r="M92" s="94"/>
      <c r="N92" s="95"/>
      <c r="O92" s="95"/>
      <c r="P92" s="201">
        <f>P93</f>
        <v>0</v>
      </c>
      <c r="Q92" s="95"/>
      <c r="R92" s="201">
        <f>R93</f>
        <v>0</v>
      </c>
      <c r="S92" s="95"/>
      <c r="T92" s="202">
        <f>T93</f>
        <v>0</v>
      </c>
      <c r="AT92" s="17" t="s">
        <v>71</v>
      </c>
      <c r="AU92" s="17" t="s">
        <v>127</v>
      </c>
      <c r="BK92" s="203">
        <f>BK93</f>
        <v>0</v>
      </c>
    </row>
    <row r="93" s="11" customFormat="1" ht="25.92" customHeight="1">
      <c r="B93" s="204"/>
      <c r="C93" s="205"/>
      <c r="D93" s="206" t="s">
        <v>71</v>
      </c>
      <c r="E93" s="207" t="s">
        <v>910</v>
      </c>
      <c r="F93" s="207" t="s">
        <v>911</v>
      </c>
      <c r="G93" s="205"/>
      <c r="H93" s="205"/>
      <c r="I93" s="208"/>
      <c r="J93" s="209">
        <f>BK93</f>
        <v>0</v>
      </c>
      <c r="K93" s="205"/>
      <c r="L93" s="210"/>
      <c r="M93" s="211"/>
      <c r="N93" s="212"/>
      <c r="O93" s="212"/>
      <c r="P93" s="213">
        <f>SUM(P94:P98)</f>
        <v>0</v>
      </c>
      <c r="Q93" s="212"/>
      <c r="R93" s="213">
        <f>SUM(R94:R98)</f>
        <v>0</v>
      </c>
      <c r="S93" s="212"/>
      <c r="T93" s="214">
        <f>SUM(T94:T98)</f>
        <v>0</v>
      </c>
      <c r="AR93" s="215" t="s">
        <v>80</v>
      </c>
      <c r="AT93" s="216" t="s">
        <v>71</v>
      </c>
      <c r="AU93" s="216" t="s">
        <v>72</v>
      </c>
      <c r="AY93" s="215" t="s">
        <v>153</v>
      </c>
      <c r="BK93" s="217">
        <f>SUM(BK94:BK98)</f>
        <v>0</v>
      </c>
    </row>
    <row r="94" s="1" customFormat="1" ht="32.4" customHeight="1">
      <c r="B94" s="38"/>
      <c r="C94" s="272" t="s">
        <v>80</v>
      </c>
      <c r="D94" s="272" t="s">
        <v>433</v>
      </c>
      <c r="E94" s="273" t="s">
        <v>912</v>
      </c>
      <c r="F94" s="274" t="s">
        <v>913</v>
      </c>
      <c r="G94" s="275" t="s">
        <v>914</v>
      </c>
      <c r="H94" s="276">
        <v>1</v>
      </c>
      <c r="I94" s="277"/>
      <c r="J94" s="278">
        <f>ROUND(I94*H94,2)</f>
        <v>0</v>
      </c>
      <c r="K94" s="274" t="s">
        <v>19</v>
      </c>
      <c r="L94" s="279"/>
      <c r="M94" s="280" t="s">
        <v>19</v>
      </c>
      <c r="N94" s="281" t="s">
        <v>43</v>
      </c>
      <c r="O94" s="83"/>
      <c r="P94" s="229">
        <f>O94*H94</f>
        <v>0</v>
      </c>
      <c r="Q94" s="229">
        <v>0</v>
      </c>
      <c r="R94" s="229">
        <f>Q94*H94</f>
        <v>0</v>
      </c>
      <c r="S94" s="229">
        <v>0</v>
      </c>
      <c r="T94" s="230">
        <f>S94*H94</f>
        <v>0</v>
      </c>
      <c r="AR94" s="231" t="s">
        <v>207</v>
      </c>
      <c r="AT94" s="231" t="s">
        <v>433</v>
      </c>
      <c r="AU94" s="231" t="s">
        <v>80</v>
      </c>
      <c r="AY94" s="17" t="s">
        <v>153</v>
      </c>
      <c r="BE94" s="232">
        <f>IF(N94="základní",J94,0)</f>
        <v>0</v>
      </c>
      <c r="BF94" s="232">
        <f>IF(N94="snížená",J94,0)</f>
        <v>0</v>
      </c>
      <c r="BG94" s="232">
        <f>IF(N94="zákl. přenesená",J94,0)</f>
        <v>0</v>
      </c>
      <c r="BH94" s="232">
        <f>IF(N94="sníž. přenesená",J94,0)</f>
        <v>0</v>
      </c>
      <c r="BI94" s="232">
        <f>IF(N94="nulová",J94,0)</f>
        <v>0</v>
      </c>
      <c r="BJ94" s="17" t="s">
        <v>80</v>
      </c>
      <c r="BK94" s="232">
        <f>ROUND(I94*H94,2)</f>
        <v>0</v>
      </c>
      <c r="BL94" s="17" t="s">
        <v>162</v>
      </c>
      <c r="BM94" s="231" t="s">
        <v>197</v>
      </c>
    </row>
    <row r="95" s="1" customFormat="1" ht="43.2" customHeight="1">
      <c r="B95" s="38"/>
      <c r="C95" s="272" t="s">
        <v>82</v>
      </c>
      <c r="D95" s="272" t="s">
        <v>433</v>
      </c>
      <c r="E95" s="273" t="s">
        <v>915</v>
      </c>
      <c r="F95" s="274" t="s">
        <v>916</v>
      </c>
      <c r="G95" s="275" t="s">
        <v>502</v>
      </c>
      <c r="H95" s="276">
        <v>2</v>
      </c>
      <c r="I95" s="277"/>
      <c r="J95" s="278">
        <f>ROUND(I95*H95,2)</f>
        <v>0</v>
      </c>
      <c r="K95" s="274" t="s">
        <v>19</v>
      </c>
      <c r="L95" s="279"/>
      <c r="M95" s="280" t="s">
        <v>19</v>
      </c>
      <c r="N95" s="281" t="s">
        <v>43</v>
      </c>
      <c r="O95" s="83"/>
      <c r="P95" s="229">
        <f>O95*H95</f>
        <v>0</v>
      </c>
      <c r="Q95" s="229">
        <v>0</v>
      </c>
      <c r="R95" s="229">
        <f>Q95*H95</f>
        <v>0</v>
      </c>
      <c r="S95" s="229">
        <v>0</v>
      </c>
      <c r="T95" s="230">
        <f>S95*H95</f>
        <v>0</v>
      </c>
      <c r="AR95" s="231" t="s">
        <v>207</v>
      </c>
      <c r="AT95" s="231" t="s">
        <v>433</v>
      </c>
      <c r="AU95" s="231" t="s">
        <v>80</v>
      </c>
      <c r="AY95" s="17" t="s">
        <v>153</v>
      </c>
      <c r="BE95" s="232">
        <f>IF(N95="základní",J95,0)</f>
        <v>0</v>
      </c>
      <c r="BF95" s="232">
        <f>IF(N95="snížená",J95,0)</f>
        <v>0</v>
      </c>
      <c r="BG95" s="232">
        <f>IF(N95="zákl. přenesená",J95,0)</f>
        <v>0</v>
      </c>
      <c r="BH95" s="232">
        <f>IF(N95="sníž. přenesená",J95,0)</f>
        <v>0</v>
      </c>
      <c r="BI95" s="232">
        <f>IF(N95="nulová",J95,0)</f>
        <v>0</v>
      </c>
      <c r="BJ95" s="17" t="s">
        <v>80</v>
      </c>
      <c r="BK95" s="232">
        <f>ROUND(I95*H95,2)</f>
        <v>0</v>
      </c>
      <c r="BL95" s="17" t="s">
        <v>162</v>
      </c>
      <c r="BM95" s="231" t="s">
        <v>201</v>
      </c>
    </row>
    <row r="96" s="1" customFormat="1" ht="32.4" customHeight="1">
      <c r="B96" s="38"/>
      <c r="C96" s="272" t="s">
        <v>113</v>
      </c>
      <c r="D96" s="272" t="s">
        <v>433</v>
      </c>
      <c r="E96" s="273" t="s">
        <v>917</v>
      </c>
      <c r="F96" s="274" t="s">
        <v>918</v>
      </c>
      <c r="G96" s="275" t="s">
        <v>502</v>
      </c>
      <c r="H96" s="276">
        <v>2</v>
      </c>
      <c r="I96" s="277"/>
      <c r="J96" s="278">
        <f>ROUND(I96*H96,2)</f>
        <v>0</v>
      </c>
      <c r="K96" s="274" t="s">
        <v>19</v>
      </c>
      <c r="L96" s="279"/>
      <c r="M96" s="280" t="s">
        <v>19</v>
      </c>
      <c r="N96" s="281" t="s">
        <v>43</v>
      </c>
      <c r="O96" s="83"/>
      <c r="P96" s="229">
        <f>O96*H96</f>
        <v>0</v>
      </c>
      <c r="Q96" s="229">
        <v>0</v>
      </c>
      <c r="R96" s="229">
        <f>Q96*H96</f>
        <v>0</v>
      </c>
      <c r="S96" s="229">
        <v>0</v>
      </c>
      <c r="T96" s="230">
        <f>S96*H96</f>
        <v>0</v>
      </c>
      <c r="AR96" s="231" t="s">
        <v>207</v>
      </c>
      <c r="AT96" s="231" t="s">
        <v>433</v>
      </c>
      <c r="AU96" s="231" t="s">
        <v>80</v>
      </c>
      <c r="AY96" s="17" t="s">
        <v>153</v>
      </c>
      <c r="BE96" s="232">
        <f>IF(N96="základní",J96,0)</f>
        <v>0</v>
      </c>
      <c r="BF96" s="232">
        <f>IF(N96="snížená",J96,0)</f>
        <v>0</v>
      </c>
      <c r="BG96" s="232">
        <f>IF(N96="zákl. přenesená",J96,0)</f>
        <v>0</v>
      </c>
      <c r="BH96" s="232">
        <f>IF(N96="sníž. přenesená",J96,0)</f>
        <v>0</v>
      </c>
      <c r="BI96" s="232">
        <f>IF(N96="nulová",J96,0)</f>
        <v>0</v>
      </c>
      <c r="BJ96" s="17" t="s">
        <v>80</v>
      </c>
      <c r="BK96" s="232">
        <f>ROUND(I96*H96,2)</f>
        <v>0</v>
      </c>
      <c r="BL96" s="17" t="s">
        <v>162</v>
      </c>
      <c r="BM96" s="231" t="s">
        <v>207</v>
      </c>
    </row>
    <row r="97" s="1" customFormat="1" ht="21.6" customHeight="1">
      <c r="B97" s="38"/>
      <c r="C97" s="220" t="s">
        <v>162</v>
      </c>
      <c r="D97" s="220" t="s">
        <v>157</v>
      </c>
      <c r="E97" s="221" t="s">
        <v>919</v>
      </c>
      <c r="F97" s="222" t="s">
        <v>920</v>
      </c>
      <c r="G97" s="223" t="s">
        <v>502</v>
      </c>
      <c r="H97" s="224">
        <v>2</v>
      </c>
      <c r="I97" s="225"/>
      <c r="J97" s="226">
        <f>ROUND(I97*H97,2)</f>
        <v>0</v>
      </c>
      <c r="K97" s="222" t="s">
        <v>19</v>
      </c>
      <c r="L97" s="43"/>
      <c r="M97" s="227" t="s">
        <v>19</v>
      </c>
      <c r="N97" s="228" t="s">
        <v>43</v>
      </c>
      <c r="O97" s="83"/>
      <c r="P97" s="229">
        <f>O97*H97</f>
        <v>0</v>
      </c>
      <c r="Q97" s="229">
        <v>0</v>
      </c>
      <c r="R97" s="229">
        <f>Q97*H97</f>
        <v>0</v>
      </c>
      <c r="S97" s="229">
        <v>0</v>
      </c>
      <c r="T97" s="230">
        <f>S97*H97</f>
        <v>0</v>
      </c>
      <c r="AR97" s="231" t="s">
        <v>162</v>
      </c>
      <c r="AT97" s="231" t="s">
        <v>157</v>
      </c>
      <c r="AU97" s="231" t="s">
        <v>80</v>
      </c>
      <c r="AY97" s="17" t="s">
        <v>153</v>
      </c>
      <c r="BE97" s="232">
        <f>IF(N97="základní",J97,0)</f>
        <v>0</v>
      </c>
      <c r="BF97" s="232">
        <f>IF(N97="snížená",J97,0)</f>
        <v>0</v>
      </c>
      <c r="BG97" s="232">
        <f>IF(N97="zákl. přenesená",J97,0)</f>
        <v>0</v>
      </c>
      <c r="BH97" s="232">
        <f>IF(N97="sníž. přenesená",J97,0)</f>
        <v>0</v>
      </c>
      <c r="BI97" s="232">
        <f>IF(N97="nulová",J97,0)</f>
        <v>0</v>
      </c>
      <c r="BJ97" s="17" t="s">
        <v>80</v>
      </c>
      <c r="BK97" s="232">
        <f>ROUND(I97*H97,2)</f>
        <v>0</v>
      </c>
      <c r="BL97" s="17" t="s">
        <v>162</v>
      </c>
      <c r="BM97" s="231" t="s">
        <v>217</v>
      </c>
    </row>
    <row r="98" s="1" customFormat="1">
      <c r="B98" s="38"/>
      <c r="C98" s="39"/>
      <c r="D98" s="233" t="s">
        <v>266</v>
      </c>
      <c r="E98" s="39"/>
      <c r="F98" s="234" t="s">
        <v>921</v>
      </c>
      <c r="G98" s="39"/>
      <c r="H98" s="39"/>
      <c r="I98" s="146"/>
      <c r="J98" s="39"/>
      <c r="K98" s="39"/>
      <c r="L98" s="43"/>
      <c r="M98" s="282"/>
      <c r="N98" s="283"/>
      <c r="O98" s="283"/>
      <c r="P98" s="283"/>
      <c r="Q98" s="283"/>
      <c r="R98" s="283"/>
      <c r="S98" s="283"/>
      <c r="T98" s="284"/>
      <c r="AT98" s="17" t="s">
        <v>266</v>
      </c>
      <c r="AU98" s="17" t="s">
        <v>80</v>
      </c>
    </row>
    <row r="99" s="1" customFormat="1" ht="6.96" customHeight="1">
      <c r="B99" s="58"/>
      <c r="C99" s="59"/>
      <c r="D99" s="59"/>
      <c r="E99" s="59"/>
      <c r="F99" s="59"/>
      <c r="G99" s="59"/>
      <c r="H99" s="59"/>
      <c r="I99" s="171"/>
      <c r="J99" s="59"/>
      <c r="K99" s="59"/>
      <c r="L99" s="43"/>
    </row>
  </sheetData>
  <sheetProtection sheet="1" autoFilter="0" formatColumns="0" formatRows="0" objects="1" scenarios="1" spinCount="100000" saltValue="zl8O9FKy2RjhIefvCDiOLYhAKy2bxoeodQ7Sa5aq8V3bNyLEunvBS2LZHZ3vOOw1EXQblVjUMrfZZfBiZje7Iw==" hashValue="fR2WLQabSr9vHZuePKSylxCngJjUgP70agps9oNh3Su/Niah7Up2YZmx62uz5XvU3TI9Vt27oPUhQ4wuAzU38w==" algorithmName="SHA-512" password="ED5F"/>
  <autoFilter ref="C91:K98"/>
  <mergeCells count="15">
    <mergeCell ref="E7:H7"/>
    <mergeCell ref="E11:H11"/>
    <mergeCell ref="E9:H9"/>
    <mergeCell ref="E13:H13"/>
    <mergeCell ref="E22:H22"/>
    <mergeCell ref="E31:H31"/>
    <mergeCell ref="E52:H52"/>
    <mergeCell ref="E56:H56"/>
    <mergeCell ref="E54:H54"/>
    <mergeCell ref="E58:H58"/>
    <mergeCell ref="E78:H78"/>
    <mergeCell ref="E82:H82"/>
    <mergeCell ref="E80:H80"/>
    <mergeCell ref="E84:H84"/>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9.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7.14" customWidth="1"/>
    <col min="2" max="2" width="1.43" customWidth="1"/>
    <col min="3" max="3" width="3.57" customWidth="1"/>
    <col min="4" max="4" width="3.71" customWidth="1"/>
    <col min="5" max="5" width="14.71" customWidth="1"/>
    <col min="6" max="6" width="43.57" customWidth="1"/>
    <col min="7" max="7" width="6" customWidth="1"/>
    <col min="8" max="8" width="9.86" customWidth="1"/>
    <col min="9" max="9" width="17.29" style="138" customWidth="1"/>
    <col min="10" max="10" width="17.29" customWidth="1"/>
    <col min="11" max="11" width="17.29" customWidth="1"/>
    <col min="12" max="12" width="8" customWidth="1"/>
    <col min="13" max="13" width="9.29" hidden="1" customWidth="1"/>
    <col min="14" max="14" width="9.14" hidden="1"/>
    <col min="15" max="15" width="12.14" hidden="1" customWidth="1"/>
    <col min="16" max="16" width="12.14" hidden="1" customWidth="1"/>
    <col min="17" max="17" width="12.14" hidden="1" customWidth="1"/>
    <col min="18" max="18" width="12.14" hidden="1" customWidth="1"/>
    <col min="19" max="19" width="12.14" hidden="1" customWidth="1"/>
    <col min="20" max="20" width="12.14" hidden="1" customWidth="1"/>
    <col min="21" max="21" width="14" hidden="1" customWidth="1"/>
    <col min="22" max="22" width="10.57" customWidth="1"/>
    <col min="23" max="23" width="14" customWidth="1"/>
    <col min="24" max="24" width="10.57" customWidth="1"/>
    <col min="25" max="25" width="12.86" customWidth="1"/>
    <col min="26" max="26" width="9.43" customWidth="1"/>
    <col min="27" max="27" width="12.86" customWidth="1"/>
    <col min="28" max="28" width="14" customWidth="1"/>
    <col min="29" max="29" width="9.43" customWidth="1"/>
    <col min="30" max="30" width="12.86" customWidth="1"/>
    <col min="31" max="31" width="14" customWidth="1"/>
    <col min="44" max="44" width="9.14" hidden="1"/>
    <col min="45" max="45" width="9.14" hidden="1"/>
    <col min="46" max="46" width="9.14" hidden="1"/>
    <col min="47" max="47" width="9.14" hidden="1"/>
    <col min="48" max="48" width="9.14" hidden="1"/>
    <col min="49" max="49" width="9.14" hidden="1"/>
    <col min="50" max="50" width="9.14" hidden="1"/>
    <col min="51" max="51" width="9.14" hidden="1"/>
    <col min="52" max="52" width="9.14" hidden="1"/>
    <col min="53" max="53" width="9.14" hidden="1"/>
    <col min="54" max="54" width="9.14" hidden="1"/>
    <col min="55" max="55" width="9.14" hidden="1"/>
    <col min="56" max="56" width="9.14" hidden="1"/>
    <col min="57" max="57" width="9.14" hidden="1"/>
    <col min="58" max="58" width="9.14" hidden="1"/>
    <col min="59" max="59" width="9.14" hidden="1"/>
    <col min="60" max="60" width="9.14" hidden="1"/>
    <col min="61" max="61" width="9.14" hidden="1"/>
    <col min="62" max="62" width="9.14" hidden="1"/>
    <col min="63" max="63" width="9.14" hidden="1"/>
    <col min="64" max="64" width="9.14" hidden="1"/>
    <col min="65" max="65" width="9.14" hidden="1"/>
  </cols>
  <sheetData>
    <row r="2" ht="36.96" customHeight="1">
      <c r="L2"/>
      <c r="AT2" s="17" t="s">
        <v>117</v>
      </c>
    </row>
    <row r="3" ht="6.96" customHeight="1">
      <c r="B3" s="139"/>
      <c r="C3" s="140"/>
      <c r="D3" s="140"/>
      <c r="E3" s="140"/>
      <c r="F3" s="140"/>
      <c r="G3" s="140"/>
      <c r="H3" s="140"/>
      <c r="I3" s="141"/>
      <c r="J3" s="140"/>
      <c r="K3" s="140"/>
      <c r="L3" s="20"/>
      <c r="AT3" s="17" t="s">
        <v>82</v>
      </c>
    </row>
    <row r="4" ht="24.96" customHeight="1">
      <c r="B4" s="20"/>
      <c r="D4" s="142" t="s">
        <v>121</v>
      </c>
      <c r="L4" s="20"/>
      <c r="M4" s="143" t="s">
        <v>10</v>
      </c>
      <c r="AT4" s="17" t="s">
        <v>4</v>
      </c>
    </row>
    <row r="5" ht="6.96" customHeight="1">
      <c r="B5" s="20"/>
      <c r="L5" s="20"/>
    </row>
    <row r="6" ht="12" customHeight="1">
      <c r="B6" s="20"/>
      <c r="D6" s="144" t="s">
        <v>16</v>
      </c>
      <c r="L6" s="20"/>
    </row>
    <row r="7" ht="14.4" customHeight="1">
      <c r="B7" s="20"/>
      <c r="E7" s="145" t="str">
        <f>'Rekapitulace stavby'!K6</f>
        <v>ZŠ Dukelských hrdinů 0.ETAPA - Multifunkční hřište</v>
      </c>
      <c r="F7" s="144"/>
      <c r="G7" s="144"/>
      <c r="H7" s="144"/>
      <c r="L7" s="20"/>
    </row>
    <row r="8">
      <c r="B8" s="20"/>
      <c r="D8" s="144" t="s">
        <v>122</v>
      </c>
      <c r="L8" s="20"/>
    </row>
    <row r="9" ht="14.4" customHeight="1">
      <c r="B9" s="20"/>
      <c r="E9" s="145" t="s">
        <v>905</v>
      </c>
      <c r="L9" s="20"/>
    </row>
    <row r="10" ht="12" customHeight="1">
      <c r="B10" s="20"/>
      <c r="D10" s="144" t="s">
        <v>701</v>
      </c>
      <c r="L10" s="20"/>
    </row>
    <row r="11" s="1" customFormat="1" ht="14.4" customHeight="1">
      <c r="B11" s="43"/>
      <c r="E11" s="158" t="s">
        <v>906</v>
      </c>
      <c r="F11" s="1"/>
      <c r="G11" s="1"/>
      <c r="H11" s="1"/>
      <c r="I11" s="146"/>
      <c r="L11" s="43"/>
    </row>
    <row r="12" s="1" customFormat="1" ht="12" customHeight="1">
      <c r="B12" s="43"/>
      <c r="D12" s="144" t="s">
        <v>907</v>
      </c>
      <c r="I12" s="146"/>
      <c r="L12" s="43"/>
    </row>
    <row r="13" s="1" customFormat="1" ht="36.96" customHeight="1">
      <c r="B13" s="43"/>
      <c r="E13" s="147" t="s">
        <v>922</v>
      </c>
      <c r="F13" s="1"/>
      <c r="G13" s="1"/>
      <c r="H13" s="1"/>
      <c r="I13" s="146"/>
      <c r="L13" s="43"/>
    </row>
    <row r="14" s="1" customFormat="1">
      <c r="B14" s="43"/>
      <c r="I14" s="146"/>
      <c r="L14" s="43"/>
    </row>
    <row r="15" s="1" customFormat="1" ht="12" customHeight="1">
      <c r="B15" s="43"/>
      <c r="D15" s="144" t="s">
        <v>18</v>
      </c>
      <c r="F15" s="132" t="s">
        <v>19</v>
      </c>
      <c r="I15" s="148" t="s">
        <v>20</v>
      </c>
      <c r="J15" s="132" t="s">
        <v>19</v>
      </c>
      <c r="L15" s="43"/>
    </row>
    <row r="16" s="1" customFormat="1" ht="12" customHeight="1">
      <c r="B16" s="43"/>
      <c r="D16" s="144" t="s">
        <v>21</v>
      </c>
      <c r="F16" s="132" t="s">
        <v>22</v>
      </c>
      <c r="I16" s="148" t="s">
        <v>23</v>
      </c>
      <c r="J16" s="149" t="str">
        <f>'Rekapitulace stavby'!AN8</f>
        <v>2. 5. 2019</v>
      </c>
      <c r="L16" s="43"/>
    </row>
    <row r="17" s="1" customFormat="1" ht="10.8" customHeight="1">
      <c r="B17" s="43"/>
      <c r="I17" s="146"/>
      <c r="L17" s="43"/>
    </row>
    <row r="18" s="1" customFormat="1" ht="12" customHeight="1">
      <c r="B18" s="43"/>
      <c r="D18" s="144" t="s">
        <v>25</v>
      </c>
      <c r="I18" s="148" t="s">
        <v>26</v>
      </c>
      <c r="J18" s="132" t="s">
        <v>19</v>
      </c>
      <c r="L18" s="43"/>
    </row>
    <row r="19" s="1" customFormat="1" ht="18" customHeight="1">
      <c r="B19" s="43"/>
      <c r="E19" s="132" t="s">
        <v>27</v>
      </c>
      <c r="I19" s="148" t="s">
        <v>28</v>
      </c>
      <c r="J19" s="132" t="s">
        <v>19</v>
      </c>
      <c r="L19" s="43"/>
    </row>
    <row r="20" s="1" customFormat="1" ht="6.96" customHeight="1">
      <c r="B20" s="43"/>
      <c r="I20" s="146"/>
      <c r="L20" s="43"/>
    </row>
    <row r="21" s="1" customFormat="1" ht="12" customHeight="1">
      <c r="B21" s="43"/>
      <c r="D21" s="144" t="s">
        <v>29</v>
      </c>
      <c r="I21" s="148" t="s">
        <v>26</v>
      </c>
      <c r="J21" s="33" t="str">
        <f>'Rekapitulace stavby'!AN13</f>
        <v>Vyplň údaj</v>
      </c>
      <c r="L21" s="43"/>
    </row>
    <row r="22" s="1" customFormat="1" ht="18" customHeight="1">
      <c r="B22" s="43"/>
      <c r="E22" s="33" t="str">
        <f>'Rekapitulace stavby'!E14</f>
        <v>Vyplň údaj</v>
      </c>
      <c r="F22" s="132"/>
      <c r="G22" s="132"/>
      <c r="H22" s="132"/>
      <c r="I22" s="148" t="s">
        <v>28</v>
      </c>
      <c r="J22" s="33" t="str">
        <f>'Rekapitulace stavby'!AN14</f>
        <v>Vyplň údaj</v>
      </c>
      <c r="L22" s="43"/>
    </row>
    <row r="23" s="1" customFormat="1" ht="6.96" customHeight="1">
      <c r="B23" s="43"/>
      <c r="I23" s="146"/>
      <c r="L23" s="43"/>
    </row>
    <row r="24" s="1" customFormat="1" ht="12" customHeight="1">
      <c r="B24" s="43"/>
      <c r="D24" s="144" t="s">
        <v>31</v>
      </c>
      <c r="I24" s="148" t="s">
        <v>26</v>
      </c>
      <c r="J24" s="132" t="s">
        <v>19</v>
      </c>
      <c r="L24" s="43"/>
    </row>
    <row r="25" s="1" customFormat="1" ht="18" customHeight="1">
      <c r="B25" s="43"/>
      <c r="E25" s="132" t="s">
        <v>32</v>
      </c>
      <c r="I25" s="148" t="s">
        <v>28</v>
      </c>
      <c r="J25" s="132" t="s">
        <v>19</v>
      </c>
      <c r="L25" s="43"/>
    </row>
    <row r="26" s="1" customFormat="1" ht="6.96" customHeight="1">
      <c r="B26" s="43"/>
      <c r="I26" s="146"/>
      <c r="L26" s="43"/>
    </row>
    <row r="27" s="1" customFormat="1" ht="12" customHeight="1">
      <c r="B27" s="43"/>
      <c r="D27" s="144" t="s">
        <v>34</v>
      </c>
      <c r="I27" s="148" t="s">
        <v>26</v>
      </c>
      <c r="J27" s="132" t="s">
        <v>19</v>
      </c>
      <c r="L27" s="43"/>
    </row>
    <row r="28" s="1" customFormat="1" ht="18" customHeight="1">
      <c r="B28" s="43"/>
      <c r="E28" s="132" t="s">
        <v>35</v>
      </c>
      <c r="I28" s="148" t="s">
        <v>28</v>
      </c>
      <c r="J28" s="132" t="s">
        <v>19</v>
      </c>
      <c r="L28" s="43"/>
    </row>
    <row r="29" s="1" customFormat="1" ht="6.96" customHeight="1">
      <c r="B29" s="43"/>
      <c r="I29" s="146"/>
      <c r="L29" s="43"/>
    </row>
    <row r="30" s="1" customFormat="1" ht="12" customHeight="1">
      <c r="B30" s="43"/>
      <c r="D30" s="144" t="s">
        <v>36</v>
      </c>
      <c r="I30" s="146"/>
      <c r="L30" s="43"/>
    </row>
    <row r="31" s="7" customFormat="1" ht="96" customHeight="1">
      <c r="B31" s="150"/>
      <c r="E31" s="151" t="s">
        <v>37</v>
      </c>
      <c r="F31" s="151"/>
      <c r="G31" s="151"/>
      <c r="H31" s="151"/>
      <c r="I31" s="152"/>
      <c r="L31" s="150"/>
    </row>
    <row r="32" s="1" customFormat="1" ht="6.96" customHeight="1">
      <c r="B32" s="43"/>
      <c r="I32" s="146"/>
      <c r="L32" s="43"/>
    </row>
    <row r="33" s="1" customFormat="1" ht="6.96" customHeight="1">
      <c r="B33" s="43"/>
      <c r="D33" s="75"/>
      <c r="E33" s="75"/>
      <c r="F33" s="75"/>
      <c r="G33" s="75"/>
      <c r="H33" s="75"/>
      <c r="I33" s="153"/>
      <c r="J33" s="75"/>
      <c r="K33" s="75"/>
      <c r="L33" s="43"/>
    </row>
    <row r="34" s="1" customFormat="1" ht="25.44" customHeight="1">
      <c r="B34" s="43"/>
      <c r="D34" s="154" t="s">
        <v>38</v>
      </c>
      <c r="I34" s="146"/>
      <c r="J34" s="155">
        <f>ROUND(J97, 2)</f>
        <v>0</v>
      </c>
      <c r="L34" s="43"/>
    </row>
    <row r="35" s="1" customFormat="1" ht="6.96" customHeight="1">
      <c r="B35" s="43"/>
      <c r="D35" s="75"/>
      <c r="E35" s="75"/>
      <c r="F35" s="75"/>
      <c r="G35" s="75"/>
      <c r="H35" s="75"/>
      <c r="I35" s="153"/>
      <c r="J35" s="75"/>
      <c r="K35" s="75"/>
      <c r="L35" s="43"/>
    </row>
    <row r="36" s="1" customFormat="1" ht="14.4" customHeight="1">
      <c r="B36" s="43"/>
      <c r="F36" s="156" t="s">
        <v>40</v>
      </c>
      <c r="I36" s="157" t="s">
        <v>39</v>
      </c>
      <c r="J36" s="156" t="s">
        <v>41</v>
      </c>
      <c r="L36" s="43"/>
    </row>
    <row r="37" s="1" customFormat="1" ht="14.4" customHeight="1">
      <c r="B37" s="43"/>
      <c r="D37" s="158" t="s">
        <v>42</v>
      </c>
      <c r="E37" s="144" t="s">
        <v>43</v>
      </c>
      <c r="F37" s="159">
        <f>ROUND((SUM(BE97:BE141)),  2)</f>
        <v>0</v>
      </c>
      <c r="I37" s="160">
        <v>0.20999999999999999</v>
      </c>
      <c r="J37" s="159">
        <f>ROUND(((SUM(BE97:BE141))*I37),  2)</f>
        <v>0</v>
      </c>
      <c r="L37" s="43"/>
    </row>
    <row r="38" s="1" customFormat="1" ht="14.4" customHeight="1">
      <c r="B38" s="43"/>
      <c r="E38" s="144" t="s">
        <v>44</v>
      </c>
      <c r="F38" s="159">
        <f>ROUND((SUM(BF97:BF141)),  2)</f>
        <v>0</v>
      </c>
      <c r="I38" s="160">
        <v>0.14999999999999999</v>
      </c>
      <c r="J38" s="159">
        <f>ROUND(((SUM(BF97:BF141))*I38),  2)</f>
        <v>0</v>
      </c>
      <c r="L38" s="43"/>
    </row>
    <row r="39" hidden="1" s="1" customFormat="1" ht="14.4" customHeight="1">
      <c r="B39" s="43"/>
      <c r="E39" s="144" t="s">
        <v>45</v>
      </c>
      <c r="F39" s="159">
        <f>ROUND((SUM(BG97:BG141)),  2)</f>
        <v>0</v>
      </c>
      <c r="I39" s="160">
        <v>0.20999999999999999</v>
      </c>
      <c r="J39" s="159">
        <f>0</f>
        <v>0</v>
      </c>
      <c r="L39" s="43"/>
    </row>
    <row r="40" hidden="1" s="1" customFormat="1" ht="14.4" customHeight="1">
      <c r="B40" s="43"/>
      <c r="E40" s="144" t="s">
        <v>46</v>
      </c>
      <c r="F40" s="159">
        <f>ROUND((SUM(BH97:BH141)),  2)</f>
        <v>0</v>
      </c>
      <c r="I40" s="160">
        <v>0.14999999999999999</v>
      </c>
      <c r="J40" s="159">
        <f>0</f>
        <v>0</v>
      </c>
      <c r="L40" s="43"/>
    </row>
    <row r="41" hidden="1" s="1" customFormat="1" ht="14.4" customHeight="1">
      <c r="B41" s="43"/>
      <c r="E41" s="144" t="s">
        <v>47</v>
      </c>
      <c r="F41" s="159">
        <f>ROUND((SUM(BI97:BI141)),  2)</f>
        <v>0</v>
      </c>
      <c r="I41" s="160">
        <v>0</v>
      </c>
      <c r="J41" s="159">
        <f>0</f>
        <v>0</v>
      </c>
      <c r="L41" s="43"/>
    </row>
    <row r="42" s="1" customFormat="1" ht="6.96" customHeight="1">
      <c r="B42" s="43"/>
      <c r="I42" s="146"/>
      <c r="L42" s="43"/>
    </row>
    <row r="43" s="1" customFormat="1" ht="25.44" customHeight="1">
      <c r="B43" s="43"/>
      <c r="C43" s="161"/>
      <c r="D43" s="162" t="s">
        <v>48</v>
      </c>
      <c r="E43" s="163"/>
      <c r="F43" s="163"/>
      <c r="G43" s="164" t="s">
        <v>49</v>
      </c>
      <c r="H43" s="165" t="s">
        <v>50</v>
      </c>
      <c r="I43" s="166"/>
      <c r="J43" s="167">
        <f>SUM(J34:J41)</f>
        <v>0</v>
      </c>
      <c r="K43" s="168"/>
      <c r="L43" s="43"/>
    </row>
    <row r="44" s="1" customFormat="1" ht="14.4" customHeight="1">
      <c r="B44" s="169"/>
      <c r="C44" s="170"/>
      <c r="D44" s="170"/>
      <c r="E44" s="170"/>
      <c r="F44" s="170"/>
      <c r="G44" s="170"/>
      <c r="H44" s="170"/>
      <c r="I44" s="171"/>
      <c r="J44" s="170"/>
      <c r="K44" s="170"/>
      <c r="L44" s="43"/>
    </row>
    <row r="48" s="1" customFormat="1" ht="6.96" customHeight="1">
      <c r="B48" s="172"/>
      <c r="C48" s="173"/>
      <c r="D48" s="173"/>
      <c r="E48" s="173"/>
      <c r="F48" s="173"/>
      <c r="G48" s="173"/>
      <c r="H48" s="173"/>
      <c r="I48" s="174"/>
      <c r="J48" s="173"/>
      <c r="K48" s="173"/>
      <c r="L48" s="43"/>
    </row>
    <row r="49" s="1" customFormat="1" ht="24.96" customHeight="1">
      <c r="B49" s="38"/>
      <c r="C49" s="23" t="s">
        <v>124</v>
      </c>
      <c r="D49" s="39"/>
      <c r="E49" s="39"/>
      <c r="F49" s="39"/>
      <c r="G49" s="39"/>
      <c r="H49" s="39"/>
      <c r="I49" s="146"/>
      <c r="J49" s="39"/>
      <c r="K49" s="39"/>
      <c r="L49" s="43"/>
    </row>
    <row r="50" s="1" customFormat="1" ht="6.96" customHeight="1">
      <c r="B50" s="38"/>
      <c r="C50" s="39"/>
      <c r="D50" s="39"/>
      <c r="E50" s="39"/>
      <c r="F50" s="39"/>
      <c r="G50" s="39"/>
      <c r="H50" s="39"/>
      <c r="I50" s="146"/>
      <c r="J50" s="39"/>
      <c r="K50" s="39"/>
      <c r="L50" s="43"/>
    </row>
    <row r="51" s="1" customFormat="1" ht="12" customHeight="1">
      <c r="B51" s="38"/>
      <c r="C51" s="32" t="s">
        <v>16</v>
      </c>
      <c r="D51" s="39"/>
      <c r="E51" s="39"/>
      <c r="F51" s="39"/>
      <c r="G51" s="39"/>
      <c r="H51" s="39"/>
      <c r="I51" s="146"/>
      <c r="J51" s="39"/>
      <c r="K51" s="39"/>
      <c r="L51" s="43"/>
    </row>
    <row r="52" s="1" customFormat="1" ht="14.4" customHeight="1">
      <c r="B52" s="38"/>
      <c r="C52" s="39"/>
      <c r="D52" s="39"/>
      <c r="E52" s="175" t="str">
        <f>E7</f>
        <v>ZŠ Dukelských hrdinů 0.ETAPA - Multifunkční hřište</v>
      </c>
      <c r="F52" s="32"/>
      <c r="G52" s="32"/>
      <c r="H52" s="32"/>
      <c r="I52" s="146"/>
      <c r="J52" s="39"/>
      <c r="K52" s="39"/>
      <c r="L52" s="43"/>
    </row>
    <row r="53" ht="12" customHeight="1">
      <c r="B53" s="21"/>
      <c r="C53" s="32" t="s">
        <v>122</v>
      </c>
      <c r="D53" s="22"/>
      <c r="E53" s="22"/>
      <c r="F53" s="22"/>
      <c r="G53" s="22"/>
      <c r="H53" s="22"/>
      <c r="I53" s="138"/>
      <c r="J53" s="22"/>
      <c r="K53" s="22"/>
      <c r="L53" s="20"/>
    </row>
    <row r="54" ht="14.4" customHeight="1">
      <c r="B54" s="21"/>
      <c r="C54" s="22"/>
      <c r="D54" s="22"/>
      <c r="E54" s="175" t="s">
        <v>905</v>
      </c>
      <c r="F54" s="22"/>
      <c r="G54" s="22"/>
      <c r="H54" s="22"/>
      <c r="I54" s="138"/>
      <c r="J54" s="22"/>
      <c r="K54" s="22"/>
      <c r="L54" s="20"/>
    </row>
    <row r="55" ht="12" customHeight="1">
      <c r="B55" s="21"/>
      <c r="C55" s="32" t="s">
        <v>701</v>
      </c>
      <c r="D55" s="22"/>
      <c r="E55" s="22"/>
      <c r="F55" s="22"/>
      <c r="G55" s="22"/>
      <c r="H55" s="22"/>
      <c r="I55" s="138"/>
      <c r="J55" s="22"/>
      <c r="K55" s="22"/>
      <c r="L55" s="20"/>
    </row>
    <row r="56" s="1" customFormat="1" ht="14.4" customHeight="1">
      <c r="B56" s="38"/>
      <c r="C56" s="39"/>
      <c r="D56" s="39"/>
      <c r="E56" s="289" t="s">
        <v>906</v>
      </c>
      <c r="F56" s="39"/>
      <c r="G56" s="39"/>
      <c r="H56" s="39"/>
      <c r="I56" s="146"/>
      <c r="J56" s="39"/>
      <c r="K56" s="39"/>
      <c r="L56" s="43"/>
    </row>
    <row r="57" s="1" customFormat="1" ht="12" customHeight="1">
      <c r="B57" s="38"/>
      <c r="C57" s="32" t="s">
        <v>907</v>
      </c>
      <c r="D57" s="39"/>
      <c r="E57" s="39"/>
      <c r="F57" s="39"/>
      <c r="G57" s="39"/>
      <c r="H57" s="39"/>
      <c r="I57" s="146"/>
      <c r="J57" s="39"/>
      <c r="K57" s="39"/>
      <c r="L57" s="43"/>
    </row>
    <row r="58" s="1" customFormat="1" ht="14.4" customHeight="1">
      <c r="B58" s="38"/>
      <c r="C58" s="39"/>
      <c r="D58" s="39"/>
      <c r="E58" s="68" t="str">
        <f>E13</f>
        <v>SO 09.06 - Ochranné sítě</v>
      </c>
      <c r="F58" s="39"/>
      <c r="G58" s="39"/>
      <c r="H58" s="39"/>
      <c r="I58" s="146"/>
      <c r="J58" s="39"/>
      <c r="K58" s="39"/>
      <c r="L58" s="43"/>
    </row>
    <row r="59" s="1" customFormat="1" ht="6.96" customHeight="1">
      <c r="B59" s="38"/>
      <c r="C59" s="39"/>
      <c r="D59" s="39"/>
      <c r="E59" s="39"/>
      <c r="F59" s="39"/>
      <c r="G59" s="39"/>
      <c r="H59" s="39"/>
      <c r="I59" s="146"/>
      <c r="J59" s="39"/>
      <c r="K59" s="39"/>
      <c r="L59" s="43"/>
    </row>
    <row r="60" s="1" customFormat="1" ht="12" customHeight="1">
      <c r="B60" s="38"/>
      <c r="C60" s="32" t="s">
        <v>21</v>
      </c>
      <c r="D60" s="39"/>
      <c r="E60" s="39"/>
      <c r="F60" s="27" t="str">
        <f>F16</f>
        <v>Karlovy Vary</v>
      </c>
      <c r="G60" s="39"/>
      <c r="H60" s="39"/>
      <c r="I60" s="148" t="s">
        <v>23</v>
      </c>
      <c r="J60" s="71" t="str">
        <f>IF(J16="","",J16)</f>
        <v>2. 5. 2019</v>
      </c>
      <c r="K60" s="39"/>
      <c r="L60" s="43"/>
    </row>
    <row r="61" s="1" customFormat="1" ht="6.96" customHeight="1">
      <c r="B61" s="38"/>
      <c r="C61" s="39"/>
      <c r="D61" s="39"/>
      <c r="E61" s="39"/>
      <c r="F61" s="39"/>
      <c r="G61" s="39"/>
      <c r="H61" s="39"/>
      <c r="I61" s="146"/>
      <c r="J61" s="39"/>
      <c r="K61" s="39"/>
      <c r="L61" s="43"/>
    </row>
    <row r="62" s="1" customFormat="1" ht="26.4" customHeight="1">
      <c r="B62" s="38"/>
      <c r="C62" s="32" t="s">
        <v>25</v>
      </c>
      <c r="D62" s="39"/>
      <c r="E62" s="39"/>
      <c r="F62" s="27" t="str">
        <f>E19</f>
        <v>Statutární město Karlovy Vary</v>
      </c>
      <c r="G62" s="39"/>
      <c r="H62" s="39"/>
      <c r="I62" s="148" t="s">
        <v>31</v>
      </c>
      <c r="J62" s="36" t="str">
        <f>E25</f>
        <v>Ing. Štěpán Mosler</v>
      </c>
      <c r="K62" s="39"/>
      <c r="L62" s="43"/>
    </row>
    <row r="63" s="1" customFormat="1" ht="26.4" customHeight="1">
      <c r="B63" s="38"/>
      <c r="C63" s="32" t="s">
        <v>29</v>
      </c>
      <c r="D63" s="39"/>
      <c r="E63" s="39"/>
      <c r="F63" s="27" t="str">
        <f>IF(E22="","",E22)</f>
        <v>Vyplň údaj</v>
      </c>
      <c r="G63" s="39"/>
      <c r="H63" s="39"/>
      <c r="I63" s="148" t="s">
        <v>34</v>
      </c>
      <c r="J63" s="36" t="str">
        <f>E28</f>
        <v>Daniela Hahnová</v>
      </c>
      <c r="K63" s="39"/>
      <c r="L63" s="43"/>
    </row>
    <row r="64" s="1" customFormat="1" ht="10.32" customHeight="1">
      <c r="B64" s="38"/>
      <c r="C64" s="39"/>
      <c r="D64" s="39"/>
      <c r="E64" s="39"/>
      <c r="F64" s="39"/>
      <c r="G64" s="39"/>
      <c r="H64" s="39"/>
      <c r="I64" s="146"/>
      <c r="J64" s="39"/>
      <c r="K64" s="39"/>
      <c r="L64" s="43"/>
    </row>
    <row r="65" s="1" customFormat="1" ht="29.28" customHeight="1">
      <c r="B65" s="38"/>
      <c r="C65" s="176" t="s">
        <v>125</v>
      </c>
      <c r="D65" s="177"/>
      <c r="E65" s="177"/>
      <c r="F65" s="177"/>
      <c r="G65" s="177"/>
      <c r="H65" s="177"/>
      <c r="I65" s="178"/>
      <c r="J65" s="179" t="s">
        <v>126</v>
      </c>
      <c r="K65" s="177"/>
      <c r="L65" s="43"/>
    </row>
    <row r="66" s="1" customFormat="1" ht="10.32" customHeight="1">
      <c r="B66" s="38"/>
      <c r="C66" s="39"/>
      <c r="D66" s="39"/>
      <c r="E66" s="39"/>
      <c r="F66" s="39"/>
      <c r="G66" s="39"/>
      <c r="H66" s="39"/>
      <c r="I66" s="146"/>
      <c r="J66" s="39"/>
      <c r="K66" s="39"/>
      <c r="L66" s="43"/>
    </row>
    <row r="67" s="1" customFormat="1" ht="22.8" customHeight="1">
      <c r="B67" s="38"/>
      <c r="C67" s="180" t="s">
        <v>70</v>
      </c>
      <c r="D67" s="39"/>
      <c r="E67" s="39"/>
      <c r="F67" s="39"/>
      <c r="G67" s="39"/>
      <c r="H67" s="39"/>
      <c r="I67" s="146"/>
      <c r="J67" s="101">
        <f>J97</f>
        <v>0</v>
      </c>
      <c r="K67" s="39"/>
      <c r="L67" s="43"/>
      <c r="AU67" s="17" t="s">
        <v>127</v>
      </c>
    </row>
    <row r="68" s="8" customFormat="1" ht="24.96" customHeight="1">
      <c r="B68" s="181"/>
      <c r="C68" s="182"/>
      <c r="D68" s="183" t="s">
        <v>128</v>
      </c>
      <c r="E68" s="184"/>
      <c r="F68" s="184"/>
      <c r="G68" s="184"/>
      <c r="H68" s="184"/>
      <c r="I68" s="185"/>
      <c r="J68" s="186">
        <f>J98</f>
        <v>0</v>
      </c>
      <c r="K68" s="182"/>
      <c r="L68" s="187"/>
    </row>
    <row r="69" s="9" customFormat="1" ht="19.92" customHeight="1">
      <c r="B69" s="188"/>
      <c r="C69" s="124"/>
      <c r="D69" s="189" t="s">
        <v>129</v>
      </c>
      <c r="E69" s="190"/>
      <c r="F69" s="190"/>
      <c r="G69" s="190"/>
      <c r="H69" s="190"/>
      <c r="I69" s="191"/>
      <c r="J69" s="192">
        <f>J99</f>
        <v>0</v>
      </c>
      <c r="K69" s="124"/>
      <c r="L69" s="193"/>
    </row>
    <row r="70" s="9" customFormat="1" ht="19.92" customHeight="1">
      <c r="B70" s="188"/>
      <c r="C70" s="124"/>
      <c r="D70" s="189" t="s">
        <v>923</v>
      </c>
      <c r="E70" s="190"/>
      <c r="F70" s="190"/>
      <c r="G70" s="190"/>
      <c r="H70" s="190"/>
      <c r="I70" s="191"/>
      <c r="J70" s="192">
        <f>J117</f>
        <v>0</v>
      </c>
      <c r="K70" s="124"/>
      <c r="L70" s="193"/>
    </row>
    <row r="71" s="9" customFormat="1" ht="19.92" customHeight="1">
      <c r="B71" s="188"/>
      <c r="C71" s="124"/>
      <c r="D71" s="189" t="s">
        <v>738</v>
      </c>
      <c r="E71" s="190"/>
      <c r="F71" s="190"/>
      <c r="G71" s="190"/>
      <c r="H71" s="190"/>
      <c r="I71" s="191"/>
      <c r="J71" s="192">
        <f>J126</f>
        <v>0</v>
      </c>
      <c r="K71" s="124"/>
      <c r="L71" s="193"/>
    </row>
    <row r="72" s="9" customFormat="1" ht="19.92" customHeight="1">
      <c r="B72" s="188"/>
      <c r="C72" s="124"/>
      <c r="D72" s="189" t="s">
        <v>704</v>
      </c>
      <c r="E72" s="190"/>
      <c r="F72" s="190"/>
      <c r="G72" s="190"/>
      <c r="H72" s="190"/>
      <c r="I72" s="191"/>
      <c r="J72" s="192">
        <f>J132</f>
        <v>0</v>
      </c>
      <c r="K72" s="124"/>
      <c r="L72" s="193"/>
    </row>
    <row r="73" s="8" customFormat="1" ht="24.96" customHeight="1">
      <c r="B73" s="181"/>
      <c r="C73" s="182"/>
      <c r="D73" s="183" t="s">
        <v>924</v>
      </c>
      <c r="E73" s="184"/>
      <c r="F73" s="184"/>
      <c r="G73" s="184"/>
      <c r="H73" s="184"/>
      <c r="I73" s="185"/>
      <c r="J73" s="186">
        <f>J135</f>
        <v>0</v>
      </c>
      <c r="K73" s="182"/>
      <c r="L73" s="187"/>
    </row>
    <row r="74" s="1" customFormat="1" ht="21.84" customHeight="1">
      <c r="B74" s="38"/>
      <c r="C74" s="39"/>
      <c r="D74" s="39"/>
      <c r="E74" s="39"/>
      <c r="F74" s="39"/>
      <c r="G74" s="39"/>
      <c r="H74" s="39"/>
      <c r="I74" s="146"/>
      <c r="J74" s="39"/>
      <c r="K74" s="39"/>
      <c r="L74" s="43"/>
    </row>
    <row r="75" s="1" customFormat="1" ht="6.96" customHeight="1">
      <c r="B75" s="58"/>
      <c r="C75" s="59"/>
      <c r="D75" s="59"/>
      <c r="E75" s="59"/>
      <c r="F75" s="59"/>
      <c r="G75" s="59"/>
      <c r="H75" s="59"/>
      <c r="I75" s="171"/>
      <c r="J75" s="59"/>
      <c r="K75" s="59"/>
      <c r="L75" s="43"/>
    </row>
    <row r="79" s="1" customFormat="1" ht="6.96" customHeight="1">
      <c r="B79" s="60"/>
      <c r="C79" s="61"/>
      <c r="D79" s="61"/>
      <c r="E79" s="61"/>
      <c r="F79" s="61"/>
      <c r="G79" s="61"/>
      <c r="H79" s="61"/>
      <c r="I79" s="174"/>
      <c r="J79" s="61"/>
      <c r="K79" s="61"/>
      <c r="L79" s="43"/>
    </row>
    <row r="80" s="1" customFormat="1" ht="24.96" customHeight="1">
      <c r="B80" s="38"/>
      <c r="C80" s="23" t="s">
        <v>138</v>
      </c>
      <c r="D80" s="39"/>
      <c r="E80" s="39"/>
      <c r="F80" s="39"/>
      <c r="G80" s="39"/>
      <c r="H80" s="39"/>
      <c r="I80" s="146"/>
      <c r="J80" s="39"/>
      <c r="K80" s="39"/>
      <c r="L80" s="43"/>
    </row>
    <row r="81" s="1" customFormat="1" ht="6.96" customHeight="1">
      <c r="B81" s="38"/>
      <c r="C81" s="39"/>
      <c r="D81" s="39"/>
      <c r="E81" s="39"/>
      <c r="F81" s="39"/>
      <c r="G81" s="39"/>
      <c r="H81" s="39"/>
      <c r="I81" s="146"/>
      <c r="J81" s="39"/>
      <c r="K81" s="39"/>
      <c r="L81" s="43"/>
    </row>
    <row r="82" s="1" customFormat="1" ht="12" customHeight="1">
      <c r="B82" s="38"/>
      <c r="C82" s="32" t="s">
        <v>16</v>
      </c>
      <c r="D82" s="39"/>
      <c r="E82" s="39"/>
      <c r="F82" s="39"/>
      <c r="G82" s="39"/>
      <c r="H82" s="39"/>
      <c r="I82" s="146"/>
      <c r="J82" s="39"/>
      <c r="K82" s="39"/>
      <c r="L82" s="43"/>
    </row>
    <row r="83" s="1" customFormat="1" ht="14.4" customHeight="1">
      <c r="B83" s="38"/>
      <c r="C83" s="39"/>
      <c r="D83" s="39"/>
      <c r="E83" s="175" t="str">
        <f>E7</f>
        <v>ZŠ Dukelských hrdinů 0.ETAPA - Multifunkční hřište</v>
      </c>
      <c r="F83" s="32"/>
      <c r="G83" s="32"/>
      <c r="H83" s="32"/>
      <c r="I83" s="146"/>
      <c r="J83" s="39"/>
      <c r="K83" s="39"/>
      <c r="L83" s="43"/>
    </row>
    <row r="84" ht="12" customHeight="1">
      <c r="B84" s="21"/>
      <c r="C84" s="32" t="s">
        <v>122</v>
      </c>
      <c r="D84" s="22"/>
      <c r="E84" s="22"/>
      <c r="F84" s="22"/>
      <c r="G84" s="22"/>
      <c r="H84" s="22"/>
      <c r="I84" s="138"/>
      <c r="J84" s="22"/>
      <c r="K84" s="22"/>
      <c r="L84" s="20"/>
    </row>
    <row r="85" ht="14.4" customHeight="1">
      <c r="B85" s="21"/>
      <c r="C85" s="22"/>
      <c r="D85" s="22"/>
      <c r="E85" s="175" t="s">
        <v>905</v>
      </c>
      <c r="F85" s="22"/>
      <c r="G85" s="22"/>
      <c r="H85" s="22"/>
      <c r="I85" s="138"/>
      <c r="J85" s="22"/>
      <c r="K85" s="22"/>
      <c r="L85" s="20"/>
    </row>
    <row r="86" ht="12" customHeight="1">
      <c r="B86" s="21"/>
      <c r="C86" s="32" t="s">
        <v>701</v>
      </c>
      <c r="D86" s="22"/>
      <c r="E86" s="22"/>
      <c r="F86" s="22"/>
      <c r="G86" s="22"/>
      <c r="H86" s="22"/>
      <c r="I86" s="138"/>
      <c r="J86" s="22"/>
      <c r="K86" s="22"/>
      <c r="L86" s="20"/>
    </row>
    <row r="87" s="1" customFormat="1" ht="14.4" customHeight="1">
      <c r="B87" s="38"/>
      <c r="C87" s="39"/>
      <c r="D87" s="39"/>
      <c r="E87" s="289" t="s">
        <v>906</v>
      </c>
      <c r="F87" s="39"/>
      <c r="G87" s="39"/>
      <c r="H87" s="39"/>
      <c r="I87" s="146"/>
      <c r="J87" s="39"/>
      <c r="K87" s="39"/>
      <c r="L87" s="43"/>
    </row>
    <row r="88" s="1" customFormat="1" ht="12" customHeight="1">
      <c r="B88" s="38"/>
      <c r="C88" s="32" t="s">
        <v>907</v>
      </c>
      <c r="D88" s="39"/>
      <c r="E88" s="39"/>
      <c r="F88" s="39"/>
      <c r="G88" s="39"/>
      <c r="H88" s="39"/>
      <c r="I88" s="146"/>
      <c r="J88" s="39"/>
      <c r="K88" s="39"/>
      <c r="L88" s="43"/>
    </row>
    <row r="89" s="1" customFormat="1" ht="14.4" customHeight="1">
      <c r="B89" s="38"/>
      <c r="C89" s="39"/>
      <c r="D89" s="39"/>
      <c r="E89" s="68" t="str">
        <f>E13</f>
        <v>SO 09.06 - Ochranné sítě</v>
      </c>
      <c r="F89" s="39"/>
      <c r="G89" s="39"/>
      <c r="H89" s="39"/>
      <c r="I89" s="146"/>
      <c r="J89" s="39"/>
      <c r="K89" s="39"/>
      <c r="L89" s="43"/>
    </row>
    <row r="90" s="1" customFormat="1" ht="6.96" customHeight="1">
      <c r="B90" s="38"/>
      <c r="C90" s="39"/>
      <c r="D90" s="39"/>
      <c r="E90" s="39"/>
      <c r="F90" s="39"/>
      <c r="G90" s="39"/>
      <c r="H90" s="39"/>
      <c r="I90" s="146"/>
      <c r="J90" s="39"/>
      <c r="K90" s="39"/>
      <c r="L90" s="43"/>
    </row>
    <row r="91" s="1" customFormat="1" ht="12" customHeight="1">
      <c r="B91" s="38"/>
      <c r="C91" s="32" t="s">
        <v>21</v>
      </c>
      <c r="D91" s="39"/>
      <c r="E91" s="39"/>
      <c r="F91" s="27" t="str">
        <f>F16</f>
        <v>Karlovy Vary</v>
      </c>
      <c r="G91" s="39"/>
      <c r="H91" s="39"/>
      <c r="I91" s="148" t="s">
        <v>23</v>
      </c>
      <c r="J91" s="71" t="str">
        <f>IF(J16="","",J16)</f>
        <v>2. 5. 2019</v>
      </c>
      <c r="K91" s="39"/>
      <c r="L91" s="43"/>
    </row>
    <row r="92" s="1" customFormat="1" ht="6.96" customHeight="1">
      <c r="B92" s="38"/>
      <c r="C92" s="39"/>
      <c r="D92" s="39"/>
      <c r="E92" s="39"/>
      <c r="F92" s="39"/>
      <c r="G92" s="39"/>
      <c r="H92" s="39"/>
      <c r="I92" s="146"/>
      <c r="J92" s="39"/>
      <c r="K92" s="39"/>
      <c r="L92" s="43"/>
    </row>
    <row r="93" s="1" customFormat="1" ht="26.4" customHeight="1">
      <c r="B93" s="38"/>
      <c r="C93" s="32" t="s">
        <v>25</v>
      </c>
      <c r="D93" s="39"/>
      <c r="E93" s="39"/>
      <c r="F93" s="27" t="str">
        <f>E19</f>
        <v>Statutární město Karlovy Vary</v>
      </c>
      <c r="G93" s="39"/>
      <c r="H93" s="39"/>
      <c r="I93" s="148" t="s">
        <v>31</v>
      </c>
      <c r="J93" s="36" t="str">
        <f>E25</f>
        <v>Ing. Štěpán Mosler</v>
      </c>
      <c r="K93" s="39"/>
      <c r="L93" s="43"/>
    </row>
    <row r="94" s="1" customFormat="1" ht="26.4" customHeight="1">
      <c r="B94" s="38"/>
      <c r="C94" s="32" t="s">
        <v>29</v>
      </c>
      <c r="D94" s="39"/>
      <c r="E94" s="39"/>
      <c r="F94" s="27" t="str">
        <f>IF(E22="","",E22)</f>
        <v>Vyplň údaj</v>
      </c>
      <c r="G94" s="39"/>
      <c r="H94" s="39"/>
      <c r="I94" s="148" t="s">
        <v>34</v>
      </c>
      <c r="J94" s="36" t="str">
        <f>E28</f>
        <v>Daniela Hahnová</v>
      </c>
      <c r="K94" s="39"/>
      <c r="L94" s="43"/>
    </row>
    <row r="95" s="1" customFormat="1" ht="10.32" customHeight="1">
      <c r="B95" s="38"/>
      <c r="C95" s="39"/>
      <c r="D95" s="39"/>
      <c r="E95" s="39"/>
      <c r="F95" s="39"/>
      <c r="G95" s="39"/>
      <c r="H95" s="39"/>
      <c r="I95" s="146"/>
      <c r="J95" s="39"/>
      <c r="K95" s="39"/>
      <c r="L95" s="43"/>
    </row>
    <row r="96" s="10" customFormat="1" ht="29.28" customHeight="1">
      <c r="B96" s="194"/>
      <c r="C96" s="195" t="s">
        <v>139</v>
      </c>
      <c r="D96" s="196" t="s">
        <v>57</v>
      </c>
      <c r="E96" s="196" t="s">
        <v>53</v>
      </c>
      <c r="F96" s="196" t="s">
        <v>54</v>
      </c>
      <c r="G96" s="196" t="s">
        <v>140</v>
      </c>
      <c r="H96" s="196" t="s">
        <v>141</v>
      </c>
      <c r="I96" s="197" t="s">
        <v>142</v>
      </c>
      <c r="J96" s="196" t="s">
        <v>126</v>
      </c>
      <c r="K96" s="198" t="s">
        <v>143</v>
      </c>
      <c r="L96" s="199"/>
      <c r="M96" s="91" t="s">
        <v>19</v>
      </c>
      <c r="N96" s="92" t="s">
        <v>42</v>
      </c>
      <c r="O96" s="92" t="s">
        <v>144</v>
      </c>
      <c r="P96" s="92" t="s">
        <v>145</v>
      </c>
      <c r="Q96" s="92" t="s">
        <v>146</v>
      </c>
      <c r="R96" s="92" t="s">
        <v>147</v>
      </c>
      <c r="S96" s="92" t="s">
        <v>148</v>
      </c>
      <c r="T96" s="93" t="s">
        <v>149</v>
      </c>
    </row>
    <row r="97" s="1" customFormat="1" ht="22.8" customHeight="1">
      <c r="B97" s="38"/>
      <c r="C97" s="98" t="s">
        <v>150</v>
      </c>
      <c r="D97" s="39"/>
      <c r="E97" s="39"/>
      <c r="F97" s="39"/>
      <c r="G97" s="39"/>
      <c r="H97" s="39"/>
      <c r="I97" s="146"/>
      <c r="J97" s="200">
        <f>BK97</f>
        <v>0</v>
      </c>
      <c r="K97" s="39"/>
      <c r="L97" s="43"/>
      <c r="M97" s="94"/>
      <c r="N97" s="95"/>
      <c r="O97" s="95"/>
      <c r="P97" s="201">
        <f>P98+P135</f>
        <v>0</v>
      </c>
      <c r="Q97" s="95"/>
      <c r="R97" s="201">
        <f>R98+R135</f>
        <v>15.18078929</v>
      </c>
      <c r="S97" s="95"/>
      <c r="T97" s="202">
        <f>T98+T135</f>
        <v>0</v>
      </c>
      <c r="AT97" s="17" t="s">
        <v>71</v>
      </c>
      <c r="AU97" s="17" t="s">
        <v>127</v>
      </c>
      <c r="BK97" s="203">
        <f>BK98+BK135</f>
        <v>0</v>
      </c>
    </row>
    <row r="98" s="11" customFormat="1" ht="25.92" customHeight="1">
      <c r="B98" s="204"/>
      <c r="C98" s="205"/>
      <c r="D98" s="206" t="s">
        <v>71</v>
      </c>
      <c r="E98" s="207" t="s">
        <v>151</v>
      </c>
      <c r="F98" s="207" t="s">
        <v>152</v>
      </c>
      <c r="G98" s="205"/>
      <c r="H98" s="205"/>
      <c r="I98" s="208"/>
      <c r="J98" s="209">
        <f>BK98</f>
        <v>0</v>
      </c>
      <c r="K98" s="205"/>
      <c r="L98" s="210"/>
      <c r="M98" s="211"/>
      <c r="N98" s="212"/>
      <c r="O98" s="212"/>
      <c r="P98" s="213">
        <f>P99+P117+P126+P132</f>
        <v>0</v>
      </c>
      <c r="Q98" s="212"/>
      <c r="R98" s="213">
        <f>R99+R117+R126+R132</f>
        <v>15.18078929</v>
      </c>
      <c r="S98" s="212"/>
      <c r="T98" s="214">
        <f>T99+T117+T126+T132</f>
        <v>0</v>
      </c>
      <c r="AR98" s="215" t="s">
        <v>80</v>
      </c>
      <c r="AT98" s="216" t="s">
        <v>71</v>
      </c>
      <c r="AU98" s="216" t="s">
        <v>72</v>
      </c>
      <c r="AY98" s="215" t="s">
        <v>153</v>
      </c>
      <c r="BK98" s="217">
        <f>BK99+BK117+BK126+BK132</f>
        <v>0</v>
      </c>
    </row>
    <row r="99" s="11" customFormat="1" ht="22.8" customHeight="1">
      <c r="B99" s="204"/>
      <c r="C99" s="205"/>
      <c r="D99" s="206" t="s">
        <v>71</v>
      </c>
      <c r="E99" s="218" t="s">
        <v>80</v>
      </c>
      <c r="F99" s="218" t="s">
        <v>154</v>
      </c>
      <c r="G99" s="205"/>
      <c r="H99" s="205"/>
      <c r="I99" s="208"/>
      <c r="J99" s="219">
        <f>BK99</f>
        <v>0</v>
      </c>
      <c r="K99" s="205"/>
      <c r="L99" s="210"/>
      <c r="M99" s="211"/>
      <c r="N99" s="212"/>
      <c r="O99" s="212"/>
      <c r="P99" s="213">
        <f>SUM(P100:P116)</f>
        <v>0</v>
      </c>
      <c r="Q99" s="212"/>
      <c r="R99" s="213">
        <f>SUM(R100:R116)</f>
        <v>0</v>
      </c>
      <c r="S99" s="212"/>
      <c r="T99" s="214">
        <f>SUM(T100:T116)</f>
        <v>0</v>
      </c>
      <c r="AR99" s="215" t="s">
        <v>80</v>
      </c>
      <c r="AT99" s="216" t="s">
        <v>71</v>
      </c>
      <c r="AU99" s="216" t="s">
        <v>80</v>
      </c>
      <c r="AY99" s="215" t="s">
        <v>153</v>
      </c>
      <c r="BK99" s="217">
        <f>SUM(BK100:BK116)</f>
        <v>0</v>
      </c>
    </row>
    <row r="100" s="1" customFormat="1" ht="32.4" customHeight="1">
      <c r="B100" s="38"/>
      <c r="C100" s="220" t="s">
        <v>80</v>
      </c>
      <c r="D100" s="220" t="s">
        <v>157</v>
      </c>
      <c r="E100" s="221" t="s">
        <v>925</v>
      </c>
      <c r="F100" s="222" t="s">
        <v>926</v>
      </c>
      <c r="G100" s="223" t="s">
        <v>193</v>
      </c>
      <c r="H100" s="224">
        <v>6.8879999999999999</v>
      </c>
      <c r="I100" s="225"/>
      <c r="J100" s="226">
        <f>ROUND(I100*H100,2)</f>
        <v>0</v>
      </c>
      <c r="K100" s="222" t="s">
        <v>161</v>
      </c>
      <c r="L100" s="43"/>
      <c r="M100" s="227" t="s">
        <v>19</v>
      </c>
      <c r="N100" s="228" t="s">
        <v>43</v>
      </c>
      <c r="O100" s="83"/>
      <c r="P100" s="229">
        <f>O100*H100</f>
        <v>0</v>
      </c>
      <c r="Q100" s="229">
        <v>0</v>
      </c>
      <c r="R100" s="229">
        <f>Q100*H100</f>
        <v>0</v>
      </c>
      <c r="S100" s="229">
        <v>0</v>
      </c>
      <c r="T100" s="230">
        <f>S100*H100</f>
        <v>0</v>
      </c>
      <c r="AR100" s="231" t="s">
        <v>162</v>
      </c>
      <c r="AT100" s="231" t="s">
        <v>157</v>
      </c>
      <c r="AU100" s="231" t="s">
        <v>82</v>
      </c>
      <c r="AY100" s="17" t="s">
        <v>153</v>
      </c>
      <c r="BE100" s="232">
        <f>IF(N100="základní",J100,0)</f>
        <v>0</v>
      </c>
      <c r="BF100" s="232">
        <f>IF(N100="snížená",J100,0)</f>
        <v>0</v>
      </c>
      <c r="BG100" s="232">
        <f>IF(N100="zákl. přenesená",J100,0)</f>
        <v>0</v>
      </c>
      <c r="BH100" s="232">
        <f>IF(N100="sníž. přenesená",J100,0)</f>
        <v>0</v>
      </c>
      <c r="BI100" s="232">
        <f>IF(N100="nulová",J100,0)</f>
        <v>0</v>
      </c>
      <c r="BJ100" s="17" t="s">
        <v>80</v>
      </c>
      <c r="BK100" s="232">
        <f>ROUND(I100*H100,2)</f>
        <v>0</v>
      </c>
      <c r="BL100" s="17" t="s">
        <v>162</v>
      </c>
      <c r="BM100" s="231" t="s">
        <v>927</v>
      </c>
    </row>
    <row r="101" s="1" customFormat="1">
      <c r="B101" s="38"/>
      <c r="C101" s="39"/>
      <c r="D101" s="233" t="s">
        <v>164</v>
      </c>
      <c r="E101" s="39"/>
      <c r="F101" s="234" t="s">
        <v>928</v>
      </c>
      <c r="G101" s="39"/>
      <c r="H101" s="39"/>
      <c r="I101" s="146"/>
      <c r="J101" s="39"/>
      <c r="K101" s="39"/>
      <c r="L101" s="43"/>
      <c r="M101" s="235"/>
      <c r="N101" s="83"/>
      <c r="O101" s="83"/>
      <c r="P101" s="83"/>
      <c r="Q101" s="83"/>
      <c r="R101" s="83"/>
      <c r="S101" s="83"/>
      <c r="T101" s="84"/>
      <c r="AT101" s="17" t="s">
        <v>164</v>
      </c>
      <c r="AU101" s="17" t="s">
        <v>82</v>
      </c>
    </row>
    <row r="102" s="12" customFormat="1">
      <c r="B102" s="236"/>
      <c r="C102" s="237"/>
      <c r="D102" s="233" t="s">
        <v>166</v>
      </c>
      <c r="E102" s="238" t="s">
        <v>19</v>
      </c>
      <c r="F102" s="239" t="s">
        <v>929</v>
      </c>
      <c r="G102" s="237"/>
      <c r="H102" s="240">
        <v>5.8799999999999999</v>
      </c>
      <c r="I102" s="241"/>
      <c r="J102" s="237"/>
      <c r="K102" s="237"/>
      <c r="L102" s="242"/>
      <c r="M102" s="243"/>
      <c r="N102" s="244"/>
      <c r="O102" s="244"/>
      <c r="P102" s="244"/>
      <c r="Q102" s="244"/>
      <c r="R102" s="244"/>
      <c r="S102" s="244"/>
      <c r="T102" s="245"/>
      <c r="AT102" s="246" t="s">
        <v>166</v>
      </c>
      <c r="AU102" s="246" t="s">
        <v>82</v>
      </c>
      <c r="AV102" s="12" t="s">
        <v>82</v>
      </c>
      <c r="AW102" s="12" t="s">
        <v>33</v>
      </c>
      <c r="AX102" s="12" t="s">
        <v>72</v>
      </c>
      <c r="AY102" s="246" t="s">
        <v>153</v>
      </c>
    </row>
    <row r="103" s="12" customFormat="1">
      <c r="B103" s="236"/>
      <c r="C103" s="237"/>
      <c r="D103" s="233" t="s">
        <v>166</v>
      </c>
      <c r="E103" s="238" t="s">
        <v>19</v>
      </c>
      <c r="F103" s="239" t="s">
        <v>930</v>
      </c>
      <c r="G103" s="237"/>
      <c r="H103" s="240">
        <v>1.008</v>
      </c>
      <c r="I103" s="241"/>
      <c r="J103" s="237"/>
      <c r="K103" s="237"/>
      <c r="L103" s="242"/>
      <c r="M103" s="243"/>
      <c r="N103" s="244"/>
      <c r="O103" s="244"/>
      <c r="P103" s="244"/>
      <c r="Q103" s="244"/>
      <c r="R103" s="244"/>
      <c r="S103" s="244"/>
      <c r="T103" s="245"/>
      <c r="AT103" s="246" t="s">
        <v>166</v>
      </c>
      <c r="AU103" s="246" t="s">
        <v>82</v>
      </c>
      <c r="AV103" s="12" t="s">
        <v>82</v>
      </c>
      <c r="AW103" s="12" t="s">
        <v>33</v>
      </c>
      <c r="AX103" s="12" t="s">
        <v>72</v>
      </c>
      <c r="AY103" s="246" t="s">
        <v>153</v>
      </c>
    </row>
    <row r="104" s="1" customFormat="1" ht="43.2" customHeight="1">
      <c r="B104" s="38"/>
      <c r="C104" s="220" t="s">
        <v>82</v>
      </c>
      <c r="D104" s="220" t="s">
        <v>157</v>
      </c>
      <c r="E104" s="221" t="s">
        <v>931</v>
      </c>
      <c r="F104" s="222" t="s">
        <v>932</v>
      </c>
      <c r="G104" s="223" t="s">
        <v>193</v>
      </c>
      <c r="H104" s="224">
        <v>6.8879999999999999</v>
      </c>
      <c r="I104" s="225"/>
      <c r="J104" s="226">
        <f>ROUND(I104*H104,2)</f>
        <v>0</v>
      </c>
      <c r="K104" s="222" t="s">
        <v>161</v>
      </c>
      <c r="L104" s="43"/>
      <c r="M104" s="227" t="s">
        <v>19</v>
      </c>
      <c r="N104" s="228" t="s">
        <v>43</v>
      </c>
      <c r="O104" s="83"/>
      <c r="P104" s="229">
        <f>O104*H104</f>
        <v>0</v>
      </c>
      <c r="Q104" s="229">
        <v>0</v>
      </c>
      <c r="R104" s="229">
        <f>Q104*H104</f>
        <v>0</v>
      </c>
      <c r="S104" s="229">
        <v>0</v>
      </c>
      <c r="T104" s="230">
        <f>S104*H104</f>
        <v>0</v>
      </c>
      <c r="AR104" s="231" t="s">
        <v>162</v>
      </c>
      <c r="AT104" s="231" t="s">
        <v>157</v>
      </c>
      <c r="AU104" s="231" t="s">
        <v>82</v>
      </c>
      <c r="AY104" s="17" t="s">
        <v>153</v>
      </c>
      <c r="BE104" s="232">
        <f>IF(N104="základní",J104,0)</f>
        <v>0</v>
      </c>
      <c r="BF104" s="232">
        <f>IF(N104="snížená",J104,0)</f>
        <v>0</v>
      </c>
      <c r="BG104" s="232">
        <f>IF(N104="zákl. přenesená",J104,0)</f>
        <v>0</v>
      </c>
      <c r="BH104" s="232">
        <f>IF(N104="sníž. přenesená",J104,0)</f>
        <v>0</v>
      </c>
      <c r="BI104" s="232">
        <f>IF(N104="nulová",J104,0)</f>
        <v>0</v>
      </c>
      <c r="BJ104" s="17" t="s">
        <v>80</v>
      </c>
      <c r="BK104" s="232">
        <f>ROUND(I104*H104,2)</f>
        <v>0</v>
      </c>
      <c r="BL104" s="17" t="s">
        <v>162</v>
      </c>
      <c r="BM104" s="231" t="s">
        <v>933</v>
      </c>
    </row>
    <row r="105" s="1" customFormat="1">
      <c r="B105" s="38"/>
      <c r="C105" s="39"/>
      <c r="D105" s="233" t="s">
        <v>164</v>
      </c>
      <c r="E105" s="39"/>
      <c r="F105" s="234" t="s">
        <v>928</v>
      </c>
      <c r="G105" s="39"/>
      <c r="H105" s="39"/>
      <c r="I105" s="146"/>
      <c r="J105" s="39"/>
      <c r="K105" s="39"/>
      <c r="L105" s="43"/>
      <c r="M105" s="235"/>
      <c r="N105" s="83"/>
      <c r="O105" s="83"/>
      <c r="P105" s="83"/>
      <c r="Q105" s="83"/>
      <c r="R105" s="83"/>
      <c r="S105" s="83"/>
      <c r="T105" s="84"/>
      <c r="AT105" s="17" t="s">
        <v>164</v>
      </c>
      <c r="AU105" s="17" t="s">
        <v>82</v>
      </c>
    </row>
    <row r="106" s="1" customFormat="1" ht="54" customHeight="1">
      <c r="B106" s="38"/>
      <c r="C106" s="220" t="s">
        <v>113</v>
      </c>
      <c r="D106" s="220" t="s">
        <v>157</v>
      </c>
      <c r="E106" s="221" t="s">
        <v>202</v>
      </c>
      <c r="F106" s="222" t="s">
        <v>203</v>
      </c>
      <c r="G106" s="223" t="s">
        <v>193</v>
      </c>
      <c r="H106" s="224">
        <v>6.8879999999999999</v>
      </c>
      <c r="I106" s="225"/>
      <c r="J106" s="226">
        <f>ROUND(I106*H106,2)</f>
        <v>0</v>
      </c>
      <c r="K106" s="222" t="s">
        <v>161</v>
      </c>
      <c r="L106" s="43"/>
      <c r="M106" s="227" t="s">
        <v>19</v>
      </c>
      <c r="N106" s="228" t="s">
        <v>43</v>
      </c>
      <c r="O106" s="83"/>
      <c r="P106" s="229">
        <f>O106*H106</f>
        <v>0</v>
      </c>
      <c r="Q106" s="229">
        <v>0</v>
      </c>
      <c r="R106" s="229">
        <f>Q106*H106</f>
        <v>0</v>
      </c>
      <c r="S106" s="229">
        <v>0</v>
      </c>
      <c r="T106" s="230">
        <f>S106*H106</f>
        <v>0</v>
      </c>
      <c r="AR106" s="231" t="s">
        <v>162</v>
      </c>
      <c r="AT106" s="231" t="s">
        <v>157</v>
      </c>
      <c r="AU106" s="231" t="s">
        <v>82</v>
      </c>
      <c r="AY106" s="17" t="s">
        <v>153</v>
      </c>
      <c r="BE106" s="232">
        <f>IF(N106="základní",J106,0)</f>
        <v>0</v>
      </c>
      <c r="BF106" s="232">
        <f>IF(N106="snížená",J106,0)</f>
        <v>0</v>
      </c>
      <c r="BG106" s="232">
        <f>IF(N106="zákl. přenesená",J106,0)</f>
        <v>0</v>
      </c>
      <c r="BH106" s="232">
        <f>IF(N106="sníž. přenesená",J106,0)</f>
        <v>0</v>
      </c>
      <c r="BI106" s="232">
        <f>IF(N106="nulová",J106,0)</f>
        <v>0</v>
      </c>
      <c r="BJ106" s="17" t="s">
        <v>80</v>
      </c>
      <c r="BK106" s="232">
        <f>ROUND(I106*H106,2)</f>
        <v>0</v>
      </c>
      <c r="BL106" s="17" t="s">
        <v>162</v>
      </c>
      <c r="BM106" s="231" t="s">
        <v>934</v>
      </c>
    </row>
    <row r="107" s="1" customFormat="1">
      <c r="B107" s="38"/>
      <c r="C107" s="39"/>
      <c r="D107" s="233" t="s">
        <v>164</v>
      </c>
      <c r="E107" s="39"/>
      <c r="F107" s="234" t="s">
        <v>205</v>
      </c>
      <c r="G107" s="39"/>
      <c r="H107" s="39"/>
      <c r="I107" s="146"/>
      <c r="J107" s="39"/>
      <c r="K107" s="39"/>
      <c r="L107" s="43"/>
      <c r="M107" s="235"/>
      <c r="N107" s="83"/>
      <c r="O107" s="83"/>
      <c r="P107" s="83"/>
      <c r="Q107" s="83"/>
      <c r="R107" s="83"/>
      <c r="S107" s="83"/>
      <c r="T107" s="84"/>
      <c r="AT107" s="17" t="s">
        <v>164</v>
      </c>
      <c r="AU107" s="17" t="s">
        <v>82</v>
      </c>
    </row>
    <row r="108" s="1" customFormat="1" ht="64.8" customHeight="1">
      <c r="B108" s="38"/>
      <c r="C108" s="220" t="s">
        <v>162</v>
      </c>
      <c r="D108" s="220" t="s">
        <v>157</v>
      </c>
      <c r="E108" s="221" t="s">
        <v>208</v>
      </c>
      <c r="F108" s="222" t="s">
        <v>209</v>
      </c>
      <c r="G108" s="223" t="s">
        <v>193</v>
      </c>
      <c r="H108" s="224">
        <v>48.216000000000001</v>
      </c>
      <c r="I108" s="225"/>
      <c r="J108" s="226">
        <f>ROUND(I108*H108,2)</f>
        <v>0</v>
      </c>
      <c r="K108" s="222" t="s">
        <v>161</v>
      </c>
      <c r="L108" s="43"/>
      <c r="M108" s="227" t="s">
        <v>19</v>
      </c>
      <c r="N108" s="228" t="s">
        <v>43</v>
      </c>
      <c r="O108" s="83"/>
      <c r="P108" s="229">
        <f>O108*H108</f>
        <v>0</v>
      </c>
      <c r="Q108" s="229">
        <v>0</v>
      </c>
      <c r="R108" s="229">
        <f>Q108*H108</f>
        <v>0</v>
      </c>
      <c r="S108" s="229">
        <v>0</v>
      </c>
      <c r="T108" s="230">
        <f>S108*H108</f>
        <v>0</v>
      </c>
      <c r="AR108" s="231" t="s">
        <v>162</v>
      </c>
      <c r="AT108" s="231" t="s">
        <v>157</v>
      </c>
      <c r="AU108" s="231" t="s">
        <v>82</v>
      </c>
      <c r="AY108" s="17" t="s">
        <v>153</v>
      </c>
      <c r="BE108" s="232">
        <f>IF(N108="základní",J108,0)</f>
        <v>0</v>
      </c>
      <c r="BF108" s="232">
        <f>IF(N108="snížená",J108,0)</f>
        <v>0</v>
      </c>
      <c r="BG108" s="232">
        <f>IF(N108="zákl. přenesená",J108,0)</f>
        <v>0</v>
      </c>
      <c r="BH108" s="232">
        <f>IF(N108="sníž. přenesená",J108,0)</f>
        <v>0</v>
      </c>
      <c r="BI108" s="232">
        <f>IF(N108="nulová",J108,0)</f>
        <v>0</v>
      </c>
      <c r="BJ108" s="17" t="s">
        <v>80</v>
      </c>
      <c r="BK108" s="232">
        <f>ROUND(I108*H108,2)</f>
        <v>0</v>
      </c>
      <c r="BL108" s="17" t="s">
        <v>162</v>
      </c>
      <c r="BM108" s="231" t="s">
        <v>935</v>
      </c>
    </row>
    <row r="109" s="1" customFormat="1">
      <c r="B109" s="38"/>
      <c r="C109" s="39"/>
      <c r="D109" s="233" t="s">
        <v>164</v>
      </c>
      <c r="E109" s="39"/>
      <c r="F109" s="234" t="s">
        <v>205</v>
      </c>
      <c r="G109" s="39"/>
      <c r="H109" s="39"/>
      <c r="I109" s="146"/>
      <c r="J109" s="39"/>
      <c r="K109" s="39"/>
      <c r="L109" s="43"/>
      <c r="M109" s="235"/>
      <c r="N109" s="83"/>
      <c r="O109" s="83"/>
      <c r="P109" s="83"/>
      <c r="Q109" s="83"/>
      <c r="R109" s="83"/>
      <c r="S109" s="83"/>
      <c r="T109" s="84"/>
      <c r="AT109" s="17" t="s">
        <v>164</v>
      </c>
      <c r="AU109" s="17" t="s">
        <v>82</v>
      </c>
    </row>
    <row r="110" s="1" customFormat="1">
      <c r="B110" s="38"/>
      <c r="C110" s="39"/>
      <c r="D110" s="233" t="s">
        <v>266</v>
      </c>
      <c r="E110" s="39"/>
      <c r="F110" s="234" t="s">
        <v>936</v>
      </c>
      <c r="G110" s="39"/>
      <c r="H110" s="39"/>
      <c r="I110" s="146"/>
      <c r="J110" s="39"/>
      <c r="K110" s="39"/>
      <c r="L110" s="43"/>
      <c r="M110" s="235"/>
      <c r="N110" s="83"/>
      <c r="O110" s="83"/>
      <c r="P110" s="83"/>
      <c r="Q110" s="83"/>
      <c r="R110" s="83"/>
      <c r="S110" s="83"/>
      <c r="T110" s="84"/>
      <c r="AT110" s="17" t="s">
        <v>266</v>
      </c>
      <c r="AU110" s="17" t="s">
        <v>82</v>
      </c>
    </row>
    <row r="111" s="12" customFormat="1">
      <c r="B111" s="236"/>
      <c r="C111" s="237"/>
      <c r="D111" s="233" t="s">
        <v>166</v>
      </c>
      <c r="E111" s="237"/>
      <c r="F111" s="239" t="s">
        <v>937</v>
      </c>
      <c r="G111" s="237"/>
      <c r="H111" s="240">
        <v>48.216000000000001</v>
      </c>
      <c r="I111" s="241"/>
      <c r="J111" s="237"/>
      <c r="K111" s="237"/>
      <c r="L111" s="242"/>
      <c r="M111" s="243"/>
      <c r="N111" s="244"/>
      <c r="O111" s="244"/>
      <c r="P111" s="244"/>
      <c r="Q111" s="244"/>
      <c r="R111" s="244"/>
      <c r="S111" s="244"/>
      <c r="T111" s="245"/>
      <c r="AT111" s="246" t="s">
        <v>166</v>
      </c>
      <c r="AU111" s="246" t="s">
        <v>82</v>
      </c>
      <c r="AV111" s="12" t="s">
        <v>82</v>
      </c>
      <c r="AW111" s="12" t="s">
        <v>4</v>
      </c>
      <c r="AX111" s="12" t="s">
        <v>80</v>
      </c>
      <c r="AY111" s="246" t="s">
        <v>153</v>
      </c>
    </row>
    <row r="112" s="1" customFormat="1" ht="14.4" customHeight="1">
      <c r="B112" s="38"/>
      <c r="C112" s="220" t="s">
        <v>190</v>
      </c>
      <c r="D112" s="220" t="s">
        <v>157</v>
      </c>
      <c r="E112" s="221" t="s">
        <v>213</v>
      </c>
      <c r="F112" s="222" t="s">
        <v>214</v>
      </c>
      <c r="G112" s="223" t="s">
        <v>193</v>
      </c>
      <c r="H112" s="224">
        <v>6.8879999999999999</v>
      </c>
      <c r="I112" s="225"/>
      <c r="J112" s="226">
        <f>ROUND(I112*H112,2)</f>
        <v>0</v>
      </c>
      <c r="K112" s="222" t="s">
        <v>161</v>
      </c>
      <c r="L112" s="43"/>
      <c r="M112" s="227" t="s">
        <v>19</v>
      </c>
      <c r="N112" s="228" t="s">
        <v>43</v>
      </c>
      <c r="O112" s="83"/>
      <c r="P112" s="229">
        <f>O112*H112</f>
        <v>0</v>
      </c>
      <c r="Q112" s="229">
        <v>0</v>
      </c>
      <c r="R112" s="229">
        <f>Q112*H112</f>
        <v>0</v>
      </c>
      <c r="S112" s="229">
        <v>0</v>
      </c>
      <c r="T112" s="230">
        <f>S112*H112</f>
        <v>0</v>
      </c>
      <c r="AR112" s="231" t="s">
        <v>162</v>
      </c>
      <c r="AT112" s="231" t="s">
        <v>157</v>
      </c>
      <c r="AU112" s="231" t="s">
        <v>82</v>
      </c>
      <c r="AY112" s="17" t="s">
        <v>153</v>
      </c>
      <c r="BE112" s="232">
        <f>IF(N112="základní",J112,0)</f>
        <v>0</v>
      </c>
      <c r="BF112" s="232">
        <f>IF(N112="snížená",J112,0)</f>
        <v>0</v>
      </c>
      <c r="BG112" s="232">
        <f>IF(N112="zákl. přenesená",J112,0)</f>
        <v>0</v>
      </c>
      <c r="BH112" s="232">
        <f>IF(N112="sníž. přenesená",J112,0)</f>
        <v>0</v>
      </c>
      <c r="BI112" s="232">
        <f>IF(N112="nulová",J112,0)</f>
        <v>0</v>
      </c>
      <c r="BJ112" s="17" t="s">
        <v>80</v>
      </c>
      <c r="BK112" s="232">
        <f>ROUND(I112*H112,2)</f>
        <v>0</v>
      </c>
      <c r="BL112" s="17" t="s">
        <v>162</v>
      </c>
      <c r="BM112" s="231" t="s">
        <v>938</v>
      </c>
    </row>
    <row r="113" s="1" customFormat="1">
      <c r="B113" s="38"/>
      <c r="C113" s="39"/>
      <c r="D113" s="233" t="s">
        <v>164</v>
      </c>
      <c r="E113" s="39"/>
      <c r="F113" s="257" t="s">
        <v>216</v>
      </c>
      <c r="G113" s="39"/>
      <c r="H113" s="39"/>
      <c r="I113" s="146"/>
      <c r="J113" s="39"/>
      <c r="K113" s="39"/>
      <c r="L113" s="43"/>
      <c r="M113" s="235"/>
      <c r="N113" s="83"/>
      <c r="O113" s="83"/>
      <c r="P113" s="83"/>
      <c r="Q113" s="83"/>
      <c r="R113" s="83"/>
      <c r="S113" s="83"/>
      <c r="T113" s="84"/>
      <c r="AT113" s="17" t="s">
        <v>164</v>
      </c>
      <c r="AU113" s="17" t="s">
        <v>82</v>
      </c>
    </row>
    <row r="114" s="1" customFormat="1" ht="43.2" customHeight="1">
      <c r="B114" s="38"/>
      <c r="C114" s="220" t="s">
        <v>197</v>
      </c>
      <c r="D114" s="220" t="s">
        <v>157</v>
      </c>
      <c r="E114" s="221" t="s">
        <v>218</v>
      </c>
      <c r="F114" s="222" t="s">
        <v>219</v>
      </c>
      <c r="G114" s="223" t="s">
        <v>220</v>
      </c>
      <c r="H114" s="224">
        <v>12.398</v>
      </c>
      <c r="I114" s="225"/>
      <c r="J114" s="226">
        <f>ROUND(I114*H114,2)</f>
        <v>0</v>
      </c>
      <c r="K114" s="222" t="s">
        <v>161</v>
      </c>
      <c r="L114" s="43"/>
      <c r="M114" s="227" t="s">
        <v>19</v>
      </c>
      <c r="N114" s="228" t="s">
        <v>43</v>
      </c>
      <c r="O114" s="83"/>
      <c r="P114" s="229">
        <f>O114*H114</f>
        <v>0</v>
      </c>
      <c r="Q114" s="229">
        <v>0</v>
      </c>
      <c r="R114" s="229">
        <f>Q114*H114</f>
        <v>0</v>
      </c>
      <c r="S114" s="229">
        <v>0</v>
      </c>
      <c r="T114" s="230">
        <f>S114*H114</f>
        <v>0</v>
      </c>
      <c r="AR114" s="231" t="s">
        <v>162</v>
      </c>
      <c r="AT114" s="231" t="s">
        <v>157</v>
      </c>
      <c r="AU114" s="231" t="s">
        <v>82</v>
      </c>
      <c r="AY114" s="17" t="s">
        <v>153</v>
      </c>
      <c r="BE114" s="232">
        <f>IF(N114="základní",J114,0)</f>
        <v>0</v>
      </c>
      <c r="BF114" s="232">
        <f>IF(N114="snížená",J114,0)</f>
        <v>0</v>
      </c>
      <c r="BG114" s="232">
        <f>IF(N114="zákl. přenesená",J114,0)</f>
        <v>0</v>
      </c>
      <c r="BH114" s="232">
        <f>IF(N114="sníž. přenesená",J114,0)</f>
        <v>0</v>
      </c>
      <c r="BI114" s="232">
        <f>IF(N114="nulová",J114,0)</f>
        <v>0</v>
      </c>
      <c r="BJ114" s="17" t="s">
        <v>80</v>
      </c>
      <c r="BK114" s="232">
        <f>ROUND(I114*H114,2)</f>
        <v>0</v>
      </c>
      <c r="BL114" s="17" t="s">
        <v>162</v>
      </c>
      <c r="BM114" s="231" t="s">
        <v>939</v>
      </c>
    </row>
    <row r="115" s="1" customFormat="1">
      <c r="B115" s="38"/>
      <c r="C115" s="39"/>
      <c r="D115" s="233" t="s">
        <v>164</v>
      </c>
      <c r="E115" s="39"/>
      <c r="F115" s="234" t="s">
        <v>222</v>
      </c>
      <c r="G115" s="39"/>
      <c r="H115" s="39"/>
      <c r="I115" s="146"/>
      <c r="J115" s="39"/>
      <c r="K115" s="39"/>
      <c r="L115" s="43"/>
      <c r="M115" s="235"/>
      <c r="N115" s="83"/>
      <c r="O115" s="83"/>
      <c r="P115" s="83"/>
      <c r="Q115" s="83"/>
      <c r="R115" s="83"/>
      <c r="S115" s="83"/>
      <c r="T115" s="84"/>
      <c r="AT115" s="17" t="s">
        <v>164</v>
      </c>
      <c r="AU115" s="17" t="s">
        <v>82</v>
      </c>
    </row>
    <row r="116" s="12" customFormat="1">
      <c r="B116" s="236"/>
      <c r="C116" s="237"/>
      <c r="D116" s="233" t="s">
        <v>166</v>
      </c>
      <c r="E116" s="237"/>
      <c r="F116" s="239" t="s">
        <v>940</v>
      </c>
      <c r="G116" s="237"/>
      <c r="H116" s="240">
        <v>12.398</v>
      </c>
      <c r="I116" s="241"/>
      <c r="J116" s="237"/>
      <c r="K116" s="237"/>
      <c r="L116" s="242"/>
      <c r="M116" s="243"/>
      <c r="N116" s="244"/>
      <c r="O116" s="244"/>
      <c r="P116" s="244"/>
      <c r="Q116" s="244"/>
      <c r="R116" s="244"/>
      <c r="S116" s="244"/>
      <c r="T116" s="245"/>
      <c r="AT116" s="246" t="s">
        <v>166</v>
      </c>
      <c r="AU116" s="246" t="s">
        <v>82</v>
      </c>
      <c r="AV116" s="12" t="s">
        <v>82</v>
      </c>
      <c r="AW116" s="12" t="s">
        <v>4</v>
      </c>
      <c r="AX116" s="12" t="s">
        <v>80</v>
      </c>
      <c r="AY116" s="246" t="s">
        <v>153</v>
      </c>
    </row>
    <row r="117" s="11" customFormat="1" ht="22.8" customHeight="1">
      <c r="B117" s="204"/>
      <c r="C117" s="205"/>
      <c r="D117" s="206" t="s">
        <v>71</v>
      </c>
      <c r="E117" s="218" t="s">
        <v>82</v>
      </c>
      <c r="F117" s="218" t="s">
        <v>941</v>
      </c>
      <c r="G117" s="205"/>
      <c r="H117" s="205"/>
      <c r="I117" s="208"/>
      <c r="J117" s="219">
        <f>BK117</f>
        <v>0</v>
      </c>
      <c r="K117" s="205"/>
      <c r="L117" s="210"/>
      <c r="M117" s="211"/>
      <c r="N117" s="212"/>
      <c r="O117" s="212"/>
      <c r="P117" s="213">
        <f>SUM(P118:P125)</f>
        <v>0</v>
      </c>
      <c r="Q117" s="212"/>
      <c r="R117" s="213">
        <f>SUM(R118:R125)</f>
        <v>15.038159289999999</v>
      </c>
      <c r="S117" s="212"/>
      <c r="T117" s="214">
        <f>SUM(T118:T125)</f>
        <v>0</v>
      </c>
      <c r="AR117" s="215" t="s">
        <v>80</v>
      </c>
      <c r="AT117" s="216" t="s">
        <v>71</v>
      </c>
      <c r="AU117" s="216" t="s">
        <v>80</v>
      </c>
      <c r="AY117" s="215" t="s">
        <v>153</v>
      </c>
      <c r="BK117" s="217">
        <f>SUM(BK118:BK125)</f>
        <v>0</v>
      </c>
    </row>
    <row r="118" s="1" customFormat="1" ht="32.4" customHeight="1">
      <c r="B118" s="38"/>
      <c r="C118" s="220" t="s">
        <v>201</v>
      </c>
      <c r="D118" s="220" t="s">
        <v>157</v>
      </c>
      <c r="E118" s="221" t="s">
        <v>806</v>
      </c>
      <c r="F118" s="222" t="s">
        <v>807</v>
      </c>
      <c r="G118" s="223" t="s">
        <v>193</v>
      </c>
      <c r="H118" s="224">
        <v>0.90300000000000002</v>
      </c>
      <c r="I118" s="225"/>
      <c r="J118" s="226">
        <f>ROUND(I118*H118,2)</f>
        <v>0</v>
      </c>
      <c r="K118" s="222" t="s">
        <v>161</v>
      </c>
      <c r="L118" s="43"/>
      <c r="M118" s="227" t="s">
        <v>19</v>
      </c>
      <c r="N118" s="228" t="s">
        <v>43</v>
      </c>
      <c r="O118" s="83"/>
      <c r="P118" s="229">
        <f>O118*H118</f>
        <v>0</v>
      </c>
      <c r="Q118" s="229">
        <v>1.98</v>
      </c>
      <c r="R118" s="229">
        <f>Q118*H118</f>
        <v>1.7879400000000001</v>
      </c>
      <c r="S118" s="229">
        <v>0</v>
      </c>
      <c r="T118" s="230">
        <f>S118*H118</f>
        <v>0</v>
      </c>
      <c r="AR118" s="231" t="s">
        <v>162</v>
      </c>
      <c r="AT118" s="231" t="s">
        <v>157</v>
      </c>
      <c r="AU118" s="231" t="s">
        <v>82</v>
      </c>
      <c r="AY118" s="17" t="s">
        <v>153</v>
      </c>
      <c r="BE118" s="232">
        <f>IF(N118="základní",J118,0)</f>
        <v>0</v>
      </c>
      <c r="BF118" s="232">
        <f>IF(N118="snížená",J118,0)</f>
        <v>0</v>
      </c>
      <c r="BG118" s="232">
        <f>IF(N118="zákl. přenesená",J118,0)</f>
        <v>0</v>
      </c>
      <c r="BH118" s="232">
        <f>IF(N118="sníž. přenesená",J118,0)</f>
        <v>0</v>
      </c>
      <c r="BI118" s="232">
        <f>IF(N118="nulová",J118,0)</f>
        <v>0</v>
      </c>
      <c r="BJ118" s="17" t="s">
        <v>80</v>
      </c>
      <c r="BK118" s="232">
        <f>ROUND(I118*H118,2)</f>
        <v>0</v>
      </c>
      <c r="BL118" s="17" t="s">
        <v>162</v>
      </c>
      <c r="BM118" s="231" t="s">
        <v>942</v>
      </c>
    </row>
    <row r="119" s="1" customFormat="1">
      <c r="B119" s="38"/>
      <c r="C119" s="39"/>
      <c r="D119" s="233" t="s">
        <v>164</v>
      </c>
      <c r="E119" s="39"/>
      <c r="F119" s="234" t="s">
        <v>809</v>
      </c>
      <c r="G119" s="39"/>
      <c r="H119" s="39"/>
      <c r="I119" s="146"/>
      <c r="J119" s="39"/>
      <c r="K119" s="39"/>
      <c r="L119" s="43"/>
      <c r="M119" s="235"/>
      <c r="N119" s="83"/>
      <c r="O119" s="83"/>
      <c r="P119" s="83"/>
      <c r="Q119" s="83"/>
      <c r="R119" s="83"/>
      <c r="S119" s="83"/>
      <c r="T119" s="84"/>
      <c r="AT119" s="17" t="s">
        <v>164</v>
      </c>
      <c r="AU119" s="17" t="s">
        <v>82</v>
      </c>
    </row>
    <row r="120" s="12" customFormat="1">
      <c r="B120" s="236"/>
      <c r="C120" s="237"/>
      <c r="D120" s="233" t="s">
        <v>166</v>
      </c>
      <c r="E120" s="238" t="s">
        <v>19</v>
      </c>
      <c r="F120" s="239" t="s">
        <v>943</v>
      </c>
      <c r="G120" s="237"/>
      <c r="H120" s="240">
        <v>0.73499999999999999</v>
      </c>
      <c r="I120" s="241"/>
      <c r="J120" s="237"/>
      <c r="K120" s="237"/>
      <c r="L120" s="242"/>
      <c r="M120" s="243"/>
      <c r="N120" s="244"/>
      <c r="O120" s="244"/>
      <c r="P120" s="244"/>
      <c r="Q120" s="244"/>
      <c r="R120" s="244"/>
      <c r="S120" s="244"/>
      <c r="T120" s="245"/>
      <c r="AT120" s="246" t="s">
        <v>166</v>
      </c>
      <c r="AU120" s="246" t="s">
        <v>82</v>
      </c>
      <c r="AV120" s="12" t="s">
        <v>82</v>
      </c>
      <c r="AW120" s="12" t="s">
        <v>33</v>
      </c>
      <c r="AX120" s="12" t="s">
        <v>72</v>
      </c>
      <c r="AY120" s="246" t="s">
        <v>153</v>
      </c>
    </row>
    <row r="121" s="12" customFormat="1">
      <c r="B121" s="236"/>
      <c r="C121" s="237"/>
      <c r="D121" s="233" t="s">
        <v>166</v>
      </c>
      <c r="E121" s="238" t="s">
        <v>19</v>
      </c>
      <c r="F121" s="239" t="s">
        <v>944</v>
      </c>
      <c r="G121" s="237"/>
      <c r="H121" s="240">
        <v>0.16800000000000001</v>
      </c>
      <c r="I121" s="241"/>
      <c r="J121" s="237"/>
      <c r="K121" s="237"/>
      <c r="L121" s="242"/>
      <c r="M121" s="243"/>
      <c r="N121" s="244"/>
      <c r="O121" s="244"/>
      <c r="P121" s="244"/>
      <c r="Q121" s="244"/>
      <c r="R121" s="244"/>
      <c r="S121" s="244"/>
      <c r="T121" s="245"/>
      <c r="AT121" s="246" t="s">
        <v>166</v>
      </c>
      <c r="AU121" s="246" t="s">
        <v>82</v>
      </c>
      <c r="AV121" s="12" t="s">
        <v>82</v>
      </c>
      <c r="AW121" s="12" t="s">
        <v>33</v>
      </c>
      <c r="AX121" s="12" t="s">
        <v>72</v>
      </c>
      <c r="AY121" s="246" t="s">
        <v>153</v>
      </c>
    </row>
    <row r="122" s="1" customFormat="1" ht="21.6" customHeight="1">
      <c r="B122" s="38"/>
      <c r="C122" s="220" t="s">
        <v>207</v>
      </c>
      <c r="D122" s="220" t="s">
        <v>157</v>
      </c>
      <c r="E122" s="221" t="s">
        <v>945</v>
      </c>
      <c r="F122" s="222" t="s">
        <v>946</v>
      </c>
      <c r="G122" s="223" t="s">
        <v>193</v>
      </c>
      <c r="H122" s="224">
        <v>5.4009999999999998</v>
      </c>
      <c r="I122" s="225"/>
      <c r="J122" s="226">
        <f>ROUND(I122*H122,2)</f>
        <v>0</v>
      </c>
      <c r="K122" s="222" t="s">
        <v>161</v>
      </c>
      <c r="L122" s="43"/>
      <c r="M122" s="227" t="s">
        <v>19</v>
      </c>
      <c r="N122" s="228" t="s">
        <v>43</v>
      </c>
      <c r="O122" s="83"/>
      <c r="P122" s="229">
        <f>O122*H122</f>
        <v>0</v>
      </c>
      <c r="Q122" s="229">
        <v>2.45329</v>
      </c>
      <c r="R122" s="229">
        <f>Q122*H122</f>
        <v>13.250219289999999</v>
      </c>
      <c r="S122" s="229">
        <v>0</v>
      </c>
      <c r="T122" s="230">
        <f>S122*H122</f>
        <v>0</v>
      </c>
      <c r="AR122" s="231" t="s">
        <v>162</v>
      </c>
      <c r="AT122" s="231" t="s">
        <v>157</v>
      </c>
      <c r="AU122" s="231" t="s">
        <v>82</v>
      </c>
      <c r="AY122" s="17" t="s">
        <v>153</v>
      </c>
      <c r="BE122" s="232">
        <f>IF(N122="základní",J122,0)</f>
        <v>0</v>
      </c>
      <c r="BF122" s="232">
        <f>IF(N122="snížená",J122,0)</f>
        <v>0</v>
      </c>
      <c r="BG122" s="232">
        <f>IF(N122="zákl. přenesená",J122,0)</f>
        <v>0</v>
      </c>
      <c r="BH122" s="232">
        <f>IF(N122="sníž. přenesená",J122,0)</f>
        <v>0</v>
      </c>
      <c r="BI122" s="232">
        <f>IF(N122="nulová",J122,0)</f>
        <v>0</v>
      </c>
      <c r="BJ122" s="17" t="s">
        <v>80</v>
      </c>
      <c r="BK122" s="232">
        <f>ROUND(I122*H122,2)</f>
        <v>0</v>
      </c>
      <c r="BL122" s="17" t="s">
        <v>162</v>
      </c>
      <c r="BM122" s="231" t="s">
        <v>947</v>
      </c>
    </row>
    <row r="123" s="1" customFormat="1">
      <c r="B123" s="38"/>
      <c r="C123" s="39"/>
      <c r="D123" s="233" t="s">
        <v>164</v>
      </c>
      <c r="E123" s="39"/>
      <c r="F123" s="234" t="s">
        <v>948</v>
      </c>
      <c r="G123" s="39"/>
      <c r="H123" s="39"/>
      <c r="I123" s="146"/>
      <c r="J123" s="39"/>
      <c r="K123" s="39"/>
      <c r="L123" s="43"/>
      <c r="M123" s="235"/>
      <c r="N123" s="83"/>
      <c r="O123" s="83"/>
      <c r="P123" s="83"/>
      <c r="Q123" s="83"/>
      <c r="R123" s="83"/>
      <c r="S123" s="83"/>
      <c r="T123" s="84"/>
      <c r="AT123" s="17" t="s">
        <v>164</v>
      </c>
      <c r="AU123" s="17" t="s">
        <v>82</v>
      </c>
    </row>
    <row r="124" s="12" customFormat="1">
      <c r="B124" s="236"/>
      <c r="C124" s="237"/>
      <c r="D124" s="233" t="s">
        <v>166</v>
      </c>
      <c r="E124" s="238" t="s">
        <v>19</v>
      </c>
      <c r="F124" s="239" t="s">
        <v>949</v>
      </c>
      <c r="G124" s="237"/>
      <c r="H124" s="240">
        <v>4.6299999999999999</v>
      </c>
      <c r="I124" s="241"/>
      <c r="J124" s="237"/>
      <c r="K124" s="237"/>
      <c r="L124" s="242"/>
      <c r="M124" s="243"/>
      <c r="N124" s="244"/>
      <c r="O124" s="244"/>
      <c r="P124" s="244"/>
      <c r="Q124" s="244"/>
      <c r="R124" s="244"/>
      <c r="S124" s="244"/>
      <c r="T124" s="245"/>
      <c r="AT124" s="246" t="s">
        <v>166</v>
      </c>
      <c r="AU124" s="246" t="s">
        <v>82</v>
      </c>
      <c r="AV124" s="12" t="s">
        <v>82</v>
      </c>
      <c r="AW124" s="12" t="s">
        <v>33</v>
      </c>
      <c r="AX124" s="12" t="s">
        <v>72</v>
      </c>
      <c r="AY124" s="246" t="s">
        <v>153</v>
      </c>
    </row>
    <row r="125" s="12" customFormat="1">
      <c r="B125" s="236"/>
      <c r="C125" s="237"/>
      <c r="D125" s="233" t="s">
        <v>166</v>
      </c>
      <c r="E125" s="238" t="s">
        <v>19</v>
      </c>
      <c r="F125" s="239" t="s">
        <v>950</v>
      </c>
      <c r="G125" s="237"/>
      <c r="H125" s="240">
        <v>0.77100000000000002</v>
      </c>
      <c r="I125" s="241"/>
      <c r="J125" s="237"/>
      <c r="K125" s="237"/>
      <c r="L125" s="242"/>
      <c r="M125" s="243"/>
      <c r="N125" s="244"/>
      <c r="O125" s="244"/>
      <c r="P125" s="244"/>
      <c r="Q125" s="244"/>
      <c r="R125" s="244"/>
      <c r="S125" s="244"/>
      <c r="T125" s="245"/>
      <c r="AT125" s="246" t="s">
        <v>166</v>
      </c>
      <c r="AU125" s="246" t="s">
        <v>82</v>
      </c>
      <c r="AV125" s="12" t="s">
        <v>82</v>
      </c>
      <c r="AW125" s="12" t="s">
        <v>33</v>
      </c>
      <c r="AX125" s="12" t="s">
        <v>72</v>
      </c>
      <c r="AY125" s="246" t="s">
        <v>153</v>
      </c>
    </row>
    <row r="126" s="11" customFormat="1" ht="22.8" customHeight="1">
      <c r="B126" s="204"/>
      <c r="C126" s="205"/>
      <c r="D126" s="206" t="s">
        <v>71</v>
      </c>
      <c r="E126" s="218" t="s">
        <v>212</v>
      </c>
      <c r="F126" s="218" t="s">
        <v>857</v>
      </c>
      <c r="G126" s="205"/>
      <c r="H126" s="205"/>
      <c r="I126" s="208"/>
      <c r="J126" s="219">
        <f>BK126</f>
        <v>0</v>
      </c>
      <c r="K126" s="205"/>
      <c r="L126" s="210"/>
      <c r="M126" s="211"/>
      <c r="N126" s="212"/>
      <c r="O126" s="212"/>
      <c r="P126" s="213">
        <f>SUM(P127:P131)</f>
        <v>0</v>
      </c>
      <c r="Q126" s="212"/>
      <c r="R126" s="213">
        <f>SUM(R127:R131)</f>
        <v>0.14263000000000001</v>
      </c>
      <c r="S126" s="212"/>
      <c r="T126" s="214">
        <f>SUM(T127:T131)</f>
        <v>0</v>
      </c>
      <c r="AR126" s="215" t="s">
        <v>80</v>
      </c>
      <c r="AT126" s="216" t="s">
        <v>71</v>
      </c>
      <c r="AU126" s="216" t="s">
        <v>80</v>
      </c>
      <c r="AY126" s="215" t="s">
        <v>153</v>
      </c>
      <c r="BK126" s="217">
        <f>SUM(BK127:BK131)</f>
        <v>0</v>
      </c>
    </row>
    <row r="127" s="1" customFormat="1" ht="54" customHeight="1">
      <c r="B127" s="38"/>
      <c r="C127" s="220" t="s">
        <v>212</v>
      </c>
      <c r="D127" s="220" t="s">
        <v>157</v>
      </c>
      <c r="E127" s="221" t="s">
        <v>951</v>
      </c>
      <c r="F127" s="222" t="s">
        <v>952</v>
      </c>
      <c r="G127" s="223" t="s">
        <v>263</v>
      </c>
      <c r="H127" s="224">
        <v>17</v>
      </c>
      <c r="I127" s="225"/>
      <c r="J127" s="226">
        <f>ROUND(I127*H127,2)</f>
        <v>0</v>
      </c>
      <c r="K127" s="222" t="s">
        <v>161</v>
      </c>
      <c r="L127" s="43"/>
      <c r="M127" s="227" t="s">
        <v>19</v>
      </c>
      <c r="N127" s="228" t="s">
        <v>43</v>
      </c>
      <c r="O127" s="83"/>
      <c r="P127" s="229">
        <f>O127*H127</f>
        <v>0</v>
      </c>
      <c r="Q127" s="229">
        <v>0.00025000000000000001</v>
      </c>
      <c r="R127" s="229">
        <f>Q127*H127</f>
        <v>0.0042500000000000003</v>
      </c>
      <c r="S127" s="229">
        <v>0</v>
      </c>
      <c r="T127" s="230">
        <f>S127*H127</f>
        <v>0</v>
      </c>
      <c r="AR127" s="231" t="s">
        <v>162</v>
      </c>
      <c r="AT127" s="231" t="s">
        <v>157</v>
      </c>
      <c r="AU127" s="231" t="s">
        <v>82</v>
      </c>
      <c r="AY127" s="17" t="s">
        <v>153</v>
      </c>
      <c r="BE127" s="232">
        <f>IF(N127="základní",J127,0)</f>
        <v>0</v>
      </c>
      <c r="BF127" s="232">
        <f>IF(N127="snížená",J127,0)</f>
        <v>0</v>
      </c>
      <c r="BG127" s="232">
        <f>IF(N127="zákl. přenesená",J127,0)</f>
        <v>0</v>
      </c>
      <c r="BH127" s="232">
        <f>IF(N127="sníž. přenesená",J127,0)</f>
        <v>0</v>
      </c>
      <c r="BI127" s="232">
        <f>IF(N127="nulová",J127,0)</f>
        <v>0</v>
      </c>
      <c r="BJ127" s="17" t="s">
        <v>80</v>
      </c>
      <c r="BK127" s="232">
        <f>ROUND(I127*H127,2)</f>
        <v>0</v>
      </c>
      <c r="BL127" s="17" t="s">
        <v>162</v>
      </c>
      <c r="BM127" s="231" t="s">
        <v>953</v>
      </c>
    </row>
    <row r="128" s="1" customFormat="1">
      <c r="B128" s="38"/>
      <c r="C128" s="39"/>
      <c r="D128" s="233" t="s">
        <v>164</v>
      </c>
      <c r="E128" s="39"/>
      <c r="F128" s="234" t="s">
        <v>954</v>
      </c>
      <c r="G128" s="39"/>
      <c r="H128" s="39"/>
      <c r="I128" s="146"/>
      <c r="J128" s="39"/>
      <c r="K128" s="39"/>
      <c r="L128" s="43"/>
      <c r="M128" s="235"/>
      <c r="N128" s="83"/>
      <c r="O128" s="83"/>
      <c r="P128" s="83"/>
      <c r="Q128" s="83"/>
      <c r="R128" s="83"/>
      <c r="S128" s="83"/>
      <c r="T128" s="84"/>
      <c r="AT128" s="17" t="s">
        <v>164</v>
      </c>
      <c r="AU128" s="17" t="s">
        <v>82</v>
      </c>
    </row>
    <row r="129" s="1" customFormat="1">
      <c r="B129" s="38"/>
      <c r="C129" s="39"/>
      <c r="D129" s="233" t="s">
        <v>266</v>
      </c>
      <c r="E129" s="39"/>
      <c r="F129" s="234" t="s">
        <v>955</v>
      </c>
      <c r="G129" s="39"/>
      <c r="H129" s="39"/>
      <c r="I129" s="146"/>
      <c r="J129" s="39"/>
      <c r="K129" s="39"/>
      <c r="L129" s="43"/>
      <c r="M129" s="235"/>
      <c r="N129" s="83"/>
      <c r="O129" s="83"/>
      <c r="P129" s="83"/>
      <c r="Q129" s="83"/>
      <c r="R129" s="83"/>
      <c r="S129" s="83"/>
      <c r="T129" s="84"/>
      <c r="AT129" s="17" t="s">
        <v>266</v>
      </c>
      <c r="AU129" s="17" t="s">
        <v>82</v>
      </c>
    </row>
    <row r="130" s="1" customFormat="1" ht="21.6" customHeight="1">
      <c r="B130" s="38"/>
      <c r="C130" s="272" t="s">
        <v>217</v>
      </c>
      <c r="D130" s="272" t="s">
        <v>433</v>
      </c>
      <c r="E130" s="273" t="s">
        <v>956</v>
      </c>
      <c r="F130" s="274" t="s">
        <v>957</v>
      </c>
      <c r="G130" s="275" t="s">
        <v>180</v>
      </c>
      <c r="H130" s="276">
        <v>17</v>
      </c>
      <c r="I130" s="277"/>
      <c r="J130" s="278">
        <f>ROUND(I130*H130,2)</f>
        <v>0</v>
      </c>
      <c r="K130" s="274" t="s">
        <v>161</v>
      </c>
      <c r="L130" s="279"/>
      <c r="M130" s="280" t="s">
        <v>19</v>
      </c>
      <c r="N130" s="281" t="s">
        <v>43</v>
      </c>
      <c r="O130" s="83"/>
      <c r="P130" s="229">
        <f>O130*H130</f>
        <v>0</v>
      </c>
      <c r="Q130" s="229">
        <v>0.0081399999999999997</v>
      </c>
      <c r="R130" s="229">
        <f>Q130*H130</f>
        <v>0.13838</v>
      </c>
      <c r="S130" s="229">
        <v>0</v>
      </c>
      <c r="T130" s="230">
        <f>S130*H130</f>
        <v>0</v>
      </c>
      <c r="AR130" s="231" t="s">
        <v>207</v>
      </c>
      <c r="AT130" s="231" t="s">
        <v>433</v>
      </c>
      <c r="AU130" s="231" t="s">
        <v>82</v>
      </c>
      <c r="AY130" s="17" t="s">
        <v>153</v>
      </c>
      <c r="BE130" s="232">
        <f>IF(N130="základní",J130,0)</f>
        <v>0</v>
      </c>
      <c r="BF130" s="232">
        <f>IF(N130="snížená",J130,0)</f>
        <v>0</v>
      </c>
      <c r="BG130" s="232">
        <f>IF(N130="zákl. přenesená",J130,0)</f>
        <v>0</v>
      </c>
      <c r="BH130" s="232">
        <f>IF(N130="sníž. přenesená",J130,0)</f>
        <v>0</v>
      </c>
      <c r="BI130" s="232">
        <f>IF(N130="nulová",J130,0)</f>
        <v>0</v>
      </c>
      <c r="BJ130" s="17" t="s">
        <v>80</v>
      </c>
      <c r="BK130" s="232">
        <f>ROUND(I130*H130,2)</f>
        <v>0</v>
      </c>
      <c r="BL130" s="17" t="s">
        <v>162</v>
      </c>
      <c r="BM130" s="231" t="s">
        <v>958</v>
      </c>
    </row>
    <row r="131" s="12" customFormat="1">
      <c r="B131" s="236"/>
      <c r="C131" s="237"/>
      <c r="D131" s="233" t="s">
        <v>166</v>
      </c>
      <c r="E131" s="238" t="s">
        <v>19</v>
      </c>
      <c r="F131" s="239" t="s">
        <v>959</v>
      </c>
      <c r="G131" s="237"/>
      <c r="H131" s="240">
        <v>17</v>
      </c>
      <c r="I131" s="241"/>
      <c r="J131" s="237"/>
      <c r="K131" s="237"/>
      <c r="L131" s="242"/>
      <c r="M131" s="243"/>
      <c r="N131" s="244"/>
      <c r="O131" s="244"/>
      <c r="P131" s="244"/>
      <c r="Q131" s="244"/>
      <c r="R131" s="244"/>
      <c r="S131" s="244"/>
      <c r="T131" s="245"/>
      <c r="AT131" s="246" t="s">
        <v>166</v>
      </c>
      <c r="AU131" s="246" t="s">
        <v>82</v>
      </c>
      <c r="AV131" s="12" t="s">
        <v>82</v>
      </c>
      <c r="AW131" s="12" t="s">
        <v>33</v>
      </c>
      <c r="AX131" s="12" t="s">
        <v>72</v>
      </c>
      <c r="AY131" s="246" t="s">
        <v>153</v>
      </c>
    </row>
    <row r="132" s="11" customFormat="1" ht="22.8" customHeight="1">
      <c r="B132" s="204"/>
      <c r="C132" s="205"/>
      <c r="D132" s="206" t="s">
        <v>71</v>
      </c>
      <c r="E132" s="218" t="s">
        <v>660</v>
      </c>
      <c r="F132" s="218" t="s">
        <v>731</v>
      </c>
      <c r="G132" s="205"/>
      <c r="H132" s="205"/>
      <c r="I132" s="208"/>
      <c r="J132" s="219">
        <f>BK132</f>
        <v>0</v>
      </c>
      <c r="K132" s="205"/>
      <c r="L132" s="210"/>
      <c r="M132" s="211"/>
      <c r="N132" s="212"/>
      <c r="O132" s="212"/>
      <c r="P132" s="213">
        <f>SUM(P133:P134)</f>
        <v>0</v>
      </c>
      <c r="Q132" s="212"/>
      <c r="R132" s="213">
        <f>SUM(R133:R134)</f>
        <v>0</v>
      </c>
      <c r="S132" s="212"/>
      <c r="T132" s="214">
        <f>SUM(T133:T134)</f>
        <v>0</v>
      </c>
      <c r="AR132" s="215" t="s">
        <v>80</v>
      </c>
      <c r="AT132" s="216" t="s">
        <v>71</v>
      </c>
      <c r="AU132" s="216" t="s">
        <v>80</v>
      </c>
      <c r="AY132" s="215" t="s">
        <v>153</v>
      </c>
      <c r="BK132" s="217">
        <f>SUM(BK133:BK134)</f>
        <v>0</v>
      </c>
    </row>
    <row r="133" s="1" customFormat="1" ht="21.6" customHeight="1">
      <c r="B133" s="38"/>
      <c r="C133" s="220" t="s">
        <v>155</v>
      </c>
      <c r="D133" s="220" t="s">
        <v>157</v>
      </c>
      <c r="E133" s="221" t="s">
        <v>732</v>
      </c>
      <c r="F133" s="222" t="s">
        <v>733</v>
      </c>
      <c r="G133" s="223" t="s">
        <v>220</v>
      </c>
      <c r="H133" s="224">
        <v>15.180999999999999</v>
      </c>
      <c r="I133" s="225"/>
      <c r="J133" s="226">
        <f>ROUND(I133*H133,2)</f>
        <v>0</v>
      </c>
      <c r="K133" s="222" t="s">
        <v>161</v>
      </c>
      <c r="L133" s="43"/>
      <c r="M133" s="227" t="s">
        <v>19</v>
      </c>
      <c r="N133" s="228" t="s">
        <v>43</v>
      </c>
      <c r="O133" s="83"/>
      <c r="P133" s="229">
        <f>O133*H133</f>
        <v>0</v>
      </c>
      <c r="Q133" s="229">
        <v>0</v>
      </c>
      <c r="R133" s="229">
        <f>Q133*H133</f>
        <v>0</v>
      </c>
      <c r="S133" s="229">
        <v>0</v>
      </c>
      <c r="T133" s="230">
        <f>S133*H133</f>
        <v>0</v>
      </c>
      <c r="AR133" s="231" t="s">
        <v>162</v>
      </c>
      <c r="AT133" s="231" t="s">
        <v>157</v>
      </c>
      <c r="AU133" s="231" t="s">
        <v>82</v>
      </c>
      <c r="AY133" s="17" t="s">
        <v>153</v>
      </c>
      <c r="BE133" s="232">
        <f>IF(N133="základní",J133,0)</f>
        <v>0</v>
      </c>
      <c r="BF133" s="232">
        <f>IF(N133="snížená",J133,0)</f>
        <v>0</v>
      </c>
      <c r="BG133" s="232">
        <f>IF(N133="zákl. přenesená",J133,0)</f>
        <v>0</v>
      </c>
      <c r="BH133" s="232">
        <f>IF(N133="sníž. přenesená",J133,0)</f>
        <v>0</v>
      </c>
      <c r="BI133" s="232">
        <f>IF(N133="nulová",J133,0)</f>
        <v>0</v>
      </c>
      <c r="BJ133" s="17" t="s">
        <v>80</v>
      </c>
      <c r="BK133" s="232">
        <f>ROUND(I133*H133,2)</f>
        <v>0</v>
      </c>
      <c r="BL133" s="17" t="s">
        <v>162</v>
      </c>
      <c r="BM133" s="231" t="s">
        <v>960</v>
      </c>
    </row>
    <row r="134" s="1" customFormat="1">
      <c r="B134" s="38"/>
      <c r="C134" s="39"/>
      <c r="D134" s="233" t="s">
        <v>164</v>
      </c>
      <c r="E134" s="39"/>
      <c r="F134" s="234" t="s">
        <v>735</v>
      </c>
      <c r="G134" s="39"/>
      <c r="H134" s="39"/>
      <c r="I134" s="146"/>
      <c r="J134" s="39"/>
      <c r="K134" s="39"/>
      <c r="L134" s="43"/>
      <c r="M134" s="235"/>
      <c r="N134" s="83"/>
      <c r="O134" s="83"/>
      <c r="P134" s="83"/>
      <c r="Q134" s="83"/>
      <c r="R134" s="83"/>
      <c r="S134" s="83"/>
      <c r="T134" s="84"/>
      <c r="AT134" s="17" t="s">
        <v>164</v>
      </c>
      <c r="AU134" s="17" t="s">
        <v>82</v>
      </c>
    </row>
    <row r="135" s="11" customFormat="1" ht="25.92" customHeight="1">
      <c r="B135" s="204"/>
      <c r="C135" s="205"/>
      <c r="D135" s="206" t="s">
        <v>71</v>
      </c>
      <c r="E135" s="207" t="s">
        <v>679</v>
      </c>
      <c r="F135" s="207" t="s">
        <v>116</v>
      </c>
      <c r="G135" s="205"/>
      <c r="H135" s="205"/>
      <c r="I135" s="208"/>
      <c r="J135" s="209">
        <f>BK135</f>
        <v>0</v>
      </c>
      <c r="K135" s="205"/>
      <c r="L135" s="210"/>
      <c r="M135" s="211"/>
      <c r="N135" s="212"/>
      <c r="O135" s="212"/>
      <c r="P135" s="213">
        <f>SUM(P136:P141)</f>
        <v>0</v>
      </c>
      <c r="Q135" s="212"/>
      <c r="R135" s="213">
        <f>SUM(R136:R141)</f>
        <v>0</v>
      </c>
      <c r="S135" s="212"/>
      <c r="T135" s="214">
        <f>SUM(T136:T141)</f>
        <v>0</v>
      </c>
      <c r="AR135" s="215" t="s">
        <v>162</v>
      </c>
      <c r="AT135" s="216" t="s">
        <v>71</v>
      </c>
      <c r="AU135" s="216" t="s">
        <v>72</v>
      </c>
      <c r="AY135" s="215" t="s">
        <v>153</v>
      </c>
      <c r="BK135" s="217">
        <f>SUM(BK136:BK141)</f>
        <v>0</v>
      </c>
    </row>
    <row r="136" s="1" customFormat="1" ht="14.4" customHeight="1">
      <c r="B136" s="38"/>
      <c r="C136" s="220" t="s">
        <v>188</v>
      </c>
      <c r="D136" s="220" t="s">
        <v>157</v>
      </c>
      <c r="E136" s="221" t="s">
        <v>961</v>
      </c>
      <c r="F136" s="222" t="s">
        <v>962</v>
      </c>
      <c r="G136" s="223" t="s">
        <v>502</v>
      </c>
      <c r="H136" s="224">
        <v>1</v>
      </c>
      <c r="I136" s="225"/>
      <c r="J136" s="226">
        <f>ROUND(I136*H136,2)</f>
        <v>0</v>
      </c>
      <c r="K136" s="222" t="s">
        <v>19</v>
      </c>
      <c r="L136" s="43"/>
      <c r="M136" s="227" t="s">
        <v>19</v>
      </c>
      <c r="N136" s="228" t="s">
        <v>43</v>
      </c>
      <c r="O136" s="83"/>
      <c r="P136" s="229">
        <f>O136*H136</f>
        <v>0</v>
      </c>
      <c r="Q136" s="229">
        <v>0</v>
      </c>
      <c r="R136" s="229">
        <f>Q136*H136</f>
        <v>0</v>
      </c>
      <c r="S136" s="229">
        <v>0</v>
      </c>
      <c r="T136" s="230">
        <f>S136*H136</f>
        <v>0</v>
      </c>
      <c r="AR136" s="231" t="s">
        <v>963</v>
      </c>
      <c r="AT136" s="231" t="s">
        <v>157</v>
      </c>
      <c r="AU136" s="231" t="s">
        <v>80</v>
      </c>
      <c r="AY136" s="17" t="s">
        <v>153</v>
      </c>
      <c r="BE136" s="232">
        <f>IF(N136="základní",J136,0)</f>
        <v>0</v>
      </c>
      <c r="BF136" s="232">
        <f>IF(N136="snížená",J136,0)</f>
        <v>0</v>
      </c>
      <c r="BG136" s="232">
        <f>IF(N136="zákl. přenesená",J136,0)</f>
        <v>0</v>
      </c>
      <c r="BH136" s="232">
        <f>IF(N136="sníž. přenesená",J136,0)</f>
        <v>0</v>
      </c>
      <c r="BI136" s="232">
        <f>IF(N136="nulová",J136,0)</f>
        <v>0</v>
      </c>
      <c r="BJ136" s="17" t="s">
        <v>80</v>
      </c>
      <c r="BK136" s="232">
        <f>ROUND(I136*H136,2)</f>
        <v>0</v>
      </c>
      <c r="BL136" s="17" t="s">
        <v>963</v>
      </c>
      <c r="BM136" s="231" t="s">
        <v>964</v>
      </c>
    </row>
    <row r="137" s="1" customFormat="1" ht="32.4" customHeight="1">
      <c r="B137" s="38"/>
      <c r="C137" s="272" t="s">
        <v>239</v>
      </c>
      <c r="D137" s="272" t="s">
        <v>433</v>
      </c>
      <c r="E137" s="273" t="s">
        <v>965</v>
      </c>
      <c r="F137" s="274" t="s">
        <v>966</v>
      </c>
      <c r="G137" s="275" t="s">
        <v>502</v>
      </c>
      <c r="H137" s="276">
        <v>17</v>
      </c>
      <c r="I137" s="277"/>
      <c r="J137" s="278">
        <f>ROUND(I137*H137,2)</f>
        <v>0</v>
      </c>
      <c r="K137" s="274" t="s">
        <v>19</v>
      </c>
      <c r="L137" s="279"/>
      <c r="M137" s="280" t="s">
        <v>19</v>
      </c>
      <c r="N137" s="281" t="s">
        <v>43</v>
      </c>
      <c r="O137" s="83"/>
      <c r="P137" s="229">
        <f>O137*H137</f>
        <v>0</v>
      </c>
      <c r="Q137" s="229">
        <v>0</v>
      </c>
      <c r="R137" s="229">
        <f>Q137*H137</f>
        <v>0</v>
      </c>
      <c r="S137" s="229">
        <v>0</v>
      </c>
      <c r="T137" s="230">
        <f>S137*H137</f>
        <v>0</v>
      </c>
      <c r="AR137" s="231" t="s">
        <v>963</v>
      </c>
      <c r="AT137" s="231" t="s">
        <v>433</v>
      </c>
      <c r="AU137" s="231" t="s">
        <v>80</v>
      </c>
      <c r="AY137" s="17" t="s">
        <v>153</v>
      </c>
      <c r="BE137" s="232">
        <f>IF(N137="základní",J137,0)</f>
        <v>0</v>
      </c>
      <c r="BF137" s="232">
        <f>IF(N137="snížená",J137,0)</f>
        <v>0</v>
      </c>
      <c r="BG137" s="232">
        <f>IF(N137="zákl. přenesená",J137,0)</f>
        <v>0</v>
      </c>
      <c r="BH137" s="232">
        <f>IF(N137="sníž. přenesená",J137,0)</f>
        <v>0</v>
      </c>
      <c r="BI137" s="232">
        <f>IF(N137="nulová",J137,0)</f>
        <v>0</v>
      </c>
      <c r="BJ137" s="17" t="s">
        <v>80</v>
      </c>
      <c r="BK137" s="232">
        <f>ROUND(I137*H137,2)</f>
        <v>0</v>
      </c>
      <c r="BL137" s="17" t="s">
        <v>963</v>
      </c>
      <c r="BM137" s="231" t="s">
        <v>967</v>
      </c>
    </row>
    <row r="138" s="1" customFormat="1">
      <c r="B138" s="38"/>
      <c r="C138" s="39"/>
      <c r="D138" s="233" t="s">
        <v>266</v>
      </c>
      <c r="E138" s="39"/>
      <c r="F138" s="234" t="s">
        <v>968</v>
      </c>
      <c r="G138" s="39"/>
      <c r="H138" s="39"/>
      <c r="I138" s="146"/>
      <c r="J138" s="39"/>
      <c r="K138" s="39"/>
      <c r="L138" s="43"/>
      <c r="M138" s="235"/>
      <c r="N138" s="83"/>
      <c r="O138" s="83"/>
      <c r="P138" s="83"/>
      <c r="Q138" s="83"/>
      <c r="R138" s="83"/>
      <c r="S138" s="83"/>
      <c r="T138" s="84"/>
      <c r="AT138" s="17" t="s">
        <v>266</v>
      </c>
      <c r="AU138" s="17" t="s">
        <v>80</v>
      </c>
    </row>
    <row r="139" s="1" customFormat="1" ht="32.4" customHeight="1">
      <c r="B139" s="38"/>
      <c r="C139" s="272" t="s">
        <v>245</v>
      </c>
      <c r="D139" s="272" t="s">
        <v>433</v>
      </c>
      <c r="E139" s="273" t="s">
        <v>969</v>
      </c>
      <c r="F139" s="274" t="s">
        <v>966</v>
      </c>
      <c r="G139" s="275" t="s">
        <v>502</v>
      </c>
      <c r="H139" s="276">
        <v>16</v>
      </c>
      <c r="I139" s="277"/>
      <c r="J139" s="278">
        <f>ROUND(I139*H139,2)</f>
        <v>0</v>
      </c>
      <c r="K139" s="274" t="s">
        <v>19</v>
      </c>
      <c r="L139" s="279"/>
      <c r="M139" s="280" t="s">
        <v>19</v>
      </c>
      <c r="N139" s="281" t="s">
        <v>43</v>
      </c>
      <c r="O139" s="83"/>
      <c r="P139" s="229">
        <f>O139*H139</f>
        <v>0</v>
      </c>
      <c r="Q139" s="229">
        <v>0</v>
      </c>
      <c r="R139" s="229">
        <f>Q139*H139</f>
        <v>0</v>
      </c>
      <c r="S139" s="229">
        <v>0</v>
      </c>
      <c r="T139" s="230">
        <f>S139*H139</f>
        <v>0</v>
      </c>
      <c r="AR139" s="231" t="s">
        <v>963</v>
      </c>
      <c r="AT139" s="231" t="s">
        <v>433</v>
      </c>
      <c r="AU139" s="231" t="s">
        <v>80</v>
      </c>
      <c r="AY139" s="17" t="s">
        <v>153</v>
      </c>
      <c r="BE139" s="232">
        <f>IF(N139="základní",J139,0)</f>
        <v>0</v>
      </c>
      <c r="BF139" s="232">
        <f>IF(N139="snížená",J139,0)</f>
        <v>0</v>
      </c>
      <c r="BG139" s="232">
        <f>IF(N139="zákl. přenesená",J139,0)</f>
        <v>0</v>
      </c>
      <c r="BH139" s="232">
        <f>IF(N139="sníž. přenesená",J139,0)</f>
        <v>0</v>
      </c>
      <c r="BI139" s="232">
        <f>IF(N139="nulová",J139,0)</f>
        <v>0</v>
      </c>
      <c r="BJ139" s="17" t="s">
        <v>80</v>
      </c>
      <c r="BK139" s="232">
        <f>ROUND(I139*H139,2)</f>
        <v>0</v>
      </c>
      <c r="BL139" s="17" t="s">
        <v>963</v>
      </c>
      <c r="BM139" s="231" t="s">
        <v>970</v>
      </c>
    </row>
    <row r="140" s="1" customFormat="1">
      <c r="B140" s="38"/>
      <c r="C140" s="39"/>
      <c r="D140" s="233" t="s">
        <v>266</v>
      </c>
      <c r="E140" s="39"/>
      <c r="F140" s="234" t="s">
        <v>971</v>
      </c>
      <c r="G140" s="39"/>
      <c r="H140" s="39"/>
      <c r="I140" s="146"/>
      <c r="J140" s="39"/>
      <c r="K140" s="39"/>
      <c r="L140" s="43"/>
      <c r="M140" s="235"/>
      <c r="N140" s="83"/>
      <c r="O140" s="83"/>
      <c r="P140" s="83"/>
      <c r="Q140" s="83"/>
      <c r="R140" s="83"/>
      <c r="S140" s="83"/>
      <c r="T140" s="84"/>
      <c r="AT140" s="17" t="s">
        <v>266</v>
      </c>
      <c r="AU140" s="17" t="s">
        <v>80</v>
      </c>
    </row>
    <row r="141" s="1" customFormat="1" ht="32.4" customHeight="1">
      <c r="B141" s="38"/>
      <c r="C141" s="272" t="s">
        <v>8</v>
      </c>
      <c r="D141" s="272" t="s">
        <v>433</v>
      </c>
      <c r="E141" s="273" t="s">
        <v>972</v>
      </c>
      <c r="F141" s="274" t="s">
        <v>973</v>
      </c>
      <c r="G141" s="275" t="s">
        <v>160</v>
      </c>
      <c r="H141" s="276">
        <v>476</v>
      </c>
      <c r="I141" s="277"/>
      <c r="J141" s="278">
        <f>ROUND(I141*H141,2)</f>
        <v>0</v>
      </c>
      <c r="K141" s="274" t="s">
        <v>19</v>
      </c>
      <c r="L141" s="279"/>
      <c r="M141" s="290" t="s">
        <v>19</v>
      </c>
      <c r="N141" s="291" t="s">
        <v>43</v>
      </c>
      <c r="O141" s="283"/>
      <c r="P141" s="287">
        <f>O141*H141</f>
        <v>0</v>
      </c>
      <c r="Q141" s="287">
        <v>0</v>
      </c>
      <c r="R141" s="287">
        <f>Q141*H141</f>
        <v>0</v>
      </c>
      <c r="S141" s="287">
        <v>0</v>
      </c>
      <c r="T141" s="288">
        <f>S141*H141</f>
        <v>0</v>
      </c>
      <c r="AR141" s="231" t="s">
        <v>963</v>
      </c>
      <c r="AT141" s="231" t="s">
        <v>433</v>
      </c>
      <c r="AU141" s="231" t="s">
        <v>80</v>
      </c>
      <c r="AY141" s="17" t="s">
        <v>153</v>
      </c>
      <c r="BE141" s="232">
        <f>IF(N141="základní",J141,0)</f>
        <v>0</v>
      </c>
      <c r="BF141" s="232">
        <f>IF(N141="snížená",J141,0)</f>
        <v>0</v>
      </c>
      <c r="BG141" s="232">
        <f>IF(N141="zákl. přenesená",J141,0)</f>
        <v>0</v>
      </c>
      <c r="BH141" s="232">
        <f>IF(N141="sníž. přenesená",J141,0)</f>
        <v>0</v>
      </c>
      <c r="BI141" s="232">
        <f>IF(N141="nulová",J141,0)</f>
        <v>0</v>
      </c>
      <c r="BJ141" s="17" t="s">
        <v>80</v>
      </c>
      <c r="BK141" s="232">
        <f>ROUND(I141*H141,2)</f>
        <v>0</v>
      </c>
      <c r="BL141" s="17" t="s">
        <v>963</v>
      </c>
      <c r="BM141" s="231" t="s">
        <v>974</v>
      </c>
    </row>
    <row r="142" s="1" customFormat="1" ht="6.96" customHeight="1">
      <c r="B142" s="58"/>
      <c r="C142" s="59"/>
      <c r="D142" s="59"/>
      <c r="E142" s="59"/>
      <c r="F142" s="59"/>
      <c r="G142" s="59"/>
      <c r="H142" s="59"/>
      <c r="I142" s="171"/>
      <c r="J142" s="59"/>
      <c r="K142" s="59"/>
      <c r="L142" s="43"/>
    </row>
  </sheetData>
  <sheetProtection sheet="1" autoFilter="0" formatColumns="0" formatRows="0" objects="1" scenarios="1" spinCount="100000" saltValue="3SVSuQV8PLZtw2t7H1GGxFEijtv4sFaDV+qbUcjqvySDrH3F8ZAw+MapiSMuyYN4yNnSfiLpFYMjxlRYU6BTVw==" hashValue="j0njQspeaaCu0kjoRChqGJuTaNjiTLjQxzznvnVTx/NGFIV+vpwslvRWQiH0P+le/xGMU3qokZxmzL2GuUJV4Q==" algorithmName="SHA-512" password="ED5F"/>
  <autoFilter ref="C96:K141"/>
  <mergeCells count="15">
    <mergeCell ref="E7:H7"/>
    <mergeCell ref="E11:H11"/>
    <mergeCell ref="E9:H9"/>
    <mergeCell ref="E13:H13"/>
    <mergeCell ref="E22:H22"/>
    <mergeCell ref="E31:H31"/>
    <mergeCell ref="E52:H52"/>
    <mergeCell ref="E56:H56"/>
    <mergeCell ref="E54:H54"/>
    <mergeCell ref="E58:H58"/>
    <mergeCell ref="E83:H83"/>
    <mergeCell ref="E87:H87"/>
    <mergeCell ref="E85:H85"/>
    <mergeCell ref="E89:H89"/>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docProps/core.xml><?xml version="1.0" encoding="utf-8"?>
<cp:coreProperties xmlns:dc="http://purl.org/dc/elements/1.1/" xmlns:dcterms="http://purl.org/dc/terms/" xmlns:xsi="http://www.w3.org/2001/XMLSchema-instance" xmlns:cp="http://schemas.openxmlformats.org/package/2006/metadata/core-properties">
  <dc:creator>LAPTOP-D\Daniela</dc:creator>
  <cp:lastModifiedBy>LAPTOP-D\Daniela</cp:lastModifiedBy>
  <dcterms:created xsi:type="dcterms:W3CDTF">2019-05-06T11:16:15Z</dcterms:created>
  <dcterms:modified xsi:type="dcterms:W3CDTF">2019-05-06T11:16:25Z</dcterms:modified>
</cp:coreProperties>
</file>