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ORI\AAA - FORMULÁŘE OI\akce na webové stránky - vývěska\2024\Lázeňský most M14 - plynovod\"/>
    </mc:Choice>
  </mc:AlternateContent>
  <bookViews>
    <workbookView xWindow="0" yWindow="0" windowWidth="28800" windowHeight="12000"/>
  </bookViews>
  <sheets>
    <sheet name="Rekapitulace stavby" sheetId="1" r:id="rId1"/>
    <sheet name="SO 502 - Přeložka plynovodu" sheetId="2" r:id="rId2"/>
  </sheets>
  <definedNames>
    <definedName name="_xlnm._FilterDatabase" localSheetId="1" hidden="1">'SO 502 - Přeložka plynovodu'!$C$130:$K$396</definedName>
    <definedName name="_xlnm.Print_Titles" localSheetId="0">'Rekapitulace stavby'!$92:$92</definedName>
    <definedName name="_xlnm.Print_Titles" localSheetId="1">'SO 502 - Přeložka plynovodu'!$130:$130</definedName>
    <definedName name="_xlnm.Print_Area" localSheetId="0">'Rekapitulace stavby'!$D$4:$AO$76,'Rekapitulace stavby'!$C$82:$AQ$96</definedName>
    <definedName name="_xlnm.Print_Area" localSheetId="1">'SO 502 - Přeložka plynovodu'!$C$4:$J$76,'SO 502 - Přeložka plynovodu'!$C$82:$J$112,'SO 502 - Přeložka plynovodu'!$C$118:$K$396</definedName>
  </definedNames>
  <calcPr calcId="162913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396" i="2"/>
  <c r="BH396" i="2"/>
  <c r="BG396" i="2"/>
  <c r="BF396" i="2"/>
  <c r="T396" i="2"/>
  <c r="T395" i="2" s="1"/>
  <c r="R396" i="2"/>
  <c r="R395" i="2" s="1"/>
  <c r="P396" i="2"/>
  <c r="P395" i="2" s="1"/>
  <c r="BI394" i="2"/>
  <c r="BH394" i="2"/>
  <c r="BG394" i="2"/>
  <c r="BF394" i="2"/>
  <c r="T394" i="2"/>
  <c r="R394" i="2"/>
  <c r="P394" i="2"/>
  <c r="BI393" i="2"/>
  <c r="BH393" i="2"/>
  <c r="BG393" i="2"/>
  <c r="BF393" i="2"/>
  <c r="T393" i="2"/>
  <c r="R393" i="2"/>
  <c r="P393" i="2"/>
  <c r="BI392" i="2"/>
  <c r="BH392" i="2"/>
  <c r="BG392" i="2"/>
  <c r="BF392" i="2"/>
  <c r="T392" i="2"/>
  <c r="R392" i="2"/>
  <c r="P392" i="2"/>
  <c r="BI391" i="2"/>
  <c r="BH391" i="2"/>
  <c r="BG391" i="2"/>
  <c r="BF391" i="2"/>
  <c r="T391" i="2"/>
  <c r="R391" i="2"/>
  <c r="P391" i="2"/>
  <c r="BI384" i="2"/>
  <c r="BH384" i="2"/>
  <c r="BG384" i="2"/>
  <c r="BF384" i="2"/>
  <c r="T384" i="2"/>
  <c r="R384" i="2"/>
  <c r="P384" i="2"/>
  <c r="BI383" i="2"/>
  <c r="BH383" i="2"/>
  <c r="BG383" i="2"/>
  <c r="BF383" i="2"/>
  <c r="T383" i="2"/>
  <c r="R383" i="2"/>
  <c r="P383" i="2"/>
  <c r="BI379" i="2"/>
  <c r="BH379" i="2"/>
  <c r="BG379" i="2"/>
  <c r="BF379" i="2"/>
  <c r="T379" i="2"/>
  <c r="R379" i="2"/>
  <c r="P379" i="2"/>
  <c r="BI377" i="2"/>
  <c r="BH377" i="2"/>
  <c r="BG377" i="2"/>
  <c r="BF377" i="2"/>
  <c r="T377" i="2"/>
  <c r="T376" i="2"/>
  <c r="R377" i="2"/>
  <c r="R376" i="2" s="1"/>
  <c r="P377" i="2"/>
  <c r="P376" i="2"/>
  <c r="BI372" i="2"/>
  <c r="BH372" i="2"/>
  <c r="BG372" i="2"/>
  <c r="BF372" i="2"/>
  <c r="T372" i="2"/>
  <c r="R372" i="2"/>
  <c r="P372" i="2"/>
  <c r="BI368" i="2"/>
  <c r="BH368" i="2"/>
  <c r="BG368" i="2"/>
  <c r="BF368" i="2"/>
  <c r="T368" i="2"/>
  <c r="R368" i="2"/>
  <c r="P368" i="2"/>
  <c r="BI367" i="2"/>
  <c r="BH367" i="2"/>
  <c r="BG367" i="2"/>
  <c r="BF367" i="2"/>
  <c r="T367" i="2"/>
  <c r="R367" i="2"/>
  <c r="P367" i="2"/>
  <c r="BI366" i="2"/>
  <c r="BH366" i="2"/>
  <c r="BG366" i="2"/>
  <c r="BF366" i="2"/>
  <c r="T366" i="2"/>
  <c r="R366" i="2"/>
  <c r="P366" i="2"/>
  <c r="BI361" i="2"/>
  <c r="BH361" i="2"/>
  <c r="BG361" i="2"/>
  <c r="BF361" i="2"/>
  <c r="T361" i="2"/>
  <c r="R361" i="2"/>
  <c r="P361" i="2"/>
  <c r="BI356" i="2"/>
  <c r="BH356" i="2"/>
  <c r="BG356" i="2"/>
  <c r="BF356" i="2"/>
  <c r="T356" i="2"/>
  <c r="R356" i="2"/>
  <c r="P356" i="2"/>
  <c r="BI352" i="2"/>
  <c r="BH352" i="2"/>
  <c r="BG352" i="2"/>
  <c r="BF352" i="2"/>
  <c r="T352" i="2"/>
  <c r="R352" i="2"/>
  <c r="P352" i="2"/>
  <c r="BI348" i="2"/>
  <c r="BH348" i="2"/>
  <c r="BG348" i="2"/>
  <c r="BF348" i="2"/>
  <c r="T348" i="2"/>
  <c r="R348" i="2"/>
  <c r="P348" i="2"/>
  <c r="BI346" i="2"/>
  <c r="BH346" i="2"/>
  <c r="BG346" i="2"/>
  <c r="BF346" i="2"/>
  <c r="T346" i="2"/>
  <c r="R346" i="2"/>
  <c r="P346" i="2"/>
  <c r="BI342" i="2"/>
  <c r="BH342" i="2"/>
  <c r="BG342" i="2"/>
  <c r="BF342" i="2"/>
  <c r="T342" i="2"/>
  <c r="R342" i="2"/>
  <c r="P342" i="2"/>
  <c r="BI338" i="2"/>
  <c r="BH338" i="2"/>
  <c r="BG338" i="2"/>
  <c r="BF338" i="2"/>
  <c r="T338" i="2"/>
  <c r="R338" i="2"/>
  <c r="P338" i="2"/>
  <c r="BI336" i="2"/>
  <c r="BH336" i="2"/>
  <c r="BG336" i="2"/>
  <c r="BF336" i="2"/>
  <c r="T336" i="2"/>
  <c r="R336" i="2"/>
  <c r="P336" i="2"/>
  <c r="BI332" i="2"/>
  <c r="BH332" i="2"/>
  <c r="BG332" i="2"/>
  <c r="BF332" i="2"/>
  <c r="T332" i="2"/>
  <c r="R332" i="2"/>
  <c r="P332" i="2"/>
  <c r="BI328" i="2"/>
  <c r="BH328" i="2"/>
  <c r="BG328" i="2"/>
  <c r="BF328" i="2"/>
  <c r="T328" i="2"/>
  <c r="R328" i="2"/>
  <c r="P328" i="2"/>
  <c r="BI324" i="2"/>
  <c r="BH324" i="2"/>
  <c r="BG324" i="2"/>
  <c r="BF324" i="2"/>
  <c r="T324" i="2"/>
  <c r="R324" i="2"/>
  <c r="P324" i="2"/>
  <c r="BI320" i="2"/>
  <c r="BH320" i="2"/>
  <c r="BG320" i="2"/>
  <c r="BF320" i="2"/>
  <c r="T320" i="2"/>
  <c r="R320" i="2"/>
  <c r="P320" i="2"/>
  <c r="BI319" i="2"/>
  <c r="BH319" i="2"/>
  <c r="BG319" i="2"/>
  <c r="BF319" i="2"/>
  <c r="T319" i="2"/>
  <c r="R319" i="2"/>
  <c r="P319" i="2"/>
  <c r="BI315" i="2"/>
  <c r="BH315" i="2"/>
  <c r="BG315" i="2"/>
  <c r="BF315" i="2"/>
  <c r="T315" i="2"/>
  <c r="R315" i="2"/>
  <c r="P315" i="2"/>
  <c r="BI311" i="2"/>
  <c r="BH311" i="2"/>
  <c r="BG311" i="2"/>
  <c r="BF311" i="2"/>
  <c r="T311" i="2"/>
  <c r="R311" i="2"/>
  <c r="P311" i="2"/>
  <c r="BI307" i="2"/>
  <c r="BH307" i="2"/>
  <c r="BG307" i="2"/>
  <c r="BF307" i="2"/>
  <c r="T307" i="2"/>
  <c r="R307" i="2"/>
  <c r="P307" i="2"/>
  <c r="BI303" i="2"/>
  <c r="BH303" i="2"/>
  <c r="BG303" i="2"/>
  <c r="BF303" i="2"/>
  <c r="T303" i="2"/>
  <c r="R303" i="2"/>
  <c r="P303" i="2"/>
  <c r="BI302" i="2"/>
  <c r="BH302" i="2"/>
  <c r="BG302" i="2"/>
  <c r="BF302" i="2"/>
  <c r="T302" i="2"/>
  <c r="R302" i="2"/>
  <c r="P302" i="2"/>
  <c r="BI301" i="2"/>
  <c r="BH301" i="2"/>
  <c r="BG301" i="2"/>
  <c r="BF301" i="2"/>
  <c r="T301" i="2"/>
  <c r="R301" i="2"/>
  <c r="P301" i="2"/>
  <c r="BI300" i="2"/>
  <c r="BH300" i="2"/>
  <c r="BG300" i="2"/>
  <c r="BF300" i="2"/>
  <c r="T300" i="2"/>
  <c r="R300" i="2"/>
  <c r="P300" i="2"/>
  <c r="BI296" i="2"/>
  <c r="BH296" i="2"/>
  <c r="BG296" i="2"/>
  <c r="BF296" i="2"/>
  <c r="T296" i="2"/>
  <c r="R296" i="2"/>
  <c r="P296" i="2"/>
  <c r="BI292" i="2"/>
  <c r="BH292" i="2"/>
  <c r="BG292" i="2"/>
  <c r="BF292" i="2"/>
  <c r="T292" i="2"/>
  <c r="R292" i="2"/>
  <c r="P292" i="2"/>
  <c r="BI290" i="2"/>
  <c r="BH290" i="2"/>
  <c r="BG290" i="2"/>
  <c r="BF290" i="2"/>
  <c r="T290" i="2"/>
  <c r="R290" i="2"/>
  <c r="P290" i="2"/>
  <c r="BI288" i="2"/>
  <c r="BH288" i="2"/>
  <c r="BG288" i="2"/>
  <c r="BF288" i="2"/>
  <c r="T288" i="2"/>
  <c r="R288" i="2"/>
  <c r="P288" i="2"/>
  <c r="BI286" i="2"/>
  <c r="BH286" i="2"/>
  <c r="BG286" i="2"/>
  <c r="BF286" i="2"/>
  <c r="T286" i="2"/>
  <c r="R286" i="2"/>
  <c r="P286" i="2"/>
  <c r="BI285" i="2"/>
  <c r="BH285" i="2"/>
  <c r="BG285" i="2"/>
  <c r="BF285" i="2"/>
  <c r="T285" i="2"/>
  <c r="R285" i="2"/>
  <c r="P285" i="2"/>
  <c r="BI284" i="2"/>
  <c r="BH284" i="2"/>
  <c r="BG284" i="2"/>
  <c r="BF284" i="2"/>
  <c r="T284" i="2"/>
  <c r="R284" i="2"/>
  <c r="P284" i="2"/>
  <c r="BI282" i="2"/>
  <c r="BH282" i="2"/>
  <c r="BG282" i="2"/>
  <c r="BF282" i="2"/>
  <c r="T282" i="2"/>
  <c r="R282" i="2"/>
  <c r="P282" i="2"/>
  <c r="BI280" i="2"/>
  <c r="BH280" i="2"/>
  <c r="BG280" i="2"/>
  <c r="BF280" i="2"/>
  <c r="T280" i="2"/>
  <c r="R280" i="2"/>
  <c r="P280" i="2"/>
  <c r="BI279" i="2"/>
  <c r="BH279" i="2"/>
  <c r="BG279" i="2"/>
  <c r="BF279" i="2"/>
  <c r="T279" i="2"/>
  <c r="R279" i="2"/>
  <c r="P279" i="2"/>
  <c r="BI278" i="2"/>
  <c r="BH278" i="2"/>
  <c r="BG278" i="2"/>
  <c r="BF278" i="2"/>
  <c r="T278" i="2"/>
  <c r="R278" i="2"/>
  <c r="P278" i="2"/>
  <c r="BI277" i="2"/>
  <c r="BH277" i="2"/>
  <c r="BG277" i="2"/>
  <c r="BF277" i="2"/>
  <c r="T277" i="2"/>
  <c r="R277" i="2"/>
  <c r="P277" i="2"/>
  <c r="BI273" i="2"/>
  <c r="BH273" i="2"/>
  <c r="BG273" i="2"/>
  <c r="BF273" i="2"/>
  <c r="T273" i="2"/>
  <c r="R273" i="2"/>
  <c r="P273" i="2"/>
  <c r="BI269" i="2"/>
  <c r="BH269" i="2"/>
  <c r="BG269" i="2"/>
  <c r="BF269" i="2"/>
  <c r="T269" i="2"/>
  <c r="R269" i="2"/>
  <c r="P269" i="2"/>
  <c r="BI265" i="2"/>
  <c r="BH265" i="2"/>
  <c r="BG265" i="2"/>
  <c r="BF265" i="2"/>
  <c r="T265" i="2"/>
  <c r="R265" i="2"/>
  <c r="P265" i="2"/>
  <c r="BI257" i="2"/>
  <c r="BH257" i="2"/>
  <c r="BG257" i="2"/>
  <c r="BF257" i="2"/>
  <c r="T257" i="2"/>
  <c r="R257" i="2"/>
  <c r="P257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6" i="2"/>
  <c r="BH246" i="2"/>
  <c r="BG246" i="2"/>
  <c r="BF246" i="2"/>
  <c r="T246" i="2"/>
  <c r="R246" i="2"/>
  <c r="P246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3" i="2"/>
  <c r="BH233" i="2"/>
  <c r="BG233" i="2"/>
  <c r="BF233" i="2"/>
  <c r="T233" i="2"/>
  <c r="R233" i="2"/>
  <c r="P233" i="2"/>
  <c r="BI232" i="2"/>
  <c r="BH232" i="2"/>
  <c r="BG232" i="2"/>
  <c r="BF232" i="2"/>
  <c r="T232" i="2"/>
  <c r="R232" i="2"/>
  <c r="P232" i="2"/>
  <c r="BI227" i="2"/>
  <c r="BH227" i="2"/>
  <c r="BG227" i="2"/>
  <c r="BF227" i="2"/>
  <c r="T227" i="2"/>
  <c r="R227" i="2"/>
  <c r="P227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08" i="2"/>
  <c r="BH208" i="2"/>
  <c r="BG208" i="2"/>
  <c r="BF208" i="2"/>
  <c r="T208" i="2"/>
  <c r="R208" i="2"/>
  <c r="P208" i="2"/>
  <c r="BI203" i="2"/>
  <c r="BH203" i="2"/>
  <c r="BG203" i="2"/>
  <c r="BF203" i="2"/>
  <c r="T203" i="2"/>
  <c r="R203" i="2"/>
  <c r="P203" i="2"/>
  <c r="BI198" i="2"/>
  <c r="BH198" i="2"/>
  <c r="BG198" i="2"/>
  <c r="BF198" i="2"/>
  <c r="T198" i="2"/>
  <c r="T197" i="2"/>
  <c r="R198" i="2"/>
  <c r="R197" i="2" s="1"/>
  <c r="P198" i="2"/>
  <c r="P197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6" i="2"/>
  <c r="BH186" i="2"/>
  <c r="BG186" i="2"/>
  <c r="BF186" i="2"/>
  <c r="T186" i="2"/>
  <c r="R186" i="2"/>
  <c r="P186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5" i="2"/>
  <c r="BH165" i="2"/>
  <c r="BG165" i="2"/>
  <c r="BF165" i="2"/>
  <c r="T165" i="2"/>
  <c r="R165" i="2"/>
  <c r="P165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39" i="2"/>
  <c r="BH139" i="2"/>
  <c r="BG139" i="2"/>
  <c r="BF139" i="2"/>
  <c r="T139" i="2"/>
  <c r="R139" i="2"/>
  <c r="P139" i="2"/>
  <c r="BI134" i="2"/>
  <c r="BH134" i="2"/>
  <c r="BG134" i="2"/>
  <c r="BF134" i="2"/>
  <c r="T134" i="2"/>
  <c r="R134" i="2"/>
  <c r="P134" i="2"/>
  <c r="J128" i="2"/>
  <c r="J127" i="2"/>
  <c r="F127" i="2"/>
  <c r="F125" i="2"/>
  <c r="E123" i="2"/>
  <c r="J92" i="2"/>
  <c r="J91" i="2"/>
  <c r="F91" i="2"/>
  <c r="F89" i="2"/>
  <c r="E87" i="2"/>
  <c r="J18" i="2"/>
  <c r="E18" i="2"/>
  <c r="F92" i="2"/>
  <c r="J17" i="2"/>
  <c r="J12" i="2"/>
  <c r="J125" i="2" s="1"/>
  <c r="E7" i="2"/>
  <c r="E121" i="2"/>
  <c r="L90" i="1"/>
  <c r="AM90" i="1"/>
  <c r="AM89" i="1"/>
  <c r="L89" i="1"/>
  <c r="AM87" i="1"/>
  <c r="L87" i="1"/>
  <c r="L85" i="1"/>
  <c r="L84" i="1"/>
  <c r="J391" i="2"/>
  <c r="BK383" i="2"/>
  <c r="J366" i="2"/>
  <c r="J332" i="2"/>
  <c r="BK320" i="2"/>
  <c r="BK311" i="2"/>
  <c r="J302" i="2"/>
  <c r="BK288" i="2"/>
  <c r="BK257" i="2"/>
  <c r="J208" i="2"/>
  <c r="J190" i="2"/>
  <c r="J171" i="2"/>
  <c r="J159" i="2"/>
  <c r="BK154" i="2"/>
  <c r="J147" i="2"/>
  <c r="AS94" i="1"/>
  <c r="BK394" i="2"/>
  <c r="BK379" i="2"/>
  <c r="BK348" i="2"/>
  <c r="BK324" i="2"/>
  <c r="BK286" i="2"/>
  <c r="BK279" i="2"/>
  <c r="BK269" i="2"/>
  <c r="BK250" i="2"/>
  <c r="BK233" i="2"/>
  <c r="J220" i="2"/>
  <c r="BK198" i="2"/>
  <c r="J186" i="2"/>
  <c r="J170" i="2"/>
  <c r="BK144" i="2"/>
  <c r="J393" i="2"/>
  <c r="J383" i="2"/>
  <c r="BK368" i="2"/>
  <c r="J361" i="2"/>
  <c r="J352" i="2"/>
  <c r="BK342" i="2"/>
  <c r="BK319" i="2"/>
  <c r="BK301" i="2"/>
  <c r="J292" i="2"/>
  <c r="J282" i="2"/>
  <c r="J278" i="2"/>
  <c r="J257" i="2"/>
  <c r="J244" i="2"/>
  <c r="BK237" i="2"/>
  <c r="J227" i="2"/>
  <c r="BK220" i="2"/>
  <c r="J198" i="2"/>
  <c r="BK171" i="2"/>
  <c r="J156" i="2"/>
  <c r="BK146" i="2"/>
  <c r="BK134" i="2"/>
  <c r="J356" i="2"/>
  <c r="J338" i="2"/>
  <c r="BK303" i="2"/>
  <c r="J288" i="2"/>
  <c r="BK280" i="2"/>
  <c r="BK249" i="2"/>
  <c r="BK238" i="2"/>
  <c r="BK208" i="2"/>
  <c r="BK159" i="2"/>
  <c r="J148" i="2"/>
  <c r="J392" i="2"/>
  <c r="J384" i="2"/>
  <c r="BK377" i="2"/>
  <c r="J336" i="2"/>
  <c r="J319" i="2"/>
  <c r="J307" i="2"/>
  <c r="BK296" i="2"/>
  <c r="J285" i="2"/>
  <c r="J249" i="2"/>
  <c r="J203" i="2"/>
  <c r="BK186" i="2"/>
  <c r="BK161" i="2"/>
  <c r="J155" i="2"/>
  <c r="BK149" i="2"/>
  <c r="BK139" i="2"/>
  <c r="BK393" i="2"/>
  <c r="BK372" i="2"/>
  <c r="BK367" i="2"/>
  <c r="BK336" i="2"/>
  <c r="BK307" i="2"/>
  <c r="BK285" i="2"/>
  <c r="BK278" i="2"/>
  <c r="BK265" i="2"/>
  <c r="J242" i="2"/>
  <c r="J232" i="2"/>
  <c r="BK221" i="2"/>
  <c r="BK212" i="2"/>
  <c r="BK192" i="2"/>
  <c r="J178" i="2"/>
  <c r="J165" i="2"/>
  <c r="J139" i="2"/>
  <c r="BK391" i="2"/>
  <c r="J372" i="2"/>
  <c r="BK366" i="2"/>
  <c r="J348" i="2"/>
  <c r="BK332" i="2"/>
  <c r="BK302" i="2"/>
  <c r="J296" i="2"/>
  <c r="J284" i="2"/>
  <c r="J279" i="2"/>
  <c r="J273" i="2"/>
  <c r="BK242" i="2"/>
  <c r="J238" i="2"/>
  <c r="BK232" i="2"/>
  <c r="J214" i="2"/>
  <c r="BK178" i="2"/>
  <c r="J161" i="2"/>
  <c r="BK155" i="2"/>
  <c r="J145" i="2"/>
  <c r="BK361" i="2"/>
  <c r="J342" i="2"/>
  <c r="J311" i="2"/>
  <c r="J300" i="2"/>
  <c r="BK282" i="2"/>
  <c r="J265" i="2"/>
  <c r="J250" i="2"/>
  <c r="BK244" i="2"/>
  <c r="J237" i="2"/>
  <c r="BK165" i="2"/>
  <c r="J149" i="2"/>
  <c r="J146" i="2"/>
  <c r="J396" i="2"/>
  <c r="J379" i="2"/>
  <c r="BK338" i="2"/>
  <c r="J324" i="2"/>
  <c r="BK315" i="2"/>
  <c r="J303" i="2"/>
  <c r="J290" i="2"/>
  <c r="BK277" i="2"/>
  <c r="J212" i="2"/>
  <c r="J192" i="2"/>
  <c r="BK176" i="2"/>
  <c r="BK170" i="2"/>
  <c r="J157" i="2"/>
  <c r="BK148" i="2"/>
  <c r="J134" i="2"/>
  <c r="BK396" i="2"/>
  <c r="BK384" i="2"/>
  <c r="J368" i="2"/>
  <c r="BK352" i="2"/>
  <c r="J328" i="2"/>
  <c r="BK292" i="2"/>
  <c r="BK284" i="2"/>
  <c r="BK273" i="2"/>
  <c r="BK252" i="2"/>
  <c r="BK241" i="2"/>
  <c r="BK227" i="2"/>
  <c r="BK214" i="2"/>
  <c r="BK190" i="2"/>
  <c r="BK175" i="2"/>
  <c r="BK145" i="2"/>
  <c r="J394" i="2"/>
  <c r="BK392" i="2"/>
  <c r="J377" i="2"/>
  <c r="J367" i="2"/>
  <c r="BK356" i="2"/>
  <c r="BK346" i="2"/>
  <c r="J320" i="2"/>
  <c r="J315" i="2"/>
  <c r="BK300" i="2"/>
  <c r="BK290" i="2"/>
  <c r="J280" i="2"/>
  <c r="J277" i="2"/>
  <c r="BK246" i="2"/>
  <c r="J241" i="2"/>
  <c r="J233" i="2"/>
  <c r="J221" i="2"/>
  <c r="BK203" i="2"/>
  <c r="J176" i="2"/>
  <c r="BK157" i="2"/>
  <c r="J154" i="2"/>
  <c r="J144" i="2"/>
  <c r="J346" i="2"/>
  <c r="BK328" i="2"/>
  <c r="J301" i="2"/>
  <c r="J286" i="2"/>
  <c r="J269" i="2"/>
  <c r="J252" i="2"/>
  <c r="J246" i="2"/>
  <c r="J175" i="2"/>
  <c r="BK156" i="2"/>
  <c r="BK147" i="2"/>
  <c r="R133" i="2" l="1"/>
  <c r="T202" i="2"/>
  <c r="T226" i="2"/>
  <c r="R240" i="2"/>
  <c r="BK268" i="2"/>
  <c r="BK267" i="2"/>
  <c r="J267" i="2"/>
  <c r="J103" i="2"/>
  <c r="BK276" i="2"/>
  <c r="J276" i="2" s="1"/>
  <c r="J106" i="2" s="1"/>
  <c r="BK378" i="2"/>
  <c r="J378" i="2" s="1"/>
  <c r="J108" i="2" s="1"/>
  <c r="BK390" i="2"/>
  <c r="P133" i="2"/>
  <c r="P202" i="2"/>
  <c r="R226" i="2"/>
  <c r="T240" i="2"/>
  <c r="R268" i="2"/>
  <c r="R267" i="2" s="1"/>
  <c r="P276" i="2"/>
  <c r="P275" i="2" s="1"/>
  <c r="P378" i="2"/>
  <c r="T390" i="2"/>
  <c r="T389" i="2"/>
  <c r="T133" i="2"/>
  <c r="T132" i="2"/>
  <c r="T131" i="2" s="1"/>
  <c r="R202" i="2"/>
  <c r="P226" i="2"/>
  <c r="P240" i="2"/>
  <c r="T268" i="2"/>
  <c r="T267" i="2"/>
  <c r="T276" i="2"/>
  <c r="T275" i="2"/>
  <c r="T378" i="2"/>
  <c r="R390" i="2"/>
  <c r="R389" i="2"/>
  <c r="BK133" i="2"/>
  <c r="J133" i="2" s="1"/>
  <c r="J98" i="2" s="1"/>
  <c r="BK202" i="2"/>
  <c r="J202" i="2"/>
  <c r="J100" i="2" s="1"/>
  <c r="BK226" i="2"/>
  <c r="J226" i="2"/>
  <c r="J101" i="2"/>
  <c r="BK240" i="2"/>
  <c r="J240" i="2"/>
  <c r="J102" i="2"/>
  <c r="P268" i="2"/>
  <c r="P267" i="2" s="1"/>
  <c r="R276" i="2"/>
  <c r="R275" i="2"/>
  <c r="R378" i="2"/>
  <c r="P390" i="2"/>
  <c r="P389" i="2"/>
  <c r="BK376" i="2"/>
  <c r="J376" i="2"/>
  <c r="J107" i="2" s="1"/>
  <c r="BK197" i="2"/>
  <c r="J197" i="2"/>
  <c r="J99" i="2"/>
  <c r="BK395" i="2"/>
  <c r="J395" i="2"/>
  <c r="J111" i="2"/>
  <c r="E85" i="2"/>
  <c r="F128" i="2"/>
  <c r="BE134" i="2"/>
  <c r="BE139" i="2"/>
  <c r="BE149" i="2"/>
  <c r="BE154" i="2"/>
  <c r="BE170" i="2"/>
  <c r="BE171" i="2"/>
  <c r="BE198" i="2"/>
  <c r="BE214" i="2"/>
  <c r="BE233" i="2"/>
  <c r="BE241" i="2"/>
  <c r="BE242" i="2"/>
  <c r="BE273" i="2"/>
  <c r="BE278" i="2"/>
  <c r="BE290" i="2"/>
  <c r="BE315" i="2"/>
  <c r="BE320" i="2"/>
  <c r="BE332" i="2"/>
  <c r="BE348" i="2"/>
  <c r="BE356" i="2"/>
  <c r="BE366" i="2"/>
  <c r="BE159" i="2"/>
  <c r="BE165" i="2"/>
  <c r="BE221" i="2"/>
  <c r="BE249" i="2"/>
  <c r="BE252" i="2"/>
  <c r="BE285" i="2"/>
  <c r="BE286" i="2"/>
  <c r="BE303" i="2"/>
  <c r="BE307" i="2"/>
  <c r="BE324" i="2"/>
  <c r="BE336" i="2"/>
  <c r="BE391" i="2"/>
  <c r="BE394" i="2"/>
  <c r="BE396" i="2"/>
  <c r="J89" i="2"/>
  <c r="BE146" i="2"/>
  <c r="BE147" i="2"/>
  <c r="BE148" i="2"/>
  <c r="BE157" i="2"/>
  <c r="BE175" i="2"/>
  <c r="BE176" i="2"/>
  <c r="BE186" i="2"/>
  <c r="BE190" i="2"/>
  <c r="BE203" i="2"/>
  <c r="BE244" i="2"/>
  <c r="BE246" i="2"/>
  <c r="BE257" i="2"/>
  <c r="BE277" i="2"/>
  <c r="BE280" i="2"/>
  <c r="BE282" i="2"/>
  <c r="BE288" i="2"/>
  <c r="BE296" i="2"/>
  <c r="BE301" i="2"/>
  <c r="BE302" i="2"/>
  <c r="BE311" i="2"/>
  <c r="BE319" i="2"/>
  <c r="BE338" i="2"/>
  <c r="BE368" i="2"/>
  <c r="BE377" i="2"/>
  <c r="BE383" i="2"/>
  <c r="BE392" i="2"/>
  <c r="BE144" i="2"/>
  <c r="BE145" i="2"/>
  <c r="BE155" i="2"/>
  <c r="BE156" i="2"/>
  <c r="BE161" i="2"/>
  <c r="BE178" i="2"/>
  <c r="BE192" i="2"/>
  <c r="BE208" i="2"/>
  <c r="BE212" i="2"/>
  <c r="BE220" i="2"/>
  <c r="BE227" i="2"/>
  <c r="BE232" i="2"/>
  <c r="BE237" i="2"/>
  <c r="BE238" i="2"/>
  <c r="BE250" i="2"/>
  <c r="BE265" i="2"/>
  <c r="BE269" i="2"/>
  <c r="BE279" i="2"/>
  <c r="BE284" i="2"/>
  <c r="BE292" i="2"/>
  <c r="BE300" i="2"/>
  <c r="BE328" i="2"/>
  <c r="BE342" i="2"/>
  <c r="BE346" i="2"/>
  <c r="BE352" i="2"/>
  <c r="BE361" i="2"/>
  <c r="BE367" i="2"/>
  <c r="BE372" i="2"/>
  <c r="BE379" i="2"/>
  <c r="BE384" i="2"/>
  <c r="BE393" i="2"/>
  <c r="J34" i="2"/>
  <c r="AW95" i="1" s="1"/>
  <c r="F37" i="2"/>
  <c r="BD95" i="1" s="1"/>
  <c r="BD94" i="1" s="1"/>
  <c r="W33" i="1" s="1"/>
  <c r="F36" i="2"/>
  <c r="BC95" i="1" s="1"/>
  <c r="BC94" i="1" s="1"/>
  <c r="W32" i="1" s="1"/>
  <c r="F35" i="2"/>
  <c r="BB95" i="1" s="1"/>
  <c r="BB94" i="1" s="1"/>
  <c r="AX94" i="1" s="1"/>
  <c r="F34" i="2"/>
  <c r="BA95" i="1" s="1"/>
  <c r="BA94" i="1" s="1"/>
  <c r="AW94" i="1" s="1"/>
  <c r="AK30" i="1" s="1"/>
  <c r="P132" i="2" l="1"/>
  <c r="P131" i="2" s="1"/>
  <c r="AU95" i="1" s="1"/>
  <c r="AU94" i="1" s="1"/>
  <c r="BK389" i="2"/>
  <c r="J389" i="2"/>
  <c r="J109" i="2" s="1"/>
  <c r="R132" i="2"/>
  <c r="R131" i="2"/>
  <c r="J268" i="2"/>
  <c r="J104" i="2" s="1"/>
  <c r="BK275" i="2"/>
  <c r="J275" i="2"/>
  <c r="J105" i="2"/>
  <c r="J390" i="2"/>
  <c r="J110" i="2"/>
  <c r="BK132" i="2"/>
  <c r="J132" i="2"/>
  <c r="J97" i="2" s="1"/>
  <c r="W30" i="1"/>
  <c r="J33" i="2"/>
  <c r="AV95" i="1" s="1"/>
  <c r="AT95" i="1" s="1"/>
  <c r="AY94" i="1"/>
  <c r="W31" i="1"/>
  <c r="F33" i="2"/>
  <c r="AZ95" i="1"/>
  <c r="AZ94" i="1"/>
  <c r="W29" i="1"/>
  <c r="BK131" i="2" l="1"/>
  <c r="J131" i="2" s="1"/>
  <c r="J30" i="2" s="1"/>
  <c r="AG95" i="1" s="1"/>
  <c r="AG94" i="1" s="1"/>
  <c r="AK26" i="1" s="1"/>
  <c r="AV94" i="1"/>
  <c r="AK29" i="1"/>
  <c r="J39" i="2" l="1"/>
  <c r="J96" i="2"/>
  <c r="AK35" i="1"/>
  <c r="AN95" i="1"/>
  <c r="AT94" i="1"/>
  <c r="AN94" i="1" l="1"/>
</calcChain>
</file>

<file path=xl/sharedStrings.xml><?xml version="1.0" encoding="utf-8"?>
<sst xmlns="http://schemas.openxmlformats.org/spreadsheetml/2006/main" count="3146" uniqueCount="605">
  <si>
    <t>Export Komplet</t>
  </si>
  <si>
    <t/>
  </si>
  <si>
    <t>2.0</t>
  </si>
  <si>
    <t>False</t>
  </si>
  <si>
    <t>{279e2686-b54b-450d-886c-bd60fad5773c}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</si>
  <si>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</si>
  <si>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</si>
  <si>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</si>
  <si>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</si>
  <si>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</si>
  <si>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</si>
  <si>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</si>
  <si>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</si>
  <si>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</si>
  <si>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09/2024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</si>
  <si>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</si>
  <si>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</si>
  <si>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Karlovy Vary, Lázeňský most M14 - rekonstrukce</t>
  </si>
  <si>
    <t>KSO:</t>
  </si>
  <si>
    <t>CC-CZ:</t>
  </si>
  <si>
    <t>Místo:</t>
  </si>
  <si>
    <t>k.ú. Karlovy Vary</t>
  </si>
  <si>
    <t>Datum:</t>
  </si>
  <si>
    <t>1. 11. 2024</t>
  </si>
  <si>
    <t>Zadavatel:</t>
  </si>
  <si>
    <t>IČ:</t>
  </si>
  <si>
    <t>Statutární město Karlovy Vary</t>
  </si>
  <si>
    <t>DIČ:</t>
  </si>
  <si>
    <t>Uchazeč:</t>
  </si>
  <si>
    <t>Vyplň údaj</t>
  </si>
  <si>
    <t>Projektant:</t>
  </si>
  <si>
    <t>Ing. Michal Wollráb</t>
  </si>
  <si>
    <t>True</t>
  </si>
  <si>
    <t>Zpracovatel:</t>
  </si>
  <si>
    <t>13891871</t>
  </si>
  <si>
    <t>Jitka Heřmanová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</si>
  <si>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</si>
  <si>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</si>
  <si>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</si>
  <si>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</si>
  <si>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</si>
  <si>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</si>
  <si>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</si>
  <si>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</si>
  <si>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</si>
  <si>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</si>
  <si>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</si>
  <si>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</si>
  <si>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</si>
  <si>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</si>
  <si>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</si>
  <si>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</si>
  <si>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</si>
  <si>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</si>
  <si>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</si>
  <si>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</si>
  <si>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</si>
  <si>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</si>
  <si>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</si>
  <si>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</si>
  <si>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</si>
  <si>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</si>
  <si>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</si>
  <si>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</si>
  <si>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</si>
  <si>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</si>
  <si>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</si>
  <si>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</si>
  <si>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</si>
  <si>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</si>
  <si>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</si>
  <si>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</si>
  <si>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</si>
  <si>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</si>
  <si>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</si>
  <si>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</si>
  <si>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</si>
  <si>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</si>
  <si>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</si>
  <si>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</si>
  <si>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</si>
  <si>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</si>
  <si>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502</t>
  </si>
  <si>
    <t>Přeložka plynovodu</t>
  </si>
  <si>
    <t>STA</t>
  </si>
  <si>
    <t>1</t>
  </si>
  <si>
    <t>{2628e7fe-8eff-4fba-884a-307c148a03b0}</t>
  </si>
  <si>
    <t>2</t>
  </si>
  <si>
    <t>KRYCÍ LIST SOUPISU PRACÍ</t>
  </si>
  <si>
    <t>Objekt:</t>
  </si>
  <si>
    <t>SO 502 - Přeložka plynovodu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</si>
  <si>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</si>
  <si>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</si>
  <si>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</si>
  <si>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</si>
  <si>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</si>
  <si>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</si>
  <si>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</si>
  <si>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</si>
  <si>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</si>
  <si>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</si>
  <si>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997 - Přesun sutě</t>
  </si>
  <si>
    <t>PSV - Práce a dodávky PSV</t>
  </si>
  <si>
    <t xml:space="preserve">    789 - Povrchové úpravy ocelových konstrukcí a technologických zařízení</t>
  </si>
  <si>
    <t>M - Práce a dodávky M</t>
  </si>
  <si>
    <t xml:space="preserve">    23-M - Montáže potrubí</t>
  </si>
  <si>
    <t xml:space="preserve">    46-M - Zemní práce při extr.mont.pracích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</si>
  <si>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</si>
  <si>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</si>
  <si>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</si>
  <si>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</si>
  <si>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</si>
  <si>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</si>
  <si>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</si>
  <si>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</si>
  <si>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</si>
  <si>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</si>
  <si>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</si>
  <si>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</si>
  <si>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</si>
  <si>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</si>
  <si>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</si>
  <si>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</si>
  <si>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</si>
  <si>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</si>
  <si>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</si>
  <si>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</si>
  <si>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</si>
  <si>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</si>
  <si>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113107182</t>
  </si>
  <si>
    <t>Odstranění podkladu živičného tl přes 50 do 100 mm strojně pl přes 50 do 200 m2</t>
  </si>
  <si>
    <t>m2</t>
  </si>
  <si>
    <t>CS ÚRS 2024 02</t>
  </si>
  <si>
    <t>4</t>
  </si>
  <si>
    <t>-424318172</t>
  </si>
  <si>
    <t>VV</t>
  </si>
  <si>
    <t>"propojovací jámy"(7+5)*3</t>
  </si>
  <si>
    <t>"trasa přeložky"2*7</t>
  </si>
  <si>
    <t>"trasa bypassu"2*15</t>
  </si>
  <si>
    <t>Součet</t>
  </si>
  <si>
    <t>113107322</t>
  </si>
  <si>
    <t>Odstranění podkladu z kameniva drceného tl přes 100 do 200 mm strojně pl do 50 m2</t>
  </si>
  <si>
    <t>-505599703</t>
  </si>
  <si>
    <t>"propojovací jámy"(6+4)*2</t>
  </si>
  <si>
    <t>"trasa přeložky"1*7</t>
  </si>
  <si>
    <t>"trasa bypassu"1*15</t>
  </si>
  <si>
    <t>3</t>
  </si>
  <si>
    <t>113107343</t>
  </si>
  <si>
    <t>Odstranění podkladu živičného tl přes 100 do 150 mm strojně pl do 50 m2</t>
  </si>
  <si>
    <t>-876525510</t>
  </si>
  <si>
    <t>115101201</t>
  </si>
  <si>
    <t>Čerpání vody na dopravní výšku do 10 m průměrný přítok do 500 l/min</t>
  </si>
  <si>
    <t>hod</t>
  </si>
  <si>
    <t>-600648365</t>
  </si>
  <si>
    <t>5</t>
  </si>
  <si>
    <t>115101301</t>
  </si>
  <si>
    <t>Pohotovost čerpací soupravy pro dopravní výšku do 10 m přítok do 500 l/min</t>
  </si>
  <si>
    <t>den</t>
  </si>
  <si>
    <t>114463360</t>
  </si>
  <si>
    <t>6</t>
  </si>
  <si>
    <t>119001402</t>
  </si>
  <si>
    <t>Dočasné zajištění potrubí ocelového nebo litinového DN přes 200 do 500 mm</t>
  </si>
  <si>
    <t>m</t>
  </si>
  <si>
    <t>-1413442545</t>
  </si>
  <si>
    <t>7</t>
  </si>
  <si>
    <t>119001423</t>
  </si>
  <si>
    <t>Dočasné zajištění kabelů a kabelových tratí z více než 6 volně ložených kabelů</t>
  </si>
  <si>
    <t>-892133524</t>
  </si>
  <si>
    <t>8</t>
  </si>
  <si>
    <t>119003131</t>
  </si>
  <si>
    <t>Výstražná páska pro zabezpečení výkopu zřízení</t>
  </si>
  <si>
    <t>204702845</t>
  </si>
  <si>
    <t>"propojovací jámy"(7+5+3*2)*2</t>
  </si>
  <si>
    <t>"trasa přeložky"2*7+2</t>
  </si>
  <si>
    <t>"trasa bypassu"2*15+2</t>
  </si>
  <si>
    <t>9</t>
  </si>
  <si>
    <t>119003132</t>
  </si>
  <si>
    <t>Výstražná páska pro zabezpečení výkopu odstranění</t>
  </si>
  <si>
    <t>-1353937763</t>
  </si>
  <si>
    <t>10</t>
  </si>
  <si>
    <t>119003215</t>
  </si>
  <si>
    <t>Trubková mobilní plotová zábrana výšky do 1,5 m pro zabezpečení výkopu zřízení</t>
  </si>
  <si>
    <t>-1678087863</t>
  </si>
  <si>
    <t>11</t>
  </si>
  <si>
    <t>119003216</t>
  </si>
  <si>
    <t>Trubková mobilní plotová zábrana výšky do 1,5 m pro zabezpečení výkopu odstranění</t>
  </si>
  <si>
    <t>-1397204576</t>
  </si>
  <si>
    <t>131213711</t>
  </si>
  <si>
    <t>Hloubení zapažených jam v soudržných horninách třídy těžitelnosti I skupiny 3 ručně</t>
  </si>
  <si>
    <t>m3</t>
  </si>
  <si>
    <t>-223716158</t>
  </si>
  <si>
    <t>"propojovací jámy 50% výkop ručně"(6+4)*2*1,3*0,5</t>
  </si>
  <si>
    <t>13</t>
  </si>
  <si>
    <t>131251201</t>
  </si>
  <si>
    <t>Hloubení jam zapažených v hornině třídy těžitelnosti I skupiny 3 objem do 20 m3 strojně</t>
  </si>
  <si>
    <t>568158869</t>
  </si>
  <si>
    <t>"propojovací jámy 50% výkop strojně"(6+4)*2*1,3*0,5</t>
  </si>
  <si>
    <t>14</t>
  </si>
  <si>
    <t>132254201</t>
  </si>
  <si>
    <t>Hloubení zapažených rýh š do 2000 mm v hornině třídy těžitelnosti I skupiny 3 objem do 20 m3</t>
  </si>
  <si>
    <t>414495113</t>
  </si>
  <si>
    <t>"trasa přeložky"1*7*0,8</t>
  </si>
  <si>
    <t>"trasa bypassu"1*15*0,8</t>
  </si>
  <si>
    <t>15</t>
  </si>
  <si>
    <t>151101101</t>
  </si>
  <si>
    <t>Zřízení příložného pažení a rozepření stěn rýh hl do 2 m</t>
  </si>
  <si>
    <t>544369919</t>
  </si>
  <si>
    <t>"propojovací jámy"(6+4+2)*2*1,8</t>
  </si>
  <si>
    <t>"trasa přeložky"2*7*1,3</t>
  </si>
  <si>
    <t>"trasa bypassu"2*15*1,3</t>
  </si>
  <si>
    <t>16</t>
  </si>
  <si>
    <t>151101111</t>
  </si>
  <si>
    <t>Odstranění příložného pažení a rozepření stěn rýh hl do 2 m</t>
  </si>
  <si>
    <t>1358785926</t>
  </si>
  <si>
    <t>17</t>
  </si>
  <si>
    <t>162751113</t>
  </si>
  <si>
    <t>Vodorovné přemístění přes 5 000 do 6000 m výkopku/sypaniny z horniny třídy těžitelnosti I skupiny 1 až 3</t>
  </si>
  <si>
    <t>1237292528</t>
  </si>
  <si>
    <t>"objem lože a obsypu potrubí nový NTL"17*0,8*0,55</t>
  </si>
  <si>
    <t>"objem lože a obsypu potrubí dočasný NTL"15*0,8*0,55</t>
  </si>
  <si>
    <t>18</t>
  </si>
  <si>
    <t>167151111</t>
  </si>
  <si>
    <t>Nakládání výkopku z hornin třídy těžitelnosti I skupiny 1 až 3 přes 100 m3</t>
  </si>
  <si>
    <t>1294459447</t>
  </si>
  <si>
    <t>19</t>
  </si>
  <si>
    <t>171201231</t>
  </si>
  <si>
    <t>Poplatek za uložení zeminy a kamení na recyklační skládce (skládkovné) kód odpadu 17 05 04</t>
  </si>
  <si>
    <t>t</t>
  </si>
  <si>
    <t>-870094538</t>
  </si>
  <si>
    <t>14,08*1,8 'Přepočtené koeficientem množství</t>
  </si>
  <si>
    <t>20</t>
  </si>
  <si>
    <t>174151101</t>
  </si>
  <si>
    <t>Zásyp jam, šachet rýh nebo kolem objektů sypaninou se zhutněním</t>
  </si>
  <si>
    <t>-1977402117</t>
  </si>
  <si>
    <t>"propojovací jámy"(6+4)*2*1,3</t>
  </si>
  <si>
    <t>Mezisoučet výkop celkem</t>
  </si>
  <si>
    <t>-"odečet objemu lože a obsypu potrubí nový NTL"17*0,8*0,55</t>
  </si>
  <si>
    <t>-"odečet objemu lože a obsypu potrubí dočasný NTL"15*0,8*0,55</t>
  </si>
  <si>
    <t>175151101</t>
  </si>
  <si>
    <t>Obsypání potrubí strojně sypaninou bez prohození, uloženou do 3 m</t>
  </si>
  <si>
    <t>-1288801144</t>
  </si>
  <si>
    <t>"nový NTL"17*0,8*0,45</t>
  </si>
  <si>
    <t>"dočasný NTL"15*0,8*0,45</t>
  </si>
  <si>
    <t>22</t>
  </si>
  <si>
    <t>M</t>
  </si>
  <si>
    <t>58337302</t>
  </si>
  <si>
    <t>štěrkopísek frakce 0/16</t>
  </si>
  <si>
    <t>-1159746302</t>
  </si>
  <si>
    <t>11,52*1,67 'Přepočtené koeficientem množství</t>
  </si>
  <si>
    <t>23</t>
  </si>
  <si>
    <t>181951112</t>
  </si>
  <si>
    <t>Úprava pláně v hornině třídy těžitelnosti I skupiny 1 až 3 se zhutněním strojně</t>
  </si>
  <si>
    <t>875760910</t>
  </si>
  <si>
    <t>Vodorovné konstrukce</t>
  </si>
  <si>
    <t>24</t>
  </si>
  <si>
    <t>451573111</t>
  </si>
  <si>
    <t>Lože pod potrubí otevřený výkop ze štěrkopísku</t>
  </si>
  <si>
    <t>-1372993442</t>
  </si>
  <si>
    <t>"nový NTL"17*0,8*0,1</t>
  </si>
  <si>
    <t>"dočasný NTL"15*0,8*0,1</t>
  </si>
  <si>
    <t>Komunikace pozemní</t>
  </si>
  <si>
    <t>25</t>
  </si>
  <si>
    <t>564861011</t>
  </si>
  <si>
    <t>Podklad ze štěrkodrtě ŠD plochy do 100 m2 tl 200 mm</t>
  </si>
  <si>
    <t>2015654572</t>
  </si>
  <si>
    <t>26</t>
  </si>
  <si>
    <t>565175103</t>
  </si>
  <si>
    <t>Asfaltový beton vrstva podkladní ACP 16 (obalované kamenivo OKS) tl 120 mm š do 1,5 m</t>
  </si>
  <si>
    <t>1359807670</t>
  </si>
  <si>
    <t>27</t>
  </si>
  <si>
    <t>565175113</t>
  </si>
  <si>
    <t>Asfaltový beton vrstva podkladní ACP 16 (obalované kamenivo OKS) tl 120 mm š do 3 m</t>
  </si>
  <si>
    <t>1085594258</t>
  </si>
  <si>
    <t>28</t>
  </si>
  <si>
    <t>573231106</t>
  </si>
  <si>
    <t>Postřik živičný spojovací ze silniční emulze v množství 0,30 kg/m2</t>
  </si>
  <si>
    <t>-769997403</t>
  </si>
  <si>
    <t>80*2 'Přepočtené koeficientem množství</t>
  </si>
  <si>
    <t>29</t>
  </si>
  <si>
    <t>577134131</t>
  </si>
  <si>
    <t>Asfaltový beton vrstva obrusná ACO 11 (ABS) tl 40 mm š do 3 m z modifikovaného asfaltu</t>
  </si>
  <si>
    <t>-108707053</t>
  </si>
  <si>
    <t>30</t>
  </si>
  <si>
    <t>577166131</t>
  </si>
  <si>
    <t>Asfaltový beton vrstva ložní ACL 22 (ABVH) tl 70 mm š do 3 m z modifikovaného asfaltu</t>
  </si>
  <si>
    <t>-1554333098</t>
  </si>
  <si>
    <t>Ostatní konstrukce a práce, bourání</t>
  </si>
  <si>
    <t>31</t>
  </si>
  <si>
    <t>919732211</t>
  </si>
  <si>
    <t>Styčná spára napojení nového živičného povrchu na stávající za tepla š 15 mm hl 25 mm s prořezáním</t>
  </si>
  <si>
    <t>1267525038</t>
  </si>
  <si>
    <t>"trasa přeložky"2+7*2</t>
  </si>
  <si>
    <t>"trasa bypassu"2+15*2</t>
  </si>
  <si>
    <t>32</t>
  </si>
  <si>
    <t>919735112</t>
  </si>
  <si>
    <t>Řezání stávajícího živičného krytu hl přes 50 do 100 mm</t>
  </si>
  <si>
    <t>-160123516</t>
  </si>
  <si>
    <t>33</t>
  </si>
  <si>
    <t>953941721</t>
  </si>
  <si>
    <t>Osazování objímek nebo držáků ve zdivu betonovém</t>
  </si>
  <si>
    <t>kus</t>
  </si>
  <si>
    <t>-872953173</t>
  </si>
  <si>
    <t>"nový NTL"7</t>
  </si>
  <si>
    <t>"dočasný NTL"5</t>
  </si>
  <si>
    <t>34</t>
  </si>
  <si>
    <t>28615661</t>
  </si>
  <si>
    <t>objímka instalační pevná dvoušroubová HTPO DN 160</t>
  </si>
  <si>
    <t>-1690052031</t>
  </si>
  <si>
    <t>35</t>
  </si>
  <si>
    <t>976082141</t>
  </si>
  <si>
    <t>Vybourání objímek, držáků nebo věšáků ze zdiva betonového</t>
  </si>
  <si>
    <t>-1257164650</t>
  </si>
  <si>
    <t>997</t>
  </si>
  <si>
    <t>Přesun sutě</t>
  </si>
  <si>
    <t>36</t>
  </si>
  <si>
    <t>997221551</t>
  </si>
  <si>
    <t>Vodorovná doprava suti ze sypkých materiálů do 1 km</t>
  </si>
  <si>
    <t>-1278373191</t>
  </si>
  <si>
    <t>37</t>
  </si>
  <si>
    <t>997221559</t>
  </si>
  <si>
    <t>Příplatek ZKD 1 km u vodorovné dopravy suti ze sypkých materiálů</t>
  </si>
  <si>
    <t>-62758991</t>
  </si>
  <si>
    <t>43,057*5 'Přepočtené koeficientem množství</t>
  </si>
  <si>
    <t>38</t>
  </si>
  <si>
    <t>997221571</t>
  </si>
  <si>
    <t>Vodorovná doprava vybouraných hmot do 1 km</t>
  </si>
  <si>
    <t>185097740</t>
  </si>
  <si>
    <t>"stávajícíc NTL"30*0,0131</t>
  </si>
  <si>
    <t>39</t>
  </si>
  <si>
    <t>997221579</t>
  </si>
  <si>
    <t>Příplatek ZKD 1 km u vodorovné dopravy vybouraných hmot</t>
  </si>
  <si>
    <t>1312158276</t>
  </si>
  <si>
    <t>0,393*5 'Přepočtené koeficientem množství</t>
  </si>
  <si>
    <t>40</t>
  </si>
  <si>
    <t>997221611</t>
  </si>
  <si>
    <t>Nakládání suti na dopravní prostředky pro vodorovnou dopravu</t>
  </si>
  <si>
    <t>1222084285</t>
  </si>
  <si>
    <t>41</t>
  </si>
  <si>
    <t>997221612</t>
  </si>
  <si>
    <t>Nakládání vybouraných hmot na dopravní prostředky pro vodorovnou dopravu</t>
  </si>
  <si>
    <t>-450144954</t>
  </si>
  <si>
    <t>42</t>
  </si>
  <si>
    <t>997221873</t>
  </si>
  <si>
    <t>Poplatek za uložení na recyklační skládce (skládkovné) stavebního odpadu zeminy a kamení zatříděného do Katalogu odpadů pod kódem 17 05 04</t>
  </si>
  <si>
    <t>-1011139309</t>
  </si>
  <si>
    <t>"propojovací jámy"(6+4)*2*0,29</t>
  </si>
  <si>
    <t>"trasa přeložky"1*7*0,29</t>
  </si>
  <si>
    <t>"trasa bypassu"1*15*0,29</t>
  </si>
  <si>
    <t>43</t>
  </si>
  <si>
    <t>997221875</t>
  </si>
  <si>
    <t>Poplatek za uložení na recyklační skládce (skládkovné) stavebního odpadu asfaltového bez obsahu dehtu zatříděného do Katalogu odpadů pod kódem 17 03 02</t>
  </si>
  <si>
    <t>1393343332</t>
  </si>
  <si>
    <t>"propojovací jámy"(6+4)*2*0,316</t>
  </si>
  <si>
    <t>"trasa přeložky"1*7*0,316</t>
  </si>
  <si>
    <t>"trasa bypassu"1*15*0,316</t>
  </si>
  <si>
    <t>"propojovací jámy"(7+5)*3*0,22</t>
  </si>
  <si>
    <t>"trasa přeložky"2*7*0,22</t>
  </si>
  <si>
    <t>"trasa bypassu"2*15*0,22</t>
  </si>
  <si>
    <t>44</t>
  </si>
  <si>
    <t>997013813</t>
  </si>
  <si>
    <t>Poplatek za uložení na skládce (skládkovné) stavebního odpadu z plastických hmot kód odpadu 17 02 03</t>
  </si>
  <si>
    <t>131598765</t>
  </si>
  <si>
    <t>PSV</t>
  </si>
  <si>
    <t>Práce a dodávky PSV</t>
  </si>
  <si>
    <t>789</t>
  </si>
  <si>
    <t>Povrchové úpravy ocelových konstrukcí a technologických zařízení</t>
  </si>
  <si>
    <t>45</t>
  </si>
  <si>
    <t>789233112</t>
  </si>
  <si>
    <t>Provedení otryskání potrubí do DN 250 stupeň zarezavění A stupeň přípravy Sa 2 1/2</t>
  </si>
  <si>
    <t>1344699013</t>
  </si>
  <si>
    <t>"nový NTL"4</t>
  </si>
  <si>
    <t>"dočasný NTL"2</t>
  </si>
  <si>
    <t>46</t>
  </si>
  <si>
    <t>42118101</t>
  </si>
  <si>
    <t>materiál tryskací (ostrohranný tvrdý písek)</t>
  </si>
  <si>
    <t>-287802333</t>
  </si>
  <si>
    <t>6*0,019 'Přepočtené koeficientem množství</t>
  </si>
  <si>
    <t>Práce a dodávky M</t>
  </si>
  <si>
    <t>23-M</t>
  </si>
  <si>
    <t>Montáže potrubí</t>
  </si>
  <si>
    <t>47</t>
  </si>
  <si>
    <t>230030001</t>
  </si>
  <si>
    <t>Montáž trubní díly přírubové hmotnost do 5 kg</t>
  </si>
  <si>
    <t>64</t>
  </si>
  <si>
    <t>-1925308299</t>
  </si>
  <si>
    <t>48</t>
  </si>
  <si>
    <t>42273525</t>
  </si>
  <si>
    <t>kompenzátor ucpávkový přírubový M10 010 616 DN 150 střední dl 210mm</t>
  </si>
  <si>
    <t>256</t>
  </si>
  <si>
    <t>1056545971</t>
  </si>
  <si>
    <t>49</t>
  </si>
  <si>
    <t>230032032</t>
  </si>
  <si>
    <t>Montáž přírubových spojů do PN 16 DN 150</t>
  </si>
  <si>
    <t>-1562491357</t>
  </si>
  <si>
    <t>50</t>
  </si>
  <si>
    <t>27241017</t>
  </si>
  <si>
    <t>deska těsnící vláknitopryžová tl 3mm</t>
  </si>
  <si>
    <t>128</t>
  </si>
  <si>
    <t>1072171231</t>
  </si>
  <si>
    <t>2*0,09306</t>
  </si>
  <si>
    <t>51</t>
  </si>
  <si>
    <t>30925108</t>
  </si>
  <si>
    <t>šroub metrický DIN 931 5.8 BZ M12x60mm</t>
  </si>
  <si>
    <t>100 kus</t>
  </si>
  <si>
    <t>-2134880352</t>
  </si>
  <si>
    <t>2*0,16</t>
  </si>
  <si>
    <t>52</t>
  </si>
  <si>
    <t>31111006</t>
  </si>
  <si>
    <t>matice přesná šestihranná Pz DIN 934-8 M12</t>
  </si>
  <si>
    <t>912341268</t>
  </si>
  <si>
    <t>53</t>
  </si>
  <si>
    <t>31120006</t>
  </si>
  <si>
    <t>podložka DIN 125-A ZB D 12mm</t>
  </si>
  <si>
    <t>-791123792</t>
  </si>
  <si>
    <t>54</t>
  </si>
  <si>
    <t>230082087</t>
  </si>
  <si>
    <t>Demontáž potrubí do šrotu přes 10 do 50 kg D 159 mm tl 4,5 mm</t>
  </si>
  <si>
    <t>-1118701167</t>
  </si>
  <si>
    <t>"dočasný NTL"33/1,5</t>
  </si>
  <si>
    <t>55</t>
  </si>
  <si>
    <t>230086143</t>
  </si>
  <si>
    <t>Demontáž plastového potrubí dn přes 110 do 225 mm</t>
  </si>
  <si>
    <t>-689653682</t>
  </si>
  <si>
    <t>"stávajícíc NTL"30</t>
  </si>
  <si>
    <t>56</t>
  </si>
  <si>
    <t>230120049</t>
  </si>
  <si>
    <t>Čištění potrubí profukováním nebo proplachováním DN 200</t>
  </si>
  <si>
    <t>-126326352</t>
  </si>
  <si>
    <t>57</t>
  </si>
  <si>
    <t>230170004</t>
  </si>
  <si>
    <t>Tlakové zkoušky těsnosti potrubí - příprava DN přes 125 do 200</t>
  </si>
  <si>
    <t>sada</t>
  </si>
  <si>
    <t>-650055777</t>
  </si>
  <si>
    <t>"nový NTL"1</t>
  </si>
  <si>
    <t>"dočasný NTL"1</t>
  </si>
  <si>
    <t>58</t>
  </si>
  <si>
    <t>230170014</t>
  </si>
  <si>
    <t>Tlakové zkoušky těsnosti potrubí - zkouška DN přes 125 do 200</t>
  </si>
  <si>
    <t>294983182</t>
  </si>
  <si>
    <t>"nový NTL"32</t>
  </si>
  <si>
    <t>"dočasný NTL"33</t>
  </si>
  <si>
    <t>59</t>
  </si>
  <si>
    <t>230200222</t>
  </si>
  <si>
    <t>Jednostranné přerušení průtoku plynu 2 balony vloženými ručně v plastovém potrubí do dn 225 mm</t>
  </si>
  <si>
    <t>-810794713</t>
  </si>
  <si>
    <t>60</t>
  </si>
  <si>
    <t>193149527</t>
  </si>
  <si>
    <t>PE elektrotvarovka balonovací SDR11 d225</t>
  </si>
  <si>
    <t>-2119462384</t>
  </si>
  <si>
    <t>61</t>
  </si>
  <si>
    <t>230200242</t>
  </si>
  <si>
    <t>Opětovné jednostranné přerušení průtoku plynu 2 balony vloženými ručně v plastovém potrubí do dn 225 mm</t>
  </si>
  <si>
    <t>130349883</t>
  </si>
  <si>
    <t>62</t>
  </si>
  <si>
    <t>230201024</t>
  </si>
  <si>
    <t>Montáž potrubí z oceli D přes 133 do 168,1 mm tloušťky stěny 4,5 mm</t>
  </si>
  <si>
    <t>316559894</t>
  </si>
  <si>
    <t>63</t>
  </si>
  <si>
    <t>14011100</t>
  </si>
  <si>
    <t>trubka ocelová bezešvá hladká jakost 11 353 168x4,5mm</t>
  </si>
  <si>
    <t>-362125437</t>
  </si>
  <si>
    <t>"nový NTL"32-7</t>
  </si>
  <si>
    <t>"dočasný NTL"33-15</t>
  </si>
  <si>
    <t>140111R1</t>
  </si>
  <si>
    <t>trubka ocelová bezešvá hladká PE izolacejakost 11 353 168x4,5mm</t>
  </si>
  <si>
    <t>464954251</t>
  </si>
  <si>
    <t>"dočasný NTL"15</t>
  </si>
  <si>
    <t>65</t>
  </si>
  <si>
    <t>230201124</t>
  </si>
  <si>
    <t>Montáž trubních dílů přivařovacích D přes 133 do 168,1 mm tl stěny 4,5 mm</t>
  </si>
  <si>
    <t>660023882</t>
  </si>
  <si>
    <t>"nový NTL"2+2+2</t>
  </si>
  <si>
    <t>"dočasný NTL"2+2</t>
  </si>
  <si>
    <t>66</t>
  </si>
  <si>
    <t>31946418</t>
  </si>
  <si>
    <t>příruba přivařovací s krkem 11 416 pro PN16 DN 150</t>
  </si>
  <si>
    <t>53654346</t>
  </si>
  <si>
    <t>67</t>
  </si>
  <si>
    <t>31630560</t>
  </si>
  <si>
    <t>oblouk trubkový typ 3D tvar 90° - K3 D 159,0mm tl 4,5mm</t>
  </si>
  <si>
    <t>2033835008</t>
  </si>
  <si>
    <t>"nový NTL"2</t>
  </si>
  <si>
    <t>68</t>
  </si>
  <si>
    <t>316100217</t>
  </si>
  <si>
    <t>přechodka zemní standard d160/DN150</t>
  </si>
  <si>
    <t>750981581</t>
  </si>
  <si>
    <t>69</t>
  </si>
  <si>
    <t>230205426</t>
  </si>
  <si>
    <t>Montáž trubního dílu PE svařovaného na tupo nebo elektrospojkou dn 225 mm en 12,8 mm</t>
  </si>
  <si>
    <t>-1829618138</t>
  </si>
  <si>
    <t>"nový NTL"6</t>
  </si>
  <si>
    <t>"dočasný NTL"6</t>
  </si>
  <si>
    <t>70</t>
  </si>
  <si>
    <t>28614942</t>
  </si>
  <si>
    <t>elektrokoleno 90° PE 100 PN16 D 225mm</t>
  </si>
  <si>
    <t>-999719976</t>
  </si>
  <si>
    <t>71</t>
  </si>
  <si>
    <t>28614954</t>
  </si>
  <si>
    <t>elektrokoleno 45° PE 100 PN16 D 225mm</t>
  </si>
  <si>
    <t>799974916</t>
  </si>
  <si>
    <t>72</t>
  </si>
  <si>
    <t>28614983</t>
  </si>
  <si>
    <t>elektroredukce PE 100 PN16 D 225-160mm</t>
  </si>
  <si>
    <t>-2100508664</t>
  </si>
  <si>
    <t>73</t>
  </si>
  <si>
    <t>28615981</t>
  </si>
  <si>
    <t>elektrospojka SDR11 PE 100 PN16 D 225mm</t>
  </si>
  <si>
    <t>467832110</t>
  </si>
  <si>
    <t>74</t>
  </si>
  <si>
    <t>230208514</t>
  </si>
  <si>
    <t>Odplynění a inertizace ocelového potrubí DN přes 100 do 200 mm</t>
  </si>
  <si>
    <t>1698082628</t>
  </si>
  <si>
    <t>75</t>
  </si>
  <si>
    <t>230210014</t>
  </si>
  <si>
    <t>Oprava opláštění ruční ovinem páskou za studena 4vrstvy</t>
  </si>
  <si>
    <t>639835741</t>
  </si>
  <si>
    <t>76</t>
  </si>
  <si>
    <t>283553R1</t>
  </si>
  <si>
    <t xml:space="preserve">páska izolační k ochraně ohybů 15cm x 15m </t>
  </si>
  <si>
    <t>-1554124478</t>
  </si>
  <si>
    <t>P</t>
  </si>
  <si>
    <t>Poznámka k položce:_x000D_
FKEXCLAD II-C30</t>
  </si>
  <si>
    <t>"nový NTL"2,5</t>
  </si>
  <si>
    <t>2,5*1,05 'Přepočtené koeficientem množství</t>
  </si>
  <si>
    <t>77</t>
  </si>
  <si>
    <t>283553R2</t>
  </si>
  <si>
    <t>rukáv smršťovací k ochraně svarů DN150-500</t>
  </si>
  <si>
    <t>-1949000540</t>
  </si>
  <si>
    <t>Poznámka k položce:_x000D_
TPSM C30</t>
  </si>
  <si>
    <t>"nový NTL"8</t>
  </si>
  <si>
    <t>"dočasný NTL"8</t>
  </si>
  <si>
    <t>78</t>
  </si>
  <si>
    <t>283553R6</t>
  </si>
  <si>
    <t>SERVIWRAP  páska izolační            R30 A  150mm/15m</t>
  </si>
  <si>
    <t>-1768591291</t>
  </si>
  <si>
    <t>6*1,05 'Přepočtené koeficientem množství</t>
  </si>
  <si>
    <t>79</t>
  </si>
  <si>
    <t>230220011</t>
  </si>
  <si>
    <t>Montáž orientačního sloupku ON 13 2970</t>
  </si>
  <si>
    <t>1847072706</t>
  </si>
  <si>
    <t>80</t>
  </si>
  <si>
    <t>4224220R1</t>
  </si>
  <si>
    <t>orientační sloupek s patkou</t>
  </si>
  <si>
    <t>-1177867337</t>
  </si>
  <si>
    <t>81</t>
  </si>
  <si>
    <t>230230020</t>
  </si>
  <si>
    <t>Hlavní tlaková zkouška vzduchem 0,6 MPa DN 150</t>
  </si>
  <si>
    <t>379862128</t>
  </si>
  <si>
    <t>82</t>
  </si>
  <si>
    <t>230230076</t>
  </si>
  <si>
    <t>Čištění potrubí PN 38 6416 DN 200</t>
  </si>
  <si>
    <t>2064216426</t>
  </si>
  <si>
    <t>46-M</t>
  </si>
  <si>
    <t>Zemní práce při extr.mont.pracích</t>
  </si>
  <si>
    <t>83</t>
  </si>
  <si>
    <t>460671114</t>
  </si>
  <si>
    <t>Výstražná fólie pro krytí kabelů šířky přes 35 do 40 cm</t>
  </si>
  <si>
    <t>-310133453</t>
  </si>
  <si>
    <t>HZS</t>
  </si>
  <si>
    <t>Hodinové zúčtovací sazby</t>
  </si>
  <si>
    <t>84</t>
  </si>
  <si>
    <t>HZS3112</t>
  </si>
  <si>
    <t>Hodinová zúčtovací sazba montér potrubí odborný</t>
  </si>
  <si>
    <t>512</t>
  </si>
  <si>
    <t>-2089013055</t>
  </si>
  <si>
    <t>"požární dozor propoje plynovodu"8*4</t>
  </si>
  <si>
    <t>"pomocné práce pro bypass"8*4</t>
  </si>
  <si>
    <t>85</t>
  </si>
  <si>
    <t>HZS4212</t>
  </si>
  <si>
    <t>Hodinová zúčtovací sazba revizní technik specialista</t>
  </si>
  <si>
    <t>-784180516</t>
  </si>
  <si>
    <t>86</t>
  </si>
  <si>
    <t>HZS4232</t>
  </si>
  <si>
    <t>Hodinová zúčtovací sazba technik odborný</t>
  </si>
  <si>
    <t>-1119711371</t>
  </si>
  <si>
    <t>"technologický postup propoje odpoje plynovodu"24</t>
  </si>
  <si>
    <t>"technický dozor propoje odpoje plynovodu"8*4</t>
  </si>
  <si>
    <t>"kompletační a koordinační činnost"24</t>
  </si>
  <si>
    <t>VRN</t>
  </si>
  <si>
    <t>Vedlejší rozpočtové náklady</t>
  </si>
  <si>
    <t>VRN1</t>
  </si>
  <si>
    <t>Průzkumné, geodetické a projektové práce</t>
  </si>
  <si>
    <t>87</t>
  </si>
  <si>
    <t>012164000</t>
  </si>
  <si>
    <t>Vytyčení a zaměření inženýrských sítí</t>
  </si>
  <si>
    <t>kpl</t>
  </si>
  <si>
    <t>1024</t>
  </si>
  <si>
    <t>659561024</t>
  </si>
  <si>
    <t>88</t>
  </si>
  <si>
    <t>012344000</t>
  </si>
  <si>
    <t>Vytyčovací práce</t>
  </si>
  <si>
    <t>1045176557</t>
  </si>
  <si>
    <t>89</t>
  </si>
  <si>
    <t>012414000</t>
  </si>
  <si>
    <t>Geometrický plán</t>
  </si>
  <si>
    <t>-214805912</t>
  </si>
  <si>
    <t>90</t>
  </si>
  <si>
    <t>012444000</t>
  </si>
  <si>
    <t>Geodetické měření skutečného provedení stavby</t>
  </si>
  <si>
    <t>101190108</t>
  </si>
  <si>
    <t>VRN3</t>
  </si>
  <si>
    <t>Zařízení staveniště</t>
  </si>
  <si>
    <t>91</t>
  </si>
  <si>
    <t>030001000</t>
  </si>
  <si>
    <t>2108835233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</si>
</sst>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35" t="s">
        <v>5</v>
      </c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s="1" customFormat="1" ht="12" customHeight="1">
      <c r="B5" s="20"/>
      <c r="D5" s="24" t="s">
        <v>13</v>
      </c>
      <c r="K5" s="200" t="s">
        <v>14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R5" s="20"/>
      <c r="BE5" s="197" t="s">
        <v>15</v>
      </c>
      <c r="BS5" s="17" t="s">
        <v>6</v>
      </c>
    </row>
    <row r="6" spans="1:74" s="1" customFormat="1" ht="36.950000000000003" customHeight="1">
      <c r="B6" s="20"/>
      <c r="D6" s="26" t="s">
        <v>16</v>
      </c>
      <c r="K6" s="202" t="s">
        <v>17</v>
      </c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R6" s="20"/>
      <c r="BE6" s="198"/>
      <c r="BS6" s="17" t="s">
        <v>6</v>
      </c>
    </row>
    <row r="7" spans="1:74" s="1" customFormat="1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198"/>
      <c r="BS7" s="17" t="s">
        <v>6</v>
      </c>
    </row>
    <row r="8" spans="1:74" s="1" customFormat="1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198"/>
      <c r="BS8" s="17" t="s">
        <v>6</v>
      </c>
    </row>
    <row r="9" spans="1:74" s="1" customFormat="1" ht="14.45" customHeight="1">
      <c r="B9" s="20"/>
      <c r="AR9" s="20"/>
      <c r="BE9" s="198"/>
      <c r="BS9" s="17" t="s">
        <v>6</v>
      </c>
    </row>
    <row r="10" spans="1:74" s="1" customFormat="1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198"/>
      <c r="BS10" s="17" t="s">
        <v>6</v>
      </c>
    </row>
    <row r="11" spans="1:74" s="1" customFormat="1" ht="18.399999999999999" customHeight="1">
      <c r="B11" s="20"/>
      <c r="E11" s="25" t="s">
        <v>26</v>
      </c>
      <c r="AK11" s="27" t="s">
        <v>27</v>
      </c>
      <c r="AN11" s="25" t="s">
        <v>1</v>
      </c>
      <c r="AR11" s="20"/>
      <c r="BE11" s="198"/>
      <c r="BS11" s="17" t="s">
        <v>6</v>
      </c>
    </row>
    <row r="12" spans="1:74" s="1" customFormat="1" ht="6.95" customHeight="1">
      <c r="B12" s="20"/>
      <c r="AR12" s="20"/>
      <c r="BE12" s="198"/>
      <c r="BS12" s="17" t="s">
        <v>6</v>
      </c>
    </row>
    <row r="13" spans="1:74" s="1" customFormat="1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198"/>
      <c r="BS13" s="17" t="s">
        <v>6</v>
      </c>
    </row>
    <row r="14" spans="1:74" ht="12.75">
      <c r="B14" s="20"/>
      <c r="E14" s="203" t="s">
        <v>29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7" t="s">
        <v>27</v>
      </c>
      <c r="AN14" s="29" t="s">
        <v>29</v>
      </c>
      <c r="AR14" s="20"/>
      <c r="BE14" s="198"/>
      <c r="BS14" s="17" t="s">
        <v>6</v>
      </c>
    </row>
    <row r="15" spans="1:74" s="1" customFormat="1" ht="6.95" customHeight="1">
      <c r="B15" s="20"/>
      <c r="AR15" s="20"/>
      <c r="BE15" s="198"/>
      <c r="BS15" s="17" t="s">
        <v>3</v>
      </c>
    </row>
    <row r="16" spans="1:74" s="1" customFormat="1" ht="12" customHeight="1">
      <c r="B16" s="20"/>
      <c r="D16" s="27" t="s">
        <v>30</v>
      </c>
      <c r="AK16" s="27" t="s">
        <v>25</v>
      </c>
      <c r="AN16" s="25" t="s">
        <v>1</v>
      </c>
      <c r="AR16" s="20"/>
      <c r="BE16" s="198"/>
      <c r="BS16" s="17" t="s">
        <v>3</v>
      </c>
    </row>
    <row r="17" spans="1:71" s="1" customFormat="1" ht="18.399999999999999" customHeight="1">
      <c r="B17" s="20"/>
      <c r="E17" s="25" t="s">
        <v>31</v>
      </c>
      <c r="AK17" s="27" t="s">
        <v>27</v>
      </c>
      <c r="AN17" s="25" t="s">
        <v>1</v>
      </c>
      <c r="AR17" s="20"/>
      <c r="BE17" s="198"/>
      <c r="BS17" s="17" t="s">
        <v>32</v>
      </c>
    </row>
    <row r="18" spans="1:71" s="1" customFormat="1" ht="6.95" customHeight="1">
      <c r="B18" s="20"/>
      <c r="AR18" s="20"/>
      <c r="BE18" s="198"/>
      <c r="BS18" s="17" t="s">
        <v>6</v>
      </c>
    </row>
    <row r="19" spans="1:71" s="1" customFormat="1" ht="12" customHeight="1">
      <c r="B19" s="20"/>
      <c r="D19" s="27" t="s">
        <v>33</v>
      </c>
      <c r="AK19" s="27" t="s">
        <v>25</v>
      </c>
      <c r="AN19" s="25" t="s">
        <v>34</v>
      </c>
      <c r="AR19" s="20"/>
      <c r="BE19" s="198"/>
      <c r="BS19" s="17" t="s">
        <v>6</v>
      </c>
    </row>
    <row r="20" spans="1:71" s="1" customFormat="1" ht="18.399999999999999" customHeight="1">
      <c r="B20" s="20"/>
      <c r="E20" s="25" t="s">
        <v>35</v>
      </c>
      <c r="AK20" s="27" t="s">
        <v>27</v>
      </c>
      <c r="AN20" s="25" t="s">
        <v>1</v>
      </c>
      <c r="AR20" s="20"/>
      <c r="BE20" s="198"/>
      <c r="BS20" s="17" t="s">
        <v>32</v>
      </c>
    </row>
    <row r="21" spans="1:71" s="1" customFormat="1" ht="6.95" customHeight="1">
      <c r="B21" s="20"/>
      <c r="AR21" s="20"/>
      <c r="BE21" s="198"/>
    </row>
    <row r="22" spans="1:71" s="1" customFormat="1" ht="12" customHeight="1">
      <c r="B22" s="20"/>
      <c r="D22" s="27" t="s">
        <v>36</v>
      </c>
      <c r="AR22" s="20"/>
      <c r="BE22" s="198"/>
    </row>
    <row r="23" spans="1:71" s="1" customFormat="1" ht="16.5" customHeight="1">
      <c r="B23" s="20"/>
      <c r="E23" s="205" t="s">
        <v>1</v>
      </c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R23" s="20"/>
      <c r="BE23" s="198"/>
    </row>
    <row r="24" spans="1:71" s="1" customFormat="1" ht="6.95" customHeight="1">
      <c r="B24" s="20"/>
      <c r="AR24" s="20"/>
      <c r="BE24" s="198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198"/>
    </row>
    <row r="26" spans="1:71" s="2" customFormat="1" ht="25.9" customHeight="1">
      <c r="A26" s="32"/>
      <c r="B26" s="33"/>
      <c r="C26" s="32"/>
      <c r="D26" s="34" t="s">
        <v>37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06">
        <f>ROUND(AG94,2)</f>
        <v>0</v>
      </c>
      <c r="AL26" s="207"/>
      <c r="AM26" s="207"/>
      <c r="AN26" s="207"/>
      <c r="AO26" s="207"/>
      <c r="AP26" s="32"/>
      <c r="AQ26" s="32"/>
      <c r="AR26" s="33"/>
      <c r="BE26" s="198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198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08" t="s">
        <v>38</v>
      </c>
      <c r="M28" s="208"/>
      <c r="N28" s="208"/>
      <c r="O28" s="208"/>
      <c r="P28" s="208"/>
      <c r="Q28" s="32"/>
      <c r="R28" s="32"/>
      <c r="S28" s="32"/>
      <c r="T28" s="32"/>
      <c r="U28" s="32"/>
      <c r="V28" s="32"/>
      <c r="W28" s="208" t="s">
        <v>39</v>
      </c>
      <c r="X28" s="208"/>
      <c r="Y28" s="208"/>
      <c r="Z28" s="208"/>
      <c r="AA28" s="208"/>
      <c r="AB28" s="208"/>
      <c r="AC28" s="208"/>
      <c r="AD28" s="208"/>
      <c r="AE28" s="208"/>
      <c r="AF28" s="32"/>
      <c r="AG28" s="32"/>
      <c r="AH28" s="32"/>
      <c r="AI28" s="32"/>
      <c r="AJ28" s="32"/>
      <c r="AK28" s="208" t="s">
        <v>40</v>
      </c>
      <c r="AL28" s="208"/>
      <c r="AM28" s="208"/>
      <c r="AN28" s="208"/>
      <c r="AO28" s="208"/>
      <c r="AP28" s="32"/>
      <c r="AQ28" s="32"/>
      <c r="AR28" s="33"/>
      <c r="BE28" s="198"/>
    </row>
    <row r="29" spans="1:71" s="3" customFormat="1" ht="14.45" customHeight="1">
      <c r="B29" s="37"/>
      <c r="D29" s="27" t="s">
        <v>41</v>
      </c>
      <c r="F29" s="27" t="s">
        <v>42</v>
      </c>
      <c r="L29" s="211">
        <v>0.21</v>
      </c>
      <c r="M29" s="210"/>
      <c r="N29" s="210"/>
      <c r="O29" s="210"/>
      <c r="P29" s="210"/>
      <c r="W29" s="209">
        <f>ROUND(AZ94, 2)</f>
        <v>0</v>
      </c>
      <c r="X29" s="210"/>
      <c r="Y29" s="210"/>
      <c r="Z29" s="210"/>
      <c r="AA29" s="210"/>
      <c r="AB29" s="210"/>
      <c r="AC29" s="210"/>
      <c r="AD29" s="210"/>
      <c r="AE29" s="210"/>
      <c r="AK29" s="209">
        <f>ROUND(AV94, 2)</f>
        <v>0</v>
      </c>
      <c r="AL29" s="210"/>
      <c r="AM29" s="210"/>
      <c r="AN29" s="210"/>
      <c r="AO29" s="210"/>
      <c r="AR29" s="37"/>
      <c r="BE29" s="199"/>
    </row>
    <row r="30" spans="1:71" s="3" customFormat="1" ht="14.45" customHeight="1">
      <c r="B30" s="37"/>
      <c r="F30" s="27" t="s">
        <v>43</v>
      </c>
      <c r="L30" s="211">
        <v>0.12</v>
      </c>
      <c r="M30" s="210"/>
      <c r="N30" s="210"/>
      <c r="O30" s="210"/>
      <c r="P30" s="210"/>
      <c r="W30" s="209">
        <f>ROUND(BA94, 2)</f>
        <v>0</v>
      </c>
      <c r="X30" s="210"/>
      <c r="Y30" s="210"/>
      <c r="Z30" s="210"/>
      <c r="AA30" s="210"/>
      <c r="AB30" s="210"/>
      <c r="AC30" s="210"/>
      <c r="AD30" s="210"/>
      <c r="AE30" s="210"/>
      <c r="AK30" s="209">
        <f>ROUND(AW94, 2)</f>
        <v>0</v>
      </c>
      <c r="AL30" s="210"/>
      <c r="AM30" s="210"/>
      <c r="AN30" s="210"/>
      <c r="AO30" s="210"/>
      <c r="AR30" s="37"/>
      <c r="BE30" s="199"/>
    </row>
    <row r="31" spans="1:71" s="3" customFormat="1" ht="14.45" hidden="1" customHeight="1">
      <c r="B31" s="37"/>
      <c r="F31" s="27" t="s">
        <v>44</v>
      </c>
      <c r="L31" s="211">
        <v>0.21</v>
      </c>
      <c r="M31" s="210"/>
      <c r="N31" s="210"/>
      <c r="O31" s="210"/>
      <c r="P31" s="210"/>
      <c r="W31" s="209">
        <f>ROUND(BB94, 2)</f>
        <v>0</v>
      </c>
      <c r="X31" s="210"/>
      <c r="Y31" s="210"/>
      <c r="Z31" s="210"/>
      <c r="AA31" s="210"/>
      <c r="AB31" s="210"/>
      <c r="AC31" s="210"/>
      <c r="AD31" s="210"/>
      <c r="AE31" s="210"/>
      <c r="AK31" s="209">
        <v>0</v>
      </c>
      <c r="AL31" s="210"/>
      <c r="AM31" s="210"/>
      <c r="AN31" s="210"/>
      <c r="AO31" s="210"/>
      <c r="AR31" s="37"/>
      <c r="BE31" s="199"/>
    </row>
    <row r="32" spans="1:71" s="3" customFormat="1" ht="14.45" hidden="1" customHeight="1">
      <c r="B32" s="37"/>
      <c r="F32" s="27" t="s">
        <v>45</v>
      </c>
      <c r="L32" s="211">
        <v>0.12</v>
      </c>
      <c r="M32" s="210"/>
      <c r="N32" s="210"/>
      <c r="O32" s="210"/>
      <c r="P32" s="210"/>
      <c r="W32" s="209">
        <f>ROUND(BC94, 2)</f>
        <v>0</v>
      </c>
      <c r="X32" s="210"/>
      <c r="Y32" s="210"/>
      <c r="Z32" s="210"/>
      <c r="AA32" s="210"/>
      <c r="AB32" s="210"/>
      <c r="AC32" s="210"/>
      <c r="AD32" s="210"/>
      <c r="AE32" s="210"/>
      <c r="AK32" s="209">
        <v>0</v>
      </c>
      <c r="AL32" s="210"/>
      <c r="AM32" s="210"/>
      <c r="AN32" s="210"/>
      <c r="AO32" s="210"/>
      <c r="AR32" s="37"/>
      <c r="BE32" s="199"/>
    </row>
    <row r="33" spans="1:57" s="3" customFormat="1" ht="14.45" hidden="1" customHeight="1">
      <c r="B33" s="37"/>
      <c r="F33" s="27" t="s">
        <v>46</v>
      </c>
      <c r="L33" s="211">
        <v>0</v>
      </c>
      <c r="M33" s="210"/>
      <c r="N33" s="210"/>
      <c r="O33" s="210"/>
      <c r="P33" s="210"/>
      <c r="W33" s="209">
        <f>ROUND(BD94, 2)</f>
        <v>0</v>
      </c>
      <c r="X33" s="210"/>
      <c r="Y33" s="210"/>
      <c r="Z33" s="210"/>
      <c r="AA33" s="210"/>
      <c r="AB33" s="210"/>
      <c r="AC33" s="210"/>
      <c r="AD33" s="210"/>
      <c r="AE33" s="210"/>
      <c r="AK33" s="209">
        <v>0</v>
      </c>
      <c r="AL33" s="210"/>
      <c r="AM33" s="210"/>
      <c r="AN33" s="210"/>
      <c r="AO33" s="210"/>
      <c r="AR33" s="37"/>
      <c r="BE33" s="199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198"/>
    </row>
    <row r="35" spans="1:57" s="2" customFormat="1" ht="25.9" customHeight="1">
      <c r="A35" s="32"/>
      <c r="B35" s="33"/>
      <c r="C35" s="38"/>
      <c r="D35" s="39" t="s">
        <v>47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48</v>
      </c>
      <c r="U35" s="40"/>
      <c r="V35" s="40"/>
      <c r="W35" s="40"/>
      <c r="X35" s="212" t="s">
        <v>49</v>
      </c>
      <c r="Y35" s="213"/>
      <c r="Z35" s="213"/>
      <c r="AA35" s="213"/>
      <c r="AB35" s="213"/>
      <c r="AC35" s="40"/>
      <c r="AD35" s="40"/>
      <c r="AE35" s="40"/>
      <c r="AF35" s="40"/>
      <c r="AG35" s="40"/>
      <c r="AH35" s="40"/>
      <c r="AI35" s="40"/>
      <c r="AJ35" s="40"/>
      <c r="AK35" s="214">
        <f>SUM(AK26:AK33)</f>
        <v>0</v>
      </c>
      <c r="AL35" s="213"/>
      <c r="AM35" s="213"/>
      <c r="AN35" s="213"/>
      <c r="AO35" s="215"/>
      <c r="AP35" s="38"/>
      <c r="AQ35" s="38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2"/>
      <c r="D49" s="43" t="s">
        <v>50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51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20"/>
      <c r="AR50" s="20"/>
    </row>
    <row r="51" spans="1:57" ht="11.25">
      <c r="B51" s="20"/>
      <c r="AR51" s="20"/>
    </row>
    <row r="52" spans="1:57" ht="11.25">
      <c r="B52" s="20"/>
      <c r="AR52" s="20"/>
    </row>
    <row r="53" spans="1:57" ht="11.25">
      <c r="B53" s="20"/>
      <c r="AR53" s="20"/>
    </row>
    <row r="54" spans="1:57" ht="11.25">
      <c r="B54" s="20"/>
      <c r="AR54" s="20"/>
    </row>
    <row r="55" spans="1:57" ht="11.25">
      <c r="B55" s="20"/>
      <c r="AR55" s="20"/>
    </row>
    <row r="56" spans="1:57" ht="11.25">
      <c r="B56" s="20"/>
      <c r="AR56" s="20"/>
    </row>
    <row r="57" spans="1:57" ht="11.25">
      <c r="B57" s="20"/>
      <c r="AR57" s="20"/>
    </row>
    <row r="58" spans="1:57" ht="11.25">
      <c r="B58" s="20"/>
      <c r="AR58" s="20"/>
    </row>
    <row r="59" spans="1:57" ht="11.25">
      <c r="B59" s="20"/>
      <c r="AR59" s="20"/>
    </row>
    <row r="60" spans="1:57" s="2" customFormat="1" ht="12.75">
      <c r="A60" s="32"/>
      <c r="B60" s="33"/>
      <c r="C60" s="32"/>
      <c r="D60" s="45" t="s">
        <v>52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53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52</v>
      </c>
      <c r="AI60" s="35"/>
      <c r="AJ60" s="35"/>
      <c r="AK60" s="35"/>
      <c r="AL60" s="35"/>
      <c r="AM60" s="45" t="s">
        <v>53</v>
      </c>
      <c r="AN60" s="35"/>
      <c r="AO60" s="35"/>
      <c r="AP60" s="32"/>
      <c r="AQ60" s="32"/>
      <c r="AR60" s="33"/>
      <c r="BE60" s="32"/>
    </row>
    <row r="61" spans="1:57" ht="11.25">
      <c r="B61" s="20"/>
      <c r="AR61" s="20"/>
    </row>
    <row r="62" spans="1:57" ht="11.25">
      <c r="B62" s="20"/>
      <c r="AR62" s="20"/>
    </row>
    <row r="63" spans="1:57" ht="11.25">
      <c r="B63" s="20"/>
      <c r="AR63" s="20"/>
    </row>
    <row r="64" spans="1:57" s="2" customFormat="1" ht="12.75">
      <c r="A64" s="32"/>
      <c r="B64" s="33"/>
      <c r="C64" s="32"/>
      <c r="D64" s="43" t="s">
        <v>54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55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 ht="11.25">
      <c r="B65" s="20"/>
      <c r="AR65" s="20"/>
    </row>
    <row r="66" spans="1:57" ht="11.25">
      <c r="B66" s="20"/>
      <c r="AR66" s="20"/>
    </row>
    <row r="67" spans="1:57" ht="11.25">
      <c r="B67" s="20"/>
      <c r="AR67" s="20"/>
    </row>
    <row r="68" spans="1:57" ht="11.25">
      <c r="B68" s="20"/>
      <c r="AR68" s="20"/>
    </row>
    <row r="69" spans="1:57" ht="11.25">
      <c r="B69" s="20"/>
      <c r="AR69" s="20"/>
    </row>
    <row r="70" spans="1:57" ht="11.25">
      <c r="B70" s="20"/>
      <c r="AR70" s="20"/>
    </row>
    <row r="71" spans="1:57" ht="11.25">
      <c r="B71" s="20"/>
      <c r="AR71" s="20"/>
    </row>
    <row r="72" spans="1:57" ht="11.25">
      <c r="B72" s="20"/>
      <c r="AR72" s="20"/>
    </row>
    <row r="73" spans="1:57" ht="11.25">
      <c r="B73" s="20"/>
      <c r="AR73" s="20"/>
    </row>
    <row r="74" spans="1:57" ht="11.25">
      <c r="B74" s="20"/>
      <c r="AR74" s="20"/>
    </row>
    <row r="75" spans="1:57" s="2" customFormat="1" ht="12.75">
      <c r="A75" s="32"/>
      <c r="B75" s="33"/>
      <c r="C75" s="32"/>
      <c r="D75" s="45" t="s">
        <v>52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53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52</v>
      </c>
      <c r="AI75" s="35"/>
      <c r="AJ75" s="35"/>
      <c r="AK75" s="35"/>
      <c r="AL75" s="35"/>
      <c r="AM75" s="45" t="s">
        <v>53</v>
      </c>
      <c r="AN75" s="35"/>
      <c r="AO75" s="35"/>
      <c r="AP75" s="32"/>
      <c r="AQ75" s="32"/>
      <c r="AR75" s="33"/>
      <c r="BE75" s="32"/>
    </row>
    <row r="76" spans="1:57" s="2" customFormat="1" ht="11.25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5" customHeight="1">
      <c r="A82" s="32"/>
      <c r="B82" s="33"/>
      <c r="C82" s="21" t="s">
        <v>56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13</v>
      </c>
      <c r="L84" s="4" t="str">
        <f>K5</f>
        <v>09/2024</v>
      </c>
      <c r="AR84" s="51"/>
    </row>
    <row r="85" spans="1:91" s="5" customFormat="1" ht="36.950000000000003" customHeight="1">
      <c r="B85" s="52"/>
      <c r="C85" s="53" t="s">
        <v>16</v>
      </c>
      <c r="L85" s="216" t="str">
        <f>K6</f>
        <v>Karlovy Vary, Lázeňský most M14 - rekonstrukce</v>
      </c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R85" s="52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20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>k.ú. Karlovy Vary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22</v>
      </c>
      <c r="AJ87" s="32"/>
      <c r="AK87" s="32"/>
      <c r="AL87" s="32"/>
      <c r="AM87" s="218" t="str">
        <f>IF(AN8= "","",AN8)</f>
        <v>1. 11. 2024</v>
      </c>
      <c r="AN87" s="218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2" customHeight="1">
      <c r="A89" s="32"/>
      <c r="B89" s="33"/>
      <c r="C89" s="27" t="s">
        <v>24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Statutární město Karlovy Vary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30</v>
      </c>
      <c r="AJ89" s="32"/>
      <c r="AK89" s="32"/>
      <c r="AL89" s="32"/>
      <c r="AM89" s="219" t="str">
        <f>IF(E17="","",E17)</f>
        <v>Ing. Michal Wollráb</v>
      </c>
      <c r="AN89" s="220"/>
      <c r="AO89" s="220"/>
      <c r="AP89" s="220"/>
      <c r="AQ89" s="32"/>
      <c r="AR89" s="33"/>
      <c r="AS89" s="221" t="s">
        <v>57</v>
      </c>
      <c r="AT89" s="222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2" customHeight="1">
      <c r="A90" s="32"/>
      <c r="B90" s="33"/>
      <c r="C90" s="27" t="s">
        <v>28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33</v>
      </c>
      <c r="AJ90" s="32"/>
      <c r="AK90" s="32"/>
      <c r="AL90" s="32"/>
      <c r="AM90" s="219" t="str">
        <f>IF(E20="","",E20)</f>
        <v>Jitka Heřmanová</v>
      </c>
      <c r="AN90" s="220"/>
      <c r="AO90" s="220"/>
      <c r="AP90" s="220"/>
      <c r="AQ90" s="32"/>
      <c r="AR90" s="33"/>
      <c r="AS90" s="223"/>
      <c r="AT90" s="224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23"/>
      <c r="AT91" s="224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225" t="s">
        <v>58</v>
      </c>
      <c r="D92" s="226"/>
      <c r="E92" s="226"/>
      <c r="F92" s="226"/>
      <c r="G92" s="226"/>
      <c r="H92" s="60"/>
      <c r="I92" s="227" t="s">
        <v>59</v>
      </c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Y92" s="226"/>
      <c r="Z92" s="226"/>
      <c r="AA92" s="226"/>
      <c r="AB92" s="226"/>
      <c r="AC92" s="226"/>
      <c r="AD92" s="226"/>
      <c r="AE92" s="226"/>
      <c r="AF92" s="226"/>
      <c r="AG92" s="228" t="s">
        <v>60</v>
      </c>
      <c r="AH92" s="226"/>
      <c r="AI92" s="226"/>
      <c r="AJ92" s="226"/>
      <c r="AK92" s="226"/>
      <c r="AL92" s="226"/>
      <c r="AM92" s="226"/>
      <c r="AN92" s="227" t="s">
        <v>61</v>
      </c>
      <c r="AO92" s="226"/>
      <c r="AP92" s="229"/>
      <c r="AQ92" s="61" t="s">
        <v>62</v>
      </c>
      <c r="AR92" s="33"/>
      <c r="AS92" s="62" t="s">
        <v>63</v>
      </c>
      <c r="AT92" s="63" t="s">
        <v>64</v>
      </c>
      <c r="AU92" s="63" t="s">
        <v>65</v>
      </c>
      <c r="AV92" s="63" t="s">
        <v>66</v>
      </c>
      <c r="AW92" s="63" t="s">
        <v>67</v>
      </c>
      <c r="AX92" s="63" t="s">
        <v>68</v>
      </c>
      <c r="AY92" s="63" t="s">
        <v>69</v>
      </c>
      <c r="AZ92" s="63" t="s">
        <v>70</v>
      </c>
      <c r="BA92" s="63" t="s">
        <v>71</v>
      </c>
      <c r="BB92" s="63" t="s">
        <v>72</v>
      </c>
      <c r="BC92" s="63" t="s">
        <v>73</v>
      </c>
      <c r="BD92" s="64" t="s">
        <v>74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50000000000003" customHeight="1">
      <c r="B94" s="68"/>
      <c r="C94" s="69" t="s">
        <v>75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33">
        <f>ROUND(AG95,2)</f>
        <v>0</v>
      </c>
      <c r="AH94" s="233"/>
      <c r="AI94" s="233"/>
      <c r="AJ94" s="233"/>
      <c r="AK94" s="233"/>
      <c r="AL94" s="233"/>
      <c r="AM94" s="233"/>
      <c r="AN94" s="234">
        <f>SUM(AG94,AT94)</f>
        <v>0</v>
      </c>
      <c r="AO94" s="234"/>
      <c r="AP94" s="234"/>
      <c r="AQ94" s="72" t="s">
        <v>1</v>
      </c>
      <c r="AR94" s="68"/>
      <c r="AS94" s="73">
        <f>ROUND(AS95,2)</f>
        <v>0</v>
      </c>
      <c r="AT94" s="74">
        <f>ROUND(SUM(AV94:AW94),2)</f>
        <v>0</v>
      </c>
      <c r="AU94" s="75">
        <f>ROUND(AU95,5)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ROUND(AZ95,2)</f>
        <v>0</v>
      </c>
      <c r="BA94" s="74">
        <f>ROUND(BA95,2)</f>
        <v>0</v>
      </c>
      <c r="BB94" s="74">
        <f>ROUND(BB95,2)</f>
        <v>0</v>
      </c>
      <c r="BC94" s="74">
        <f>ROUND(BC95,2)</f>
        <v>0</v>
      </c>
      <c r="BD94" s="76">
        <f>ROUND(BD95,2)</f>
        <v>0</v>
      </c>
      <c r="BS94" s="77" t="s">
        <v>76</v>
      </c>
      <c r="BT94" s="77" t="s">
        <v>77</v>
      </c>
      <c r="BU94" s="78" t="s">
        <v>78</v>
      </c>
      <c r="BV94" s="77" t="s">
        <v>79</v>
      </c>
      <c r="BW94" s="77" t="s">
        <v>4</v>
      </c>
      <c r="BX94" s="77" t="s">
        <v>80</v>
      </c>
      <c r="CL94" s="77" t="s">
        <v>1</v>
      </c>
    </row>
    <row r="95" spans="1:91" s="7" customFormat="1" ht="16.5" customHeight="1">
      <c r="A95" s="79" t="s">
        <v>81</v>
      </c>
      <c r="B95" s="80"/>
      <c r="C95" s="81"/>
      <c r="D95" s="232" t="s">
        <v>82</v>
      </c>
      <c r="E95" s="232"/>
      <c r="F95" s="232"/>
      <c r="G95" s="232"/>
      <c r="H95" s="232"/>
      <c r="I95" s="82"/>
      <c r="J95" s="232" t="s">
        <v>83</v>
      </c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  <c r="AF95" s="232"/>
      <c r="AG95" s="230">
        <f>'SO 502 - Přeložka plynovodu'!J30</f>
        <v>0</v>
      </c>
      <c r="AH95" s="231"/>
      <c r="AI95" s="231"/>
      <c r="AJ95" s="231"/>
      <c r="AK95" s="231"/>
      <c r="AL95" s="231"/>
      <c r="AM95" s="231"/>
      <c r="AN95" s="230">
        <f>SUM(AG95,AT95)</f>
        <v>0</v>
      </c>
      <c r="AO95" s="231"/>
      <c r="AP95" s="231"/>
      <c r="AQ95" s="83" t="s">
        <v>84</v>
      </c>
      <c r="AR95" s="80"/>
      <c r="AS95" s="84">
        <v>0</v>
      </c>
      <c r="AT95" s="85">
        <f>ROUND(SUM(AV95:AW95),2)</f>
        <v>0</v>
      </c>
      <c r="AU95" s="86">
        <f>'SO 502 - Přeložka plynovodu'!P131</f>
        <v>0</v>
      </c>
      <c r="AV95" s="85">
        <f>'SO 502 - Přeložka plynovodu'!J33</f>
        <v>0</v>
      </c>
      <c r="AW95" s="85">
        <f>'SO 502 - Přeložka plynovodu'!J34</f>
        <v>0</v>
      </c>
      <c r="AX95" s="85">
        <f>'SO 502 - Přeložka plynovodu'!J35</f>
        <v>0</v>
      </c>
      <c r="AY95" s="85">
        <f>'SO 502 - Přeložka plynovodu'!J36</f>
        <v>0</v>
      </c>
      <c r="AZ95" s="85">
        <f>'SO 502 - Přeložka plynovodu'!F33</f>
        <v>0</v>
      </c>
      <c r="BA95" s="85">
        <f>'SO 502 - Přeložka plynovodu'!F34</f>
        <v>0</v>
      </c>
      <c r="BB95" s="85">
        <f>'SO 502 - Přeložka plynovodu'!F35</f>
        <v>0</v>
      </c>
      <c r="BC95" s="85">
        <f>'SO 502 - Přeložka plynovodu'!F36</f>
        <v>0</v>
      </c>
      <c r="BD95" s="87">
        <f>'SO 502 - Přeložka plynovodu'!F37</f>
        <v>0</v>
      </c>
      <c r="BT95" s="88" t="s">
        <v>85</v>
      </c>
      <c r="BV95" s="88" t="s">
        <v>79</v>
      </c>
      <c r="BW95" s="88" t="s">
        <v>86</v>
      </c>
      <c r="BX95" s="88" t="s">
        <v>4</v>
      </c>
      <c r="CL95" s="88" t="s">
        <v>1</v>
      </c>
      <c r="CM95" s="88" t="s">
        <v>87</v>
      </c>
    </row>
    <row r="96" spans="1:91" s="2" customFormat="1" ht="30" customHeight="1">
      <c r="A96" s="32"/>
      <c r="B96" s="33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3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pans="1:57" s="2" customFormat="1" ht="6.95" customHeight="1">
      <c r="A97" s="32"/>
      <c r="B97" s="47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33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SO 502 - Přeložka plynovodu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9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5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7" t="s">
        <v>86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1:46" s="1" customFormat="1" ht="24.95" customHeight="1">
      <c r="B4" s="20"/>
      <c r="D4" s="21" t="s">
        <v>88</v>
      </c>
      <c r="L4" s="20"/>
      <c r="M4" s="89" t="s">
        <v>10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16.5" customHeight="1">
      <c r="B7" s="20"/>
      <c r="E7" s="236" t="str">
        <f>'Rekapitulace stavby'!K6</f>
        <v>Karlovy Vary, Lázeňský most M14 - rekonstrukce</v>
      </c>
      <c r="F7" s="237"/>
      <c r="G7" s="237"/>
      <c r="H7" s="237"/>
      <c r="L7" s="20"/>
    </row>
    <row r="8" spans="1:46" s="2" customFormat="1" ht="12" customHeight="1">
      <c r="A8" s="32"/>
      <c r="B8" s="33"/>
      <c r="C8" s="32"/>
      <c r="D8" s="27" t="s">
        <v>89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16" t="s">
        <v>90</v>
      </c>
      <c r="F9" s="238"/>
      <c r="G9" s="238"/>
      <c r="H9" s="238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2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27" t="s">
        <v>22</v>
      </c>
      <c r="J12" s="55" t="str">
        <f>'Rekapitulace stavby'!AN8</f>
        <v>1. 11. 2024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24</v>
      </c>
      <c r="E14" s="32"/>
      <c r="F14" s="32"/>
      <c r="G14" s="32"/>
      <c r="H14" s="32"/>
      <c r="I14" s="27" t="s">
        <v>25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26</v>
      </c>
      <c r="F15" s="32"/>
      <c r="G15" s="32"/>
      <c r="H15" s="32"/>
      <c r="I15" s="27" t="s">
        <v>27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28</v>
      </c>
      <c r="E17" s="32"/>
      <c r="F17" s="32"/>
      <c r="G17" s="32"/>
      <c r="H17" s="32"/>
      <c r="I17" s="27" t="s">
        <v>25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39" t="str">
        <f>'Rekapitulace stavby'!E14</f>
        <v>Vyplň údaj</v>
      </c>
      <c r="F18" s="200"/>
      <c r="G18" s="200"/>
      <c r="H18" s="200"/>
      <c r="I18" s="27" t="s">
        <v>27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30</v>
      </c>
      <c r="E20" s="32"/>
      <c r="F20" s="32"/>
      <c r="G20" s="32"/>
      <c r="H20" s="32"/>
      <c r="I20" s="27" t="s">
        <v>25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31</v>
      </c>
      <c r="F21" s="32"/>
      <c r="G21" s="32"/>
      <c r="H21" s="32"/>
      <c r="I21" s="27" t="s">
        <v>27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33</v>
      </c>
      <c r="E23" s="32"/>
      <c r="F23" s="32"/>
      <c r="G23" s="32"/>
      <c r="H23" s="32"/>
      <c r="I23" s="27" t="s">
        <v>25</v>
      </c>
      <c r="J23" s="25" t="s">
        <v>34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">
        <v>35</v>
      </c>
      <c r="F24" s="32"/>
      <c r="G24" s="32"/>
      <c r="H24" s="32"/>
      <c r="I24" s="27" t="s">
        <v>27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36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0"/>
      <c r="B27" s="91"/>
      <c r="C27" s="90"/>
      <c r="D27" s="90"/>
      <c r="E27" s="205" t="s">
        <v>1</v>
      </c>
      <c r="F27" s="205"/>
      <c r="G27" s="205"/>
      <c r="H27" s="205"/>
      <c r="I27" s="90"/>
      <c r="J27" s="90"/>
      <c r="K27" s="90"/>
      <c r="L27" s="92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3" t="s">
        <v>37</v>
      </c>
      <c r="E30" s="32"/>
      <c r="F30" s="32"/>
      <c r="G30" s="32"/>
      <c r="H30" s="32"/>
      <c r="I30" s="32"/>
      <c r="J30" s="71">
        <f>ROUND(J131,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39</v>
      </c>
      <c r="G32" s="32"/>
      <c r="H32" s="32"/>
      <c r="I32" s="36" t="s">
        <v>38</v>
      </c>
      <c r="J32" s="36" t="s">
        <v>40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4" t="s">
        <v>41</v>
      </c>
      <c r="E33" s="27" t="s">
        <v>42</v>
      </c>
      <c r="F33" s="95">
        <f>ROUND((SUM(BE131:BE396)),  2)</f>
        <v>0</v>
      </c>
      <c r="G33" s="32"/>
      <c r="H33" s="32"/>
      <c r="I33" s="96">
        <v>0.21</v>
      </c>
      <c r="J33" s="95">
        <f>ROUND(((SUM(BE131:BE396))*I33),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43</v>
      </c>
      <c r="F34" s="95">
        <f>ROUND((SUM(BF131:BF396)),  2)</f>
        <v>0</v>
      </c>
      <c r="G34" s="32"/>
      <c r="H34" s="32"/>
      <c r="I34" s="96">
        <v>0.12</v>
      </c>
      <c r="J34" s="95">
        <f>ROUND(((SUM(BF131:BF396))*I34),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44</v>
      </c>
      <c r="F35" s="95">
        <f>ROUND((SUM(BG131:BG396)),  2)</f>
        <v>0</v>
      </c>
      <c r="G35" s="32"/>
      <c r="H35" s="32"/>
      <c r="I35" s="96">
        <v>0.21</v>
      </c>
      <c r="J35" s="95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45</v>
      </c>
      <c r="F36" s="95">
        <f>ROUND((SUM(BH131:BH396)),  2)</f>
        <v>0</v>
      </c>
      <c r="G36" s="32"/>
      <c r="H36" s="32"/>
      <c r="I36" s="96">
        <v>0.12</v>
      </c>
      <c r="J36" s="95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46</v>
      </c>
      <c r="F37" s="95">
        <f>ROUND((SUM(BI131:BI396)),  2)</f>
        <v>0</v>
      </c>
      <c r="G37" s="32"/>
      <c r="H37" s="32"/>
      <c r="I37" s="96">
        <v>0</v>
      </c>
      <c r="J37" s="95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97"/>
      <c r="D39" s="98" t="s">
        <v>47</v>
      </c>
      <c r="E39" s="60"/>
      <c r="F39" s="60"/>
      <c r="G39" s="99" t="s">
        <v>48</v>
      </c>
      <c r="H39" s="100" t="s">
        <v>49</v>
      </c>
      <c r="I39" s="60"/>
      <c r="J39" s="101">
        <f>SUM(J30:J37)</f>
        <v>0</v>
      </c>
      <c r="K39" s="10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50</v>
      </c>
      <c r="E50" s="44"/>
      <c r="F50" s="44"/>
      <c r="G50" s="43" t="s">
        <v>51</v>
      </c>
      <c r="H50" s="44"/>
      <c r="I50" s="44"/>
      <c r="J50" s="44"/>
      <c r="K50" s="44"/>
      <c r="L50" s="42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5" t="s">
        <v>52</v>
      </c>
      <c r="E61" s="35"/>
      <c r="F61" s="103" t="s">
        <v>53</v>
      </c>
      <c r="G61" s="45" t="s">
        <v>52</v>
      </c>
      <c r="H61" s="35"/>
      <c r="I61" s="35"/>
      <c r="J61" s="104" t="s">
        <v>53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3" t="s">
        <v>54</v>
      </c>
      <c r="E65" s="46"/>
      <c r="F65" s="46"/>
      <c r="G65" s="43" t="s">
        <v>55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5" t="s">
        <v>52</v>
      </c>
      <c r="E76" s="35"/>
      <c r="F76" s="103" t="s">
        <v>53</v>
      </c>
      <c r="G76" s="45" t="s">
        <v>52</v>
      </c>
      <c r="H76" s="35"/>
      <c r="I76" s="35"/>
      <c r="J76" s="104" t="s">
        <v>53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91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36" t="str">
        <f>E7</f>
        <v>Karlovy Vary, Lázeňský most M14 - rekonstrukce</v>
      </c>
      <c r="F85" s="237"/>
      <c r="G85" s="237"/>
      <c r="H85" s="237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89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16" t="str">
        <f>E9</f>
        <v>SO 502 - Přeložka plynovodu</v>
      </c>
      <c r="F87" s="238"/>
      <c r="G87" s="238"/>
      <c r="H87" s="238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>k.ú. Karlovy Vary</v>
      </c>
      <c r="G89" s="32"/>
      <c r="H89" s="32"/>
      <c r="I89" s="27" t="s">
        <v>22</v>
      </c>
      <c r="J89" s="55" t="str">
        <f>IF(J12="","",J12)</f>
        <v>1. 11. 2024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24</v>
      </c>
      <c r="D91" s="32"/>
      <c r="E91" s="32"/>
      <c r="F91" s="25" t="str">
        <f>E15</f>
        <v>Statutární město Karlovy Vary</v>
      </c>
      <c r="G91" s="32"/>
      <c r="H91" s="32"/>
      <c r="I91" s="27" t="s">
        <v>30</v>
      </c>
      <c r="J91" s="30" t="str">
        <f>E21</f>
        <v>Ing. Michal Wollráb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2"/>
      <c r="E92" s="32"/>
      <c r="F92" s="25" t="str">
        <f>IF(E18="","",E18)</f>
        <v>Vyplň údaj</v>
      </c>
      <c r="G92" s="32"/>
      <c r="H92" s="32"/>
      <c r="I92" s="27" t="s">
        <v>33</v>
      </c>
      <c r="J92" s="30" t="str">
        <f>E24</f>
        <v>Jitka Heřmanová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5" t="s">
        <v>92</v>
      </c>
      <c r="D94" s="97"/>
      <c r="E94" s="97"/>
      <c r="F94" s="97"/>
      <c r="G94" s="97"/>
      <c r="H94" s="97"/>
      <c r="I94" s="97"/>
      <c r="J94" s="106" t="s">
        <v>93</v>
      </c>
      <c r="K94" s="97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07" t="s">
        <v>94</v>
      </c>
      <c r="D96" s="32"/>
      <c r="E96" s="32"/>
      <c r="F96" s="32"/>
      <c r="G96" s="32"/>
      <c r="H96" s="32"/>
      <c r="I96" s="32"/>
      <c r="J96" s="71">
        <f>J131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95</v>
      </c>
    </row>
    <row r="97" spans="1:31" s="9" customFormat="1" ht="24.95" customHeight="1">
      <c r="B97" s="108"/>
      <c r="D97" s="109" t="s">
        <v>96</v>
      </c>
      <c r="E97" s="110"/>
      <c r="F97" s="110"/>
      <c r="G97" s="110"/>
      <c r="H97" s="110"/>
      <c r="I97" s="110"/>
      <c r="J97" s="111">
        <f>J132</f>
        <v>0</v>
      </c>
      <c r="L97" s="108"/>
    </row>
    <row r="98" spans="1:31" s="10" customFormat="1" ht="19.899999999999999" customHeight="1">
      <c r="B98" s="112"/>
      <c r="D98" s="113" t="s">
        <v>97</v>
      </c>
      <c r="E98" s="114"/>
      <c r="F98" s="114"/>
      <c r="G98" s="114"/>
      <c r="H98" s="114"/>
      <c r="I98" s="114"/>
      <c r="J98" s="115">
        <f>J133</f>
        <v>0</v>
      </c>
      <c r="L98" s="112"/>
    </row>
    <row r="99" spans="1:31" s="10" customFormat="1" ht="19.899999999999999" customHeight="1">
      <c r="B99" s="112"/>
      <c r="D99" s="113" t="s">
        <v>98</v>
      </c>
      <c r="E99" s="114"/>
      <c r="F99" s="114"/>
      <c r="G99" s="114"/>
      <c r="H99" s="114"/>
      <c r="I99" s="114"/>
      <c r="J99" s="115">
        <f>J197</f>
        <v>0</v>
      </c>
      <c r="L99" s="112"/>
    </row>
    <row r="100" spans="1:31" s="10" customFormat="1" ht="19.899999999999999" customHeight="1">
      <c r="B100" s="112"/>
      <c r="D100" s="113" t="s">
        <v>99</v>
      </c>
      <c r="E100" s="114"/>
      <c r="F100" s="114"/>
      <c r="G100" s="114"/>
      <c r="H100" s="114"/>
      <c r="I100" s="114"/>
      <c r="J100" s="115">
        <f>J202</f>
        <v>0</v>
      </c>
      <c r="L100" s="112"/>
    </row>
    <row r="101" spans="1:31" s="10" customFormat="1" ht="19.899999999999999" customHeight="1">
      <c r="B101" s="112"/>
      <c r="D101" s="113" t="s">
        <v>100</v>
      </c>
      <c r="E101" s="114"/>
      <c r="F101" s="114"/>
      <c r="G101" s="114"/>
      <c r="H101" s="114"/>
      <c r="I101" s="114"/>
      <c r="J101" s="115">
        <f>J226</f>
        <v>0</v>
      </c>
      <c r="L101" s="112"/>
    </row>
    <row r="102" spans="1:31" s="10" customFormat="1" ht="19.899999999999999" customHeight="1">
      <c r="B102" s="112"/>
      <c r="D102" s="113" t="s">
        <v>101</v>
      </c>
      <c r="E102" s="114"/>
      <c r="F102" s="114"/>
      <c r="G102" s="114"/>
      <c r="H102" s="114"/>
      <c r="I102" s="114"/>
      <c r="J102" s="115">
        <f>J240</f>
        <v>0</v>
      </c>
      <c r="L102" s="112"/>
    </row>
    <row r="103" spans="1:31" s="9" customFormat="1" ht="24.95" customHeight="1">
      <c r="B103" s="108"/>
      <c r="D103" s="109" t="s">
        <v>102</v>
      </c>
      <c r="E103" s="110"/>
      <c r="F103" s="110"/>
      <c r="G103" s="110"/>
      <c r="H103" s="110"/>
      <c r="I103" s="110"/>
      <c r="J103" s="111">
        <f>J267</f>
        <v>0</v>
      </c>
      <c r="L103" s="108"/>
    </row>
    <row r="104" spans="1:31" s="10" customFormat="1" ht="19.899999999999999" customHeight="1">
      <c r="B104" s="112"/>
      <c r="D104" s="113" t="s">
        <v>103</v>
      </c>
      <c r="E104" s="114"/>
      <c r="F104" s="114"/>
      <c r="G104" s="114"/>
      <c r="H104" s="114"/>
      <c r="I104" s="114"/>
      <c r="J104" s="115">
        <f>J268</f>
        <v>0</v>
      </c>
      <c r="L104" s="112"/>
    </row>
    <row r="105" spans="1:31" s="9" customFormat="1" ht="24.95" customHeight="1">
      <c r="B105" s="108"/>
      <c r="D105" s="109" t="s">
        <v>104</v>
      </c>
      <c r="E105" s="110"/>
      <c r="F105" s="110"/>
      <c r="G105" s="110"/>
      <c r="H105" s="110"/>
      <c r="I105" s="110"/>
      <c r="J105" s="111">
        <f>J275</f>
        <v>0</v>
      </c>
      <c r="L105" s="108"/>
    </row>
    <row r="106" spans="1:31" s="10" customFormat="1" ht="19.899999999999999" customHeight="1">
      <c r="B106" s="112"/>
      <c r="D106" s="113" t="s">
        <v>105</v>
      </c>
      <c r="E106" s="114"/>
      <c r="F106" s="114"/>
      <c r="G106" s="114"/>
      <c r="H106" s="114"/>
      <c r="I106" s="114"/>
      <c r="J106" s="115">
        <f>J276</f>
        <v>0</v>
      </c>
      <c r="L106" s="112"/>
    </row>
    <row r="107" spans="1:31" s="10" customFormat="1" ht="19.899999999999999" customHeight="1">
      <c r="B107" s="112"/>
      <c r="D107" s="113" t="s">
        <v>106</v>
      </c>
      <c r="E107" s="114"/>
      <c r="F107" s="114"/>
      <c r="G107" s="114"/>
      <c r="H107" s="114"/>
      <c r="I107" s="114"/>
      <c r="J107" s="115">
        <f>J376</f>
        <v>0</v>
      </c>
      <c r="L107" s="112"/>
    </row>
    <row r="108" spans="1:31" s="9" customFormat="1" ht="24.95" customHeight="1">
      <c r="B108" s="108"/>
      <c r="D108" s="109" t="s">
        <v>107</v>
      </c>
      <c r="E108" s="110"/>
      <c r="F108" s="110"/>
      <c r="G108" s="110"/>
      <c r="H108" s="110"/>
      <c r="I108" s="110"/>
      <c r="J108" s="111">
        <f>J378</f>
        <v>0</v>
      </c>
      <c r="L108" s="108"/>
    </row>
    <row r="109" spans="1:31" s="9" customFormat="1" ht="24.95" customHeight="1">
      <c r="B109" s="108"/>
      <c r="D109" s="109" t="s">
        <v>108</v>
      </c>
      <c r="E109" s="110"/>
      <c r="F109" s="110"/>
      <c r="G109" s="110"/>
      <c r="H109" s="110"/>
      <c r="I109" s="110"/>
      <c r="J109" s="111">
        <f>J389</f>
        <v>0</v>
      </c>
      <c r="L109" s="108"/>
    </row>
    <row r="110" spans="1:31" s="10" customFormat="1" ht="19.899999999999999" customHeight="1">
      <c r="B110" s="112"/>
      <c r="D110" s="113" t="s">
        <v>109</v>
      </c>
      <c r="E110" s="114"/>
      <c r="F110" s="114"/>
      <c r="G110" s="114"/>
      <c r="H110" s="114"/>
      <c r="I110" s="114"/>
      <c r="J110" s="115">
        <f>J390</f>
        <v>0</v>
      </c>
      <c r="L110" s="112"/>
    </row>
    <row r="111" spans="1:31" s="10" customFormat="1" ht="19.899999999999999" customHeight="1">
      <c r="B111" s="112"/>
      <c r="D111" s="113" t="s">
        <v>110</v>
      </c>
      <c r="E111" s="114"/>
      <c r="F111" s="114"/>
      <c r="G111" s="114"/>
      <c r="H111" s="114"/>
      <c r="I111" s="114"/>
      <c r="J111" s="115">
        <f>J395</f>
        <v>0</v>
      </c>
      <c r="L111" s="112"/>
    </row>
    <row r="112" spans="1:31" s="2" customFormat="1" ht="21.75" customHeight="1">
      <c r="A112" s="32"/>
      <c r="B112" s="33"/>
      <c r="C112" s="32"/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31" s="2" customFormat="1" ht="6.95" customHeight="1">
      <c r="A113" s="32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7" spans="1:31" s="2" customFormat="1" ht="6.95" customHeight="1">
      <c r="A117" s="32"/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24.95" customHeight="1">
      <c r="A118" s="32"/>
      <c r="B118" s="33"/>
      <c r="C118" s="21" t="s">
        <v>111</v>
      </c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6.95" customHeight="1">
      <c r="A119" s="32"/>
      <c r="B119" s="33"/>
      <c r="C119" s="32"/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16</v>
      </c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2"/>
      <c r="D121" s="32"/>
      <c r="E121" s="236" t="str">
        <f>E7</f>
        <v>Karlovy Vary, Lázeňský most M14 - rekonstrukce</v>
      </c>
      <c r="F121" s="237"/>
      <c r="G121" s="237"/>
      <c r="H121" s="237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12" customHeight="1">
      <c r="A122" s="32"/>
      <c r="B122" s="33"/>
      <c r="C122" s="27" t="s">
        <v>89</v>
      </c>
      <c r="D122" s="32"/>
      <c r="E122" s="32"/>
      <c r="F122" s="32"/>
      <c r="G122" s="32"/>
      <c r="H122" s="32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6.5" customHeight="1">
      <c r="A123" s="32"/>
      <c r="B123" s="33"/>
      <c r="C123" s="32"/>
      <c r="D123" s="32"/>
      <c r="E123" s="216" t="str">
        <f>E9</f>
        <v>SO 502 - Přeložka plynovodu</v>
      </c>
      <c r="F123" s="238"/>
      <c r="G123" s="238"/>
      <c r="H123" s="238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2"/>
      <c r="D124" s="32"/>
      <c r="E124" s="32"/>
      <c r="F124" s="32"/>
      <c r="G124" s="32"/>
      <c r="H124" s="32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2" customHeight="1">
      <c r="A125" s="32"/>
      <c r="B125" s="33"/>
      <c r="C125" s="27" t="s">
        <v>20</v>
      </c>
      <c r="D125" s="32"/>
      <c r="E125" s="32"/>
      <c r="F125" s="25" t="str">
        <f>F12</f>
        <v>k.ú. Karlovy Vary</v>
      </c>
      <c r="G125" s="32"/>
      <c r="H125" s="32"/>
      <c r="I125" s="27" t="s">
        <v>22</v>
      </c>
      <c r="J125" s="55" t="str">
        <f>IF(J12="","",J12)</f>
        <v>1. 11. 2024</v>
      </c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6.95" customHeight="1">
      <c r="A126" s="32"/>
      <c r="B126" s="33"/>
      <c r="C126" s="32"/>
      <c r="D126" s="32"/>
      <c r="E126" s="32"/>
      <c r="F126" s="32"/>
      <c r="G126" s="32"/>
      <c r="H126" s="32"/>
      <c r="I126" s="32"/>
      <c r="J126" s="32"/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5.2" customHeight="1">
      <c r="A127" s="32"/>
      <c r="B127" s="33"/>
      <c r="C127" s="27" t="s">
        <v>24</v>
      </c>
      <c r="D127" s="32"/>
      <c r="E127" s="32"/>
      <c r="F127" s="25" t="str">
        <f>E15</f>
        <v>Statutární město Karlovy Vary</v>
      </c>
      <c r="G127" s="32"/>
      <c r="H127" s="32"/>
      <c r="I127" s="27" t="s">
        <v>30</v>
      </c>
      <c r="J127" s="30" t="str">
        <f>E21</f>
        <v>Ing. Michal Wollráb</v>
      </c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5.2" customHeight="1">
      <c r="A128" s="32"/>
      <c r="B128" s="33"/>
      <c r="C128" s="27" t="s">
        <v>28</v>
      </c>
      <c r="D128" s="32"/>
      <c r="E128" s="32"/>
      <c r="F128" s="25" t="str">
        <f>IF(E18="","",E18)</f>
        <v>Vyplň údaj</v>
      </c>
      <c r="G128" s="32"/>
      <c r="H128" s="32"/>
      <c r="I128" s="27" t="s">
        <v>33</v>
      </c>
      <c r="J128" s="30" t="str">
        <f>E24</f>
        <v>Jitka Heřmanová</v>
      </c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0.35" customHeight="1">
      <c r="A129" s="32"/>
      <c r="B129" s="33"/>
      <c r="C129" s="32"/>
      <c r="D129" s="32"/>
      <c r="E129" s="32"/>
      <c r="F129" s="32"/>
      <c r="G129" s="32"/>
      <c r="H129" s="32"/>
      <c r="I129" s="32"/>
      <c r="J129" s="32"/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11" customFormat="1" ht="29.25" customHeight="1">
      <c r="A130" s="116"/>
      <c r="B130" s="117"/>
      <c r="C130" s="118" t="s">
        <v>112</v>
      </c>
      <c r="D130" s="119" t="s">
        <v>62</v>
      </c>
      <c r="E130" s="119" t="s">
        <v>58</v>
      </c>
      <c r="F130" s="119" t="s">
        <v>59</v>
      </c>
      <c r="G130" s="119" t="s">
        <v>113</v>
      </c>
      <c r="H130" s="119" t="s">
        <v>114</v>
      </c>
      <c r="I130" s="119" t="s">
        <v>115</v>
      </c>
      <c r="J130" s="119" t="s">
        <v>93</v>
      </c>
      <c r="K130" s="120" t="s">
        <v>116</v>
      </c>
      <c r="L130" s="121"/>
      <c r="M130" s="62" t="s">
        <v>1</v>
      </c>
      <c r="N130" s="63" t="s">
        <v>41</v>
      </c>
      <c r="O130" s="63" t="s">
        <v>117</v>
      </c>
      <c r="P130" s="63" t="s">
        <v>118</v>
      </c>
      <c r="Q130" s="63" t="s">
        <v>119</v>
      </c>
      <c r="R130" s="63" t="s">
        <v>120</v>
      </c>
      <c r="S130" s="63" t="s">
        <v>121</v>
      </c>
      <c r="T130" s="64" t="s">
        <v>122</v>
      </c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</row>
    <row r="131" spans="1:65" s="2" customFormat="1" ht="22.9" customHeight="1">
      <c r="A131" s="32"/>
      <c r="B131" s="33"/>
      <c r="C131" s="69" t="s">
        <v>123</v>
      </c>
      <c r="D131" s="32"/>
      <c r="E131" s="32"/>
      <c r="F131" s="32"/>
      <c r="G131" s="32"/>
      <c r="H131" s="32"/>
      <c r="I131" s="32"/>
      <c r="J131" s="122">
        <f>BK131</f>
        <v>0</v>
      </c>
      <c r="K131" s="32"/>
      <c r="L131" s="33"/>
      <c r="M131" s="65"/>
      <c r="N131" s="56"/>
      <c r="O131" s="66"/>
      <c r="P131" s="123">
        <f>P132+P267+P275+P378+P389</f>
        <v>0</v>
      </c>
      <c r="Q131" s="66"/>
      <c r="R131" s="123">
        <f>R132+R267+R275+R378+R389</f>
        <v>21.944407500000001</v>
      </c>
      <c r="S131" s="66"/>
      <c r="T131" s="124">
        <f>T132+T267+T275+T378+T389</f>
        <v>43.45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T131" s="17" t="s">
        <v>76</v>
      </c>
      <c r="AU131" s="17" t="s">
        <v>95</v>
      </c>
      <c r="BK131" s="125">
        <f>BK132+BK267+BK275+BK378+BK389</f>
        <v>0</v>
      </c>
    </row>
    <row r="132" spans="1:65" s="12" customFormat="1" ht="25.9" customHeight="1">
      <c r="B132" s="126"/>
      <c r="D132" s="127" t="s">
        <v>76</v>
      </c>
      <c r="E132" s="128" t="s">
        <v>124</v>
      </c>
      <c r="F132" s="128" t="s">
        <v>125</v>
      </c>
      <c r="I132" s="129"/>
      <c r="J132" s="130">
        <f>BK132</f>
        <v>0</v>
      </c>
      <c r="L132" s="126"/>
      <c r="M132" s="131"/>
      <c r="N132" s="132"/>
      <c r="O132" s="132"/>
      <c r="P132" s="133">
        <f>P133+P197+P202+P226+P240</f>
        <v>0</v>
      </c>
      <c r="Q132" s="132"/>
      <c r="R132" s="133">
        <f>R133+R197+R202+R226+R240</f>
        <v>20.371355999999999</v>
      </c>
      <c r="S132" s="132"/>
      <c r="T132" s="134">
        <f>T133+T197+T202+T226+T240</f>
        <v>43.057000000000002</v>
      </c>
      <c r="AR132" s="127" t="s">
        <v>85</v>
      </c>
      <c r="AT132" s="135" t="s">
        <v>76</v>
      </c>
      <c r="AU132" s="135" t="s">
        <v>77</v>
      </c>
      <c r="AY132" s="127" t="s">
        <v>126</v>
      </c>
      <c r="BK132" s="136">
        <f>BK133+BK197+BK202+BK226+BK240</f>
        <v>0</v>
      </c>
    </row>
    <row r="133" spans="1:65" s="12" customFormat="1" ht="22.9" customHeight="1">
      <c r="B133" s="126"/>
      <c r="D133" s="127" t="s">
        <v>76</v>
      </c>
      <c r="E133" s="137" t="s">
        <v>85</v>
      </c>
      <c r="F133" s="137" t="s">
        <v>127</v>
      </c>
      <c r="I133" s="129"/>
      <c r="J133" s="138">
        <f>BK133</f>
        <v>0</v>
      </c>
      <c r="L133" s="126"/>
      <c r="M133" s="131"/>
      <c r="N133" s="132"/>
      <c r="O133" s="132"/>
      <c r="P133" s="133">
        <f>SUM(P134:P196)</f>
        <v>0</v>
      </c>
      <c r="Q133" s="132"/>
      <c r="R133" s="133">
        <f>SUM(R134:R196)</f>
        <v>20.262515999999998</v>
      </c>
      <c r="S133" s="132"/>
      <c r="T133" s="134">
        <f>SUM(T134:T196)</f>
        <v>43.052</v>
      </c>
      <c r="AR133" s="127" t="s">
        <v>85</v>
      </c>
      <c r="AT133" s="135" t="s">
        <v>76</v>
      </c>
      <c r="AU133" s="135" t="s">
        <v>85</v>
      </c>
      <c r="AY133" s="127" t="s">
        <v>126</v>
      </c>
      <c r="BK133" s="136">
        <f>SUM(BK134:BK196)</f>
        <v>0</v>
      </c>
    </row>
    <row r="134" spans="1:65" s="2" customFormat="1" ht="24.2" customHeight="1">
      <c r="A134" s="32"/>
      <c r="B134" s="139"/>
      <c r="C134" s="140" t="s">
        <v>85</v>
      </c>
      <c r="D134" s="140" t="s">
        <v>128</v>
      </c>
      <c r="E134" s="141" t="s">
        <v>129</v>
      </c>
      <c r="F134" s="142" t="s">
        <v>130</v>
      </c>
      <c r="G134" s="143" t="s">
        <v>131</v>
      </c>
      <c r="H134" s="144">
        <v>80</v>
      </c>
      <c r="I134" s="145"/>
      <c r="J134" s="146">
        <f>ROUND(I134*H134,2)</f>
        <v>0</v>
      </c>
      <c r="K134" s="142" t="s">
        <v>132</v>
      </c>
      <c r="L134" s="33"/>
      <c r="M134" s="147" t="s">
        <v>1</v>
      </c>
      <c r="N134" s="148" t="s">
        <v>42</v>
      </c>
      <c r="O134" s="58"/>
      <c r="P134" s="149">
        <f>O134*H134</f>
        <v>0</v>
      </c>
      <c r="Q134" s="149">
        <v>0</v>
      </c>
      <c r="R134" s="149">
        <f>Q134*H134</f>
        <v>0</v>
      </c>
      <c r="S134" s="149">
        <v>0.22</v>
      </c>
      <c r="T134" s="150">
        <f>S134*H134</f>
        <v>17.600000000000001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51" t="s">
        <v>133</v>
      </c>
      <c r="AT134" s="151" t="s">
        <v>128</v>
      </c>
      <c r="AU134" s="151" t="s">
        <v>87</v>
      </c>
      <c r="AY134" s="17" t="s">
        <v>126</v>
      </c>
      <c r="BE134" s="152">
        <f>IF(N134="základní",J134,0)</f>
        <v>0</v>
      </c>
      <c r="BF134" s="152">
        <f>IF(N134="snížená",J134,0)</f>
        <v>0</v>
      </c>
      <c r="BG134" s="152">
        <f>IF(N134="zákl. přenesená",J134,0)</f>
        <v>0</v>
      </c>
      <c r="BH134" s="152">
        <f>IF(N134="sníž. přenesená",J134,0)</f>
        <v>0</v>
      </c>
      <c r="BI134" s="152">
        <f>IF(N134="nulová",J134,0)</f>
        <v>0</v>
      </c>
      <c r="BJ134" s="17" t="s">
        <v>85</v>
      </c>
      <c r="BK134" s="152">
        <f>ROUND(I134*H134,2)</f>
        <v>0</v>
      </c>
      <c r="BL134" s="17" t="s">
        <v>133</v>
      </c>
      <c r="BM134" s="151" t="s">
        <v>134</v>
      </c>
    </row>
    <row r="135" spans="1:65" s="13" customFormat="1" ht="11.25">
      <c r="B135" s="153"/>
      <c r="D135" s="154" t="s">
        <v>135</v>
      </c>
      <c r="E135" s="155" t="s">
        <v>1</v>
      </c>
      <c r="F135" s="156" t="s">
        <v>136</v>
      </c>
      <c r="H135" s="157">
        <v>36</v>
      </c>
      <c r="I135" s="158"/>
      <c r="L135" s="153"/>
      <c r="M135" s="159"/>
      <c r="N135" s="160"/>
      <c r="O135" s="160"/>
      <c r="P135" s="160"/>
      <c r="Q135" s="160"/>
      <c r="R135" s="160"/>
      <c r="S135" s="160"/>
      <c r="T135" s="161"/>
      <c r="AT135" s="155" t="s">
        <v>135</v>
      </c>
      <c r="AU135" s="155" t="s">
        <v>87</v>
      </c>
      <c r="AV135" s="13" t="s">
        <v>87</v>
      </c>
      <c r="AW135" s="13" t="s">
        <v>32</v>
      </c>
      <c r="AX135" s="13" t="s">
        <v>77</v>
      </c>
      <c r="AY135" s="155" t="s">
        <v>126</v>
      </c>
    </row>
    <row r="136" spans="1:65" s="13" customFormat="1" ht="11.25">
      <c r="B136" s="153"/>
      <c r="D136" s="154" t="s">
        <v>135</v>
      </c>
      <c r="E136" s="155" t="s">
        <v>1</v>
      </c>
      <c r="F136" s="156" t="s">
        <v>137</v>
      </c>
      <c r="H136" s="157">
        <v>14</v>
      </c>
      <c r="I136" s="158"/>
      <c r="L136" s="153"/>
      <c r="M136" s="159"/>
      <c r="N136" s="160"/>
      <c r="O136" s="160"/>
      <c r="P136" s="160"/>
      <c r="Q136" s="160"/>
      <c r="R136" s="160"/>
      <c r="S136" s="160"/>
      <c r="T136" s="161"/>
      <c r="AT136" s="155" t="s">
        <v>135</v>
      </c>
      <c r="AU136" s="155" t="s">
        <v>87</v>
      </c>
      <c r="AV136" s="13" t="s">
        <v>87</v>
      </c>
      <c r="AW136" s="13" t="s">
        <v>32</v>
      </c>
      <c r="AX136" s="13" t="s">
        <v>77</v>
      </c>
      <c r="AY136" s="155" t="s">
        <v>126</v>
      </c>
    </row>
    <row r="137" spans="1:65" s="13" customFormat="1" ht="11.25">
      <c r="B137" s="153"/>
      <c r="D137" s="154" t="s">
        <v>135</v>
      </c>
      <c r="E137" s="155" t="s">
        <v>1</v>
      </c>
      <c r="F137" s="156" t="s">
        <v>138</v>
      </c>
      <c r="H137" s="157">
        <v>30</v>
      </c>
      <c r="I137" s="158"/>
      <c r="L137" s="153"/>
      <c r="M137" s="159"/>
      <c r="N137" s="160"/>
      <c r="O137" s="160"/>
      <c r="P137" s="160"/>
      <c r="Q137" s="160"/>
      <c r="R137" s="160"/>
      <c r="S137" s="160"/>
      <c r="T137" s="161"/>
      <c r="AT137" s="155" t="s">
        <v>135</v>
      </c>
      <c r="AU137" s="155" t="s">
        <v>87</v>
      </c>
      <c r="AV137" s="13" t="s">
        <v>87</v>
      </c>
      <c r="AW137" s="13" t="s">
        <v>32</v>
      </c>
      <c r="AX137" s="13" t="s">
        <v>77</v>
      </c>
      <c r="AY137" s="155" t="s">
        <v>126</v>
      </c>
    </row>
    <row r="138" spans="1:65" s="14" customFormat="1" ht="11.25">
      <c r="B138" s="162"/>
      <c r="D138" s="154" t="s">
        <v>135</v>
      </c>
      <c r="E138" s="163" t="s">
        <v>1</v>
      </c>
      <c r="F138" s="164" t="s">
        <v>139</v>
      </c>
      <c r="H138" s="165">
        <v>80</v>
      </c>
      <c r="I138" s="166"/>
      <c r="L138" s="162"/>
      <c r="M138" s="167"/>
      <c r="N138" s="168"/>
      <c r="O138" s="168"/>
      <c r="P138" s="168"/>
      <c r="Q138" s="168"/>
      <c r="R138" s="168"/>
      <c r="S138" s="168"/>
      <c r="T138" s="169"/>
      <c r="AT138" s="163" t="s">
        <v>135</v>
      </c>
      <c r="AU138" s="163" t="s">
        <v>87</v>
      </c>
      <c r="AV138" s="14" t="s">
        <v>133</v>
      </c>
      <c r="AW138" s="14" t="s">
        <v>32</v>
      </c>
      <c r="AX138" s="14" t="s">
        <v>85</v>
      </c>
      <c r="AY138" s="163" t="s">
        <v>126</v>
      </c>
    </row>
    <row r="139" spans="1:65" s="2" customFormat="1" ht="24.2" customHeight="1">
      <c r="A139" s="32"/>
      <c r="B139" s="139"/>
      <c r="C139" s="140" t="s">
        <v>87</v>
      </c>
      <c r="D139" s="140" t="s">
        <v>128</v>
      </c>
      <c r="E139" s="141" t="s">
        <v>140</v>
      </c>
      <c r="F139" s="142" t="s">
        <v>141</v>
      </c>
      <c r="G139" s="143" t="s">
        <v>131</v>
      </c>
      <c r="H139" s="144">
        <v>42</v>
      </c>
      <c r="I139" s="145"/>
      <c r="J139" s="146">
        <f>ROUND(I139*H139,2)</f>
        <v>0</v>
      </c>
      <c r="K139" s="142" t="s">
        <v>132</v>
      </c>
      <c r="L139" s="33"/>
      <c r="M139" s="147" t="s">
        <v>1</v>
      </c>
      <c r="N139" s="148" t="s">
        <v>42</v>
      </c>
      <c r="O139" s="58"/>
      <c r="P139" s="149">
        <f>O139*H139</f>
        <v>0</v>
      </c>
      <c r="Q139" s="149">
        <v>0</v>
      </c>
      <c r="R139" s="149">
        <f>Q139*H139</f>
        <v>0</v>
      </c>
      <c r="S139" s="149">
        <v>0.28999999999999998</v>
      </c>
      <c r="T139" s="150">
        <f>S139*H139</f>
        <v>12.18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51" t="s">
        <v>133</v>
      </c>
      <c r="AT139" s="151" t="s">
        <v>128</v>
      </c>
      <c r="AU139" s="151" t="s">
        <v>87</v>
      </c>
      <c r="AY139" s="17" t="s">
        <v>126</v>
      </c>
      <c r="BE139" s="152">
        <f>IF(N139="základní",J139,0)</f>
        <v>0</v>
      </c>
      <c r="BF139" s="152">
        <f>IF(N139="snížená",J139,0)</f>
        <v>0</v>
      </c>
      <c r="BG139" s="152">
        <f>IF(N139="zákl. přenesená",J139,0)</f>
        <v>0</v>
      </c>
      <c r="BH139" s="152">
        <f>IF(N139="sníž. přenesená",J139,0)</f>
        <v>0</v>
      </c>
      <c r="BI139" s="152">
        <f>IF(N139="nulová",J139,0)</f>
        <v>0</v>
      </c>
      <c r="BJ139" s="17" t="s">
        <v>85</v>
      </c>
      <c r="BK139" s="152">
        <f>ROUND(I139*H139,2)</f>
        <v>0</v>
      </c>
      <c r="BL139" s="17" t="s">
        <v>133</v>
      </c>
      <c r="BM139" s="151" t="s">
        <v>142</v>
      </c>
    </row>
    <row r="140" spans="1:65" s="13" customFormat="1" ht="11.25">
      <c r="B140" s="153"/>
      <c r="D140" s="154" t="s">
        <v>135</v>
      </c>
      <c r="E140" s="155" t="s">
        <v>1</v>
      </c>
      <c r="F140" s="156" t="s">
        <v>143</v>
      </c>
      <c r="H140" s="157">
        <v>20</v>
      </c>
      <c r="I140" s="158"/>
      <c r="L140" s="153"/>
      <c r="M140" s="159"/>
      <c r="N140" s="160"/>
      <c r="O140" s="160"/>
      <c r="P140" s="160"/>
      <c r="Q140" s="160"/>
      <c r="R140" s="160"/>
      <c r="S140" s="160"/>
      <c r="T140" s="161"/>
      <c r="AT140" s="155" t="s">
        <v>135</v>
      </c>
      <c r="AU140" s="155" t="s">
        <v>87</v>
      </c>
      <c r="AV140" s="13" t="s">
        <v>87</v>
      </c>
      <c r="AW140" s="13" t="s">
        <v>32</v>
      </c>
      <c r="AX140" s="13" t="s">
        <v>77</v>
      </c>
      <c r="AY140" s="155" t="s">
        <v>126</v>
      </c>
    </row>
    <row r="141" spans="1:65" s="13" customFormat="1" ht="11.25">
      <c r="B141" s="153"/>
      <c r="D141" s="154" t="s">
        <v>135</v>
      </c>
      <c r="E141" s="155" t="s">
        <v>1</v>
      </c>
      <c r="F141" s="156" t="s">
        <v>144</v>
      </c>
      <c r="H141" s="157">
        <v>7</v>
      </c>
      <c r="I141" s="158"/>
      <c r="L141" s="153"/>
      <c r="M141" s="159"/>
      <c r="N141" s="160"/>
      <c r="O141" s="160"/>
      <c r="P141" s="160"/>
      <c r="Q141" s="160"/>
      <c r="R141" s="160"/>
      <c r="S141" s="160"/>
      <c r="T141" s="161"/>
      <c r="AT141" s="155" t="s">
        <v>135</v>
      </c>
      <c r="AU141" s="155" t="s">
        <v>87</v>
      </c>
      <c r="AV141" s="13" t="s">
        <v>87</v>
      </c>
      <c r="AW141" s="13" t="s">
        <v>32</v>
      </c>
      <c r="AX141" s="13" t="s">
        <v>77</v>
      </c>
      <c r="AY141" s="155" t="s">
        <v>126</v>
      </c>
    </row>
    <row r="142" spans="1:65" s="13" customFormat="1" ht="11.25">
      <c r="B142" s="153"/>
      <c r="D142" s="154" t="s">
        <v>135</v>
      </c>
      <c r="E142" s="155" t="s">
        <v>1</v>
      </c>
      <c r="F142" s="156" t="s">
        <v>145</v>
      </c>
      <c r="H142" s="157">
        <v>15</v>
      </c>
      <c r="I142" s="158"/>
      <c r="L142" s="153"/>
      <c r="M142" s="159"/>
      <c r="N142" s="160"/>
      <c r="O142" s="160"/>
      <c r="P142" s="160"/>
      <c r="Q142" s="160"/>
      <c r="R142" s="160"/>
      <c r="S142" s="160"/>
      <c r="T142" s="161"/>
      <c r="AT142" s="155" t="s">
        <v>135</v>
      </c>
      <c r="AU142" s="155" t="s">
        <v>87</v>
      </c>
      <c r="AV142" s="13" t="s">
        <v>87</v>
      </c>
      <c r="AW142" s="13" t="s">
        <v>32</v>
      </c>
      <c r="AX142" s="13" t="s">
        <v>77</v>
      </c>
      <c r="AY142" s="155" t="s">
        <v>126</v>
      </c>
    </row>
    <row r="143" spans="1:65" s="14" customFormat="1" ht="11.25">
      <c r="B143" s="162"/>
      <c r="D143" s="154" t="s">
        <v>135</v>
      </c>
      <c r="E143" s="163" t="s">
        <v>1</v>
      </c>
      <c r="F143" s="164" t="s">
        <v>139</v>
      </c>
      <c r="H143" s="165">
        <v>42</v>
      </c>
      <c r="I143" s="166"/>
      <c r="L143" s="162"/>
      <c r="M143" s="167"/>
      <c r="N143" s="168"/>
      <c r="O143" s="168"/>
      <c r="P143" s="168"/>
      <c r="Q143" s="168"/>
      <c r="R143" s="168"/>
      <c r="S143" s="168"/>
      <c r="T143" s="169"/>
      <c r="AT143" s="163" t="s">
        <v>135</v>
      </c>
      <c r="AU143" s="163" t="s">
        <v>87</v>
      </c>
      <c r="AV143" s="14" t="s">
        <v>133</v>
      </c>
      <c r="AW143" s="14" t="s">
        <v>32</v>
      </c>
      <c r="AX143" s="14" t="s">
        <v>85</v>
      </c>
      <c r="AY143" s="163" t="s">
        <v>126</v>
      </c>
    </row>
    <row r="144" spans="1:65" s="2" customFormat="1" ht="24.2" customHeight="1">
      <c r="A144" s="32"/>
      <c r="B144" s="139"/>
      <c r="C144" s="140" t="s">
        <v>146</v>
      </c>
      <c r="D144" s="140" t="s">
        <v>128</v>
      </c>
      <c r="E144" s="141" t="s">
        <v>147</v>
      </c>
      <c r="F144" s="142" t="s">
        <v>148</v>
      </c>
      <c r="G144" s="143" t="s">
        <v>131</v>
      </c>
      <c r="H144" s="144">
        <v>42</v>
      </c>
      <c r="I144" s="145"/>
      <c r="J144" s="146">
        <f t="shared" ref="J144:J149" si="0">ROUND(I144*H144,2)</f>
        <v>0</v>
      </c>
      <c r="K144" s="142" t="s">
        <v>132</v>
      </c>
      <c r="L144" s="33"/>
      <c r="M144" s="147" t="s">
        <v>1</v>
      </c>
      <c r="N144" s="148" t="s">
        <v>42</v>
      </c>
      <c r="O144" s="58"/>
      <c r="P144" s="149">
        <f t="shared" ref="P144:P149" si="1">O144*H144</f>
        <v>0</v>
      </c>
      <c r="Q144" s="149">
        <v>0</v>
      </c>
      <c r="R144" s="149">
        <f t="shared" ref="R144:R149" si="2">Q144*H144</f>
        <v>0</v>
      </c>
      <c r="S144" s="149">
        <v>0.316</v>
      </c>
      <c r="T144" s="150">
        <f t="shared" ref="T144:T149" si="3">S144*H144</f>
        <v>13.272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1" t="s">
        <v>133</v>
      </c>
      <c r="AT144" s="151" t="s">
        <v>128</v>
      </c>
      <c r="AU144" s="151" t="s">
        <v>87</v>
      </c>
      <c r="AY144" s="17" t="s">
        <v>126</v>
      </c>
      <c r="BE144" s="152">
        <f t="shared" ref="BE144:BE149" si="4">IF(N144="základní",J144,0)</f>
        <v>0</v>
      </c>
      <c r="BF144" s="152">
        <f t="shared" ref="BF144:BF149" si="5">IF(N144="snížená",J144,0)</f>
        <v>0</v>
      </c>
      <c r="BG144" s="152">
        <f t="shared" ref="BG144:BG149" si="6">IF(N144="zákl. přenesená",J144,0)</f>
        <v>0</v>
      </c>
      <c r="BH144" s="152">
        <f t="shared" ref="BH144:BH149" si="7">IF(N144="sníž. přenesená",J144,0)</f>
        <v>0</v>
      </c>
      <c r="BI144" s="152">
        <f t="shared" ref="BI144:BI149" si="8">IF(N144="nulová",J144,0)</f>
        <v>0</v>
      </c>
      <c r="BJ144" s="17" t="s">
        <v>85</v>
      </c>
      <c r="BK144" s="152">
        <f t="shared" ref="BK144:BK149" si="9">ROUND(I144*H144,2)</f>
        <v>0</v>
      </c>
      <c r="BL144" s="17" t="s">
        <v>133</v>
      </c>
      <c r="BM144" s="151" t="s">
        <v>149</v>
      </c>
    </row>
    <row r="145" spans="1:65" s="2" customFormat="1" ht="24.2" customHeight="1">
      <c r="A145" s="32"/>
      <c r="B145" s="139"/>
      <c r="C145" s="140" t="s">
        <v>133</v>
      </c>
      <c r="D145" s="140" t="s">
        <v>128</v>
      </c>
      <c r="E145" s="141" t="s">
        <v>150</v>
      </c>
      <c r="F145" s="142" t="s">
        <v>151</v>
      </c>
      <c r="G145" s="143" t="s">
        <v>152</v>
      </c>
      <c r="H145" s="144">
        <v>24</v>
      </c>
      <c r="I145" s="145"/>
      <c r="J145" s="146">
        <f t="shared" si="0"/>
        <v>0</v>
      </c>
      <c r="K145" s="142" t="s">
        <v>132</v>
      </c>
      <c r="L145" s="33"/>
      <c r="M145" s="147" t="s">
        <v>1</v>
      </c>
      <c r="N145" s="148" t="s">
        <v>42</v>
      </c>
      <c r="O145" s="58"/>
      <c r="P145" s="149">
        <f t="shared" si="1"/>
        <v>0</v>
      </c>
      <c r="Q145" s="149">
        <v>3.0000000000000001E-5</v>
      </c>
      <c r="R145" s="149">
        <f t="shared" si="2"/>
        <v>7.2000000000000005E-4</v>
      </c>
      <c r="S145" s="149">
        <v>0</v>
      </c>
      <c r="T145" s="150">
        <f t="shared" si="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1" t="s">
        <v>133</v>
      </c>
      <c r="AT145" s="151" t="s">
        <v>128</v>
      </c>
      <c r="AU145" s="151" t="s">
        <v>87</v>
      </c>
      <c r="AY145" s="17" t="s">
        <v>126</v>
      </c>
      <c r="BE145" s="152">
        <f t="shared" si="4"/>
        <v>0</v>
      </c>
      <c r="BF145" s="152">
        <f t="shared" si="5"/>
        <v>0</v>
      </c>
      <c r="BG145" s="152">
        <f t="shared" si="6"/>
        <v>0</v>
      </c>
      <c r="BH145" s="152">
        <f t="shared" si="7"/>
        <v>0</v>
      </c>
      <c r="BI145" s="152">
        <f t="shared" si="8"/>
        <v>0</v>
      </c>
      <c r="BJ145" s="17" t="s">
        <v>85</v>
      </c>
      <c r="BK145" s="152">
        <f t="shared" si="9"/>
        <v>0</v>
      </c>
      <c r="BL145" s="17" t="s">
        <v>133</v>
      </c>
      <c r="BM145" s="151" t="s">
        <v>153</v>
      </c>
    </row>
    <row r="146" spans="1:65" s="2" customFormat="1" ht="24.2" customHeight="1">
      <c r="A146" s="32"/>
      <c r="B146" s="139"/>
      <c r="C146" s="140" t="s">
        <v>154</v>
      </c>
      <c r="D146" s="140" t="s">
        <v>128</v>
      </c>
      <c r="E146" s="141" t="s">
        <v>155</v>
      </c>
      <c r="F146" s="142" t="s">
        <v>156</v>
      </c>
      <c r="G146" s="143" t="s">
        <v>157</v>
      </c>
      <c r="H146" s="144">
        <v>3</v>
      </c>
      <c r="I146" s="145"/>
      <c r="J146" s="146">
        <f t="shared" si="0"/>
        <v>0</v>
      </c>
      <c r="K146" s="142" t="s">
        <v>132</v>
      </c>
      <c r="L146" s="33"/>
      <c r="M146" s="147" t="s">
        <v>1</v>
      </c>
      <c r="N146" s="148" t="s">
        <v>42</v>
      </c>
      <c r="O146" s="58"/>
      <c r="P146" s="149">
        <f t="shared" si="1"/>
        <v>0</v>
      </c>
      <c r="Q146" s="149">
        <v>0</v>
      </c>
      <c r="R146" s="149">
        <f t="shared" si="2"/>
        <v>0</v>
      </c>
      <c r="S146" s="149">
        <v>0</v>
      </c>
      <c r="T146" s="150">
        <f t="shared" si="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51" t="s">
        <v>133</v>
      </c>
      <c r="AT146" s="151" t="s">
        <v>128</v>
      </c>
      <c r="AU146" s="151" t="s">
        <v>87</v>
      </c>
      <c r="AY146" s="17" t="s">
        <v>126</v>
      </c>
      <c r="BE146" s="152">
        <f t="shared" si="4"/>
        <v>0</v>
      </c>
      <c r="BF146" s="152">
        <f t="shared" si="5"/>
        <v>0</v>
      </c>
      <c r="BG146" s="152">
        <f t="shared" si="6"/>
        <v>0</v>
      </c>
      <c r="BH146" s="152">
        <f t="shared" si="7"/>
        <v>0</v>
      </c>
      <c r="BI146" s="152">
        <f t="shared" si="8"/>
        <v>0</v>
      </c>
      <c r="BJ146" s="17" t="s">
        <v>85</v>
      </c>
      <c r="BK146" s="152">
        <f t="shared" si="9"/>
        <v>0</v>
      </c>
      <c r="BL146" s="17" t="s">
        <v>133</v>
      </c>
      <c r="BM146" s="151" t="s">
        <v>158</v>
      </c>
    </row>
    <row r="147" spans="1:65" s="2" customFormat="1" ht="24.2" customHeight="1">
      <c r="A147" s="32"/>
      <c r="B147" s="139"/>
      <c r="C147" s="140" t="s">
        <v>159</v>
      </c>
      <c r="D147" s="140" t="s">
        <v>128</v>
      </c>
      <c r="E147" s="141" t="s">
        <v>160</v>
      </c>
      <c r="F147" s="142" t="s">
        <v>161</v>
      </c>
      <c r="G147" s="143" t="s">
        <v>162</v>
      </c>
      <c r="H147" s="144">
        <v>2</v>
      </c>
      <c r="I147" s="145"/>
      <c r="J147" s="146">
        <f t="shared" si="0"/>
        <v>0</v>
      </c>
      <c r="K147" s="142" t="s">
        <v>132</v>
      </c>
      <c r="L147" s="33"/>
      <c r="M147" s="147" t="s">
        <v>1</v>
      </c>
      <c r="N147" s="148" t="s">
        <v>42</v>
      </c>
      <c r="O147" s="58"/>
      <c r="P147" s="149">
        <f t="shared" si="1"/>
        <v>0</v>
      </c>
      <c r="Q147" s="149">
        <v>1.269E-2</v>
      </c>
      <c r="R147" s="149">
        <f t="shared" si="2"/>
        <v>2.538E-2</v>
      </c>
      <c r="S147" s="149">
        <v>0</v>
      </c>
      <c r="T147" s="150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1" t="s">
        <v>133</v>
      </c>
      <c r="AT147" s="151" t="s">
        <v>128</v>
      </c>
      <c r="AU147" s="151" t="s">
        <v>87</v>
      </c>
      <c r="AY147" s="17" t="s">
        <v>126</v>
      </c>
      <c r="BE147" s="152">
        <f t="shared" si="4"/>
        <v>0</v>
      </c>
      <c r="BF147" s="152">
        <f t="shared" si="5"/>
        <v>0</v>
      </c>
      <c r="BG147" s="152">
        <f t="shared" si="6"/>
        <v>0</v>
      </c>
      <c r="BH147" s="152">
        <f t="shared" si="7"/>
        <v>0</v>
      </c>
      <c r="BI147" s="152">
        <f t="shared" si="8"/>
        <v>0</v>
      </c>
      <c r="BJ147" s="17" t="s">
        <v>85</v>
      </c>
      <c r="BK147" s="152">
        <f t="shared" si="9"/>
        <v>0</v>
      </c>
      <c r="BL147" s="17" t="s">
        <v>133</v>
      </c>
      <c r="BM147" s="151" t="s">
        <v>163</v>
      </c>
    </row>
    <row r="148" spans="1:65" s="2" customFormat="1" ht="24.2" customHeight="1">
      <c r="A148" s="32"/>
      <c r="B148" s="139"/>
      <c r="C148" s="140" t="s">
        <v>164</v>
      </c>
      <c r="D148" s="140" t="s">
        <v>128</v>
      </c>
      <c r="E148" s="141" t="s">
        <v>165</v>
      </c>
      <c r="F148" s="142" t="s">
        <v>166</v>
      </c>
      <c r="G148" s="143" t="s">
        <v>162</v>
      </c>
      <c r="H148" s="144">
        <v>8</v>
      </c>
      <c r="I148" s="145"/>
      <c r="J148" s="146">
        <f t="shared" si="0"/>
        <v>0</v>
      </c>
      <c r="K148" s="142" t="s">
        <v>132</v>
      </c>
      <c r="L148" s="33"/>
      <c r="M148" s="147" t="s">
        <v>1</v>
      </c>
      <c r="N148" s="148" t="s">
        <v>42</v>
      </c>
      <c r="O148" s="58"/>
      <c r="P148" s="149">
        <f t="shared" si="1"/>
        <v>0</v>
      </c>
      <c r="Q148" s="149">
        <v>0.10775</v>
      </c>
      <c r="R148" s="149">
        <f t="shared" si="2"/>
        <v>0.86199999999999999</v>
      </c>
      <c r="S148" s="149">
        <v>0</v>
      </c>
      <c r="T148" s="150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1" t="s">
        <v>133</v>
      </c>
      <c r="AT148" s="151" t="s">
        <v>128</v>
      </c>
      <c r="AU148" s="151" t="s">
        <v>87</v>
      </c>
      <c r="AY148" s="17" t="s">
        <v>126</v>
      </c>
      <c r="BE148" s="152">
        <f t="shared" si="4"/>
        <v>0</v>
      </c>
      <c r="BF148" s="152">
        <f t="shared" si="5"/>
        <v>0</v>
      </c>
      <c r="BG148" s="152">
        <f t="shared" si="6"/>
        <v>0</v>
      </c>
      <c r="BH148" s="152">
        <f t="shared" si="7"/>
        <v>0</v>
      </c>
      <c r="BI148" s="152">
        <f t="shared" si="8"/>
        <v>0</v>
      </c>
      <c r="BJ148" s="17" t="s">
        <v>85</v>
      </c>
      <c r="BK148" s="152">
        <f t="shared" si="9"/>
        <v>0</v>
      </c>
      <c r="BL148" s="17" t="s">
        <v>133</v>
      </c>
      <c r="BM148" s="151" t="s">
        <v>167</v>
      </c>
    </row>
    <row r="149" spans="1:65" s="2" customFormat="1" ht="16.5" customHeight="1">
      <c r="A149" s="32"/>
      <c r="B149" s="139"/>
      <c r="C149" s="140" t="s">
        <v>168</v>
      </c>
      <c r="D149" s="140" t="s">
        <v>128</v>
      </c>
      <c r="E149" s="141" t="s">
        <v>169</v>
      </c>
      <c r="F149" s="142" t="s">
        <v>170</v>
      </c>
      <c r="G149" s="143" t="s">
        <v>162</v>
      </c>
      <c r="H149" s="144">
        <v>84</v>
      </c>
      <c r="I149" s="145"/>
      <c r="J149" s="146">
        <f t="shared" si="0"/>
        <v>0</v>
      </c>
      <c r="K149" s="142" t="s">
        <v>132</v>
      </c>
      <c r="L149" s="33"/>
      <c r="M149" s="147" t="s">
        <v>1</v>
      </c>
      <c r="N149" s="148" t="s">
        <v>42</v>
      </c>
      <c r="O149" s="58"/>
      <c r="P149" s="149">
        <f t="shared" si="1"/>
        <v>0</v>
      </c>
      <c r="Q149" s="149">
        <v>5.5999999999999995E-4</v>
      </c>
      <c r="R149" s="149">
        <f t="shared" si="2"/>
        <v>4.7039999999999998E-2</v>
      </c>
      <c r="S149" s="149">
        <v>0</v>
      </c>
      <c r="T149" s="150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1" t="s">
        <v>133</v>
      </c>
      <c r="AT149" s="151" t="s">
        <v>128</v>
      </c>
      <c r="AU149" s="151" t="s">
        <v>87</v>
      </c>
      <c r="AY149" s="17" t="s">
        <v>126</v>
      </c>
      <c r="BE149" s="152">
        <f t="shared" si="4"/>
        <v>0</v>
      </c>
      <c r="BF149" s="152">
        <f t="shared" si="5"/>
        <v>0</v>
      </c>
      <c r="BG149" s="152">
        <f t="shared" si="6"/>
        <v>0</v>
      </c>
      <c r="BH149" s="152">
        <f t="shared" si="7"/>
        <v>0</v>
      </c>
      <c r="BI149" s="152">
        <f t="shared" si="8"/>
        <v>0</v>
      </c>
      <c r="BJ149" s="17" t="s">
        <v>85</v>
      </c>
      <c r="BK149" s="152">
        <f t="shared" si="9"/>
        <v>0</v>
      </c>
      <c r="BL149" s="17" t="s">
        <v>133</v>
      </c>
      <c r="BM149" s="151" t="s">
        <v>171</v>
      </c>
    </row>
    <row r="150" spans="1:65" s="13" customFormat="1" ht="11.25">
      <c r="B150" s="153"/>
      <c r="D150" s="154" t="s">
        <v>135</v>
      </c>
      <c r="E150" s="155" t="s">
        <v>1</v>
      </c>
      <c r="F150" s="156" t="s">
        <v>172</v>
      </c>
      <c r="H150" s="157">
        <v>36</v>
      </c>
      <c r="I150" s="158"/>
      <c r="L150" s="153"/>
      <c r="M150" s="159"/>
      <c r="N150" s="160"/>
      <c r="O150" s="160"/>
      <c r="P150" s="160"/>
      <c r="Q150" s="160"/>
      <c r="R150" s="160"/>
      <c r="S150" s="160"/>
      <c r="T150" s="161"/>
      <c r="AT150" s="155" t="s">
        <v>135</v>
      </c>
      <c r="AU150" s="155" t="s">
        <v>87</v>
      </c>
      <c r="AV150" s="13" t="s">
        <v>87</v>
      </c>
      <c r="AW150" s="13" t="s">
        <v>32</v>
      </c>
      <c r="AX150" s="13" t="s">
        <v>77</v>
      </c>
      <c r="AY150" s="155" t="s">
        <v>126</v>
      </c>
    </row>
    <row r="151" spans="1:65" s="13" customFormat="1" ht="11.25">
      <c r="B151" s="153"/>
      <c r="D151" s="154" t="s">
        <v>135</v>
      </c>
      <c r="E151" s="155" t="s">
        <v>1</v>
      </c>
      <c r="F151" s="156" t="s">
        <v>173</v>
      </c>
      <c r="H151" s="157">
        <v>16</v>
      </c>
      <c r="I151" s="158"/>
      <c r="L151" s="153"/>
      <c r="M151" s="159"/>
      <c r="N151" s="160"/>
      <c r="O151" s="160"/>
      <c r="P151" s="160"/>
      <c r="Q151" s="160"/>
      <c r="R151" s="160"/>
      <c r="S151" s="160"/>
      <c r="T151" s="161"/>
      <c r="AT151" s="155" t="s">
        <v>135</v>
      </c>
      <c r="AU151" s="155" t="s">
        <v>87</v>
      </c>
      <c r="AV151" s="13" t="s">
        <v>87</v>
      </c>
      <c r="AW151" s="13" t="s">
        <v>32</v>
      </c>
      <c r="AX151" s="13" t="s">
        <v>77</v>
      </c>
      <c r="AY151" s="155" t="s">
        <v>126</v>
      </c>
    </row>
    <row r="152" spans="1:65" s="13" customFormat="1" ht="11.25">
      <c r="B152" s="153"/>
      <c r="D152" s="154" t="s">
        <v>135</v>
      </c>
      <c r="E152" s="155" t="s">
        <v>1</v>
      </c>
      <c r="F152" s="156" t="s">
        <v>174</v>
      </c>
      <c r="H152" s="157">
        <v>32</v>
      </c>
      <c r="I152" s="158"/>
      <c r="L152" s="153"/>
      <c r="M152" s="159"/>
      <c r="N152" s="160"/>
      <c r="O152" s="160"/>
      <c r="P152" s="160"/>
      <c r="Q152" s="160"/>
      <c r="R152" s="160"/>
      <c r="S152" s="160"/>
      <c r="T152" s="161"/>
      <c r="AT152" s="155" t="s">
        <v>135</v>
      </c>
      <c r="AU152" s="155" t="s">
        <v>87</v>
      </c>
      <c r="AV152" s="13" t="s">
        <v>87</v>
      </c>
      <c r="AW152" s="13" t="s">
        <v>32</v>
      </c>
      <c r="AX152" s="13" t="s">
        <v>77</v>
      </c>
      <c r="AY152" s="155" t="s">
        <v>126</v>
      </c>
    </row>
    <row r="153" spans="1:65" s="14" customFormat="1" ht="11.25">
      <c r="B153" s="162"/>
      <c r="D153" s="154" t="s">
        <v>135</v>
      </c>
      <c r="E153" s="163" t="s">
        <v>1</v>
      </c>
      <c r="F153" s="164" t="s">
        <v>139</v>
      </c>
      <c r="H153" s="165">
        <v>84</v>
      </c>
      <c r="I153" s="166"/>
      <c r="L153" s="162"/>
      <c r="M153" s="167"/>
      <c r="N153" s="168"/>
      <c r="O153" s="168"/>
      <c r="P153" s="168"/>
      <c r="Q153" s="168"/>
      <c r="R153" s="168"/>
      <c r="S153" s="168"/>
      <c r="T153" s="169"/>
      <c r="AT153" s="163" t="s">
        <v>135</v>
      </c>
      <c r="AU153" s="163" t="s">
        <v>87</v>
      </c>
      <c r="AV153" s="14" t="s">
        <v>133</v>
      </c>
      <c r="AW153" s="14" t="s">
        <v>32</v>
      </c>
      <c r="AX153" s="14" t="s">
        <v>85</v>
      </c>
      <c r="AY153" s="163" t="s">
        <v>126</v>
      </c>
    </row>
    <row r="154" spans="1:65" s="2" customFormat="1" ht="21.75" customHeight="1">
      <c r="A154" s="32"/>
      <c r="B154" s="139"/>
      <c r="C154" s="140" t="s">
        <v>175</v>
      </c>
      <c r="D154" s="140" t="s">
        <v>128</v>
      </c>
      <c r="E154" s="141" t="s">
        <v>176</v>
      </c>
      <c r="F154" s="142" t="s">
        <v>177</v>
      </c>
      <c r="G154" s="143" t="s">
        <v>162</v>
      </c>
      <c r="H154" s="144">
        <v>84</v>
      </c>
      <c r="I154" s="145"/>
      <c r="J154" s="146">
        <f>ROUND(I154*H154,2)</f>
        <v>0</v>
      </c>
      <c r="K154" s="142" t="s">
        <v>132</v>
      </c>
      <c r="L154" s="33"/>
      <c r="M154" s="147" t="s">
        <v>1</v>
      </c>
      <c r="N154" s="148" t="s">
        <v>42</v>
      </c>
      <c r="O154" s="58"/>
      <c r="P154" s="149">
        <f>O154*H154</f>
        <v>0</v>
      </c>
      <c r="Q154" s="149">
        <v>0</v>
      </c>
      <c r="R154" s="149">
        <f>Q154*H154</f>
        <v>0</v>
      </c>
      <c r="S154" s="149">
        <v>0</v>
      </c>
      <c r="T154" s="150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51" t="s">
        <v>133</v>
      </c>
      <c r="AT154" s="151" t="s">
        <v>128</v>
      </c>
      <c r="AU154" s="151" t="s">
        <v>87</v>
      </c>
      <c r="AY154" s="17" t="s">
        <v>126</v>
      </c>
      <c r="BE154" s="152">
        <f>IF(N154="základní",J154,0)</f>
        <v>0</v>
      </c>
      <c r="BF154" s="152">
        <f>IF(N154="snížená",J154,0)</f>
        <v>0</v>
      </c>
      <c r="BG154" s="152">
        <f>IF(N154="zákl. přenesená",J154,0)</f>
        <v>0</v>
      </c>
      <c r="BH154" s="152">
        <f>IF(N154="sníž. přenesená",J154,0)</f>
        <v>0</v>
      </c>
      <c r="BI154" s="152">
        <f>IF(N154="nulová",J154,0)</f>
        <v>0</v>
      </c>
      <c r="BJ154" s="17" t="s">
        <v>85</v>
      </c>
      <c r="BK154" s="152">
        <f>ROUND(I154*H154,2)</f>
        <v>0</v>
      </c>
      <c r="BL154" s="17" t="s">
        <v>133</v>
      </c>
      <c r="BM154" s="151" t="s">
        <v>178</v>
      </c>
    </row>
    <row r="155" spans="1:65" s="2" customFormat="1" ht="24.2" customHeight="1">
      <c r="A155" s="32"/>
      <c r="B155" s="139"/>
      <c r="C155" s="140" t="s">
        <v>179</v>
      </c>
      <c r="D155" s="140" t="s">
        <v>128</v>
      </c>
      <c r="E155" s="141" t="s">
        <v>180</v>
      </c>
      <c r="F155" s="142" t="s">
        <v>181</v>
      </c>
      <c r="G155" s="143" t="s">
        <v>162</v>
      </c>
      <c r="H155" s="144">
        <v>84</v>
      </c>
      <c r="I155" s="145"/>
      <c r="J155" s="146">
        <f>ROUND(I155*H155,2)</f>
        <v>0</v>
      </c>
      <c r="K155" s="142" t="s">
        <v>132</v>
      </c>
      <c r="L155" s="33"/>
      <c r="M155" s="147" t="s">
        <v>1</v>
      </c>
      <c r="N155" s="148" t="s">
        <v>42</v>
      </c>
      <c r="O155" s="58"/>
      <c r="P155" s="149">
        <f>O155*H155</f>
        <v>0</v>
      </c>
      <c r="Q155" s="149">
        <v>6.0000000000000002E-5</v>
      </c>
      <c r="R155" s="149">
        <f>Q155*H155</f>
        <v>5.0400000000000002E-3</v>
      </c>
      <c r="S155" s="149">
        <v>0</v>
      </c>
      <c r="T155" s="150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1" t="s">
        <v>133</v>
      </c>
      <c r="AT155" s="151" t="s">
        <v>128</v>
      </c>
      <c r="AU155" s="151" t="s">
        <v>87</v>
      </c>
      <c r="AY155" s="17" t="s">
        <v>126</v>
      </c>
      <c r="BE155" s="152">
        <f>IF(N155="základní",J155,0)</f>
        <v>0</v>
      </c>
      <c r="BF155" s="152">
        <f>IF(N155="snížená",J155,0)</f>
        <v>0</v>
      </c>
      <c r="BG155" s="152">
        <f>IF(N155="zákl. přenesená",J155,0)</f>
        <v>0</v>
      </c>
      <c r="BH155" s="152">
        <f>IF(N155="sníž. přenesená",J155,0)</f>
        <v>0</v>
      </c>
      <c r="BI155" s="152">
        <f>IF(N155="nulová",J155,0)</f>
        <v>0</v>
      </c>
      <c r="BJ155" s="17" t="s">
        <v>85</v>
      </c>
      <c r="BK155" s="152">
        <f>ROUND(I155*H155,2)</f>
        <v>0</v>
      </c>
      <c r="BL155" s="17" t="s">
        <v>133</v>
      </c>
      <c r="BM155" s="151" t="s">
        <v>182</v>
      </c>
    </row>
    <row r="156" spans="1:65" s="2" customFormat="1" ht="24.2" customHeight="1">
      <c r="A156" s="32"/>
      <c r="B156" s="139"/>
      <c r="C156" s="140" t="s">
        <v>183</v>
      </c>
      <c r="D156" s="140" t="s">
        <v>128</v>
      </c>
      <c r="E156" s="141" t="s">
        <v>184</v>
      </c>
      <c r="F156" s="142" t="s">
        <v>185</v>
      </c>
      <c r="G156" s="143" t="s">
        <v>162</v>
      </c>
      <c r="H156" s="144">
        <v>84</v>
      </c>
      <c r="I156" s="145"/>
      <c r="J156" s="146">
        <f>ROUND(I156*H156,2)</f>
        <v>0</v>
      </c>
      <c r="K156" s="142" t="s">
        <v>132</v>
      </c>
      <c r="L156" s="33"/>
      <c r="M156" s="147" t="s">
        <v>1</v>
      </c>
      <c r="N156" s="148" t="s">
        <v>42</v>
      </c>
      <c r="O156" s="58"/>
      <c r="P156" s="149">
        <f>O156*H156</f>
        <v>0</v>
      </c>
      <c r="Q156" s="149">
        <v>0</v>
      </c>
      <c r="R156" s="149">
        <f>Q156*H156</f>
        <v>0</v>
      </c>
      <c r="S156" s="149">
        <v>0</v>
      </c>
      <c r="T156" s="150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1" t="s">
        <v>133</v>
      </c>
      <c r="AT156" s="151" t="s">
        <v>128</v>
      </c>
      <c r="AU156" s="151" t="s">
        <v>87</v>
      </c>
      <c r="AY156" s="17" t="s">
        <v>126</v>
      </c>
      <c r="BE156" s="152">
        <f>IF(N156="základní",J156,0)</f>
        <v>0</v>
      </c>
      <c r="BF156" s="152">
        <f>IF(N156="snížená",J156,0)</f>
        <v>0</v>
      </c>
      <c r="BG156" s="152">
        <f>IF(N156="zákl. přenesená",J156,0)</f>
        <v>0</v>
      </c>
      <c r="BH156" s="152">
        <f>IF(N156="sníž. přenesená",J156,0)</f>
        <v>0</v>
      </c>
      <c r="BI156" s="152">
        <f>IF(N156="nulová",J156,0)</f>
        <v>0</v>
      </c>
      <c r="BJ156" s="17" t="s">
        <v>85</v>
      </c>
      <c r="BK156" s="152">
        <f>ROUND(I156*H156,2)</f>
        <v>0</v>
      </c>
      <c r="BL156" s="17" t="s">
        <v>133</v>
      </c>
      <c r="BM156" s="151" t="s">
        <v>186</v>
      </c>
    </row>
    <row r="157" spans="1:65" s="2" customFormat="1" ht="24.2" customHeight="1">
      <c r="A157" s="32"/>
      <c r="B157" s="139"/>
      <c r="C157" s="140" t="s">
        <v>8</v>
      </c>
      <c r="D157" s="140" t="s">
        <v>128</v>
      </c>
      <c r="E157" s="141" t="s">
        <v>187</v>
      </c>
      <c r="F157" s="142" t="s">
        <v>188</v>
      </c>
      <c r="G157" s="143" t="s">
        <v>189</v>
      </c>
      <c r="H157" s="144">
        <v>13</v>
      </c>
      <c r="I157" s="145"/>
      <c r="J157" s="146">
        <f>ROUND(I157*H157,2)</f>
        <v>0</v>
      </c>
      <c r="K157" s="142" t="s">
        <v>132</v>
      </c>
      <c r="L157" s="33"/>
      <c r="M157" s="147" t="s">
        <v>1</v>
      </c>
      <c r="N157" s="148" t="s">
        <v>42</v>
      </c>
      <c r="O157" s="58"/>
      <c r="P157" s="149">
        <f>O157*H157</f>
        <v>0</v>
      </c>
      <c r="Q157" s="149">
        <v>0</v>
      </c>
      <c r="R157" s="149">
        <f>Q157*H157</f>
        <v>0</v>
      </c>
      <c r="S157" s="149">
        <v>0</v>
      </c>
      <c r="T157" s="150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1" t="s">
        <v>133</v>
      </c>
      <c r="AT157" s="151" t="s">
        <v>128</v>
      </c>
      <c r="AU157" s="151" t="s">
        <v>87</v>
      </c>
      <c r="AY157" s="17" t="s">
        <v>126</v>
      </c>
      <c r="BE157" s="152">
        <f>IF(N157="základní",J157,0)</f>
        <v>0</v>
      </c>
      <c r="BF157" s="152">
        <f>IF(N157="snížená",J157,0)</f>
        <v>0</v>
      </c>
      <c r="BG157" s="152">
        <f>IF(N157="zákl. přenesená",J157,0)</f>
        <v>0</v>
      </c>
      <c r="BH157" s="152">
        <f>IF(N157="sníž. přenesená",J157,0)</f>
        <v>0</v>
      </c>
      <c r="BI157" s="152">
        <f>IF(N157="nulová",J157,0)</f>
        <v>0</v>
      </c>
      <c r="BJ157" s="17" t="s">
        <v>85</v>
      </c>
      <c r="BK157" s="152">
        <f>ROUND(I157*H157,2)</f>
        <v>0</v>
      </c>
      <c r="BL157" s="17" t="s">
        <v>133</v>
      </c>
      <c r="BM157" s="151" t="s">
        <v>190</v>
      </c>
    </row>
    <row r="158" spans="1:65" s="13" customFormat="1" ht="11.25">
      <c r="B158" s="153"/>
      <c r="D158" s="154" t="s">
        <v>135</v>
      </c>
      <c r="E158" s="155" t="s">
        <v>1</v>
      </c>
      <c r="F158" s="156" t="s">
        <v>191</v>
      </c>
      <c r="H158" s="157">
        <v>13</v>
      </c>
      <c r="I158" s="158"/>
      <c r="L158" s="153"/>
      <c r="M158" s="159"/>
      <c r="N158" s="160"/>
      <c r="O158" s="160"/>
      <c r="P158" s="160"/>
      <c r="Q158" s="160"/>
      <c r="R158" s="160"/>
      <c r="S158" s="160"/>
      <c r="T158" s="161"/>
      <c r="AT158" s="155" t="s">
        <v>135</v>
      </c>
      <c r="AU158" s="155" t="s">
        <v>87</v>
      </c>
      <c r="AV158" s="13" t="s">
        <v>87</v>
      </c>
      <c r="AW158" s="13" t="s">
        <v>32</v>
      </c>
      <c r="AX158" s="13" t="s">
        <v>85</v>
      </c>
      <c r="AY158" s="155" t="s">
        <v>126</v>
      </c>
    </row>
    <row r="159" spans="1:65" s="2" customFormat="1" ht="24.2" customHeight="1">
      <c r="A159" s="32"/>
      <c r="B159" s="139"/>
      <c r="C159" s="140" t="s">
        <v>192</v>
      </c>
      <c r="D159" s="140" t="s">
        <v>128</v>
      </c>
      <c r="E159" s="141" t="s">
        <v>193</v>
      </c>
      <c r="F159" s="142" t="s">
        <v>194</v>
      </c>
      <c r="G159" s="143" t="s">
        <v>189</v>
      </c>
      <c r="H159" s="144">
        <v>13</v>
      </c>
      <c r="I159" s="145"/>
      <c r="J159" s="146">
        <f>ROUND(I159*H159,2)</f>
        <v>0</v>
      </c>
      <c r="K159" s="142" t="s">
        <v>132</v>
      </c>
      <c r="L159" s="33"/>
      <c r="M159" s="147" t="s">
        <v>1</v>
      </c>
      <c r="N159" s="148" t="s">
        <v>42</v>
      </c>
      <c r="O159" s="58"/>
      <c r="P159" s="149">
        <f>O159*H159</f>
        <v>0</v>
      </c>
      <c r="Q159" s="149">
        <v>0</v>
      </c>
      <c r="R159" s="149">
        <f>Q159*H159</f>
        <v>0</v>
      </c>
      <c r="S159" s="149">
        <v>0</v>
      </c>
      <c r="T159" s="150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51" t="s">
        <v>133</v>
      </c>
      <c r="AT159" s="151" t="s">
        <v>128</v>
      </c>
      <c r="AU159" s="151" t="s">
        <v>87</v>
      </c>
      <c r="AY159" s="17" t="s">
        <v>126</v>
      </c>
      <c r="BE159" s="152">
        <f>IF(N159="základní",J159,0)</f>
        <v>0</v>
      </c>
      <c r="BF159" s="152">
        <f>IF(N159="snížená",J159,0)</f>
        <v>0</v>
      </c>
      <c r="BG159" s="152">
        <f>IF(N159="zákl. přenesená",J159,0)</f>
        <v>0</v>
      </c>
      <c r="BH159" s="152">
        <f>IF(N159="sníž. přenesená",J159,0)</f>
        <v>0</v>
      </c>
      <c r="BI159" s="152">
        <f>IF(N159="nulová",J159,0)</f>
        <v>0</v>
      </c>
      <c r="BJ159" s="17" t="s">
        <v>85</v>
      </c>
      <c r="BK159" s="152">
        <f>ROUND(I159*H159,2)</f>
        <v>0</v>
      </c>
      <c r="BL159" s="17" t="s">
        <v>133</v>
      </c>
      <c r="BM159" s="151" t="s">
        <v>195</v>
      </c>
    </row>
    <row r="160" spans="1:65" s="13" customFormat="1" ht="11.25">
      <c r="B160" s="153"/>
      <c r="D160" s="154" t="s">
        <v>135</v>
      </c>
      <c r="E160" s="155" t="s">
        <v>1</v>
      </c>
      <c r="F160" s="156" t="s">
        <v>196</v>
      </c>
      <c r="H160" s="157">
        <v>13</v>
      </c>
      <c r="I160" s="158"/>
      <c r="L160" s="153"/>
      <c r="M160" s="159"/>
      <c r="N160" s="160"/>
      <c r="O160" s="160"/>
      <c r="P160" s="160"/>
      <c r="Q160" s="160"/>
      <c r="R160" s="160"/>
      <c r="S160" s="160"/>
      <c r="T160" s="161"/>
      <c r="AT160" s="155" t="s">
        <v>135</v>
      </c>
      <c r="AU160" s="155" t="s">
        <v>87</v>
      </c>
      <c r="AV160" s="13" t="s">
        <v>87</v>
      </c>
      <c r="AW160" s="13" t="s">
        <v>32</v>
      </c>
      <c r="AX160" s="13" t="s">
        <v>85</v>
      </c>
      <c r="AY160" s="155" t="s">
        <v>126</v>
      </c>
    </row>
    <row r="161" spans="1:65" s="2" customFormat="1" ht="33" customHeight="1">
      <c r="A161" s="32"/>
      <c r="B161" s="139"/>
      <c r="C161" s="140" t="s">
        <v>197</v>
      </c>
      <c r="D161" s="140" t="s">
        <v>128</v>
      </c>
      <c r="E161" s="141" t="s">
        <v>198</v>
      </c>
      <c r="F161" s="142" t="s">
        <v>199</v>
      </c>
      <c r="G161" s="143" t="s">
        <v>189</v>
      </c>
      <c r="H161" s="144">
        <v>17.600000000000001</v>
      </c>
      <c r="I161" s="145"/>
      <c r="J161" s="146">
        <f>ROUND(I161*H161,2)</f>
        <v>0</v>
      </c>
      <c r="K161" s="142" t="s">
        <v>132</v>
      </c>
      <c r="L161" s="33"/>
      <c r="M161" s="147" t="s">
        <v>1</v>
      </c>
      <c r="N161" s="148" t="s">
        <v>42</v>
      </c>
      <c r="O161" s="58"/>
      <c r="P161" s="149">
        <f>O161*H161</f>
        <v>0</v>
      </c>
      <c r="Q161" s="149">
        <v>0</v>
      </c>
      <c r="R161" s="149">
        <f>Q161*H161</f>
        <v>0</v>
      </c>
      <c r="S161" s="149">
        <v>0</v>
      </c>
      <c r="T161" s="150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51" t="s">
        <v>133</v>
      </c>
      <c r="AT161" s="151" t="s">
        <v>128</v>
      </c>
      <c r="AU161" s="151" t="s">
        <v>87</v>
      </c>
      <c r="AY161" s="17" t="s">
        <v>126</v>
      </c>
      <c r="BE161" s="152">
        <f>IF(N161="základní",J161,0)</f>
        <v>0</v>
      </c>
      <c r="BF161" s="152">
        <f>IF(N161="snížená",J161,0)</f>
        <v>0</v>
      </c>
      <c r="BG161" s="152">
        <f>IF(N161="zákl. přenesená",J161,0)</f>
        <v>0</v>
      </c>
      <c r="BH161" s="152">
        <f>IF(N161="sníž. přenesená",J161,0)</f>
        <v>0</v>
      </c>
      <c r="BI161" s="152">
        <f>IF(N161="nulová",J161,0)</f>
        <v>0</v>
      </c>
      <c r="BJ161" s="17" t="s">
        <v>85</v>
      </c>
      <c r="BK161" s="152">
        <f>ROUND(I161*H161,2)</f>
        <v>0</v>
      </c>
      <c r="BL161" s="17" t="s">
        <v>133</v>
      </c>
      <c r="BM161" s="151" t="s">
        <v>200</v>
      </c>
    </row>
    <row r="162" spans="1:65" s="13" customFormat="1" ht="11.25">
      <c r="B162" s="153"/>
      <c r="D162" s="154" t="s">
        <v>135</v>
      </c>
      <c r="E162" s="155" t="s">
        <v>1</v>
      </c>
      <c r="F162" s="156" t="s">
        <v>201</v>
      </c>
      <c r="H162" s="157">
        <v>5.6</v>
      </c>
      <c r="I162" s="158"/>
      <c r="L162" s="153"/>
      <c r="M162" s="159"/>
      <c r="N162" s="160"/>
      <c r="O162" s="160"/>
      <c r="P162" s="160"/>
      <c r="Q162" s="160"/>
      <c r="R162" s="160"/>
      <c r="S162" s="160"/>
      <c r="T162" s="161"/>
      <c r="AT162" s="155" t="s">
        <v>135</v>
      </c>
      <c r="AU162" s="155" t="s">
        <v>87</v>
      </c>
      <c r="AV162" s="13" t="s">
        <v>87</v>
      </c>
      <c r="AW162" s="13" t="s">
        <v>32</v>
      </c>
      <c r="AX162" s="13" t="s">
        <v>77</v>
      </c>
      <c r="AY162" s="155" t="s">
        <v>126</v>
      </c>
    </row>
    <row r="163" spans="1:65" s="13" customFormat="1" ht="11.25">
      <c r="B163" s="153"/>
      <c r="D163" s="154" t="s">
        <v>135</v>
      </c>
      <c r="E163" s="155" t="s">
        <v>1</v>
      </c>
      <c r="F163" s="156" t="s">
        <v>202</v>
      </c>
      <c r="H163" s="157">
        <v>12</v>
      </c>
      <c r="I163" s="158"/>
      <c r="L163" s="153"/>
      <c r="M163" s="159"/>
      <c r="N163" s="160"/>
      <c r="O163" s="160"/>
      <c r="P163" s="160"/>
      <c r="Q163" s="160"/>
      <c r="R163" s="160"/>
      <c r="S163" s="160"/>
      <c r="T163" s="161"/>
      <c r="AT163" s="155" t="s">
        <v>135</v>
      </c>
      <c r="AU163" s="155" t="s">
        <v>87</v>
      </c>
      <c r="AV163" s="13" t="s">
        <v>87</v>
      </c>
      <c r="AW163" s="13" t="s">
        <v>32</v>
      </c>
      <c r="AX163" s="13" t="s">
        <v>77</v>
      </c>
      <c r="AY163" s="155" t="s">
        <v>126</v>
      </c>
    </row>
    <row r="164" spans="1:65" s="14" customFormat="1" ht="11.25">
      <c r="B164" s="162"/>
      <c r="D164" s="154" t="s">
        <v>135</v>
      </c>
      <c r="E164" s="163" t="s">
        <v>1</v>
      </c>
      <c r="F164" s="164" t="s">
        <v>139</v>
      </c>
      <c r="H164" s="165">
        <v>17.600000000000001</v>
      </c>
      <c r="I164" s="166"/>
      <c r="L164" s="162"/>
      <c r="M164" s="167"/>
      <c r="N164" s="168"/>
      <c r="O164" s="168"/>
      <c r="P164" s="168"/>
      <c r="Q164" s="168"/>
      <c r="R164" s="168"/>
      <c r="S164" s="168"/>
      <c r="T164" s="169"/>
      <c r="AT164" s="163" t="s">
        <v>135</v>
      </c>
      <c r="AU164" s="163" t="s">
        <v>87</v>
      </c>
      <c r="AV164" s="14" t="s">
        <v>133</v>
      </c>
      <c r="AW164" s="14" t="s">
        <v>32</v>
      </c>
      <c r="AX164" s="14" t="s">
        <v>85</v>
      </c>
      <c r="AY164" s="163" t="s">
        <v>126</v>
      </c>
    </row>
    <row r="165" spans="1:65" s="2" customFormat="1" ht="21.75" customHeight="1">
      <c r="A165" s="32"/>
      <c r="B165" s="139"/>
      <c r="C165" s="140" t="s">
        <v>203</v>
      </c>
      <c r="D165" s="140" t="s">
        <v>128</v>
      </c>
      <c r="E165" s="141" t="s">
        <v>204</v>
      </c>
      <c r="F165" s="142" t="s">
        <v>205</v>
      </c>
      <c r="G165" s="143" t="s">
        <v>131</v>
      </c>
      <c r="H165" s="144">
        <v>100.4</v>
      </c>
      <c r="I165" s="145"/>
      <c r="J165" s="146">
        <f>ROUND(I165*H165,2)</f>
        <v>0</v>
      </c>
      <c r="K165" s="142" t="s">
        <v>132</v>
      </c>
      <c r="L165" s="33"/>
      <c r="M165" s="147" t="s">
        <v>1</v>
      </c>
      <c r="N165" s="148" t="s">
        <v>42</v>
      </c>
      <c r="O165" s="58"/>
      <c r="P165" s="149">
        <f>O165*H165</f>
        <v>0</v>
      </c>
      <c r="Q165" s="149">
        <v>8.4000000000000003E-4</v>
      </c>
      <c r="R165" s="149">
        <f>Q165*H165</f>
        <v>8.4336000000000008E-2</v>
      </c>
      <c r="S165" s="149">
        <v>0</v>
      </c>
      <c r="T165" s="150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1" t="s">
        <v>133</v>
      </c>
      <c r="AT165" s="151" t="s">
        <v>128</v>
      </c>
      <c r="AU165" s="151" t="s">
        <v>87</v>
      </c>
      <c r="AY165" s="17" t="s">
        <v>126</v>
      </c>
      <c r="BE165" s="152">
        <f>IF(N165="základní",J165,0)</f>
        <v>0</v>
      </c>
      <c r="BF165" s="152">
        <f>IF(N165="snížená",J165,0)</f>
        <v>0</v>
      </c>
      <c r="BG165" s="152">
        <f>IF(N165="zákl. přenesená",J165,0)</f>
        <v>0</v>
      </c>
      <c r="BH165" s="152">
        <f>IF(N165="sníž. přenesená",J165,0)</f>
        <v>0</v>
      </c>
      <c r="BI165" s="152">
        <f>IF(N165="nulová",J165,0)</f>
        <v>0</v>
      </c>
      <c r="BJ165" s="17" t="s">
        <v>85</v>
      </c>
      <c r="BK165" s="152">
        <f>ROUND(I165*H165,2)</f>
        <v>0</v>
      </c>
      <c r="BL165" s="17" t="s">
        <v>133</v>
      </c>
      <c r="BM165" s="151" t="s">
        <v>206</v>
      </c>
    </row>
    <row r="166" spans="1:65" s="13" customFormat="1" ht="11.25">
      <c r="B166" s="153"/>
      <c r="D166" s="154" t="s">
        <v>135</v>
      </c>
      <c r="E166" s="155" t="s">
        <v>1</v>
      </c>
      <c r="F166" s="156" t="s">
        <v>207</v>
      </c>
      <c r="H166" s="157">
        <v>43.2</v>
      </c>
      <c r="I166" s="158"/>
      <c r="L166" s="153"/>
      <c r="M166" s="159"/>
      <c r="N166" s="160"/>
      <c r="O166" s="160"/>
      <c r="P166" s="160"/>
      <c r="Q166" s="160"/>
      <c r="R166" s="160"/>
      <c r="S166" s="160"/>
      <c r="T166" s="161"/>
      <c r="AT166" s="155" t="s">
        <v>135</v>
      </c>
      <c r="AU166" s="155" t="s">
        <v>87</v>
      </c>
      <c r="AV166" s="13" t="s">
        <v>87</v>
      </c>
      <c r="AW166" s="13" t="s">
        <v>32</v>
      </c>
      <c r="AX166" s="13" t="s">
        <v>77</v>
      </c>
      <c r="AY166" s="155" t="s">
        <v>126</v>
      </c>
    </row>
    <row r="167" spans="1:65" s="13" customFormat="1" ht="11.25">
      <c r="B167" s="153"/>
      <c r="D167" s="154" t="s">
        <v>135</v>
      </c>
      <c r="E167" s="155" t="s">
        <v>1</v>
      </c>
      <c r="F167" s="156" t="s">
        <v>208</v>
      </c>
      <c r="H167" s="157">
        <v>18.2</v>
      </c>
      <c r="I167" s="158"/>
      <c r="L167" s="153"/>
      <c r="M167" s="159"/>
      <c r="N167" s="160"/>
      <c r="O167" s="160"/>
      <c r="P167" s="160"/>
      <c r="Q167" s="160"/>
      <c r="R167" s="160"/>
      <c r="S167" s="160"/>
      <c r="T167" s="161"/>
      <c r="AT167" s="155" t="s">
        <v>135</v>
      </c>
      <c r="AU167" s="155" t="s">
        <v>87</v>
      </c>
      <c r="AV167" s="13" t="s">
        <v>87</v>
      </c>
      <c r="AW167" s="13" t="s">
        <v>32</v>
      </c>
      <c r="AX167" s="13" t="s">
        <v>77</v>
      </c>
      <c r="AY167" s="155" t="s">
        <v>126</v>
      </c>
    </row>
    <row r="168" spans="1:65" s="13" customFormat="1" ht="11.25">
      <c r="B168" s="153"/>
      <c r="D168" s="154" t="s">
        <v>135</v>
      </c>
      <c r="E168" s="155" t="s">
        <v>1</v>
      </c>
      <c r="F168" s="156" t="s">
        <v>209</v>
      </c>
      <c r="H168" s="157">
        <v>39</v>
      </c>
      <c r="I168" s="158"/>
      <c r="L168" s="153"/>
      <c r="M168" s="159"/>
      <c r="N168" s="160"/>
      <c r="O168" s="160"/>
      <c r="P168" s="160"/>
      <c r="Q168" s="160"/>
      <c r="R168" s="160"/>
      <c r="S168" s="160"/>
      <c r="T168" s="161"/>
      <c r="AT168" s="155" t="s">
        <v>135</v>
      </c>
      <c r="AU168" s="155" t="s">
        <v>87</v>
      </c>
      <c r="AV168" s="13" t="s">
        <v>87</v>
      </c>
      <c r="AW168" s="13" t="s">
        <v>32</v>
      </c>
      <c r="AX168" s="13" t="s">
        <v>77</v>
      </c>
      <c r="AY168" s="155" t="s">
        <v>126</v>
      </c>
    </row>
    <row r="169" spans="1:65" s="14" customFormat="1" ht="11.25">
      <c r="B169" s="162"/>
      <c r="D169" s="154" t="s">
        <v>135</v>
      </c>
      <c r="E169" s="163" t="s">
        <v>1</v>
      </c>
      <c r="F169" s="164" t="s">
        <v>139</v>
      </c>
      <c r="H169" s="165">
        <v>100.4</v>
      </c>
      <c r="I169" s="166"/>
      <c r="L169" s="162"/>
      <c r="M169" s="167"/>
      <c r="N169" s="168"/>
      <c r="O169" s="168"/>
      <c r="P169" s="168"/>
      <c r="Q169" s="168"/>
      <c r="R169" s="168"/>
      <c r="S169" s="168"/>
      <c r="T169" s="169"/>
      <c r="AT169" s="163" t="s">
        <v>135</v>
      </c>
      <c r="AU169" s="163" t="s">
        <v>87</v>
      </c>
      <c r="AV169" s="14" t="s">
        <v>133</v>
      </c>
      <c r="AW169" s="14" t="s">
        <v>32</v>
      </c>
      <c r="AX169" s="14" t="s">
        <v>85</v>
      </c>
      <c r="AY169" s="163" t="s">
        <v>126</v>
      </c>
    </row>
    <row r="170" spans="1:65" s="2" customFormat="1" ht="24.2" customHeight="1">
      <c r="A170" s="32"/>
      <c r="B170" s="139"/>
      <c r="C170" s="140" t="s">
        <v>210</v>
      </c>
      <c r="D170" s="140" t="s">
        <v>128</v>
      </c>
      <c r="E170" s="141" t="s">
        <v>211</v>
      </c>
      <c r="F170" s="142" t="s">
        <v>212</v>
      </c>
      <c r="G170" s="143" t="s">
        <v>131</v>
      </c>
      <c r="H170" s="144">
        <v>100.4</v>
      </c>
      <c r="I170" s="145"/>
      <c r="J170" s="146">
        <f>ROUND(I170*H170,2)</f>
        <v>0</v>
      </c>
      <c r="K170" s="142" t="s">
        <v>132</v>
      </c>
      <c r="L170" s="33"/>
      <c r="M170" s="147" t="s">
        <v>1</v>
      </c>
      <c r="N170" s="148" t="s">
        <v>42</v>
      </c>
      <c r="O170" s="58"/>
      <c r="P170" s="149">
        <f>O170*H170</f>
        <v>0</v>
      </c>
      <c r="Q170" s="149">
        <v>0</v>
      </c>
      <c r="R170" s="149">
        <f>Q170*H170</f>
        <v>0</v>
      </c>
      <c r="S170" s="149">
        <v>0</v>
      </c>
      <c r="T170" s="150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51" t="s">
        <v>133</v>
      </c>
      <c r="AT170" s="151" t="s">
        <v>128</v>
      </c>
      <c r="AU170" s="151" t="s">
        <v>87</v>
      </c>
      <c r="AY170" s="17" t="s">
        <v>126</v>
      </c>
      <c r="BE170" s="152">
        <f>IF(N170="základní",J170,0)</f>
        <v>0</v>
      </c>
      <c r="BF170" s="152">
        <f>IF(N170="snížená",J170,0)</f>
        <v>0</v>
      </c>
      <c r="BG170" s="152">
        <f>IF(N170="zákl. přenesená",J170,0)</f>
        <v>0</v>
      </c>
      <c r="BH170" s="152">
        <f>IF(N170="sníž. přenesená",J170,0)</f>
        <v>0</v>
      </c>
      <c r="BI170" s="152">
        <f>IF(N170="nulová",J170,0)</f>
        <v>0</v>
      </c>
      <c r="BJ170" s="17" t="s">
        <v>85</v>
      </c>
      <c r="BK170" s="152">
        <f>ROUND(I170*H170,2)</f>
        <v>0</v>
      </c>
      <c r="BL170" s="17" t="s">
        <v>133</v>
      </c>
      <c r="BM170" s="151" t="s">
        <v>213</v>
      </c>
    </row>
    <row r="171" spans="1:65" s="2" customFormat="1" ht="37.9" customHeight="1">
      <c r="A171" s="32"/>
      <c r="B171" s="139"/>
      <c r="C171" s="140" t="s">
        <v>214</v>
      </c>
      <c r="D171" s="140" t="s">
        <v>128</v>
      </c>
      <c r="E171" s="141" t="s">
        <v>215</v>
      </c>
      <c r="F171" s="142" t="s">
        <v>216</v>
      </c>
      <c r="G171" s="143" t="s">
        <v>189</v>
      </c>
      <c r="H171" s="144">
        <v>14.08</v>
      </c>
      <c r="I171" s="145"/>
      <c r="J171" s="146">
        <f>ROUND(I171*H171,2)</f>
        <v>0</v>
      </c>
      <c r="K171" s="142" t="s">
        <v>132</v>
      </c>
      <c r="L171" s="33"/>
      <c r="M171" s="147" t="s">
        <v>1</v>
      </c>
      <c r="N171" s="148" t="s">
        <v>42</v>
      </c>
      <c r="O171" s="58"/>
      <c r="P171" s="149">
        <f>O171*H171</f>
        <v>0</v>
      </c>
      <c r="Q171" s="149">
        <v>0</v>
      </c>
      <c r="R171" s="149">
        <f>Q171*H171</f>
        <v>0</v>
      </c>
      <c r="S171" s="149">
        <v>0</v>
      </c>
      <c r="T171" s="150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51" t="s">
        <v>133</v>
      </c>
      <c r="AT171" s="151" t="s">
        <v>128</v>
      </c>
      <c r="AU171" s="151" t="s">
        <v>87</v>
      </c>
      <c r="AY171" s="17" t="s">
        <v>126</v>
      </c>
      <c r="BE171" s="152">
        <f>IF(N171="základní",J171,0)</f>
        <v>0</v>
      </c>
      <c r="BF171" s="152">
        <f>IF(N171="snížená",J171,0)</f>
        <v>0</v>
      </c>
      <c r="BG171" s="152">
        <f>IF(N171="zákl. přenesená",J171,0)</f>
        <v>0</v>
      </c>
      <c r="BH171" s="152">
        <f>IF(N171="sníž. přenesená",J171,0)</f>
        <v>0</v>
      </c>
      <c r="BI171" s="152">
        <f>IF(N171="nulová",J171,0)</f>
        <v>0</v>
      </c>
      <c r="BJ171" s="17" t="s">
        <v>85</v>
      </c>
      <c r="BK171" s="152">
        <f>ROUND(I171*H171,2)</f>
        <v>0</v>
      </c>
      <c r="BL171" s="17" t="s">
        <v>133</v>
      </c>
      <c r="BM171" s="151" t="s">
        <v>217</v>
      </c>
    </row>
    <row r="172" spans="1:65" s="13" customFormat="1" ht="11.25">
      <c r="B172" s="153"/>
      <c r="D172" s="154" t="s">
        <v>135</v>
      </c>
      <c r="E172" s="155" t="s">
        <v>1</v>
      </c>
      <c r="F172" s="156" t="s">
        <v>218</v>
      </c>
      <c r="H172" s="157">
        <v>7.48</v>
      </c>
      <c r="I172" s="158"/>
      <c r="L172" s="153"/>
      <c r="M172" s="159"/>
      <c r="N172" s="160"/>
      <c r="O172" s="160"/>
      <c r="P172" s="160"/>
      <c r="Q172" s="160"/>
      <c r="R172" s="160"/>
      <c r="S172" s="160"/>
      <c r="T172" s="161"/>
      <c r="AT172" s="155" t="s">
        <v>135</v>
      </c>
      <c r="AU172" s="155" t="s">
        <v>87</v>
      </c>
      <c r="AV172" s="13" t="s">
        <v>87</v>
      </c>
      <c r="AW172" s="13" t="s">
        <v>32</v>
      </c>
      <c r="AX172" s="13" t="s">
        <v>77</v>
      </c>
      <c r="AY172" s="155" t="s">
        <v>126</v>
      </c>
    </row>
    <row r="173" spans="1:65" s="13" customFormat="1" ht="11.25">
      <c r="B173" s="153"/>
      <c r="D173" s="154" t="s">
        <v>135</v>
      </c>
      <c r="E173" s="155" t="s">
        <v>1</v>
      </c>
      <c r="F173" s="156" t="s">
        <v>219</v>
      </c>
      <c r="H173" s="157">
        <v>6.6</v>
      </c>
      <c r="I173" s="158"/>
      <c r="L173" s="153"/>
      <c r="M173" s="159"/>
      <c r="N173" s="160"/>
      <c r="O173" s="160"/>
      <c r="P173" s="160"/>
      <c r="Q173" s="160"/>
      <c r="R173" s="160"/>
      <c r="S173" s="160"/>
      <c r="T173" s="161"/>
      <c r="AT173" s="155" t="s">
        <v>135</v>
      </c>
      <c r="AU173" s="155" t="s">
        <v>87</v>
      </c>
      <c r="AV173" s="13" t="s">
        <v>87</v>
      </c>
      <c r="AW173" s="13" t="s">
        <v>32</v>
      </c>
      <c r="AX173" s="13" t="s">
        <v>77</v>
      </c>
      <c r="AY173" s="155" t="s">
        <v>126</v>
      </c>
    </row>
    <row r="174" spans="1:65" s="14" customFormat="1" ht="11.25">
      <c r="B174" s="162"/>
      <c r="D174" s="154" t="s">
        <v>135</v>
      </c>
      <c r="E174" s="163" t="s">
        <v>1</v>
      </c>
      <c r="F174" s="164" t="s">
        <v>139</v>
      </c>
      <c r="H174" s="165">
        <v>14.08</v>
      </c>
      <c r="I174" s="166"/>
      <c r="L174" s="162"/>
      <c r="M174" s="167"/>
      <c r="N174" s="168"/>
      <c r="O174" s="168"/>
      <c r="P174" s="168"/>
      <c r="Q174" s="168"/>
      <c r="R174" s="168"/>
      <c r="S174" s="168"/>
      <c r="T174" s="169"/>
      <c r="AT174" s="163" t="s">
        <v>135</v>
      </c>
      <c r="AU174" s="163" t="s">
        <v>87</v>
      </c>
      <c r="AV174" s="14" t="s">
        <v>133</v>
      </c>
      <c r="AW174" s="14" t="s">
        <v>32</v>
      </c>
      <c r="AX174" s="14" t="s">
        <v>85</v>
      </c>
      <c r="AY174" s="163" t="s">
        <v>126</v>
      </c>
    </row>
    <row r="175" spans="1:65" s="2" customFormat="1" ht="24.2" customHeight="1">
      <c r="A175" s="32"/>
      <c r="B175" s="139"/>
      <c r="C175" s="140" t="s">
        <v>220</v>
      </c>
      <c r="D175" s="140" t="s">
        <v>128</v>
      </c>
      <c r="E175" s="141" t="s">
        <v>221</v>
      </c>
      <c r="F175" s="142" t="s">
        <v>222</v>
      </c>
      <c r="G175" s="143" t="s">
        <v>189</v>
      </c>
      <c r="H175" s="144">
        <v>14.08</v>
      </c>
      <c r="I175" s="145"/>
      <c r="J175" s="146">
        <f>ROUND(I175*H175,2)</f>
        <v>0</v>
      </c>
      <c r="K175" s="142" t="s">
        <v>132</v>
      </c>
      <c r="L175" s="33"/>
      <c r="M175" s="147" t="s">
        <v>1</v>
      </c>
      <c r="N175" s="148" t="s">
        <v>42</v>
      </c>
      <c r="O175" s="58"/>
      <c r="P175" s="149">
        <f>O175*H175</f>
        <v>0</v>
      </c>
      <c r="Q175" s="149">
        <v>0</v>
      </c>
      <c r="R175" s="149">
        <f>Q175*H175</f>
        <v>0</v>
      </c>
      <c r="S175" s="149">
        <v>0</v>
      </c>
      <c r="T175" s="150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1" t="s">
        <v>133</v>
      </c>
      <c r="AT175" s="151" t="s">
        <v>128</v>
      </c>
      <c r="AU175" s="151" t="s">
        <v>87</v>
      </c>
      <c r="AY175" s="17" t="s">
        <v>126</v>
      </c>
      <c r="BE175" s="152">
        <f>IF(N175="základní",J175,0)</f>
        <v>0</v>
      </c>
      <c r="BF175" s="152">
        <f>IF(N175="snížená",J175,0)</f>
        <v>0</v>
      </c>
      <c r="BG175" s="152">
        <f>IF(N175="zákl. přenesená",J175,0)</f>
        <v>0</v>
      </c>
      <c r="BH175" s="152">
        <f>IF(N175="sníž. přenesená",J175,0)</f>
        <v>0</v>
      </c>
      <c r="BI175" s="152">
        <f>IF(N175="nulová",J175,0)</f>
        <v>0</v>
      </c>
      <c r="BJ175" s="17" t="s">
        <v>85</v>
      </c>
      <c r="BK175" s="152">
        <f>ROUND(I175*H175,2)</f>
        <v>0</v>
      </c>
      <c r="BL175" s="17" t="s">
        <v>133</v>
      </c>
      <c r="BM175" s="151" t="s">
        <v>223</v>
      </c>
    </row>
    <row r="176" spans="1:65" s="2" customFormat="1" ht="33" customHeight="1">
      <c r="A176" s="32"/>
      <c r="B176" s="139"/>
      <c r="C176" s="140" t="s">
        <v>224</v>
      </c>
      <c r="D176" s="140" t="s">
        <v>128</v>
      </c>
      <c r="E176" s="141" t="s">
        <v>225</v>
      </c>
      <c r="F176" s="142" t="s">
        <v>226</v>
      </c>
      <c r="G176" s="143" t="s">
        <v>227</v>
      </c>
      <c r="H176" s="144">
        <v>25.344000000000001</v>
      </c>
      <c r="I176" s="145"/>
      <c r="J176" s="146">
        <f>ROUND(I176*H176,2)</f>
        <v>0</v>
      </c>
      <c r="K176" s="142" t="s">
        <v>132</v>
      </c>
      <c r="L176" s="33"/>
      <c r="M176" s="147" t="s">
        <v>1</v>
      </c>
      <c r="N176" s="148" t="s">
        <v>42</v>
      </c>
      <c r="O176" s="58"/>
      <c r="P176" s="149">
        <f>O176*H176</f>
        <v>0</v>
      </c>
      <c r="Q176" s="149">
        <v>0</v>
      </c>
      <c r="R176" s="149">
        <f>Q176*H176</f>
        <v>0</v>
      </c>
      <c r="S176" s="149">
        <v>0</v>
      </c>
      <c r="T176" s="150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51" t="s">
        <v>133</v>
      </c>
      <c r="AT176" s="151" t="s">
        <v>128</v>
      </c>
      <c r="AU176" s="151" t="s">
        <v>87</v>
      </c>
      <c r="AY176" s="17" t="s">
        <v>126</v>
      </c>
      <c r="BE176" s="152">
        <f>IF(N176="základní",J176,0)</f>
        <v>0</v>
      </c>
      <c r="BF176" s="152">
        <f>IF(N176="snížená",J176,0)</f>
        <v>0</v>
      </c>
      <c r="BG176" s="152">
        <f>IF(N176="zákl. přenesená",J176,0)</f>
        <v>0</v>
      </c>
      <c r="BH176" s="152">
        <f>IF(N176="sníž. přenesená",J176,0)</f>
        <v>0</v>
      </c>
      <c r="BI176" s="152">
        <f>IF(N176="nulová",J176,0)</f>
        <v>0</v>
      </c>
      <c r="BJ176" s="17" t="s">
        <v>85</v>
      </c>
      <c r="BK176" s="152">
        <f>ROUND(I176*H176,2)</f>
        <v>0</v>
      </c>
      <c r="BL176" s="17" t="s">
        <v>133</v>
      </c>
      <c r="BM176" s="151" t="s">
        <v>228</v>
      </c>
    </row>
    <row r="177" spans="1:65" s="13" customFormat="1" ht="11.25">
      <c r="B177" s="153"/>
      <c r="D177" s="154" t="s">
        <v>135</v>
      </c>
      <c r="F177" s="156" t="s">
        <v>229</v>
      </c>
      <c r="H177" s="157">
        <v>25.344000000000001</v>
      </c>
      <c r="I177" s="158"/>
      <c r="L177" s="153"/>
      <c r="M177" s="159"/>
      <c r="N177" s="160"/>
      <c r="O177" s="160"/>
      <c r="P177" s="160"/>
      <c r="Q177" s="160"/>
      <c r="R177" s="160"/>
      <c r="S177" s="160"/>
      <c r="T177" s="161"/>
      <c r="AT177" s="155" t="s">
        <v>135</v>
      </c>
      <c r="AU177" s="155" t="s">
        <v>87</v>
      </c>
      <c r="AV177" s="13" t="s">
        <v>87</v>
      </c>
      <c r="AW177" s="13" t="s">
        <v>3</v>
      </c>
      <c r="AX177" s="13" t="s">
        <v>85</v>
      </c>
      <c r="AY177" s="155" t="s">
        <v>126</v>
      </c>
    </row>
    <row r="178" spans="1:65" s="2" customFormat="1" ht="24.2" customHeight="1">
      <c r="A178" s="32"/>
      <c r="B178" s="139"/>
      <c r="C178" s="140" t="s">
        <v>230</v>
      </c>
      <c r="D178" s="140" t="s">
        <v>128</v>
      </c>
      <c r="E178" s="141" t="s">
        <v>231</v>
      </c>
      <c r="F178" s="142" t="s">
        <v>232</v>
      </c>
      <c r="G178" s="143" t="s">
        <v>189</v>
      </c>
      <c r="H178" s="144">
        <v>29.52</v>
      </c>
      <c r="I178" s="145"/>
      <c r="J178" s="146">
        <f>ROUND(I178*H178,2)</f>
        <v>0</v>
      </c>
      <c r="K178" s="142" t="s">
        <v>132</v>
      </c>
      <c r="L178" s="33"/>
      <c r="M178" s="147" t="s">
        <v>1</v>
      </c>
      <c r="N178" s="148" t="s">
        <v>42</v>
      </c>
      <c r="O178" s="58"/>
      <c r="P178" s="149">
        <f>O178*H178</f>
        <v>0</v>
      </c>
      <c r="Q178" s="149">
        <v>0</v>
      </c>
      <c r="R178" s="149">
        <f>Q178*H178</f>
        <v>0</v>
      </c>
      <c r="S178" s="149">
        <v>0</v>
      </c>
      <c r="T178" s="150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1" t="s">
        <v>133</v>
      </c>
      <c r="AT178" s="151" t="s">
        <v>128</v>
      </c>
      <c r="AU178" s="151" t="s">
        <v>87</v>
      </c>
      <c r="AY178" s="17" t="s">
        <v>126</v>
      </c>
      <c r="BE178" s="152">
        <f>IF(N178="základní",J178,0)</f>
        <v>0</v>
      </c>
      <c r="BF178" s="152">
        <f>IF(N178="snížená",J178,0)</f>
        <v>0</v>
      </c>
      <c r="BG178" s="152">
        <f>IF(N178="zákl. přenesená",J178,0)</f>
        <v>0</v>
      </c>
      <c r="BH178" s="152">
        <f>IF(N178="sníž. přenesená",J178,0)</f>
        <v>0</v>
      </c>
      <c r="BI178" s="152">
        <f>IF(N178="nulová",J178,0)</f>
        <v>0</v>
      </c>
      <c r="BJ178" s="17" t="s">
        <v>85</v>
      </c>
      <c r="BK178" s="152">
        <f>ROUND(I178*H178,2)</f>
        <v>0</v>
      </c>
      <c r="BL178" s="17" t="s">
        <v>133</v>
      </c>
      <c r="BM178" s="151" t="s">
        <v>233</v>
      </c>
    </row>
    <row r="179" spans="1:65" s="13" customFormat="1" ht="11.25">
      <c r="B179" s="153"/>
      <c r="D179" s="154" t="s">
        <v>135</v>
      </c>
      <c r="E179" s="155" t="s">
        <v>1</v>
      </c>
      <c r="F179" s="156" t="s">
        <v>234</v>
      </c>
      <c r="H179" s="157">
        <v>26</v>
      </c>
      <c r="I179" s="158"/>
      <c r="L179" s="153"/>
      <c r="M179" s="159"/>
      <c r="N179" s="160"/>
      <c r="O179" s="160"/>
      <c r="P179" s="160"/>
      <c r="Q179" s="160"/>
      <c r="R179" s="160"/>
      <c r="S179" s="160"/>
      <c r="T179" s="161"/>
      <c r="AT179" s="155" t="s">
        <v>135</v>
      </c>
      <c r="AU179" s="155" t="s">
        <v>87</v>
      </c>
      <c r="AV179" s="13" t="s">
        <v>87</v>
      </c>
      <c r="AW179" s="13" t="s">
        <v>32</v>
      </c>
      <c r="AX179" s="13" t="s">
        <v>77</v>
      </c>
      <c r="AY179" s="155" t="s">
        <v>126</v>
      </c>
    </row>
    <row r="180" spans="1:65" s="13" customFormat="1" ht="11.25">
      <c r="B180" s="153"/>
      <c r="D180" s="154" t="s">
        <v>135</v>
      </c>
      <c r="E180" s="155" t="s">
        <v>1</v>
      </c>
      <c r="F180" s="156" t="s">
        <v>201</v>
      </c>
      <c r="H180" s="157">
        <v>5.6</v>
      </c>
      <c r="I180" s="158"/>
      <c r="L180" s="153"/>
      <c r="M180" s="159"/>
      <c r="N180" s="160"/>
      <c r="O180" s="160"/>
      <c r="P180" s="160"/>
      <c r="Q180" s="160"/>
      <c r="R180" s="160"/>
      <c r="S180" s="160"/>
      <c r="T180" s="161"/>
      <c r="AT180" s="155" t="s">
        <v>135</v>
      </c>
      <c r="AU180" s="155" t="s">
        <v>87</v>
      </c>
      <c r="AV180" s="13" t="s">
        <v>87</v>
      </c>
      <c r="AW180" s="13" t="s">
        <v>32</v>
      </c>
      <c r="AX180" s="13" t="s">
        <v>77</v>
      </c>
      <c r="AY180" s="155" t="s">
        <v>126</v>
      </c>
    </row>
    <row r="181" spans="1:65" s="13" customFormat="1" ht="11.25">
      <c r="B181" s="153"/>
      <c r="D181" s="154" t="s">
        <v>135</v>
      </c>
      <c r="E181" s="155" t="s">
        <v>1</v>
      </c>
      <c r="F181" s="156" t="s">
        <v>202</v>
      </c>
      <c r="H181" s="157">
        <v>12</v>
      </c>
      <c r="I181" s="158"/>
      <c r="L181" s="153"/>
      <c r="M181" s="159"/>
      <c r="N181" s="160"/>
      <c r="O181" s="160"/>
      <c r="P181" s="160"/>
      <c r="Q181" s="160"/>
      <c r="R181" s="160"/>
      <c r="S181" s="160"/>
      <c r="T181" s="161"/>
      <c r="AT181" s="155" t="s">
        <v>135</v>
      </c>
      <c r="AU181" s="155" t="s">
        <v>87</v>
      </c>
      <c r="AV181" s="13" t="s">
        <v>87</v>
      </c>
      <c r="AW181" s="13" t="s">
        <v>32</v>
      </c>
      <c r="AX181" s="13" t="s">
        <v>77</v>
      </c>
      <c r="AY181" s="155" t="s">
        <v>126</v>
      </c>
    </row>
    <row r="182" spans="1:65" s="15" customFormat="1" ht="11.25">
      <c r="B182" s="170"/>
      <c r="D182" s="154" t="s">
        <v>135</v>
      </c>
      <c r="E182" s="171" t="s">
        <v>1</v>
      </c>
      <c r="F182" s="172" t="s">
        <v>235</v>
      </c>
      <c r="H182" s="173">
        <v>43.6</v>
      </c>
      <c r="I182" s="174"/>
      <c r="L182" s="170"/>
      <c r="M182" s="175"/>
      <c r="N182" s="176"/>
      <c r="O182" s="176"/>
      <c r="P182" s="176"/>
      <c r="Q182" s="176"/>
      <c r="R182" s="176"/>
      <c r="S182" s="176"/>
      <c r="T182" s="177"/>
      <c r="AT182" s="171" t="s">
        <v>135</v>
      </c>
      <c r="AU182" s="171" t="s">
        <v>87</v>
      </c>
      <c r="AV182" s="15" t="s">
        <v>146</v>
      </c>
      <c r="AW182" s="15" t="s">
        <v>32</v>
      </c>
      <c r="AX182" s="15" t="s">
        <v>77</v>
      </c>
      <c r="AY182" s="171" t="s">
        <v>126</v>
      </c>
    </row>
    <row r="183" spans="1:65" s="13" customFormat="1" ht="22.5">
      <c r="B183" s="153"/>
      <c r="D183" s="154" t="s">
        <v>135</v>
      </c>
      <c r="E183" s="155" t="s">
        <v>1</v>
      </c>
      <c r="F183" s="156" t="s">
        <v>236</v>
      </c>
      <c r="H183" s="157">
        <v>-7.48</v>
      </c>
      <c r="I183" s="158"/>
      <c r="L183" s="153"/>
      <c r="M183" s="159"/>
      <c r="N183" s="160"/>
      <c r="O183" s="160"/>
      <c r="P183" s="160"/>
      <c r="Q183" s="160"/>
      <c r="R183" s="160"/>
      <c r="S183" s="160"/>
      <c r="T183" s="161"/>
      <c r="AT183" s="155" t="s">
        <v>135</v>
      </c>
      <c r="AU183" s="155" t="s">
        <v>87</v>
      </c>
      <c r="AV183" s="13" t="s">
        <v>87</v>
      </c>
      <c r="AW183" s="13" t="s">
        <v>32</v>
      </c>
      <c r="AX183" s="13" t="s">
        <v>77</v>
      </c>
      <c r="AY183" s="155" t="s">
        <v>126</v>
      </c>
    </row>
    <row r="184" spans="1:65" s="13" customFormat="1" ht="22.5">
      <c r="B184" s="153"/>
      <c r="D184" s="154" t="s">
        <v>135</v>
      </c>
      <c r="E184" s="155" t="s">
        <v>1</v>
      </c>
      <c r="F184" s="156" t="s">
        <v>237</v>
      </c>
      <c r="H184" s="157">
        <v>-6.6</v>
      </c>
      <c r="I184" s="158"/>
      <c r="L184" s="153"/>
      <c r="M184" s="159"/>
      <c r="N184" s="160"/>
      <c r="O184" s="160"/>
      <c r="P184" s="160"/>
      <c r="Q184" s="160"/>
      <c r="R184" s="160"/>
      <c r="S184" s="160"/>
      <c r="T184" s="161"/>
      <c r="AT184" s="155" t="s">
        <v>135</v>
      </c>
      <c r="AU184" s="155" t="s">
        <v>87</v>
      </c>
      <c r="AV184" s="13" t="s">
        <v>87</v>
      </c>
      <c r="AW184" s="13" t="s">
        <v>32</v>
      </c>
      <c r="AX184" s="13" t="s">
        <v>77</v>
      </c>
      <c r="AY184" s="155" t="s">
        <v>126</v>
      </c>
    </row>
    <row r="185" spans="1:65" s="14" customFormat="1" ht="11.25">
      <c r="B185" s="162"/>
      <c r="D185" s="154" t="s">
        <v>135</v>
      </c>
      <c r="E185" s="163" t="s">
        <v>1</v>
      </c>
      <c r="F185" s="164" t="s">
        <v>139</v>
      </c>
      <c r="H185" s="165">
        <v>29.520000000000003</v>
      </c>
      <c r="I185" s="166"/>
      <c r="L185" s="162"/>
      <c r="M185" s="167"/>
      <c r="N185" s="168"/>
      <c r="O185" s="168"/>
      <c r="P185" s="168"/>
      <c r="Q185" s="168"/>
      <c r="R185" s="168"/>
      <c r="S185" s="168"/>
      <c r="T185" s="169"/>
      <c r="AT185" s="163" t="s">
        <v>135</v>
      </c>
      <c r="AU185" s="163" t="s">
        <v>87</v>
      </c>
      <c r="AV185" s="14" t="s">
        <v>133</v>
      </c>
      <c r="AW185" s="14" t="s">
        <v>32</v>
      </c>
      <c r="AX185" s="14" t="s">
        <v>85</v>
      </c>
      <c r="AY185" s="163" t="s">
        <v>126</v>
      </c>
    </row>
    <row r="186" spans="1:65" s="2" customFormat="1" ht="24.2" customHeight="1">
      <c r="A186" s="32"/>
      <c r="B186" s="139"/>
      <c r="C186" s="140" t="s">
        <v>7</v>
      </c>
      <c r="D186" s="140" t="s">
        <v>128</v>
      </c>
      <c r="E186" s="141" t="s">
        <v>238</v>
      </c>
      <c r="F186" s="142" t="s">
        <v>239</v>
      </c>
      <c r="G186" s="143" t="s">
        <v>189</v>
      </c>
      <c r="H186" s="144">
        <v>11.52</v>
      </c>
      <c r="I186" s="145"/>
      <c r="J186" s="146">
        <f>ROUND(I186*H186,2)</f>
        <v>0</v>
      </c>
      <c r="K186" s="142" t="s">
        <v>132</v>
      </c>
      <c r="L186" s="33"/>
      <c r="M186" s="147" t="s">
        <v>1</v>
      </c>
      <c r="N186" s="148" t="s">
        <v>42</v>
      </c>
      <c r="O186" s="58"/>
      <c r="P186" s="149">
        <f>O186*H186</f>
        <v>0</v>
      </c>
      <c r="Q186" s="149">
        <v>0</v>
      </c>
      <c r="R186" s="149">
        <f>Q186*H186</f>
        <v>0</v>
      </c>
      <c r="S186" s="149">
        <v>0</v>
      </c>
      <c r="T186" s="150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51" t="s">
        <v>133</v>
      </c>
      <c r="AT186" s="151" t="s">
        <v>128</v>
      </c>
      <c r="AU186" s="151" t="s">
        <v>87</v>
      </c>
      <c r="AY186" s="17" t="s">
        <v>126</v>
      </c>
      <c r="BE186" s="152">
        <f>IF(N186="základní",J186,0)</f>
        <v>0</v>
      </c>
      <c r="BF186" s="152">
        <f>IF(N186="snížená",J186,0)</f>
        <v>0</v>
      </c>
      <c r="BG186" s="152">
        <f>IF(N186="zákl. přenesená",J186,0)</f>
        <v>0</v>
      </c>
      <c r="BH186" s="152">
        <f>IF(N186="sníž. přenesená",J186,0)</f>
        <v>0</v>
      </c>
      <c r="BI186" s="152">
        <f>IF(N186="nulová",J186,0)</f>
        <v>0</v>
      </c>
      <c r="BJ186" s="17" t="s">
        <v>85</v>
      </c>
      <c r="BK186" s="152">
        <f>ROUND(I186*H186,2)</f>
        <v>0</v>
      </c>
      <c r="BL186" s="17" t="s">
        <v>133</v>
      </c>
      <c r="BM186" s="151" t="s">
        <v>240</v>
      </c>
    </row>
    <row r="187" spans="1:65" s="13" customFormat="1" ht="11.25">
      <c r="B187" s="153"/>
      <c r="D187" s="154" t="s">
        <v>135</v>
      </c>
      <c r="E187" s="155" t="s">
        <v>1</v>
      </c>
      <c r="F187" s="156" t="s">
        <v>241</v>
      </c>
      <c r="H187" s="157">
        <v>6.12</v>
      </c>
      <c r="I187" s="158"/>
      <c r="L187" s="153"/>
      <c r="M187" s="159"/>
      <c r="N187" s="160"/>
      <c r="O187" s="160"/>
      <c r="P187" s="160"/>
      <c r="Q187" s="160"/>
      <c r="R187" s="160"/>
      <c r="S187" s="160"/>
      <c r="T187" s="161"/>
      <c r="AT187" s="155" t="s">
        <v>135</v>
      </c>
      <c r="AU187" s="155" t="s">
        <v>87</v>
      </c>
      <c r="AV187" s="13" t="s">
        <v>87</v>
      </c>
      <c r="AW187" s="13" t="s">
        <v>32</v>
      </c>
      <c r="AX187" s="13" t="s">
        <v>77</v>
      </c>
      <c r="AY187" s="155" t="s">
        <v>126</v>
      </c>
    </row>
    <row r="188" spans="1:65" s="13" customFormat="1" ht="11.25">
      <c r="B188" s="153"/>
      <c r="D188" s="154" t="s">
        <v>135</v>
      </c>
      <c r="E188" s="155" t="s">
        <v>1</v>
      </c>
      <c r="F188" s="156" t="s">
        <v>242</v>
      </c>
      <c r="H188" s="157">
        <v>5.4</v>
      </c>
      <c r="I188" s="158"/>
      <c r="L188" s="153"/>
      <c r="M188" s="159"/>
      <c r="N188" s="160"/>
      <c r="O188" s="160"/>
      <c r="P188" s="160"/>
      <c r="Q188" s="160"/>
      <c r="R188" s="160"/>
      <c r="S188" s="160"/>
      <c r="T188" s="161"/>
      <c r="AT188" s="155" t="s">
        <v>135</v>
      </c>
      <c r="AU188" s="155" t="s">
        <v>87</v>
      </c>
      <c r="AV188" s="13" t="s">
        <v>87</v>
      </c>
      <c r="AW188" s="13" t="s">
        <v>32</v>
      </c>
      <c r="AX188" s="13" t="s">
        <v>77</v>
      </c>
      <c r="AY188" s="155" t="s">
        <v>126</v>
      </c>
    </row>
    <row r="189" spans="1:65" s="14" customFormat="1" ht="11.25">
      <c r="B189" s="162"/>
      <c r="D189" s="154" t="s">
        <v>135</v>
      </c>
      <c r="E189" s="163" t="s">
        <v>1</v>
      </c>
      <c r="F189" s="164" t="s">
        <v>139</v>
      </c>
      <c r="H189" s="165">
        <v>11.52</v>
      </c>
      <c r="I189" s="166"/>
      <c r="L189" s="162"/>
      <c r="M189" s="167"/>
      <c r="N189" s="168"/>
      <c r="O189" s="168"/>
      <c r="P189" s="168"/>
      <c r="Q189" s="168"/>
      <c r="R189" s="168"/>
      <c r="S189" s="168"/>
      <c r="T189" s="169"/>
      <c r="AT189" s="163" t="s">
        <v>135</v>
      </c>
      <c r="AU189" s="163" t="s">
        <v>87</v>
      </c>
      <c r="AV189" s="14" t="s">
        <v>133</v>
      </c>
      <c r="AW189" s="14" t="s">
        <v>32</v>
      </c>
      <c r="AX189" s="14" t="s">
        <v>85</v>
      </c>
      <c r="AY189" s="163" t="s">
        <v>126</v>
      </c>
    </row>
    <row r="190" spans="1:65" s="2" customFormat="1" ht="16.5" customHeight="1">
      <c r="A190" s="32"/>
      <c r="B190" s="139"/>
      <c r="C190" s="178" t="s">
        <v>243</v>
      </c>
      <c r="D190" s="178" t="s">
        <v>244</v>
      </c>
      <c r="E190" s="179" t="s">
        <v>245</v>
      </c>
      <c r="F190" s="180" t="s">
        <v>246</v>
      </c>
      <c r="G190" s="181" t="s">
        <v>227</v>
      </c>
      <c r="H190" s="182">
        <v>19.238</v>
      </c>
      <c r="I190" s="183"/>
      <c r="J190" s="184">
        <f>ROUND(I190*H190,2)</f>
        <v>0</v>
      </c>
      <c r="K190" s="180" t="s">
        <v>132</v>
      </c>
      <c r="L190" s="185"/>
      <c r="M190" s="186" t="s">
        <v>1</v>
      </c>
      <c r="N190" s="187" t="s">
        <v>42</v>
      </c>
      <c r="O190" s="58"/>
      <c r="P190" s="149">
        <f>O190*H190</f>
        <v>0</v>
      </c>
      <c r="Q190" s="149">
        <v>1</v>
      </c>
      <c r="R190" s="149">
        <f>Q190*H190</f>
        <v>19.238</v>
      </c>
      <c r="S190" s="149">
        <v>0</v>
      </c>
      <c r="T190" s="150">
        <f>S190*H190</f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51" t="s">
        <v>168</v>
      </c>
      <c r="AT190" s="151" t="s">
        <v>244</v>
      </c>
      <c r="AU190" s="151" t="s">
        <v>87</v>
      </c>
      <c r="AY190" s="17" t="s">
        <v>126</v>
      </c>
      <c r="BE190" s="152">
        <f>IF(N190="základní",J190,0)</f>
        <v>0</v>
      </c>
      <c r="BF190" s="152">
        <f>IF(N190="snížená",J190,0)</f>
        <v>0</v>
      </c>
      <c r="BG190" s="152">
        <f>IF(N190="zákl. přenesená",J190,0)</f>
        <v>0</v>
      </c>
      <c r="BH190" s="152">
        <f>IF(N190="sníž. přenesená",J190,0)</f>
        <v>0</v>
      </c>
      <c r="BI190" s="152">
        <f>IF(N190="nulová",J190,0)</f>
        <v>0</v>
      </c>
      <c r="BJ190" s="17" t="s">
        <v>85</v>
      </c>
      <c r="BK190" s="152">
        <f>ROUND(I190*H190,2)</f>
        <v>0</v>
      </c>
      <c r="BL190" s="17" t="s">
        <v>133</v>
      </c>
      <c r="BM190" s="151" t="s">
        <v>247</v>
      </c>
    </row>
    <row r="191" spans="1:65" s="13" customFormat="1" ht="11.25">
      <c r="B191" s="153"/>
      <c r="D191" s="154" t="s">
        <v>135</v>
      </c>
      <c r="F191" s="156" t="s">
        <v>248</v>
      </c>
      <c r="H191" s="157">
        <v>19.238</v>
      </c>
      <c r="I191" s="158"/>
      <c r="L191" s="153"/>
      <c r="M191" s="159"/>
      <c r="N191" s="160"/>
      <c r="O191" s="160"/>
      <c r="P191" s="160"/>
      <c r="Q191" s="160"/>
      <c r="R191" s="160"/>
      <c r="S191" s="160"/>
      <c r="T191" s="161"/>
      <c r="AT191" s="155" t="s">
        <v>135</v>
      </c>
      <c r="AU191" s="155" t="s">
        <v>87</v>
      </c>
      <c r="AV191" s="13" t="s">
        <v>87</v>
      </c>
      <c r="AW191" s="13" t="s">
        <v>3</v>
      </c>
      <c r="AX191" s="13" t="s">
        <v>85</v>
      </c>
      <c r="AY191" s="155" t="s">
        <v>126</v>
      </c>
    </row>
    <row r="192" spans="1:65" s="2" customFormat="1" ht="24.2" customHeight="1">
      <c r="A192" s="32"/>
      <c r="B192" s="139"/>
      <c r="C192" s="140" t="s">
        <v>249</v>
      </c>
      <c r="D192" s="140" t="s">
        <v>128</v>
      </c>
      <c r="E192" s="141" t="s">
        <v>250</v>
      </c>
      <c r="F192" s="142" t="s">
        <v>251</v>
      </c>
      <c r="G192" s="143" t="s">
        <v>131</v>
      </c>
      <c r="H192" s="144">
        <v>42</v>
      </c>
      <c r="I192" s="145"/>
      <c r="J192" s="146">
        <f>ROUND(I192*H192,2)</f>
        <v>0</v>
      </c>
      <c r="K192" s="142" t="s">
        <v>132</v>
      </c>
      <c r="L192" s="33"/>
      <c r="M192" s="147" t="s">
        <v>1</v>
      </c>
      <c r="N192" s="148" t="s">
        <v>42</v>
      </c>
      <c r="O192" s="58"/>
      <c r="P192" s="149">
        <f>O192*H192</f>
        <v>0</v>
      </c>
      <c r="Q192" s="149">
        <v>0</v>
      </c>
      <c r="R192" s="149">
        <f>Q192*H192</f>
        <v>0</v>
      </c>
      <c r="S192" s="149">
        <v>0</v>
      </c>
      <c r="T192" s="150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1" t="s">
        <v>133</v>
      </c>
      <c r="AT192" s="151" t="s">
        <v>128</v>
      </c>
      <c r="AU192" s="151" t="s">
        <v>87</v>
      </c>
      <c r="AY192" s="17" t="s">
        <v>126</v>
      </c>
      <c r="BE192" s="152">
        <f>IF(N192="základní",J192,0)</f>
        <v>0</v>
      </c>
      <c r="BF192" s="152">
        <f>IF(N192="snížená",J192,0)</f>
        <v>0</v>
      </c>
      <c r="BG192" s="152">
        <f>IF(N192="zákl. přenesená",J192,0)</f>
        <v>0</v>
      </c>
      <c r="BH192" s="152">
        <f>IF(N192="sníž. přenesená",J192,0)</f>
        <v>0</v>
      </c>
      <c r="BI192" s="152">
        <f>IF(N192="nulová",J192,0)</f>
        <v>0</v>
      </c>
      <c r="BJ192" s="17" t="s">
        <v>85</v>
      </c>
      <c r="BK192" s="152">
        <f>ROUND(I192*H192,2)</f>
        <v>0</v>
      </c>
      <c r="BL192" s="17" t="s">
        <v>133</v>
      </c>
      <c r="BM192" s="151" t="s">
        <v>252</v>
      </c>
    </row>
    <row r="193" spans="1:65" s="13" customFormat="1" ht="11.25">
      <c r="B193" s="153"/>
      <c r="D193" s="154" t="s">
        <v>135</v>
      </c>
      <c r="E193" s="155" t="s">
        <v>1</v>
      </c>
      <c r="F193" s="156" t="s">
        <v>143</v>
      </c>
      <c r="H193" s="157">
        <v>20</v>
      </c>
      <c r="I193" s="158"/>
      <c r="L193" s="153"/>
      <c r="M193" s="159"/>
      <c r="N193" s="160"/>
      <c r="O193" s="160"/>
      <c r="P193" s="160"/>
      <c r="Q193" s="160"/>
      <c r="R193" s="160"/>
      <c r="S193" s="160"/>
      <c r="T193" s="161"/>
      <c r="AT193" s="155" t="s">
        <v>135</v>
      </c>
      <c r="AU193" s="155" t="s">
        <v>87</v>
      </c>
      <c r="AV193" s="13" t="s">
        <v>87</v>
      </c>
      <c r="AW193" s="13" t="s">
        <v>32</v>
      </c>
      <c r="AX193" s="13" t="s">
        <v>77</v>
      </c>
      <c r="AY193" s="155" t="s">
        <v>126</v>
      </c>
    </row>
    <row r="194" spans="1:65" s="13" customFormat="1" ht="11.25">
      <c r="B194" s="153"/>
      <c r="D194" s="154" t="s">
        <v>135</v>
      </c>
      <c r="E194" s="155" t="s">
        <v>1</v>
      </c>
      <c r="F194" s="156" t="s">
        <v>144</v>
      </c>
      <c r="H194" s="157">
        <v>7</v>
      </c>
      <c r="I194" s="158"/>
      <c r="L194" s="153"/>
      <c r="M194" s="159"/>
      <c r="N194" s="160"/>
      <c r="O194" s="160"/>
      <c r="P194" s="160"/>
      <c r="Q194" s="160"/>
      <c r="R194" s="160"/>
      <c r="S194" s="160"/>
      <c r="T194" s="161"/>
      <c r="AT194" s="155" t="s">
        <v>135</v>
      </c>
      <c r="AU194" s="155" t="s">
        <v>87</v>
      </c>
      <c r="AV194" s="13" t="s">
        <v>87</v>
      </c>
      <c r="AW194" s="13" t="s">
        <v>32</v>
      </c>
      <c r="AX194" s="13" t="s">
        <v>77</v>
      </c>
      <c r="AY194" s="155" t="s">
        <v>126</v>
      </c>
    </row>
    <row r="195" spans="1:65" s="13" customFormat="1" ht="11.25">
      <c r="B195" s="153"/>
      <c r="D195" s="154" t="s">
        <v>135</v>
      </c>
      <c r="E195" s="155" t="s">
        <v>1</v>
      </c>
      <c r="F195" s="156" t="s">
        <v>145</v>
      </c>
      <c r="H195" s="157">
        <v>15</v>
      </c>
      <c r="I195" s="158"/>
      <c r="L195" s="153"/>
      <c r="M195" s="159"/>
      <c r="N195" s="160"/>
      <c r="O195" s="160"/>
      <c r="P195" s="160"/>
      <c r="Q195" s="160"/>
      <c r="R195" s="160"/>
      <c r="S195" s="160"/>
      <c r="T195" s="161"/>
      <c r="AT195" s="155" t="s">
        <v>135</v>
      </c>
      <c r="AU195" s="155" t="s">
        <v>87</v>
      </c>
      <c r="AV195" s="13" t="s">
        <v>87</v>
      </c>
      <c r="AW195" s="13" t="s">
        <v>32</v>
      </c>
      <c r="AX195" s="13" t="s">
        <v>77</v>
      </c>
      <c r="AY195" s="155" t="s">
        <v>126</v>
      </c>
    </row>
    <row r="196" spans="1:65" s="14" customFormat="1" ht="11.25">
      <c r="B196" s="162"/>
      <c r="D196" s="154" t="s">
        <v>135</v>
      </c>
      <c r="E196" s="163" t="s">
        <v>1</v>
      </c>
      <c r="F196" s="164" t="s">
        <v>139</v>
      </c>
      <c r="H196" s="165">
        <v>42</v>
      </c>
      <c r="I196" s="166"/>
      <c r="L196" s="162"/>
      <c r="M196" s="167"/>
      <c r="N196" s="168"/>
      <c r="O196" s="168"/>
      <c r="P196" s="168"/>
      <c r="Q196" s="168"/>
      <c r="R196" s="168"/>
      <c r="S196" s="168"/>
      <c r="T196" s="169"/>
      <c r="AT196" s="163" t="s">
        <v>135</v>
      </c>
      <c r="AU196" s="163" t="s">
        <v>87</v>
      </c>
      <c r="AV196" s="14" t="s">
        <v>133</v>
      </c>
      <c r="AW196" s="14" t="s">
        <v>32</v>
      </c>
      <c r="AX196" s="14" t="s">
        <v>85</v>
      </c>
      <c r="AY196" s="163" t="s">
        <v>126</v>
      </c>
    </row>
    <row r="197" spans="1:65" s="12" customFormat="1" ht="22.9" customHeight="1">
      <c r="B197" s="126"/>
      <c r="D197" s="127" t="s">
        <v>76</v>
      </c>
      <c r="E197" s="137" t="s">
        <v>133</v>
      </c>
      <c r="F197" s="137" t="s">
        <v>253</v>
      </c>
      <c r="I197" s="129"/>
      <c r="J197" s="138">
        <f>BK197</f>
        <v>0</v>
      </c>
      <c r="L197" s="126"/>
      <c r="M197" s="131"/>
      <c r="N197" s="132"/>
      <c r="O197" s="132"/>
      <c r="P197" s="133">
        <f>SUM(P198:P201)</f>
        <v>0</v>
      </c>
      <c r="Q197" s="132"/>
      <c r="R197" s="133">
        <f>SUM(R198:R201)</f>
        <v>0</v>
      </c>
      <c r="S197" s="132"/>
      <c r="T197" s="134">
        <f>SUM(T198:T201)</f>
        <v>0</v>
      </c>
      <c r="AR197" s="127" t="s">
        <v>85</v>
      </c>
      <c r="AT197" s="135" t="s">
        <v>76</v>
      </c>
      <c r="AU197" s="135" t="s">
        <v>85</v>
      </c>
      <c r="AY197" s="127" t="s">
        <v>126</v>
      </c>
      <c r="BK197" s="136">
        <f>SUM(BK198:BK201)</f>
        <v>0</v>
      </c>
    </row>
    <row r="198" spans="1:65" s="2" customFormat="1" ht="16.5" customHeight="1">
      <c r="A198" s="32"/>
      <c r="B198" s="139"/>
      <c r="C198" s="140" t="s">
        <v>254</v>
      </c>
      <c r="D198" s="140" t="s">
        <v>128</v>
      </c>
      <c r="E198" s="141" t="s">
        <v>255</v>
      </c>
      <c r="F198" s="142" t="s">
        <v>256</v>
      </c>
      <c r="G198" s="143" t="s">
        <v>189</v>
      </c>
      <c r="H198" s="144">
        <v>2.56</v>
      </c>
      <c r="I198" s="145"/>
      <c r="J198" s="146">
        <f>ROUND(I198*H198,2)</f>
        <v>0</v>
      </c>
      <c r="K198" s="142" t="s">
        <v>132</v>
      </c>
      <c r="L198" s="33"/>
      <c r="M198" s="147" t="s">
        <v>1</v>
      </c>
      <c r="N198" s="148" t="s">
        <v>42</v>
      </c>
      <c r="O198" s="58"/>
      <c r="P198" s="149">
        <f>O198*H198</f>
        <v>0</v>
      </c>
      <c r="Q198" s="149">
        <v>0</v>
      </c>
      <c r="R198" s="149">
        <f>Q198*H198</f>
        <v>0</v>
      </c>
      <c r="S198" s="149">
        <v>0</v>
      </c>
      <c r="T198" s="150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51" t="s">
        <v>133</v>
      </c>
      <c r="AT198" s="151" t="s">
        <v>128</v>
      </c>
      <c r="AU198" s="151" t="s">
        <v>87</v>
      </c>
      <c r="AY198" s="17" t="s">
        <v>126</v>
      </c>
      <c r="BE198" s="152">
        <f>IF(N198="základní",J198,0)</f>
        <v>0</v>
      </c>
      <c r="BF198" s="152">
        <f>IF(N198="snížená",J198,0)</f>
        <v>0</v>
      </c>
      <c r="BG198" s="152">
        <f>IF(N198="zákl. přenesená",J198,0)</f>
        <v>0</v>
      </c>
      <c r="BH198" s="152">
        <f>IF(N198="sníž. přenesená",J198,0)</f>
        <v>0</v>
      </c>
      <c r="BI198" s="152">
        <f>IF(N198="nulová",J198,0)</f>
        <v>0</v>
      </c>
      <c r="BJ198" s="17" t="s">
        <v>85</v>
      </c>
      <c r="BK198" s="152">
        <f>ROUND(I198*H198,2)</f>
        <v>0</v>
      </c>
      <c r="BL198" s="17" t="s">
        <v>133</v>
      </c>
      <c r="BM198" s="151" t="s">
        <v>257</v>
      </c>
    </row>
    <row r="199" spans="1:65" s="13" customFormat="1" ht="11.25">
      <c r="B199" s="153"/>
      <c r="D199" s="154" t="s">
        <v>135</v>
      </c>
      <c r="E199" s="155" t="s">
        <v>1</v>
      </c>
      <c r="F199" s="156" t="s">
        <v>258</v>
      </c>
      <c r="H199" s="157">
        <v>1.36</v>
      </c>
      <c r="I199" s="158"/>
      <c r="L199" s="153"/>
      <c r="M199" s="159"/>
      <c r="N199" s="160"/>
      <c r="O199" s="160"/>
      <c r="P199" s="160"/>
      <c r="Q199" s="160"/>
      <c r="R199" s="160"/>
      <c r="S199" s="160"/>
      <c r="T199" s="161"/>
      <c r="AT199" s="155" t="s">
        <v>135</v>
      </c>
      <c r="AU199" s="155" t="s">
        <v>87</v>
      </c>
      <c r="AV199" s="13" t="s">
        <v>87</v>
      </c>
      <c r="AW199" s="13" t="s">
        <v>32</v>
      </c>
      <c r="AX199" s="13" t="s">
        <v>77</v>
      </c>
      <c r="AY199" s="155" t="s">
        <v>126</v>
      </c>
    </row>
    <row r="200" spans="1:65" s="13" customFormat="1" ht="11.25">
      <c r="B200" s="153"/>
      <c r="D200" s="154" t="s">
        <v>135</v>
      </c>
      <c r="E200" s="155" t="s">
        <v>1</v>
      </c>
      <c r="F200" s="156" t="s">
        <v>259</v>
      </c>
      <c r="H200" s="157">
        <v>1.2</v>
      </c>
      <c r="I200" s="158"/>
      <c r="L200" s="153"/>
      <c r="M200" s="159"/>
      <c r="N200" s="160"/>
      <c r="O200" s="160"/>
      <c r="P200" s="160"/>
      <c r="Q200" s="160"/>
      <c r="R200" s="160"/>
      <c r="S200" s="160"/>
      <c r="T200" s="161"/>
      <c r="AT200" s="155" t="s">
        <v>135</v>
      </c>
      <c r="AU200" s="155" t="s">
        <v>87</v>
      </c>
      <c r="AV200" s="13" t="s">
        <v>87</v>
      </c>
      <c r="AW200" s="13" t="s">
        <v>32</v>
      </c>
      <c r="AX200" s="13" t="s">
        <v>77</v>
      </c>
      <c r="AY200" s="155" t="s">
        <v>126</v>
      </c>
    </row>
    <row r="201" spans="1:65" s="14" customFormat="1" ht="11.25">
      <c r="B201" s="162"/>
      <c r="D201" s="154" t="s">
        <v>135</v>
      </c>
      <c r="E201" s="163" t="s">
        <v>1</v>
      </c>
      <c r="F201" s="164" t="s">
        <v>139</v>
      </c>
      <c r="H201" s="165">
        <v>2.56</v>
      </c>
      <c r="I201" s="166"/>
      <c r="L201" s="162"/>
      <c r="M201" s="167"/>
      <c r="N201" s="168"/>
      <c r="O201" s="168"/>
      <c r="P201" s="168"/>
      <c r="Q201" s="168"/>
      <c r="R201" s="168"/>
      <c r="S201" s="168"/>
      <c r="T201" s="169"/>
      <c r="AT201" s="163" t="s">
        <v>135</v>
      </c>
      <c r="AU201" s="163" t="s">
        <v>87</v>
      </c>
      <c r="AV201" s="14" t="s">
        <v>133</v>
      </c>
      <c r="AW201" s="14" t="s">
        <v>32</v>
      </c>
      <c r="AX201" s="14" t="s">
        <v>85</v>
      </c>
      <c r="AY201" s="163" t="s">
        <v>126</v>
      </c>
    </row>
    <row r="202" spans="1:65" s="12" customFormat="1" ht="22.9" customHeight="1">
      <c r="B202" s="126"/>
      <c r="D202" s="127" t="s">
        <v>76</v>
      </c>
      <c r="E202" s="137" t="s">
        <v>154</v>
      </c>
      <c r="F202" s="137" t="s">
        <v>260</v>
      </c>
      <c r="I202" s="129"/>
      <c r="J202" s="138">
        <f>BK202</f>
        <v>0</v>
      </c>
      <c r="L202" s="126"/>
      <c r="M202" s="131"/>
      <c r="N202" s="132"/>
      <c r="O202" s="132"/>
      <c r="P202" s="133">
        <f>SUM(P203:P225)</f>
        <v>0</v>
      </c>
      <c r="Q202" s="132"/>
      <c r="R202" s="133">
        <f>SUM(R203:R225)</f>
        <v>0</v>
      </c>
      <c r="S202" s="132"/>
      <c r="T202" s="134">
        <f>SUM(T203:T225)</f>
        <v>0</v>
      </c>
      <c r="AR202" s="127" t="s">
        <v>85</v>
      </c>
      <c r="AT202" s="135" t="s">
        <v>76</v>
      </c>
      <c r="AU202" s="135" t="s">
        <v>85</v>
      </c>
      <c r="AY202" s="127" t="s">
        <v>126</v>
      </c>
      <c r="BK202" s="136">
        <f>SUM(BK203:BK225)</f>
        <v>0</v>
      </c>
    </row>
    <row r="203" spans="1:65" s="2" customFormat="1" ht="21.75" customHeight="1">
      <c r="A203" s="32"/>
      <c r="B203" s="139"/>
      <c r="C203" s="140" t="s">
        <v>261</v>
      </c>
      <c r="D203" s="140" t="s">
        <v>128</v>
      </c>
      <c r="E203" s="141" t="s">
        <v>262</v>
      </c>
      <c r="F203" s="142" t="s">
        <v>263</v>
      </c>
      <c r="G203" s="143" t="s">
        <v>131</v>
      </c>
      <c r="H203" s="144">
        <v>42</v>
      </c>
      <c r="I203" s="145"/>
      <c r="J203" s="146">
        <f>ROUND(I203*H203,2)</f>
        <v>0</v>
      </c>
      <c r="K203" s="142" t="s">
        <v>132</v>
      </c>
      <c r="L203" s="33"/>
      <c r="M203" s="147" t="s">
        <v>1</v>
      </c>
      <c r="N203" s="148" t="s">
        <v>42</v>
      </c>
      <c r="O203" s="58"/>
      <c r="P203" s="149">
        <f>O203*H203</f>
        <v>0</v>
      </c>
      <c r="Q203" s="149">
        <v>0</v>
      </c>
      <c r="R203" s="149">
        <f>Q203*H203</f>
        <v>0</v>
      </c>
      <c r="S203" s="149">
        <v>0</v>
      </c>
      <c r="T203" s="150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51" t="s">
        <v>133</v>
      </c>
      <c r="AT203" s="151" t="s">
        <v>128</v>
      </c>
      <c r="AU203" s="151" t="s">
        <v>87</v>
      </c>
      <c r="AY203" s="17" t="s">
        <v>126</v>
      </c>
      <c r="BE203" s="152">
        <f>IF(N203="základní",J203,0)</f>
        <v>0</v>
      </c>
      <c r="BF203" s="152">
        <f>IF(N203="snížená",J203,0)</f>
        <v>0</v>
      </c>
      <c r="BG203" s="152">
        <f>IF(N203="zákl. přenesená",J203,0)</f>
        <v>0</v>
      </c>
      <c r="BH203" s="152">
        <f>IF(N203="sníž. přenesená",J203,0)</f>
        <v>0</v>
      </c>
      <c r="BI203" s="152">
        <f>IF(N203="nulová",J203,0)</f>
        <v>0</v>
      </c>
      <c r="BJ203" s="17" t="s">
        <v>85</v>
      </c>
      <c r="BK203" s="152">
        <f>ROUND(I203*H203,2)</f>
        <v>0</v>
      </c>
      <c r="BL203" s="17" t="s">
        <v>133</v>
      </c>
      <c r="BM203" s="151" t="s">
        <v>264</v>
      </c>
    </row>
    <row r="204" spans="1:65" s="13" customFormat="1" ht="11.25">
      <c r="B204" s="153"/>
      <c r="D204" s="154" t="s">
        <v>135</v>
      </c>
      <c r="E204" s="155" t="s">
        <v>1</v>
      </c>
      <c r="F204" s="156" t="s">
        <v>143</v>
      </c>
      <c r="H204" s="157">
        <v>20</v>
      </c>
      <c r="I204" s="158"/>
      <c r="L204" s="153"/>
      <c r="M204" s="159"/>
      <c r="N204" s="160"/>
      <c r="O204" s="160"/>
      <c r="P204" s="160"/>
      <c r="Q204" s="160"/>
      <c r="R204" s="160"/>
      <c r="S204" s="160"/>
      <c r="T204" s="161"/>
      <c r="AT204" s="155" t="s">
        <v>135</v>
      </c>
      <c r="AU204" s="155" t="s">
        <v>87</v>
      </c>
      <c r="AV204" s="13" t="s">
        <v>87</v>
      </c>
      <c r="AW204" s="13" t="s">
        <v>32</v>
      </c>
      <c r="AX204" s="13" t="s">
        <v>77</v>
      </c>
      <c r="AY204" s="155" t="s">
        <v>126</v>
      </c>
    </row>
    <row r="205" spans="1:65" s="13" customFormat="1" ht="11.25">
      <c r="B205" s="153"/>
      <c r="D205" s="154" t="s">
        <v>135</v>
      </c>
      <c r="E205" s="155" t="s">
        <v>1</v>
      </c>
      <c r="F205" s="156" t="s">
        <v>144</v>
      </c>
      <c r="H205" s="157">
        <v>7</v>
      </c>
      <c r="I205" s="158"/>
      <c r="L205" s="153"/>
      <c r="M205" s="159"/>
      <c r="N205" s="160"/>
      <c r="O205" s="160"/>
      <c r="P205" s="160"/>
      <c r="Q205" s="160"/>
      <c r="R205" s="160"/>
      <c r="S205" s="160"/>
      <c r="T205" s="161"/>
      <c r="AT205" s="155" t="s">
        <v>135</v>
      </c>
      <c r="AU205" s="155" t="s">
        <v>87</v>
      </c>
      <c r="AV205" s="13" t="s">
        <v>87</v>
      </c>
      <c r="AW205" s="13" t="s">
        <v>32</v>
      </c>
      <c r="AX205" s="13" t="s">
        <v>77</v>
      </c>
      <c r="AY205" s="155" t="s">
        <v>126</v>
      </c>
    </row>
    <row r="206" spans="1:65" s="13" customFormat="1" ht="11.25">
      <c r="B206" s="153"/>
      <c r="D206" s="154" t="s">
        <v>135</v>
      </c>
      <c r="E206" s="155" t="s">
        <v>1</v>
      </c>
      <c r="F206" s="156" t="s">
        <v>145</v>
      </c>
      <c r="H206" s="157">
        <v>15</v>
      </c>
      <c r="I206" s="158"/>
      <c r="L206" s="153"/>
      <c r="M206" s="159"/>
      <c r="N206" s="160"/>
      <c r="O206" s="160"/>
      <c r="P206" s="160"/>
      <c r="Q206" s="160"/>
      <c r="R206" s="160"/>
      <c r="S206" s="160"/>
      <c r="T206" s="161"/>
      <c r="AT206" s="155" t="s">
        <v>135</v>
      </c>
      <c r="AU206" s="155" t="s">
        <v>87</v>
      </c>
      <c r="AV206" s="13" t="s">
        <v>87</v>
      </c>
      <c r="AW206" s="13" t="s">
        <v>32</v>
      </c>
      <c r="AX206" s="13" t="s">
        <v>77</v>
      </c>
      <c r="AY206" s="155" t="s">
        <v>126</v>
      </c>
    </row>
    <row r="207" spans="1:65" s="14" customFormat="1" ht="11.25">
      <c r="B207" s="162"/>
      <c r="D207" s="154" t="s">
        <v>135</v>
      </c>
      <c r="E207" s="163" t="s">
        <v>1</v>
      </c>
      <c r="F207" s="164" t="s">
        <v>139</v>
      </c>
      <c r="H207" s="165">
        <v>42</v>
      </c>
      <c r="I207" s="166"/>
      <c r="L207" s="162"/>
      <c r="M207" s="167"/>
      <c r="N207" s="168"/>
      <c r="O207" s="168"/>
      <c r="P207" s="168"/>
      <c r="Q207" s="168"/>
      <c r="R207" s="168"/>
      <c r="S207" s="168"/>
      <c r="T207" s="169"/>
      <c r="AT207" s="163" t="s">
        <v>135</v>
      </c>
      <c r="AU207" s="163" t="s">
        <v>87</v>
      </c>
      <c r="AV207" s="14" t="s">
        <v>133</v>
      </c>
      <c r="AW207" s="14" t="s">
        <v>32</v>
      </c>
      <c r="AX207" s="14" t="s">
        <v>85</v>
      </c>
      <c r="AY207" s="163" t="s">
        <v>126</v>
      </c>
    </row>
    <row r="208" spans="1:65" s="2" customFormat="1" ht="33" customHeight="1">
      <c r="A208" s="32"/>
      <c r="B208" s="139"/>
      <c r="C208" s="140" t="s">
        <v>265</v>
      </c>
      <c r="D208" s="140" t="s">
        <v>128</v>
      </c>
      <c r="E208" s="141" t="s">
        <v>266</v>
      </c>
      <c r="F208" s="142" t="s">
        <v>267</v>
      </c>
      <c r="G208" s="143" t="s">
        <v>131</v>
      </c>
      <c r="H208" s="144">
        <v>22</v>
      </c>
      <c r="I208" s="145"/>
      <c r="J208" s="146">
        <f>ROUND(I208*H208,2)</f>
        <v>0</v>
      </c>
      <c r="K208" s="142" t="s">
        <v>132</v>
      </c>
      <c r="L208" s="33"/>
      <c r="M208" s="147" t="s">
        <v>1</v>
      </c>
      <c r="N208" s="148" t="s">
        <v>42</v>
      </c>
      <c r="O208" s="58"/>
      <c r="P208" s="149">
        <f>O208*H208</f>
        <v>0</v>
      </c>
      <c r="Q208" s="149">
        <v>0</v>
      </c>
      <c r="R208" s="149">
        <f>Q208*H208</f>
        <v>0</v>
      </c>
      <c r="S208" s="149">
        <v>0</v>
      </c>
      <c r="T208" s="150">
        <f>S208*H208</f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51" t="s">
        <v>133</v>
      </c>
      <c r="AT208" s="151" t="s">
        <v>128</v>
      </c>
      <c r="AU208" s="151" t="s">
        <v>87</v>
      </c>
      <c r="AY208" s="17" t="s">
        <v>126</v>
      </c>
      <c r="BE208" s="152">
        <f>IF(N208="základní",J208,0)</f>
        <v>0</v>
      </c>
      <c r="BF208" s="152">
        <f>IF(N208="snížená",J208,0)</f>
        <v>0</v>
      </c>
      <c r="BG208" s="152">
        <f>IF(N208="zákl. přenesená",J208,0)</f>
        <v>0</v>
      </c>
      <c r="BH208" s="152">
        <f>IF(N208="sníž. přenesená",J208,0)</f>
        <v>0</v>
      </c>
      <c r="BI208" s="152">
        <f>IF(N208="nulová",J208,0)</f>
        <v>0</v>
      </c>
      <c r="BJ208" s="17" t="s">
        <v>85</v>
      </c>
      <c r="BK208" s="152">
        <f>ROUND(I208*H208,2)</f>
        <v>0</v>
      </c>
      <c r="BL208" s="17" t="s">
        <v>133</v>
      </c>
      <c r="BM208" s="151" t="s">
        <v>268</v>
      </c>
    </row>
    <row r="209" spans="1:65" s="13" customFormat="1" ht="11.25">
      <c r="B209" s="153"/>
      <c r="D209" s="154" t="s">
        <v>135</v>
      </c>
      <c r="E209" s="155" t="s">
        <v>1</v>
      </c>
      <c r="F209" s="156" t="s">
        <v>144</v>
      </c>
      <c r="H209" s="157">
        <v>7</v>
      </c>
      <c r="I209" s="158"/>
      <c r="L209" s="153"/>
      <c r="M209" s="159"/>
      <c r="N209" s="160"/>
      <c r="O209" s="160"/>
      <c r="P209" s="160"/>
      <c r="Q209" s="160"/>
      <c r="R209" s="160"/>
      <c r="S209" s="160"/>
      <c r="T209" s="161"/>
      <c r="AT209" s="155" t="s">
        <v>135</v>
      </c>
      <c r="AU209" s="155" t="s">
        <v>87</v>
      </c>
      <c r="AV209" s="13" t="s">
        <v>87</v>
      </c>
      <c r="AW209" s="13" t="s">
        <v>32</v>
      </c>
      <c r="AX209" s="13" t="s">
        <v>77</v>
      </c>
      <c r="AY209" s="155" t="s">
        <v>126</v>
      </c>
    </row>
    <row r="210" spans="1:65" s="13" customFormat="1" ht="11.25">
      <c r="B210" s="153"/>
      <c r="D210" s="154" t="s">
        <v>135</v>
      </c>
      <c r="E210" s="155" t="s">
        <v>1</v>
      </c>
      <c r="F210" s="156" t="s">
        <v>145</v>
      </c>
      <c r="H210" s="157">
        <v>15</v>
      </c>
      <c r="I210" s="158"/>
      <c r="L210" s="153"/>
      <c r="M210" s="159"/>
      <c r="N210" s="160"/>
      <c r="O210" s="160"/>
      <c r="P210" s="160"/>
      <c r="Q210" s="160"/>
      <c r="R210" s="160"/>
      <c r="S210" s="160"/>
      <c r="T210" s="161"/>
      <c r="AT210" s="155" t="s">
        <v>135</v>
      </c>
      <c r="AU210" s="155" t="s">
        <v>87</v>
      </c>
      <c r="AV210" s="13" t="s">
        <v>87</v>
      </c>
      <c r="AW210" s="13" t="s">
        <v>32</v>
      </c>
      <c r="AX210" s="13" t="s">
        <v>77</v>
      </c>
      <c r="AY210" s="155" t="s">
        <v>126</v>
      </c>
    </row>
    <row r="211" spans="1:65" s="14" customFormat="1" ht="11.25">
      <c r="B211" s="162"/>
      <c r="D211" s="154" t="s">
        <v>135</v>
      </c>
      <c r="E211" s="163" t="s">
        <v>1</v>
      </c>
      <c r="F211" s="164" t="s">
        <v>139</v>
      </c>
      <c r="H211" s="165">
        <v>22</v>
      </c>
      <c r="I211" s="166"/>
      <c r="L211" s="162"/>
      <c r="M211" s="167"/>
      <c r="N211" s="168"/>
      <c r="O211" s="168"/>
      <c r="P211" s="168"/>
      <c r="Q211" s="168"/>
      <c r="R211" s="168"/>
      <c r="S211" s="168"/>
      <c r="T211" s="169"/>
      <c r="AT211" s="163" t="s">
        <v>135</v>
      </c>
      <c r="AU211" s="163" t="s">
        <v>87</v>
      </c>
      <c r="AV211" s="14" t="s">
        <v>133</v>
      </c>
      <c r="AW211" s="14" t="s">
        <v>32</v>
      </c>
      <c r="AX211" s="14" t="s">
        <v>85</v>
      </c>
      <c r="AY211" s="163" t="s">
        <v>126</v>
      </c>
    </row>
    <row r="212" spans="1:65" s="2" customFormat="1" ht="33" customHeight="1">
      <c r="A212" s="32"/>
      <c r="B212" s="139"/>
      <c r="C212" s="140" t="s">
        <v>269</v>
      </c>
      <c r="D212" s="140" t="s">
        <v>128</v>
      </c>
      <c r="E212" s="141" t="s">
        <v>270</v>
      </c>
      <c r="F212" s="142" t="s">
        <v>271</v>
      </c>
      <c r="G212" s="143" t="s">
        <v>131</v>
      </c>
      <c r="H212" s="144">
        <v>20</v>
      </c>
      <c r="I212" s="145"/>
      <c r="J212" s="146">
        <f>ROUND(I212*H212,2)</f>
        <v>0</v>
      </c>
      <c r="K212" s="142" t="s">
        <v>132</v>
      </c>
      <c r="L212" s="33"/>
      <c r="M212" s="147" t="s">
        <v>1</v>
      </c>
      <c r="N212" s="148" t="s">
        <v>42</v>
      </c>
      <c r="O212" s="58"/>
      <c r="P212" s="149">
        <f>O212*H212</f>
        <v>0</v>
      </c>
      <c r="Q212" s="149">
        <v>0</v>
      </c>
      <c r="R212" s="149">
        <f>Q212*H212</f>
        <v>0</v>
      </c>
      <c r="S212" s="149">
        <v>0</v>
      </c>
      <c r="T212" s="150">
        <f>S212*H212</f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51" t="s">
        <v>133</v>
      </c>
      <c r="AT212" s="151" t="s">
        <v>128</v>
      </c>
      <c r="AU212" s="151" t="s">
        <v>87</v>
      </c>
      <c r="AY212" s="17" t="s">
        <v>126</v>
      </c>
      <c r="BE212" s="152">
        <f>IF(N212="základní",J212,0)</f>
        <v>0</v>
      </c>
      <c r="BF212" s="152">
        <f>IF(N212="snížená",J212,0)</f>
        <v>0</v>
      </c>
      <c r="BG212" s="152">
        <f>IF(N212="zákl. přenesená",J212,0)</f>
        <v>0</v>
      </c>
      <c r="BH212" s="152">
        <f>IF(N212="sníž. přenesená",J212,0)</f>
        <v>0</v>
      </c>
      <c r="BI212" s="152">
        <f>IF(N212="nulová",J212,0)</f>
        <v>0</v>
      </c>
      <c r="BJ212" s="17" t="s">
        <v>85</v>
      </c>
      <c r="BK212" s="152">
        <f>ROUND(I212*H212,2)</f>
        <v>0</v>
      </c>
      <c r="BL212" s="17" t="s">
        <v>133</v>
      </c>
      <c r="BM212" s="151" t="s">
        <v>272</v>
      </c>
    </row>
    <row r="213" spans="1:65" s="13" customFormat="1" ht="11.25">
      <c r="B213" s="153"/>
      <c r="D213" s="154" t="s">
        <v>135</v>
      </c>
      <c r="E213" s="155" t="s">
        <v>1</v>
      </c>
      <c r="F213" s="156" t="s">
        <v>143</v>
      </c>
      <c r="H213" s="157">
        <v>20</v>
      </c>
      <c r="I213" s="158"/>
      <c r="L213" s="153"/>
      <c r="M213" s="159"/>
      <c r="N213" s="160"/>
      <c r="O213" s="160"/>
      <c r="P213" s="160"/>
      <c r="Q213" s="160"/>
      <c r="R213" s="160"/>
      <c r="S213" s="160"/>
      <c r="T213" s="161"/>
      <c r="AT213" s="155" t="s">
        <v>135</v>
      </c>
      <c r="AU213" s="155" t="s">
        <v>87</v>
      </c>
      <c r="AV213" s="13" t="s">
        <v>87</v>
      </c>
      <c r="AW213" s="13" t="s">
        <v>32</v>
      </c>
      <c r="AX213" s="13" t="s">
        <v>85</v>
      </c>
      <c r="AY213" s="155" t="s">
        <v>126</v>
      </c>
    </row>
    <row r="214" spans="1:65" s="2" customFormat="1" ht="24.2" customHeight="1">
      <c r="A214" s="32"/>
      <c r="B214" s="139"/>
      <c r="C214" s="140" t="s">
        <v>273</v>
      </c>
      <c r="D214" s="140" t="s">
        <v>128</v>
      </c>
      <c r="E214" s="141" t="s">
        <v>274</v>
      </c>
      <c r="F214" s="142" t="s">
        <v>275</v>
      </c>
      <c r="G214" s="143" t="s">
        <v>131</v>
      </c>
      <c r="H214" s="144">
        <v>160</v>
      </c>
      <c r="I214" s="145"/>
      <c r="J214" s="146">
        <f>ROUND(I214*H214,2)</f>
        <v>0</v>
      </c>
      <c r="K214" s="142" t="s">
        <v>132</v>
      </c>
      <c r="L214" s="33"/>
      <c r="M214" s="147" t="s">
        <v>1</v>
      </c>
      <c r="N214" s="148" t="s">
        <v>42</v>
      </c>
      <c r="O214" s="58"/>
      <c r="P214" s="149">
        <f>O214*H214</f>
        <v>0</v>
      </c>
      <c r="Q214" s="149">
        <v>0</v>
      </c>
      <c r="R214" s="149">
        <f>Q214*H214</f>
        <v>0</v>
      </c>
      <c r="S214" s="149">
        <v>0</v>
      </c>
      <c r="T214" s="150">
        <f>S214*H214</f>
        <v>0</v>
      </c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151" t="s">
        <v>133</v>
      </c>
      <c r="AT214" s="151" t="s">
        <v>128</v>
      </c>
      <c r="AU214" s="151" t="s">
        <v>87</v>
      </c>
      <c r="AY214" s="17" t="s">
        <v>126</v>
      </c>
      <c r="BE214" s="152">
        <f>IF(N214="základní",J214,0)</f>
        <v>0</v>
      </c>
      <c r="BF214" s="152">
        <f>IF(N214="snížená",J214,0)</f>
        <v>0</v>
      </c>
      <c r="BG214" s="152">
        <f>IF(N214="zákl. přenesená",J214,0)</f>
        <v>0</v>
      </c>
      <c r="BH214" s="152">
        <f>IF(N214="sníž. přenesená",J214,0)</f>
        <v>0</v>
      </c>
      <c r="BI214" s="152">
        <f>IF(N214="nulová",J214,0)</f>
        <v>0</v>
      </c>
      <c r="BJ214" s="17" t="s">
        <v>85</v>
      </c>
      <c r="BK214" s="152">
        <f>ROUND(I214*H214,2)</f>
        <v>0</v>
      </c>
      <c r="BL214" s="17" t="s">
        <v>133</v>
      </c>
      <c r="BM214" s="151" t="s">
        <v>276</v>
      </c>
    </row>
    <row r="215" spans="1:65" s="13" customFormat="1" ht="11.25">
      <c r="B215" s="153"/>
      <c r="D215" s="154" t="s">
        <v>135</v>
      </c>
      <c r="E215" s="155" t="s">
        <v>1</v>
      </c>
      <c r="F215" s="156" t="s">
        <v>136</v>
      </c>
      <c r="H215" s="157">
        <v>36</v>
      </c>
      <c r="I215" s="158"/>
      <c r="L215" s="153"/>
      <c r="M215" s="159"/>
      <c r="N215" s="160"/>
      <c r="O215" s="160"/>
      <c r="P215" s="160"/>
      <c r="Q215" s="160"/>
      <c r="R215" s="160"/>
      <c r="S215" s="160"/>
      <c r="T215" s="161"/>
      <c r="AT215" s="155" t="s">
        <v>135</v>
      </c>
      <c r="AU215" s="155" t="s">
        <v>87</v>
      </c>
      <c r="AV215" s="13" t="s">
        <v>87</v>
      </c>
      <c r="AW215" s="13" t="s">
        <v>32</v>
      </c>
      <c r="AX215" s="13" t="s">
        <v>77</v>
      </c>
      <c r="AY215" s="155" t="s">
        <v>126</v>
      </c>
    </row>
    <row r="216" spans="1:65" s="13" customFormat="1" ht="11.25">
      <c r="B216" s="153"/>
      <c r="D216" s="154" t="s">
        <v>135</v>
      </c>
      <c r="E216" s="155" t="s">
        <v>1</v>
      </c>
      <c r="F216" s="156" t="s">
        <v>137</v>
      </c>
      <c r="H216" s="157">
        <v>14</v>
      </c>
      <c r="I216" s="158"/>
      <c r="L216" s="153"/>
      <c r="M216" s="159"/>
      <c r="N216" s="160"/>
      <c r="O216" s="160"/>
      <c r="P216" s="160"/>
      <c r="Q216" s="160"/>
      <c r="R216" s="160"/>
      <c r="S216" s="160"/>
      <c r="T216" s="161"/>
      <c r="AT216" s="155" t="s">
        <v>135</v>
      </c>
      <c r="AU216" s="155" t="s">
        <v>87</v>
      </c>
      <c r="AV216" s="13" t="s">
        <v>87</v>
      </c>
      <c r="AW216" s="13" t="s">
        <v>32</v>
      </c>
      <c r="AX216" s="13" t="s">
        <v>77</v>
      </c>
      <c r="AY216" s="155" t="s">
        <v>126</v>
      </c>
    </row>
    <row r="217" spans="1:65" s="13" customFormat="1" ht="11.25">
      <c r="B217" s="153"/>
      <c r="D217" s="154" t="s">
        <v>135</v>
      </c>
      <c r="E217" s="155" t="s">
        <v>1</v>
      </c>
      <c r="F217" s="156" t="s">
        <v>138</v>
      </c>
      <c r="H217" s="157">
        <v>30</v>
      </c>
      <c r="I217" s="158"/>
      <c r="L217" s="153"/>
      <c r="M217" s="159"/>
      <c r="N217" s="160"/>
      <c r="O217" s="160"/>
      <c r="P217" s="160"/>
      <c r="Q217" s="160"/>
      <c r="R217" s="160"/>
      <c r="S217" s="160"/>
      <c r="T217" s="161"/>
      <c r="AT217" s="155" t="s">
        <v>135</v>
      </c>
      <c r="AU217" s="155" t="s">
        <v>87</v>
      </c>
      <c r="AV217" s="13" t="s">
        <v>87</v>
      </c>
      <c r="AW217" s="13" t="s">
        <v>32</v>
      </c>
      <c r="AX217" s="13" t="s">
        <v>77</v>
      </c>
      <c r="AY217" s="155" t="s">
        <v>126</v>
      </c>
    </row>
    <row r="218" spans="1:65" s="14" customFormat="1" ht="11.25">
      <c r="B218" s="162"/>
      <c r="D218" s="154" t="s">
        <v>135</v>
      </c>
      <c r="E218" s="163" t="s">
        <v>1</v>
      </c>
      <c r="F218" s="164" t="s">
        <v>139</v>
      </c>
      <c r="H218" s="165">
        <v>80</v>
      </c>
      <c r="I218" s="166"/>
      <c r="L218" s="162"/>
      <c r="M218" s="167"/>
      <c r="N218" s="168"/>
      <c r="O218" s="168"/>
      <c r="P218" s="168"/>
      <c r="Q218" s="168"/>
      <c r="R218" s="168"/>
      <c r="S218" s="168"/>
      <c r="T218" s="169"/>
      <c r="AT218" s="163" t="s">
        <v>135</v>
      </c>
      <c r="AU218" s="163" t="s">
        <v>87</v>
      </c>
      <c r="AV218" s="14" t="s">
        <v>133</v>
      </c>
      <c r="AW218" s="14" t="s">
        <v>32</v>
      </c>
      <c r="AX218" s="14" t="s">
        <v>85</v>
      </c>
      <c r="AY218" s="163" t="s">
        <v>126</v>
      </c>
    </row>
    <row r="219" spans="1:65" s="13" customFormat="1" ht="11.25">
      <c r="B219" s="153"/>
      <c r="D219" s="154" t="s">
        <v>135</v>
      </c>
      <c r="F219" s="156" t="s">
        <v>277</v>
      </c>
      <c r="H219" s="157">
        <v>160</v>
      </c>
      <c r="I219" s="158"/>
      <c r="L219" s="153"/>
      <c r="M219" s="159"/>
      <c r="N219" s="160"/>
      <c r="O219" s="160"/>
      <c r="P219" s="160"/>
      <c r="Q219" s="160"/>
      <c r="R219" s="160"/>
      <c r="S219" s="160"/>
      <c r="T219" s="161"/>
      <c r="AT219" s="155" t="s">
        <v>135</v>
      </c>
      <c r="AU219" s="155" t="s">
        <v>87</v>
      </c>
      <c r="AV219" s="13" t="s">
        <v>87</v>
      </c>
      <c r="AW219" s="13" t="s">
        <v>3</v>
      </c>
      <c r="AX219" s="13" t="s">
        <v>85</v>
      </c>
      <c r="AY219" s="155" t="s">
        <v>126</v>
      </c>
    </row>
    <row r="220" spans="1:65" s="2" customFormat="1" ht="24.2" customHeight="1">
      <c r="A220" s="32"/>
      <c r="B220" s="139"/>
      <c r="C220" s="140" t="s">
        <v>278</v>
      </c>
      <c r="D220" s="140" t="s">
        <v>128</v>
      </c>
      <c r="E220" s="141" t="s">
        <v>279</v>
      </c>
      <c r="F220" s="142" t="s">
        <v>280</v>
      </c>
      <c r="G220" s="143" t="s">
        <v>131</v>
      </c>
      <c r="H220" s="144">
        <v>80</v>
      </c>
      <c r="I220" s="145"/>
      <c r="J220" s="146">
        <f>ROUND(I220*H220,2)</f>
        <v>0</v>
      </c>
      <c r="K220" s="142" t="s">
        <v>132</v>
      </c>
      <c r="L220" s="33"/>
      <c r="M220" s="147" t="s">
        <v>1</v>
      </c>
      <c r="N220" s="148" t="s">
        <v>42</v>
      </c>
      <c r="O220" s="58"/>
      <c r="P220" s="149">
        <f>O220*H220</f>
        <v>0</v>
      </c>
      <c r="Q220" s="149">
        <v>0</v>
      </c>
      <c r="R220" s="149">
        <f>Q220*H220</f>
        <v>0</v>
      </c>
      <c r="S220" s="149">
        <v>0</v>
      </c>
      <c r="T220" s="150">
        <f>S220*H220</f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51" t="s">
        <v>133</v>
      </c>
      <c r="AT220" s="151" t="s">
        <v>128</v>
      </c>
      <c r="AU220" s="151" t="s">
        <v>87</v>
      </c>
      <c r="AY220" s="17" t="s">
        <v>126</v>
      </c>
      <c r="BE220" s="152">
        <f>IF(N220="základní",J220,0)</f>
        <v>0</v>
      </c>
      <c r="BF220" s="152">
        <f>IF(N220="snížená",J220,0)</f>
        <v>0</v>
      </c>
      <c r="BG220" s="152">
        <f>IF(N220="zákl. přenesená",J220,0)</f>
        <v>0</v>
      </c>
      <c r="BH220" s="152">
        <f>IF(N220="sníž. přenesená",J220,0)</f>
        <v>0</v>
      </c>
      <c r="BI220" s="152">
        <f>IF(N220="nulová",J220,0)</f>
        <v>0</v>
      </c>
      <c r="BJ220" s="17" t="s">
        <v>85</v>
      </c>
      <c r="BK220" s="152">
        <f>ROUND(I220*H220,2)</f>
        <v>0</v>
      </c>
      <c r="BL220" s="17" t="s">
        <v>133</v>
      </c>
      <c r="BM220" s="151" t="s">
        <v>281</v>
      </c>
    </row>
    <row r="221" spans="1:65" s="2" customFormat="1" ht="24.2" customHeight="1">
      <c r="A221" s="32"/>
      <c r="B221" s="139"/>
      <c r="C221" s="140" t="s">
        <v>282</v>
      </c>
      <c r="D221" s="140" t="s">
        <v>128</v>
      </c>
      <c r="E221" s="141" t="s">
        <v>283</v>
      </c>
      <c r="F221" s="142" t="s">
        <v>284</v>
      </c>
      <c r="G221" s="143" t="s">
        <v>131</v>
      </c>
      <c r="H221" s="144">
        <v>80</v>
      </c>
      <c r="I221" s="145"/>
      <c r="J221" s="146">
        <f>ROUND(I221*H221,2)</f>
        <v>0</v>
      </c>
      <c r="K221" s="142" t="s">
        <v>132</v>
      </c>
      <c r="L221" s="33"/>
      <c r="M221" s="147" t="s">
        <v>1</v>
      </c>
      <c r="N221" s="148" t="s">
        <v>42</v>
      </c>
      <c r="O221" s="58"/>
      <c r="P221" s="149">
        <f>O221*H221</f>
        <v>0</v>
      </c>
      <c r="Q221" s="149">
        <v>0</v>
      </c>
      <c r="R221" s="149">
        <f>Q221*H221</f>
        <v>0</v>
      </c>
      <c r="S221" s="149">
        <v>0</v>
      </c>
      <c r="T221" s="150">
        <f>S221*H221</f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51" t="s">
        <v>133</v>
      </c>
      <c r="AT221" s="151" t="s">
        <v>128</v>
      </c>
      <c r="AU221" s="151" t="s">
        <v>87</v>
      </c>
      <c r="AY221" s="17" t="s">
        <v>126</v>
      </c>
      <c r="BE221" s="152">
        <f>IF(N221="základní",J221,0)</f>
        <v>0</v>
      </c>
      <c r="BF221" s="152">
        <f>IF(N221="snížená",J221,0)</f>
        <v>0</v>
      </c>
      <c r="BG221" s="152">
        <f>IF(N221="zákl. přenesená",J221,0)</f>
        <v>0</v>
      </c>
      <c r="BH221" s="152">
        <f>IF(N221="sníž. přenesená",J221,0)</f>
        <v>0</v>
      </c>
      <c r="BI221" s="152">
        <f>IF(N221="nulová",J221,0)</f>
        <v>0</v>
      </c>
      <c r="BJ221" s="17" t="s">
        <v>85</v>
      </c>
      <c r="BK221" s="152">
        <f>ROUND(I221*H221,2)</f>
        <v>0</v>
      </c>
      <c r="BL221" s="17" t="s">
        <v>133</v>
      </c>
      <c r="BM221" s="151" t="s">
        <v>285</v>
      </c>
    </row>
    <row r="222" spans="1:65" s="13" customFormat="1" ht="11.25">
      <c r="B222" s="153"/>
      <c r="D222" s="154" t="s">
        <v>135</v>
      </c>
      <c r="E222" s="155" t="s">
        <v>1</v>
      </c>
      <c r="F222" s="156" t="s">
        <v>136</v>
      </c>
      <c r="H222" s="157">
        <v>36</v>
      </c>
      <c r="I222" s="158"/>
      <c r="L222" s="153"/>
      <c r="M222" s="159"/>
      <c r="N222" s="160"/>
      <c r="O222" s="160"/>
      <c r="P222" s="160"/>
      <c r="Q222" s="160"/>
      <c r="R222" s="160"/>
      <c r="S222" s="160"/>
      <c r="T222" s="161"/>
      <c r="AT222" s="155" t="s">
        <v>135</v>
      </c>
      <c r="AU222" s="155" t="s">
        <v>87</v>
      </c>
      <c r="AV222" s="13" t="s">
        <v>87</v>
      </c>
      <c r="AW222" s="13" t="s">
        <v>32</v>
      </c>
      <c r="AX222" s="13" t="s">
        <v>77</v>
      </c>
      <c r="AY222" s="155" t="s">
        <v>126</v>
      </c>
    </row>
    <row r="223" spans="1:65" s="13" customFormat="1" ht="11.25">
      <c r="B223" s="153"/>
      <c r="D223" s="154" t="s">
        <v>135</v>
      </c>
      <c r="E223" s="155" t="s">
        <v>1</v>
      </c>
      <c r="F223" s="156" t="s">
        <v>137</v>
      </c>
      <c r="H223" s="157">
        <v>14</v>
      </c>
      <c r="I223" s="158"/>
      <c r="L223" s="153"/>
      <c r="M223" s="159"/>
      <c r="N223" s="160"/>
      <c r="O223" s="160"/>
      <c r="P223" s="160"/>
      <c r="Q223" s="160"/>
      <c r="R223" s="160"/>
      <c r="S223" s="160"/>
      <c r="T223" s="161"/>
      <c r="AT223" s="155" t="s">
        <v>135</v>
      </c>
      <c r="AU223" s="155" t="s">
        <v>87</v>
      </c>
      <c r="AV223" s="13" t="s">
        <v>87</v>
      </c>
      <c r="AW223" s="13" t="s">
        <v>32</v>
      </c>
      <c r="AX223" s="13" t="s">
        <v>77</v>
      </c>
      <c r="AY223" s="155" t="s">
        <v>126</v>
      </c>
    </row>
    <row r="224" spans="1:65" s="13" customFormat="1" ht="11.25">
      <c r="B224" s="153"/>
      <c r="D224" s="154" t="s">
        <v>135</v>
      </c>
      <c r="E224" s="155" t="s">
        <v>1</v>
      </c>
      <c r="F224" s="156" t="s">
        <v>138</v>
      </c>
      <c r="H224" s="157">
        <v>30</v>
      </c>
      <c r="I224" s="158"/>
      <c r="L224" s="153"/>
      <c r="M224" s="159"/>
      <c r="N224" s="160"/>
      <c r="O224" s="160"/>
      <c r="P224" s="160"/>
      <c r="Q224" s="160"/>
      <c r="R224" s="160"/>
      <c r="S224" s="160"/>
      <c r="T224" s="161"/>
      <c r="AT224" s="155" t="s">
        <v>135</v>
      </c>
      <c r="AU224" s="155" t="s">
        <v>87</v>
      </c>
      <c r="AV224" s="13" t="s">
        <v>87</v>
      </c>
      <c r="AW224" s="13" t="s">
        <v>32</v>
      </c>
      <c r="AX224" s="13" t="s">
        <v>77</v>
      </c>
      <c r="AY224" s="155" t="s">
        <v>126</v>
      </c>
    </row>
    <row r="225" spans="1:65" s="14" customFormat="1" ht="11.25">
      <c r="B225" s="162"/>
      <c r="D225" s="154" t="s">
        <v>135</v>
      </c>
      <c r="E225" s="163" t="s">
        <v>1</v>
      </c>
      <c r="F225" s="164" t="s">
        <v>139</v>
      </c>
      <c r="H225" s="165">
        <v>80</v>
      </c>
      <c r="I225" s="166"/>
      <c r="L225" s="162"/>
      <c r="M225" s="167"/>
      <c r="N225" s="168"/>
      <c r="O225" s="168"/>
      <c r="P225" s="168"/>
      <c r="Q225" s="168"/>
      <c r="R225" s="168"/>
      <c r="S225" s="168"/>
      <c r="T225" s="169"/>
      <c r="AT225" s="163" t="s">
        <v>135</v>
      </c>
      <c r="AU225" s="163" t="s">
        <v>87</v>
      </c>
      <c r="AV225" s="14" t="s">
        <v>133</v>
      </c>
      <c r="AW225" s="14" t="s">
        <v>32</v>
      </c>
      <c r="AX225" s="14" t="s">
        <v>85</v>
      </c>
      <c r="AY225" s="163" t="s">
        <v>126</v>
      </c>
    </row>
    <row r="226" spans="1:65" s="12" customFormat="1" ht="22.9" customHeight="1">
      <c r="B226" s="126"/>
      <c r="D226" s="127" t="s">
        <v>76</v>
      </c>
      <c r="E226" s="137" t="s">
        <v>175</v>
      </c>
      <c r="F226" s="137" t="s">
        <v>286</v>
      </c>
      <c r="I226" s="129"/>
      <c r="J226" s="138">
        <f>BK226</f>
        <v>0</v>
      </c>
      <c r="L226" s="126"/>
      <c r="M226" s="131"/>
      <c r="N226" s="132"/>
      <c r="O226" s="132"/>
      <c r="P226" s="133">
        <f>SUM(P227:P239)</f>
        <v>0</v>
      </c>
      <c r="Q226" s="132"/>
      <c r="R226" s="133">
        <f>SUM(R227:R239)</f>
        <v>0.10884000000000001</v>
      </c>
      <c r="S226" s="132"/>
      <c r="T226" s="134">
        <f>SUM(T227:T239)</f>
        <v>5.0000000000000001E-3</v>
      </c>
      <c r="AR226" s="127" t="s">
        <v>85</v>
      </c>
      <c r="AT226" s="135" t="s">
        <v>76</v>
      </c>
      <c r="AU226" s="135" t="s">
        <v>85</v>
      </c>
      <c r="AY226" s="127" t="s">
        <v>126</v>
      </c>
      <c r="BK226" s="136">
        <f>SUM(BK227:BK239)</f>
        <v>0</v>
      </c>
    </row>
    <row r="227" spans="1:65" s="2" customFormat="1" ht="33" customHeight="1">
      <c r="A227" s="32"/>
      <c r="B227" s="139"/>
      <c r="C227" s="140" t="s">
        <v>287</v>
      </c>
      <c r="D227" s="140" t="s">
        <v>128</v>
      </c>
      <c r="E227" s="141" t="s">
        <v>288</v>
      </c>
      <c r="F227" s="142" t="s">
        <v>289</v>
      </c>
      <c r="G227" s="143" t="s">
        <v>162</v>
      </c>
      <c r="H227" s="144">
        <v>84</v>
      </c>
      <c r="I227" s="145"/>
      <c r="J227" s="146">
        <f>ROUND(I227*H227,2)</f>
        <v>0</v>
      </c>
      <c r="K227" s="142" t="s">
        <v>132</v>
      </c>
      <c r="L227" s="33"/>
      <c r="M227" s="147" t="s">
        <v>1</v>
      </c>
      <c r="N227" s="148" t="s">
        <v>42</v>
      </c>
      <c r="O227" s="58"/>
      <c r="P227" s="149">
        <f>O227*H227</f>
        <v>0</v>
      </c>
      <c r="Q227" s="149">
        <v>6.0999999999999997E-4</v>
      </c>
      <c r="R227" s="149">
        <f>Q227*H227</f>
        <v>5.1240000000000001E-2</v>
      </c>
      <c r="S227" s="149">
        <v>0</v>
      </c>
      <c r="T227" s="150">
        <f>S227*H227</f>
        <v>0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51" t="s">
        <v>133</v>
      </c>
      <c r="AT227" s="151" t="s">
        <v>128</v>
      </c>
      <c r="AU227" s="151" t="s">
        <v>87</v>
      </c>
      <c r="AY227" s="17" t="s">
        <v>126</v>
      </c>
      <c r="BE227" s="152">
        <f>IF(N227="základní",J227,0)</f>
        <v>0</v>
      </c>
      <c r="BF227" s="152">
        <f>IF(N227="snížená",J227,0)</f>
        <v>0</v>
      </c>
      <c r="BG227" s="152">
        <f>IF(N227="zákl. přenesená",J227,0)</f>
        <v>0</v>
      </c>
      <c r="BH227" s="152">
        <f>IF(N227="sníž. přenesená",J227,0)</f>
        <v>0</v>
      </c>
      <c r="BI227" s="152">
        <f>IF(N227="nulová",J227,0)</f>
        <v>0</v>
      </c>
      <c r="BJ227" s="17" t="s">
        <v>85</v>
      </c>
      <c r="BK227" s="152">
        <f>ROUND(I227*H227,2)</f>
        <v>0</v>
      </c>
      <c r="BL227" s="17" t="s">
        <v>133</v>
      </c>
      <c r="BM227" s="151" t="s">
        <v>290</v>
      </c>
    </row>
    <row r="228" spans="1:65" s="13" customFormat="1" ht="11.25">
      <c r="B228" s="153"/>
      <c r="D228" s="154" t="s">
        <v>135</v>
      </c>
      <c r="E228" s="155" t="s">
        <v>1</v>
      </c>
      <c r="F228" s="156" t="s">
        <v>172</v>
      </c>
      <c r="H228" s="157">
        <v>36</v>
      </c>
      <c r="I228" s="158"/>
      <c r="L228" s="153"/>
      <c r="M228" s="159"/>
      <c r="N228" s="160"/>
      <c r="O228" s="160"/>
      <c r="P228" s="160"/>
      <c r="Q228" s="160"/>
      <c r="R228" s="160"/>
      <c r="S228" s="160"/>
      <c r="T228" s="161"/>
      <c r="AT228" s="155" t="s">
        <v>135</v>
      </c>
      <c r="AU228" s="155" t="s">
        <v>87</v>
      </c>
      <c r="AV228" s="13" t="s">
        <v>87</v>
      </c>
      <c r="AW228" s="13" t="s">
        <v>32</v>
      </c>
      <c r="AX228" s="13" t="s">
        <v>77</v>
      </c>
      <c r="AY228" s="155" t="s">
        <v>126</v>
      </c>
    </row>
    <row r="229" spans="1:65" s="13" customFormat="1" ht="11.25">
      <c r="B229" s="153"/>
      <c r="D229" s="154" t="s">
        <v>135</v>
      </c>
      <c r="E229" s="155" t="s">
        <v>1</v>
      </c>
      <c r="F229" s="156" t="s">
        <v>291</v>
      </c>
      <c r="H229" s="157">
        <v>16</v>
      </c>
      <c r="I229" s="158"/>
      <c r="L229" s="153"/>
      <c r="M229" s="159"/>
      <c r="N229" s="160"/>
      <c r="O229" s="160"/>
      <c r="P229" s="160"/>
      <c r="Q229" s="160"/>
      <c r="R229" s="160"/>
      <c r="S229" s="160"/>
      <c r="T229" s="161"/>
      <c r="AT229" s="155" t="s">
        <v>135</v>
      </c>
      <c r="AU229" s="155" t="s">
        <v>87</v>
      </c>
      <c r="AV229" s="13" t="s">
        <v>87</v>
      </c>
      <c r="AW229" s="13" t="s">
        <v>32</v>
      </c>
      <c r="AX229" s="13" t="s">
        <v>77</v>
      </c>
      <c r="AY229" s="155" t="s">
        <v>126</v>
      </c>
    </row>
    <row r="230" spans="1:65" s="13" customFormat="1" ht="11.25">
      <c r="B230" s="153"/>
      <c r="D230" s="154" t="s">
        <v>135</v>
      </c>
      <c r="E230" s="155" t="s">
        <v>1</v>
      </c>
      <c r="F230" s="156" t="s">
        <v>292</v>
      </c>
      <c r="H230" s="157">
        <v>32</v>
      </c>
      <c r="I230" s="158"/>
      <c r="L230" s="153"/>
      <c r="M230" s="159"/>
      <c r="N230" s="160"/>
      <c r="O230" s="160"/>
      <c r="P230" s="160"/>
      <c r="Q230" s="160"/>
      <c r="R230" s="160"/>
      <c r="S230" s="160"/>
      <c r="T230" s="161"/>
      <c r="AT230" s="155" t="s">
        <v>135</v>
      </c>
      <c r="AU230" s="155" t="s">
        <v>87</v>
      </c>
      <c r="AV230" s="13" t="s">
        <v>87</v>
      </c>
      <c r="AW230" s="13" t="s">
        <v>32</v>
      </c>
      <c r="AX230" s="13" t="s">
        <v>77</v>
      </c>
      <c r="AY230" s="155" t="s">
        <v>126</v>
      </c>
    </row>
    <row r="231" spans="1:65" s="14" customFormat="1" ht="11.25">
      <c r="B231" s="162"/>
      <c r="D231" s="154" t="s">
        <v>135</v>
      </c>
      <c r="E231" s="163" t="s">
        <v>1</v>
      </c>
      <c r="F231" s="164" t="s">
        <v>139</v>
      </c>
      <c r="H231" s="165">
        <v>84</v>
      </c>
      <c r="I231" s="166"/>
      <c r="L231" s="162"/>
      <c r="M231" s="167"/>
      <c r="N231" s="168"/>
      <c r="O231" s="168"/>
      <c r="P231" s="168"/>
      <c r="Q231" s="168"/>
      <c r="R231" s="168"/>
      <c r="S231" s="168"/>
      <c r="T231" s="169"/>
      <c r="AT231" s="163" t="s">
        <v>135</v>
      </c>
      <c r="AU231" s="163" t="s">
        <v>87</v>
      </c>
      <c r="AV231" s="14" t="s">
        <v>133</v>
      </c>
      <c r="AW231" s="14" t="s">
        <v>32</v>
      </c>
      <c r="AX231" s="14" t="s">
        <v>85</v>
      </c>
      <c r="AY231" s="163" t="s">
        <v>126</v>
      </c>
    </row>
    <row r="232" spans="1:65" s="2" customFormat="1" ht="24.2" customHeight="1">
      <c r="A232" s="32"/>
      <c r="B232" s="139"/>
      <c r="C232" s="140" t="s">
        <v>293</v>
      </c>
      <c r="D232" s="140" t="s">
        <v>128</v>
      </c>
      <c r="E232" s="141" t="s">
        <v>294</v>
      </c>
      <c r="F232" s="142" t="s">
        <v>295</v>
      </c>
      <c r="G232" s="143" t="s">
        <v>162</v>
      </c>
      <c r="H232" s="144">
        <v>84</v>
      </c>
      <c r="I232" s="145"/>
      <c r="J232" s="146">
        <f>ROUND(I232*H232,2)</f>
        <v>0</v>
      </c>
      <c r="K232" s="142" t="s">
        <v>132</v>
      </c>
      <c r="L232" s="33"/>
      <c r="M232" s="147" t="s">
        <v>1</v>
      </c>
      <c r="N232" s="148" t="s">
        <v>42</v>
      </c>
      <c r="O232" s="58"/>
      <c r="P232" s="149">
        <f>O232*H232</f>
        <v>0</v>
      </c>
      <c r="Q232" s="149">
        <v>0</v>
      </c>
      <c r="R232" s="149">
        <f>Q232*H232</f>
        <v>0</v>
      </c>
      <c r="S232" s="149">
        <v>0</v>
      </c>
      <c r="T232" s="150">
        <f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51" t="s">
        <v>133</v>
      </c>
      <c r="AT232" s="151" t="s">
        <v>128</v>
      </c>
      <c r="AU232" s="151" t="s">
        <v>87</v>
      </c>
      <c r="AY232" s="17" t="s">
        <v>126</v>
      </c>
      <c r="BE232" s="152">
        <f>IF(N232="základní",J232,0)</f>
        <v>0</v>
      </c>
      <c r="BF232" s="152">
        <f>IF(N232="snížená",J232,0)</f>
        <v>0</v>
      </c>
      <c r="BG232" s="152">
        <f>IF(N232="zákl. přenesená",J232,0)</f>
        <v>0</v>
      </c>
      <c r="BH232" s="152">
        <f>IF(N232="sníž. přenesená",J232,0)</f>
        <v>0</v>
      </c>
      <c r="BI232" s="152">
        <f>IF(N232="nulová",J232,0)</f>
        <v>0</v>
      </c>
      <c r="BJ232" s="17" t="s">
        <v>85</v>
      </c>
      <c r="BK232" s="152">
        <f>ROUND(I232*H232,2)</f>
        <v>0</v>
      </c>
      <c r="BL232" s="17" t="s">
        <v>133</v>
      </c>
      <c r="BM232" s="151" t="s">
        <v>296</v>
      </c>
    </row>
    <row r="233" spans="1:65" s="2" customFormat="1" ht="21.75" customHeight="1">
      <c r="A233" s="32"/>
      <c r="B233" s="139"/>
      <c r="C233" s="140" t="s">
        <v>297</v>
      </c>
      <c r="D233" s="140" t="s">
        <v>128</v>
      </c>
      <c r="E233" s="141" t="s">
        <v>298</v>
      </c>
      <c r="F233" s="142" t="s">
        <v>299</v>
      </c>
      <c r="G233" s="143" t="s">
        <v>300</v>
      </c>
      <c r="H233" s="144">
        <v>12</v>
      </c>
      <c r="I233" s="145"/>
      <c r="J233" s="146">
        <f>ROUND(I233*H233,2)</f>
        <v>0</v>
      </c>
      <c r="K233" s="142" t="s">
        <v>132</v>
      </c>
      <c r="L233" s="33"/>
      <c r="M233" s="147" t="s">
        <v>1</v>
      </c>
      <c r="N233" s="148" t="s">
        <v>42</v>
      </c>
      <c r="O233" s="58"/>
      <c r="P233" s="149">
        <f>O233*H233</f>
        <v>0</v>
      </c>
      <c r="Q233" s="149">
        <v>4.4200000000000003E-3</v>
      </c>
      <c r="R233" s="149">
        <f>Q233*H233</f>
        <v>5.3040000000000004E-2</v>
      </c>
      <c r="S233" s="149">
        <v>0</v>
      </c>
      <c r="T233" s="150">
        <f>S233*H233</f>
        <v>0</v>
      </c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R233" s="151" t="s">
        <v>133</v>
      </c>
      <c r="AT233" s="151" t="s">
        <v>128</v>
      </c>
      <c r="AU233" s="151" t="s">
        <v>87</v>
      </c>
      <c r="AY233" s="17" t="s">
        <v>126</v>
      </c>
      <c r="BE233" s="152">
        <f>IF(N233="základní",J233,0)</f>
        <v>0</v>
      </c>
      <c r="BF233" s="152">
        <f>IF(N233="snížená",J233,0)</f>
        <v>0</v>
      </c>
      <c r="BG233" s="152">
        <f>IF(N233="zákl. přenesená",J233,0)</f>
        <v>0</v>
      </c>
      <c r="BH233" s="152">
        <f>IF(N233="sníž. přenesená",J233,0)</f>
        <v>0</v>
      </c>
      <c r="BI233" s="152">
        <f>IF(N233="nulová",J233,0)</f>
        <v>0</v>
      </c>
      <c r="BJ233" s="17" t="s">
        <v>85</v>
      </c>
      <c r="BK233" s="152">
        <f>ROUND(I233*H233,2)</f>
        <v>0</v>
      </c>
      <c r="BL233" s="17" t="s">
        <v>133</v>
      </c>
      <c r="BM233" s="151" t="s">
        <v>301</v>
      </c>
    </row>
    <row r="234" spans="1:65" s="13" customFormat="1" ht="11.25">
      <c r="B234" s="153"/>
      <c r="D234" s="154" t="s">
        <v>135</v>
      </c>
      <c r="E234" s="155" t="s">
        <v>1</v>
      </c>
      <c r="F234" s="156" t="s">
        <v>302</v>
      </c>
      <c r="H234" s="157">
        <v>7</v>
      </c>
      <c r="I234" s="158"/>
      <c r="L234" s="153"/>
      <c r="M234" s="159"/>
      <c r="N234" s="160"/>
      <c r="O234" s="160"/>
      <c r="P234" s="160"/>
      <c r="Q234" s="160"/>
      <c r="R234" s="160"/>
      <c r="S234" s="160"/>
      <c r="T234" s="161"/>
      <c r="AT234" s="155" t="s">
        <v>135</v>
      </c>
      <c r="AU234" s="155" t="s">
        <v>87</v>
      </c>
      <c r="AV234" s="13" t="s">
        <v>87</v>
      </c>
      <c r="AW234" s="13" t="s">
        <v>32</v>
      </c>
      <c r="AX234" s="13" t="s">
        <v>77</v>
      </c>
      <c r="AY234" s="155" t="s">
        <v>126</v>
      </c>
    </row>
    <row r="235" spans="1:65" s="13" customFormat="1" ht="11.25">
      <c r="B235" s="153"/>
      <c r="D235" s="154" t="s">
        <v>135</v>
      </c>
      <c r="E235" s="155" t="s">
        <v>1</v>
      </c>
      <c r="F235" s="156" t="s">
        <v>303</v>
      </c>
      <c r="H235" s="157">
        <v>5</v>
      </c>
      <c r="I235" s="158"/>
      <c r="L235" s="153"/>
      <c r="M235" s="159"/>
      <c r="N235" s="160"/>
      <c r="O235" s="160"/>
      <c r="P235" s="160"/>
      <c r="Q235" s="160"/>
      <c r="R235" s="160"/>
      <c r="S235" s="160"/>
      <c r="T235" s="161"/>
      <c r="AT235" s="155" t="s">
        <v>135</v>
      </c>
      <c r="AU235" s="155" t="s">
        <v>87</v>
      </c>
      <c r="AV235" s="13" t="s">
        <v>87</v>
      </c>
      <c r="AW235" s="13" t="s">
        <v>32</v>
      </c>
      <c r="AX235" s="13" t="s">
        <v>77</v>
      </c>
      <c r="AY235" s="155" t="s">
        <v>126</v>
      </c>
    </row>
    <row r="236" spans="1:65" s="14" customFormat="1" ht="11.25">
      <c r="B236" s="162"/>
      <c r="D236" s="154" t="s">
        <v>135</v>
      </c>
      <c r="E236" s="163" t="s">
        <v>1</v>
      </c>
      <c r="F236" s="164" t="s">
        <v>139</v>
      </c>
      <c r="H236" s="165">
        <v>12</v>
      </c>
      <c r="I236" s="166"/>
      <c r="L236" s="162"/>
      <c r="M236" s="167"/>
      <c r="N236" s="168"/>
      <c r="O236" s="168"/>
      <c r="P236" s="168"/>
      <c r="Q236" s="168"/>
      <c r="R236" s="168"/>
      <c r="S236" s="168"/>
      <c r="T236" s="169"/>
      <c r="AT236" s="163" t="s">
        <v>135</v>
      </c>
      <c r="AU236" s="163" t="s">
        <v>87</v>
      </c>
      <c r="AV236" s="14" t="s">
        <v>133</v>
      </c>
      <c r="AW236" s="14" t="s">
        <v>32</v>
      </c>
      <c r="AX236" s="14" t="s">
        <v>85</v>
      </c>
      <c r="AY236" s="163" t="s">
        <v>126</v>
      </c>
    </row>
    <row r="237" spans="1:65" s="2" customFormat="1" ht="21.75" customHeight="1">
      <c r="A237" s="32"/>
      <c r="B237" s="139"/>
      <c r="C237" s="178" t="s">
        <v>304</v>
      </c>
      <c r="D237" s="178" t="s">
        <v>244</v>
      </c>
      <c r="E237" s="179" t="s">
        <v>305</v>
      </c>
      <c r="F237" s="180" t="s">
        <v>306</v>
      </c>
      <c r="G237" s="181" t="s">
        <v>300</v>
      </c>
      <c r="H237" s="182">
        <v>12</v>
      </c>
      <c r="I237" s="183"/>
      <c r="J237" s="184">
        <f>ROUND(I237*H237,2)</f>
        <v>0</v>
      </c>
      <c r="K237" s="180" t="s">
        <v>132</v>
      </c>
      <c r="L237" s="185"/>
      <c r="M237" s="186" t="s">
        <v>1</v>
      </c>
      <c r="N237" s="187" t="s">
        <v>42</v>
      </c>
      <c r="O237" s="58"/>
      <c r="P237" s="149">
        <f>O237*H237</f>
        <v>0</v>
      </c>
      <c r="Q237" s="149">
        <v>3.8000000000000002E-4</v>
      </c>
      <c r="R237" s="149">
        <f>Q237*H237</f>
        <v>4.5599999999999998E-3</v>
      </c>
      <c r="S237" s="149">
        <v>0</v>
      </c>
      <c r="T237" s="150">
        <f>S237*H237</f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151" t="s">
        <v>168</v>
      </c>
      <c r="AT237" s="151" t="s">
        <v>244</v>
      </c>
      <c r="AU237" s="151" t="s">
        <v>87</v>
      </c>
      <c r="AY237" s="17" t="s">
        <v>126</v>
      </c>
      <c r="BE237" s="152">
        <f>IF(N237="základní",J237,0)</f>
        <v>0</v>
      </c>
      <c r="BF237" s="152">
        <f>IF(N237="snížená",J237,0)</f>
        <v>0</v>
      </c>
      <c r="BG237" s="152">
        <f>IF(N237="zákl. přenesená",J237,0)</f>
        <v>0</v>
      </c>
      <c r="BH237" s="152">
        <f>IF(N237="sníž. přenesená",J237,0)</f>
        <v>0</v>
      </c>
      <c r="BI237" s="152">
        <f>IF(N237="nulová",J237,0)</f>
        <v>0</v>
      </c>
      <c r="BJ237" s="17" t="s">
        <v>85</v>
      </c>
      <c r="BK237" s="152">
        <f>ROUND(I237*H237,2)</f>
        <v>0</v>
      </c>
      <c r="BL237" s="17" t="s">
        <v>133</v>
      </c>
      <c r="BM237" s="151" t="s">
        <v>307</v>
      </c>
    </row>
    <row r="238" spans="1:65" s="2" customFormat="1" ht="24.2" customHeight="1">
      <c r="A238" s="32"/>
      <c r="B238" s="139"/>
      <c r="C238" s="140" t="s">
        <v>308</v>
      </c>
      <c r="D238" s="140" t="s">
        <v>128</v>
      </c>
      <c r="E238" s="141" t="s">
        <v>309</v>
      </c>
      <c r="F238" s="142" t="s">
        <v>310</v>
      </c>
      <c r="G238" s="143" t="s">
        <v>300</v>
      </c>
      <c r="H238" s="144">
        <v>5</v>
      </c>
      <c r="I238" s="145"/>
      <c r="J238" s="146">
        <f>ROUND(I238*H238,2)</f>
        <v>0</v>
      </c>
      <c r="K238" s="142" t="s">
        <v>132</v>
      </c>
      <c r="L238" s="33"/>
      <c r="M238" s="147" t="s">
        <v>1</v>
      </c>
      <c r="N238" s="148" t="s">
        <v>42</v>
      </c>
      <c r="O238" s="58"/>
      <c r="P238" s="149">
        <f>O238*H238</f>
        <v>0</v>
      </c>
      <c r="Q238" s="149">
        <v>0</v>
      </c>
      <c r="R238" s="149">
        <f>Q238*H238</f>
        <v>0</v>
      </c>
      <c r="S238" s="149">
        <v>1E-3</v>
      </c>
      <c r="T238" s="150">
        <f>S238*H238</f>
        <v>5.0000000000000001E-3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151" t="s">
        <v>133</v>
      </c>
      <c r="AT238" s="151" t="s">
        <v>128</v>
      </c>
      <c r="AU238" s="151" t="s">
        <v>87</v>
      </c>
      <c r="AY238" s="17" t="s">
        <v>126</v>
      </c>
      <c r="BE238" s="152">
        <f>IF(N238="základní",J238,0)</f>
        <v>0</v>
      </c>
      <c r="BF238" s="152">
        <f>IF(N238="snížená",J238,0)</f>
        <v>0</v>
      </c>
      <c r="BG238" s="152">
        <f>IF(N238="zákl. přenesená",J238,0)</f>
        <v>0</v>
      </c>
      <c r="BH238" s="152">
        <f>IF(N238="sníž. přenesená",J238,0)</f>
        <v>0</v>
      </c>
      <c r="BI238" s="152">
        <f>IF(N238="nulová",J238,0)</f>
        <v>0</v>
      </c>
      <c r="BJ238" s="17" t="s">
        <v>85</v>
      </c>
      <c r="BK238" s="152">
        <f>ROUND(I238*H238,2)</f>
        <v>0</v>
      </c>
      <c r="BL238" s="17" t="s">
        <v>133</v>
      </c>
      <c r="BM238" s="151" t="s">
        <v>311</v>
      </c>
    </row>
    <row r="239" spans="1:65" s="13" customFormat="1" ht="11.25">
      <c r="B239" s="153"/>
      <c r="D239" s="154" t="s">
        <v>135</v>
      </c>
      <c r="E239" s="155" t="s">
        <v>1</v>
      </c>
      <c r="F239" s="156" t="s">
        <v>303</v>
      </c>
      <c r="H239" s="157">
        <v>5</v>
      </c>
      <c r="I239" s="158"/>
      <c r="L239" s="153"/>
      <c r="M239" s="159"/>
      <c r="N239" s="160"/>
      <c r="O239" s="160"/>
      <c r="P239" s="160"/>
      <c r="Q239" s="160"/>
      <c r="R239" s="160"/>
      <c r="S239" s="160"/>
      <c r="T239" s="161"/>
      <c r="AT239" s="155" t="s">
        <v>135</v>
      </c>
      <c r="AU239" s="155" t="s">
        <v>87</v>
      </c>
      <c r="AV239" s="13" t="s">
        <v>87</v>
      </c>
      <c r="AW239" s="13" t="s">
        <v>32</v>
      </c>
      <c r="AX239" s="13" t="s">
        <v>85</v>
      </c>
      <c r="AY239" s="155" t="s">
        <v>126</v>
      </c>
    </row>
    <row r="240" spans="1:65" s="12" customFormat="1" ht="22.9" customHeight="1">
      <c r="B240" s="126"/>
      <c r="D240" s="127" t="s">
        <v>76</v>
      </c>
      <c r="E240" s="137" t="s">
        <v>312</v>
      </c>
      <c r="F240" s="137" t="s">
        <v>313</v>
      </c>
      <c r="I240" s="129"/>
      <c r="J240" s="138">
        <f>BK240</f>
        <v>0</v>
      </c>
      <c r="L240" s="126"/>
      <c r="M240" s="131"/>
      <c r="N240" s="132"/>
      <c r="O240" s="132"/>
      <c r="P240" s="133">
        <f>SUM(P241:P266)</f>
        <v>0</v>
      </c>
      <c r="Q240" s="132"/>
      <c r="R240" s="133">
        <f>SUM(R241:R266)</f>
        <v>0</v>
      </c>
      <c r="S240" s="132"/>
      <c r="T240" s="134">
        <f>SUM(T241:T266)</f>
        <v>0</v>
      </c>
      <c r="AR240" s="127" t="s">
        <v>85</v>
      </c>
      <c r="AT240" s="135" t="s">
        <v>76</v>
      </c>
      <c r="AU240" s="135" t="s">
        <v>85</v>
      </c>
      <c r="AY240" s="127" t="s">
        <v>126</v>
      </c>
      <c r="BK240" s="136">
        <f>SUM(BK241:BK266)</f>
        <v>0</v>
      </c>
    </row>
    <row r="241" spans="1:65" s="2" customFormat="1" ht="21.75" customHeight="1">
      <c r="A241" s="32"/>
      <c r="B241" s="139"/>
      <c r="C241" s="140" t="s">
        <v>314</v>
      </c>
      <c r="D241" s="140" t="s">
        <v>128</v>
      </c>
      <c r="E241" s="141" t="s">
        <v>315</v>
      </c>
      <c r="F241" s="142" t="s">
        <v>316</v>
      </c>
      <c r="G241" s="143" t="s">
        <v>227</v>
      </c>
      <c r="H241" s="144">
        <v>43.057000000000002</v>
      </c>
      <c r="I241" s="145"/>
      <c r="J241" s="146">
        <f>ROUND(I241*H241,2)</f>
        <v>0</v>
      </c>
      <c r="K241" s="142" t="s">
        <v>132</v>
      </c>
      <c r="L241" s="33"/>
      <c r="M241" s="147" t="s">
        <v>1</v>
      </c>
      <c r="N241" s="148" t="s">
        <v>42</v>
      </c>
      <c r="O241" s="58"/>
      <c r="P241" s="149">
        <f>O241*H241</f>
        <v>0</v>
      </c>
      <c r="Q241" s="149">
        <v>0</v>
      </c>
      <c r="R241" s="149">
        <f>Q241*H241</f>
        <v>0</v>
      </c>
      <c r="S241" s="149">
        <v>0</v>
      </c>
      <c r="T241" s="150">
        <f>S241*H241</f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151" t="s">
        <v>133</v>
      </c>
      <c r="AT241" s="151" t="s">
        <v>128</v>
      </c>
      <c r="AU241" s="151" t="s">
        <v>87</v>
      </c>
      <c r="AY241" s="17" t="s">
        <v>126</v>
      </c>
      <c r="BE241" s="152">
        <f>IF(N241="základní",J241,0)</f>
        <v>0</v>
      </c>
      <c r="BF241" s="152">
        <f>IF(N241="snížená",J241,0)</f>
        <v>0</v>
      </c>
      <c r="BG241" s="152">
        <f>IF(N241="zákl. přenesená",J241,0)</f>
        <v>0</v>
      </c>
      <c r="BH241" s="152">
        <f>IF(N241="sníž. přenesená",J241,0)</f>
        <v>0</v>
      </c>
      <c r="BI241" s="152">
        <f>IF(N241="nulová",J241,0)</f>
        <v>0</v>
      </c>
      <c r="BJ241" s="17" t="s">
        <v>85</v>
      </c>
      <c r="BK241" s="152">
        <f>ROUND(I241*H241,2)</f>
        <v>0</v>
      </c>
      <c r="BL241" s="17" t="s">
        <v>133</v>
      </c>
      <c r="BM241" s="151" t="s">
        <v>317</v>
      </c>
    </row>
    <row r="242" spans="1:65" s="2" customFormat="1" ht="24.2" customHeight="1">
      <c r="A242" s="32"/>
      <c r="B242" s="139"/>
      <c r="C242" s="140" t="s">
        <v>318</v>
      </c>
      <c r="D242" s="140" t="s">
        <v>128</v>
      </c>
      <c r="E242" s="141" t="s">
        <v>319</v>
      </c>
      <c r="F242" s="142" t="s">
        <v>320</v>
      </c>
      <c r="G242" s="143" t="s">
        <v>227</v>
      </c>
      <c r="H242" s="144">
        <v>215.285</v>
      </c>
      <c r="I242" s="145"/>
      <c r="J242" s="146">
        <f>ROUND(I242*H242,2)</f>
        <v>0</v>
      </c>
      <c r="K242" s="142" t="s">
        <v>132</v>
      </c>
      <c r="L242" s="33"/>
      <c r="M242" s="147" t="s">
        <v>1</v>
      </c>
      <c r="N242" s="148" t="s">
        <v>42</v>
      </c>
      <c r="O242" s="58"/>
      <c r="P242" s="149">
        <f>O242*H242</f>
        <v>0</v>
      </c>
      <c r="Q242" s="149">
        <v>0</v>
      </c>
      <c r="R242" s="149">
        <f>Q242*H242</f>
        <v>0</v>
      </c>
      <c r="S242" s="149">
        <v>0</v>
      </c>
      <c r="T242" s="150">
        <f>S242*H242</f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151" t="s">
        <v>133</v>
      </c>
      <c r="AT242" s="151" t="s">
        <v>128</v>
      </c>
      <c r="AU242" s="151" t="s">
        <v>87</v>
      </c>
      <c r="AY242" s="17" t="s">
        <v>126</v>
      </c>
      <c r="BE242" s="152">
        <f>IF(N242="základní",J242,0)</f>
        <v>0</v>
      </c>
      <c r="BF242" s="152">
        <f>IF(N242="snížená",J242,0)</f>
        <v>0</v>
      </c>
      <c r="BG242" s="152">
        <f>IF(N242="zákl. přenesená",J242,0)</f>
        <v>0</v>
      </c>
      <c r="BH242" s="152">
        <f>IF(N242="sníž. přenesená",J242,0)</f>
        <v>0</v>
      </c>
      <c r="BI242" s="152">
        <f>IF(N242="nulová",J242,0)</f>
        <v>0</v>
      </c>
      <c r="BJ242" s="17" t="s">
        <v>85</v>
      </c>
      <c r="BK242" s="152">
        <f>ROUND(I242*H242,2)</f>
        <v>0</v>
      </c>
      <c r="BL242" s="17" t="s">
        <v>133</v>
      </c>
      <c r="BM242" s="151" t="s">
        <v>321</v>
      </c>
    </row>
    <row r="243" spans="1:65" s="13" customFormat="1" ht="11.25">
      <c r="B243" s="153"/>
      <c r="D243" s="154" t="s">
        <v>135</v>
      </c>
      <c r="F243" s="156" t="s">
        <v>322</v>
      </c>
      <c r="H243" s="157">
        <v>215.285</v>
      </c>
      <c r="I243" s="158"/>
      <c r="L243" s="153"/>
      <c r="M243" s="159"/>
      <c r="N243" s="160"/>
      <c r="O243" s="160"/>
      <c r="P243" s="160"/>
      <c r="Q243" s="160"/>
      <c r="R243" s="160"/>
      <c r="S243" s="160"/>
      <c r="T243" s="161"/>
      <c r="AT243" s="155" t="s">
        <v>135</v>
      </c>
      <c r="AU243" s="155" t="s">
        <v>87</v>
      </c>
      <c r="AV243" s="13" t="s">
        <v>87</v>
      </c>
      <c r="AW243" s="13" t="s">
        <v>3</v>
      </c>
      <c r="AX243" s="13" t="s">
        <v>85</v>
      </c>
      <c r="AY243" s="155" t="s">
        <v>126</v>
      </c>
    </row>
    <row r="244" spans="1:65" s="2" customFormat="1" ht="16.5" customHeight="1">
      <c r="A244" s="32"/>
      <c r="B244" s="139"/>
      <c r="C244" s="140" t="s">
        <v>323</v>
      </c>
      <c r="D244" s="140" t="s">
        <v>128</v>
      </c>
      <c r="E244" s="141" t="s">
        <v>324</v>
      </c>
      <c r="F244" s="142" t="s">
        <v>325</v>
      </c>
      <c r="G244" s="143" t="s">
        <v>227</v>
      </c>
      <c r="H244" s="144">
        <v>0.39300000000000002</v>
      </c>
      <c r="I244" s="145"/>
      <c r="J244" s="146">
        <f>ROUND(I244*H244,2)</f>
        <v>0</v>
      </c>
      <c r="K244" s="142" t="s">
        <v>132</v>
      </c>
      <c r="L244" s="33"/>
      <c r="M244" s="147" t="s">
        <v>1</v>
      </c>
      <c r="N244" s="148" t="s">
        <v>42</v>
      </c>
      <c r="O244" s="58"/>
      <c r="P244" s="149">
        <f>O244*H244</f>
        <v>0</v>
      </c>
      <c r="Q244" s="149">
        <v>0</v>
      </c>
      <c r="R244" s="149">
        <f>Q244*H244</f>
        <v>0</v>
      </c>
      <c r="S244" s="149">
        <v>0</v>
      </c>
      <c r="T244" s="150">
        <f>S244*H244</f>
        <v>0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151" t="s">
        <v>133</v>
      </c>
      <c r="AT244" s="151" t="s">
        <v>128</v>
      </c>
      <c r="AU244" s="151" t="s">
        <v>87</v>
      </c>
      <c r="AY244" s="17" t="s">
        <v>126</v>
      </c>
      <c r="BE244" s="152">
        <f>IF(N244="základní",J244,0)</f>
        <v>0</v>
      </c>
      <c r="BF244" s="152">
        <f>IF(N244="snížená",J244,0)</f>
        <v>0</v>
      </c>
      <c r="BG244" s="152">
        <f>IF(N244="zákl. přenesená",J244,0)</f>
        <v>0</v>
      </c>
      <c r="BH244" s="152">
        <f>IF(N244="sníž. přenesená",J244,0)</f>
        <v>0</v>
      </c>
      <c r="BI244" s="152">
        <f>IF(N244="nulová",J244,0)</f>
        <v>0</v>
      </c>
      <c r="BJ244" s="17" t="s">
        <v>85</v>
      </c>
      <c r="BK244" s="152">
        <f>ROUND(I244*H244,2)</f>
        <v>0</v>
      </c>
      <c r="BL244" s="17" t="s">
        <v>133</v>
      </c>
      <c r="BM244" s="151" t="s">
        <v>326</v>
      </c>
    </row>
    <row r="245" spans="1:65" s="13" customFormat="1" ht="11.25">
      <c r="B245" s="153"/>
      <c r="D245" s="154" t="s">
        <v>135</v>
      </c>
      <c r="E245" s="155" t="s">
        <v>1</v>
      </c>
      <c r="F245" s="156" t="s">
        <v>327</v>
      </c>
      <c r="H245" s="157">
        <v>0.39300000000000002</v>
      </c>
      <c r="I245" s="158"/>
      <c r="L245" s="153"/>
      <c r="M245" s="159"/>
      <c r="N245" s="160"/>
      <c r="O245" s="160"/>
      <c r="P245" s="160"/>
      <c r="Q245" s="160"/>
      <c r="R245" s="160"/>
      <c r="S245" s="160"/>
      <c r="T245" s="161"/>
      <c r="AT245" s="155" t="s">
        <v>135</v>
      </c>
      <c r="AU245" s="155" t="s">
        <v>87</v>
      </c>
      <c r="AV245" s="13" t="s">
        <v>87</v>
      </c>
      <c r="AW245" s="13" t="s">
        <v>32</v>
      </c>
      <c r="AX245" s="13" t="s">
        <v>85</v>
      </c>
      <c r="AY245" s="155" t="s">
        <v>126</v>
      </c>
    </row>
    <row r="246" spans="1:65" s="2" customFormat="1" ht="24.2" customHeight="1">
      <c r="A246" s="32"/>
      <c r="B246" s="139"/>
      <c r="C246" s="140" t="s">
        <v>328</v>
      </c>
      <c r="D246" s="140" t="s">
        <v>128</v>
      </c>
      <c r="E246" s="141" t="s">
        <v>329</v>
      </c>
      <c r="F246" s="142" t="s">
        <v>330</v>
      </c>
      <c r="G246" s="143" t="s">
        <v>227</v>
      </c>
      <c r="H246" s="144">
        <v>1.9650000000000001</v>
      </c>
      <c r="I246" s="145"/>
      <c r="J246" s="146">
        <f>ROUND(I246*H246,2)</f>
        <v>0</v>
      </c>
      <c r="K246" s="142" t="s">
        <v>132</v>
      </c>
      <c r="L246" s="33"/>
      <c r="M246" s="147" t="s">
        <v>1</v>
      </c>
      <c r="N246" s="148" t="s">
        <v>42</v>
      </c>
      <c r="O246" s="58"/>
      <c r="P246" s="149">
        <f>O246*H246</f>
        <v>0</v>
      </c>
      <c r="Q246" s="149">
        <v>0</v>
      </c>
      <c r="R246" s="149">
        <f>Q246*H246</f>
        <v>0</v>
      </c>
      <c r="S246" s="149">
        <v>0</v>
      </c>
      <c r="T246" s="150">
        <f>S246*H246</f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151" t="s">
        <v>133</v>
      </c>
      <c r="AT246" s="151" t="s">
        <v>128</v>
      </c>
      <c r="AU246" s="151" t="s">
        <v>87</v>
      </c>
      <c r="AY246" s="17" t="s">
        <v>126</v>
      </c>
      <c r="BE246" s="152">
        <f>IF(N246="základní",J246,0)</f>
        <v>0</v>
      </c>
      <c r="BF246" s="152">
        <f>IF(N246="snížená",J246,0)</f>
        <v>0</v>
      </c>
      <c r="BG246" s="152">
        <f>IF(N246="zákl. přenesená",J246,0)</f>
        <v>0</v>
      </c>
      <c r="BH246" s="152">
        <f>IF(N246="sníž. přenesená",J246,0)</f>
        <v>0</v>
      </c>
      <c r="BI246" s="152">
        <f>IF(N246="nulová",J246,0)</f>
        <v>0</v>
      </c>
      <c r="BJ246" s="17" t="s">
        <v>85</v>
      </c>
      <c r="BK246" s="152">
        <f>ROUND(I246*H246,2)</f>
        <v>0</v>
      </c>
      <c r="BL246" s="17" t="s">
        <v>133</v>
      </c>
      <c r="BM246" s="151" t="s">
        <v>331</v>
      </c>
    </row>
    <row r="247" spans="1:65" s="13" customFormat="1" ht="11.25">
      <c r="B247" s="153"/>
      <c r="D247" s="154" t="s">
        <v>135</v>
      </c>
      <c r="E247" s="155" t="s">
        <v>1</v>
      </c>
      <c r="F247" s="156" t="s">
        <v>327</v>
      </c>
      <c r="H247" s="157">
        <v>0.39300000000000002</v>
      </c>
      <c r="I247" s="158"/>
      <c r="L247" s="153"/>
      <c r="M247" s="159"/>
      <c r="N247" s="160"/>
      <c r="O247" s="160"/>
      <c r="P247" s="160"/>
      <c r="Q247" s="160"/>
      <c r="R247" s="160"/>
      <c r="S247" s="160"/>
      <c r="T247" s="161"/>
      <c r="AT247" s="155" t="s">
        <v>135</v>
      </c>
      <c r="AU247" s="155" t="s">
        <v>87</v>
      </c>
      <c r="AV247" s="13" t="s">
        <v>87</v>
      </c>
      <c r="AW247" s="13" t="s">
        <v>32</v>
      </c>
      <c r="AX247" s="13" t="s">
        <v>85</v>
      </c>
      <c r="AY247" s="155" t="s">
        <v>126</v>
      </c>
    </row>
    <row r="248" spans="1:65" s="13" customFormat="1" ht="11.25">
      <c r="B248" s="153"/>
      <c r="D248" s="154" t="s">
        <v>135</v>
      </c>
      <c r="F248" s="156" t="s">
        <v>332</v>
      </c>
      <c r="H248" s="157">
        <v>1.9650000000000001</v>
      </c>
      <c r="I248" s="158"/>
      <c r="L248" s="153"/>
      <c r="M248" s="159"/>
      <c r="N248" s="160"/>
      <c r="O248" s="160"/>
      <c r="P248" s="160"/>
      <c r="Q248" s="160"/>
      <c r="R248" s="160"/>
      <c r="S248" s="160"/>
      <c r="T248" s="161"/>
      <c r="AT248" s="155" t="s">
        <v>135</v>
      </c>
      <c r="AU248" s="155" t="s">
        <v>87</v>
      </c>
      <c r="AV248" s="13" t="s">
        <v>87</v>
      </c>
      <c r="AW248" s="13" t="s">
        <v>3</v>
      </c>
      <c r="AX248" s="13" t="s">
        <v>85</v>
      </c>
      <c r="AY248" s="155" t="s">
        <v>126</v>
      </c>
    </row>
    <row r="249" spans="1:65" s="2" customFormat="1" ht="24.2" customHeight="1">
      <c r="A249" s="32"/>
      <c r="B249" s="139"/>
      <c r="C249" s="140" t="s">
        <v>333</v>
      </c>
      <c r="D249" s="140" t="s">
        <v>128</v>
      </c>
      <c r="E249" s="141" t="s">
        <v>334</v>
      </c>
      <c r="F249" s="142" t="s">
        <v>335</v>
      </c>
      <c r="G249" s="143" t="s">
        <v>227</v>
      </c>
      <c r="H249" s="144">
        <v>43.057000000000002</v>
      </c>
      <c r="I249" s="145"/>
      <c r="J249" s="146">
        <f>ROUND(I249*H249,2)</f>
        <v>0</v>
      </c>
      <c r="K249" s="142" t="s">
        <v>132</v>
      </c>
      <c r="L249" s="33"/>
      <c r="M249" s="147" t="s">
        <v>1</v>
      </c>
      <c r="N249" s="148" t="s">
        <v>42</v>
      </c>
      <c r="O249" s="58"/>
      <c r="P249" s="149">
        <f>O249*H249</f>
        <v>0</v>
      </c>
      <c r="Q249" s="149">
        <v>0</v>
      </c>
      <c r="R249" s="149">
        <f>Q249*H249</f>
        <v>0</v>
      </c>
      <c r="S249" s="149">
        <v>0</v>
      </c>
      <c r="T249" s="150">
        <f>S249*H249</f>
        <v>0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151" t="s">
        <v>133</v>
      </c>
      <c r="AT249" s="151" t="s">
        <v>128</v>
      </c>
      <c r="AU249" s="151" t="s">
        <v>87</v>
      </c>
      <c r="AY249" s="17" t="s">
        <v>126</v>
      </c>
      <c r="BE249" s="152">
        <f>IF(N249="základní",J249,0)</f>
        <v>0</v>
      </c>
      <c r="BF249" s="152">
        <f>IF(N249="snížená",J249,0)</f>
        <v>0</v>
      </c>
      <c r="BG249" s="152">
        <f>IF(N249="zákl. přenesená",J249,0)</f>
        <v>0</v>
      </c>
      <c r="BH249" s="152">
        <f>IF(N249="sníž. přenesená",J249,0)</f>
        <v>0</v>
      </c>
      <c r="BI249" s="152">
        <f>IF(N249="nulová",J249,0)</f>
        <v>0</v>
      </c>
      <c r="BJ249" s="17" t="s">
        <v>85</v>
      </c>
      <c r="BK249" s="152">
        <f>ROUND(I249*H249,2)</f>
        <v>0</v>
      </c>
      <c r="BL249" s="17" t="s">
        <v>133</v>
      </c>
      <c r="BM249" s="151" t="s">
        <v>336</v>
      </c>
    </row>
    <row r="250" spans="1:65" s="2" customFormat="1" ht="24.2" customHeight="1">
      <c r="A250" s="32"/>
      <c r="B250" s="139"/>
      <c r="C250" s="140" t="s">
        <v>337</v>
      </c>
      <c r="D250" s="140" t="s">
        <v>128</v>
      </c>
      <c r="E250" s="141" t="s">
        <v>338</v>
      </c>
      <c r="F250" s="142" t="s">
        <v>339</v>
      </c>
      <c r="G250" s="143" t="s">
        <v>227</v>
      </c>
      <c r="H250" s="144">
        <v>0.39300000000000002</v>
      </c>
      <c r="I250" s="145"/>
      <c r="J250" s="146">
        <f>ROUND(I250*H250,2)</f>
        <v>0</v>
      </c>
      <c r="K250" s="142" t="s">
        <v>132</v>
      </c>
      <c r="L250" s="33"/>
      <c r="M250" s="147" t="s">
        <v>1</v>
      </c>
      <c r="N250" s="148" t="s">
        <v>42</v>
      </c>
      <c r="O250" s="58"/>
      <c r="P250" s="149">
        <f>O250*H250</f>
        <v>0</v>
      </c>
      <c r="Q250" s="149">
        <v>0</v>
      </c>
      <c r="R250" s="149">
        <f>Q250*H250</f>
        <v>0</v>
      </c>
      <c r="S250" s="149">
        <v>0</v>
      </c>
      <c r="T250" s="150">
        <f>S250*H250</f>
        <v>0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R250" s="151" t="s">
        <v>133</v>
      </c>
      <c r="AT250" s="151" t="s">
        <v>128</v>
      </c>
      <c r="AU250" s="151" t="s">
        <v>87</v>
      </c>
      <c r="AY250" s="17" t="s">
        <v>126</v>
      </c>
      <c r="BE250" s="152">
        <f>IF(N250="základní",J250,0)</f>
        <v>0</v>
      </c>
      <c r="BF250" s="152">
        <f>IF(N250="snížená",J250,0)</f>
        <v>0</v>
      </c>
      <c r="BG250" s="152">
        <f>IF(N250="zákl. přenesená",J250,0)</f>
        <v>0</v>
      </c>
      <c r="BH250" s="152">
        <f>IF(N250="sníž. přenesená",J250,0)</f>
        <v>0</v>
      </c>
      <c r="BI250" s="152">
        <f>IF(N250="nulová",J250,0)</f>
        <v>0</v>
      </c>
      <c r="BJ250" s="17" t="s">
        <v>85</v>
      </c>
      <c r="BK250" s="152">
        <f>ROUND(I250*H250,2)</f>
        <v>0</v>
      </c>
      <c r="BL250" s="17" t="s">
        <v>133</v>
      </c>
      <c r="BM250" s="151" t="s">
        <v>340</v>
      </c>
    </row>
    <row r="251" spans="1:65" s="13" customFormat="1" ht="11.25">
      <c r="B251" s="153"/>
      <c r="D251" s="154" t="s">
        <v>135</v>
      </c>
      <c r="E251" s="155" t="s">
        <v>1</v>
      </c>
      <c r="F251" s="156" t="s">
        <v>327</v>
      </c>
      <c r="H251" s="157">
        <v>0.39300000000000002</v>
      </c>
      <c r="I251" s="158"/>
      <c r="L251" s="153"/>
      <c r="M251" s="159"/>
      <c r="N251" s="160"/>
      <c r="O251" s="160"/>
      <c r="P251" s="160"/>
      <c r="Q251" s="160"/>
      <c r="R251" s="160"/>
      <c r="S251" s="160"/>
      <c r="T251" s="161"/>
      <c r="AT251" s="155" t="s">
        <v>135</v>
      </c>
      <c r="AU251" s="155" t="s">
        <v>87</v>
      </c>
      <c r="AV251" s="13" t="s">
        <v>87</v>
      </c>
      <c r="AW251" s="13" t="s">
        <v>32</v>
      </c>
      <c r="AX251" s="13" t="s">
        <v>85</v>
      </c>
      <c r="AY251" s="155" t="s">
        <v>126</v>
      </c>
    </row>
    <row r="252" spans="1:65" s="2" customFormat="1" ht="44.25" customHeight="1">
      <c r="A252" s="32"/>
      <c r="B252" s="139"/>
      <c r="C252" s="140" t="s">
        <v>341</v>
      </c>
      <c r="D252" s="140" t="s">
        <v>128</v>
      </c>
      <c r="E252" s="141" t="s">
        <v>342</v>
      </c>
      <c r="F252" s="142" t="s">
        <v>343</v>
      </c>
      <c r="G252" s="143" t="s">
        <v>227</v>
      </c>
      <c r="H252" s="144">
        <v>12.18</v>
      </c>
      <c r="I252" s="145"/>
      <c r="J252" s="146">
        <f>ROUND(I252*H252,2)</f>
        <v>0</v>
      </c>
      <c r="K252" s="142" t="s">
        <v>132</v>
      </c>
      <c r="L252" s="33"/>
      <c r="M252" s="147" t="s">
        <v>1</v>
      </c>
      <c r="N252" s="148" t="s">
        <v>42</v>
      </c>
      <c r="O252" s="58"/>
      <c r="P252" s="149">
        <f>O252*H252</f>
        <v>0</v>
      </c>
      <c r="Q252" s="149">
        <v>0</v>
      </c>
      <c r="R252" s="149">
        <f>Q252*H252</f>
        <v>0</v>
      </c>
      <c r="S252" s="149">
        <v>0</v>
      </c>
      <c r="T252" s="150">
        <f>S252*H252</f>
        <v>0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151" t="s">
        <v>133</v>
      </c>
      <c r="AT252" s="151" t="s">
        <v>128</v>
      </c>
      <c r="AU252" s="151" t="s">
        <v>87</v>
      </c>
      <c r="AY252" s="17" t="s">
        <v>126</v>
      </c>
      <c r="BE252" s="152">
        <f>IF(N252="základní",J252,0)</f>
        <v>0</v>
      </c>
      <c r="BF252" s="152">
        <f>IF(N252="snížená",J252,0)</f>
        <v>0</v>
      </c>
      <c r="BG252" s="152">
        <f>IF(N252="zákl. přenesená",J252,0)</f>
        <v>0</v>
      </c>
      <c r="BH252" s="152">
        <f>IF(N252="sníž. přenesená",J252,0)</f>
        <v>0</v>
      </c>
      <c r="BI252" s="152">
        <f>IF(N252="nulová",J252,0)</f>
        <v>0</v>
      </c>
      <c r="BJ252" s="17" t="s">
        <v>85</v>
      </c>
      <c r="BK252" s="152">
        <f>ROUND(I252*H252,2)</f>
        <v>0</v>
      </c>
      <c r="BL252" s="17" t="s">
        <v>133</v>
      </c>
      <c r="BM252" s="151" t="s">
        <v>344</v>
      </c>
    </row>
    <row r="253" spans="1:65" s="13" customFormat="1" ht="11.25">
      <c r="B253" s="153"/>
      <c r="D253" s="154" t="s">
        <v>135</v>
      </c>
      <c r="E253" s="155" t="s">
        <v>1</v>
      </c>
      <c r="F253" s="156" t="s">
        <v>345</v>
      </c>
      <c r="H253" s="157">
        <v>5.8</v>
      </c>
      <c r="I253" s="158"/>
      <c r="L253" s="153"/>
      <c r="M253" s="159"/>
      <c r="N253" s="160"/>
      <c r="O253" s="160"/>
      <c r="P253" s="160"/>
      <c r="Q253" s="160"/>
      <c r="R253" s="160"/>
      <c r="S253" s="160"/>
      <c r="T253" s="161"/>
      <c r="AT253" s="155" t="s">
        <v>135</v>
      </c>
      <c r="AU253" s="155" t="s">
        <v>87</v>
      </c>
      <c r="AV253" s="13" t="s">
        <v>87</v>
      </c>
      <c r="AW253" s="13" t="s">
        <v>32</v>
      </c>
      <c r="AX253" s="13" t="s">
        <v>77</v>
      </c>
      <c r="AY253" s="155" t="s">
        <v>126</v>
      </c>
    </row>
    <row r="254" spans="1:65" s="13" customFormat="1" ht="11.25">
      <c r="B254" s="153"/>
      <c r="D254" s="154" t="s">
        <v>135</v>
      </c>
      <c r="E254" s="155" t="s">
        <v>1</v>
      </c>
      <c r="F254" s="156" t="s">
        <v>346</v>
      </c>
      <c r="H254" s="157">
        <v>2.0299999999999998</v>
      </c>
      <c r="I254" s="158"/>
      <c r="L254" s="153"/>
      <c r="M254" s="159"/>
      <c r="N254" s="160"/>
      <c r="O254" s="160"/>
      <c r="P254" s="160"/>
      <c r="Q254" s="160"/>
      <c r="R254" s="160"/>
      <c r="S254" s="160"/>
      <c r="T254" s="161"/>
      <c r="AT254" s="155" t="s">
        <v>135</v>
      </c>
      <c r="AU254" s="155" t="s">
        <v>87</v>
      </c>
      <c r="AV254" s="13" t="s">
        <v>87</v>
      </c>
      <c r="AW254" s="13" t="s">
        <v>32</v>
      </c>
      <c r="AX254" s="13" t="s">
        <v>77</v>
      </c>
      <c r="AY254" s="155" t="s">
        <v>126</v>
      </c>
    </row>
    <row r="255" spans="1:65" s="13" customFormat="1" ht="11.25">
      <c r="B255" s="153"/>
      <c r="D255" s="154" t="s">
        <v>135</v>
      </c>
      <c r="E255" s="155" t="s">
        <v>1</v>
      </c>
      <c r="F255" s="156" t="s">
        <v>347</v>
      </c>
      <c r="H255" s="157">
        <v>4.3499999999999996</v>
      </c>
      <c r="I255" s="158"/>
      <c r="L255" s="153"/>
      <c r="M255" s="159"/>
      <c r="N255" s="160"/>
      <c r="O255" s="160"/>
      <c r="P255" s="160"/>
      <c r="Q255" s="160"/>
      <c r="R255" s="160"/>
      <c r="S255" s="160"/>
      <c r="T255" s="161"/>
      <c r="AT255" s="155" t="s">
        <v>135</v>
      </c>
      <c r="AU255" s="155" t="s">
        <v>87</v>
      </c>
      <c r="AV255" s="13" t="s">
        <v>87</v>
      </c>
      <c r="AW255" s="13" t="s">
        <v>32</v>
      </c>
      <c r="AX255" s="13" t="s">
        <v>77</v>
      </c>
      <c r="AY255" s="155" t="s">
        <v>126</v>
      </c>
    </row>
    <row r="256" spans="1:65" s="14" customFormat="1" ht="11.25">
      <c r="B256" s="162"/>
      <c r="D256" s="154" t="s">
        <v>135</v>
      </c>
      <c r="E256" s="163" t="s">
        <v>1</v>
      </c>
      <c r="F256" s="164" t="s">
        <v>139</v>
      </c>
      <c r="H256" s="165">
        <v>12.18</v>
      </c>
      <c r="I256" s="166"/>
      <c r="L256" s="162"/>
      <c r="M256" s="167"/>
      <c r="N256" s="168"/>
      <c r="O256" s="168"/>
      <c r="P256" s="168"/>
      <c r="Q256" s="168"/>
      <c r="R256" s="168"/>
      <c r="S256" s="168"/>
      <c r="T256" s="169"/>
      <c r="AT256" s="163" t="s">
        <v>135</v>
      </c>
      <c r="AU256" s="163" t="s">
        <v>87</v>
      </c>
      <c r="AV256" s="14" t="s">
        <v>133</v>
      </c>
      <c r="AW256" s="14" t="s">
        <v>32</v>
      </c>
      <c r="AX256" s="14" t="s">
        <v>85</v>
      </c>
      <c r="AY256" s="163" t="s">
        <v>126</v>
      </c>
    </row>
    <row r="257" spans="1:65" s="2" customFormat="1" ht="44.25" customHeight="1">
      <c r="A257" s="32"/>
      <c r="B257" s="139"/>
      <c r="C257" s="140" t="s">
        <v>348</v>
      </c>
      <c r="D257" s="140" t="s">
        <v>128</v>
      </c>
      <c r="E257" s="141" t="s">
        <v>349</v>
      </c>
      <c r="F257" s="142" t="s">
        <v>350</v>
      </c>
      <c r="G257" s="143" t="s">
        <v>227</v>
      </c>
      <c r="H257" s="144">
        <v>30.872</v>
      </c>
      <c r="I257" s="145"/>
      <c r="J257" s="146">
        <f>ROUND(I257*H257,2)</f>
        <v>0</v>
      </c>
      <c r="K257" s="142" t="s">
        <v>132</v>
      </c>
      <c r="L257" s="33"/>
      <c r="M257" s="147" t="s">
        <v>1</v>
      </c>
      <c r="N257" s="148" t="s">
        <v>42</v>
      </c>
      <c r="O257" s="58"/>
      <c r="P257" s="149">
        <f>O257*H257</f>
        <v>0</v>
      </c>
      <c r="Q257" s="149">
        <v>0</v>
      </c>
      <c r="R257" s="149">
        <f>Q257*H257</f>
        <v>0</v>
      </c>
      <c r="S257" s="149">
        <v>0</v>
      </c>
      <c r="T257" s="150">
        <f>S257*H257</f>
        <v>0</v>
      </c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R257" s="151" t="s">
        <v>133</v>
      </c>
      <c r="AT257" s="151" t="s">
        <v>128</v>
      </c>
      <c r="AU257" s="151" t="s">
        <v>87</v>
      </c>
      <c r="AY257" s="17" t="s">
        <v>126</v>
      </c>
      <c r="BE257" s="152">
        <f>IF(N257="základní",J257,0)</f>
        <v>0</v>
      </c>
      <c r="BF257" s="152">
        <f>IF(N257="snížená",J257,0)</f>
        <v>0</v>
      </c>
      <c r="BG257" s="152">
        <f>IF(N257="zákl. přenesená",J257,0)</f>
        <v>0</v>
      </c>
      <c r="BH257" s="152">
        <f>IF(N257="sníž. přenesená",J257,0)</f>
        <v>0</v>
      </c>
      <c r="BI257" s="152">
        <f>IF(N257="nulová",J257,0)</f>
        <v>0</v>
      </c>
      <c r="BJ257" s="17" t="s">
        <v>85</v>
      </c>
      <c r="BK257" s="152">
        <f>ROUND(I257*H257,2)</f>
        <v>0</v>
      </c>
      <c r="BL257" s="17" t="s">
        <v>133</v>
      </c>
      <c r="BM257" s="151" t="s">
        <v>351</v>
      </c>
    </row>
    <row r="258" spans="1:65" s="13" customFormat="1" ht="11.25">
      <c r="B258" s="153"/>
      <c r="D258" s="154" t="s">
        <v>135</v>
      </c>
      <c r="E258" s="155" t="s">
        <v>1</v>
      </c>
      <c r="F258" s="156" t="s">
        <v>352</v>
      </c>
      <c r="H258" s="157">
        <v>6.32</v>
      </c>
      <c r="I258" s="158"/>
      <c r="L258" s="153"/>
      <c r="M258" s="159"/>
      <c r="N258" s="160"/>
      <c r="O258" s="160"/>
      <c r="P258" s="160"/>
      <c r="Q258" s="160"/>
      <c r="R258" s="160"/>
      <c r="S258" s="160"/>
      <c r="T258" s="161"/>
      <c r="AT258" s="155" t="s">
        <v>135</v>
      </c>
      <c r="AU258" s="155" t="s">
        <v>87</v>
      </c>
      <c r="AV258" s="13" t="s">
        <v>87</v>
      </c>
      <c r="AW258" s="13" t="s">
        <v>32</v>
      </c>
      <c r="AX258" s="13" t="s">
        <v>77</v>
      </c>
      <c r="AY258" s="155" t="s">
        <v>126</v>
      </c>
    </row>
    <row r="259" spans="1:65" s="13" customFormat="1" ht="11.25">
      <c r="B259" s="153"/>
      <c r="D259" s="154" t="s">
        <v>135</v>
      </c>
      <c r="E259" s="155" t="s">
        <v>1</v>
      </c>
      <c r="F259" s="156" t="s">
        <v>353</v>
      </c>
      <c r="H259" s="157">
        <v>2.2120000000000002</v>
      </c>
      <c r="I259" s="158"/>
      <c r="L259" s="153"/>
      <c r="M259" s="159"/>
      <c r="N259" s="160"/>
      <c r="O259" s="160"/>
      <c r="P259" s="160"/>
      <c r="Q259" s="160"/>
      <c r="R259" s="160"/>
      <c r="S259" s="160"/>
      <c r="T259" s="161"/>
      <c r="AT259" s="155" t="s">
        <v>135</v>
      </c>
      <c r="AU259" s="155" t="s">
        <v>87</v>
      </c>
      <c r="AV259" s="13" t="s">
        <v>87</v>
      </c>
      <c r="AW259" s="13" t="s">
        <v>32</v>
      </c>
      <c r="AX259" s="13" t="s">
        <v>77</v>
      </c>
      <c r="AY259" s="155" t="s">
        <v>126</v>
      </c>
    </row>
    <row r="260" spans="1:65" s="13" customFormat="1" ht="11.25">
      <c r="B260" s="153"/>
      <c r="D260" s="154" t="s">
        <v>135</v>
      </c>
      <c r="E260" s="155" t="s">
        <v>1</v>
      </c>
      <c r="F260" s="156" t="s">
        <v>354</v>
      </c>
      <c r="H260" s="157">
        <v>4.74</v>
      </c>
      <c r="I260" s="158"/>
      <c r="L260" s="153"/>
      <c r="M260" s="159"/>
      <c r="N260" s="160"/>
      <c r="O260" s="160"/>
      <c r="P260" s="160"/>
      <c r="Q260" s="160"/>
      <c r="R260" s="160"/>
      <c r="S260" s="160"/>
      <c r="T260" s="161"/>
      <c r="AT260" s="155" t="s">
        <v>135</v>
      </c>
      <c r="AU260" s="155" t="s">
        <v>87</v>
      </c>
      <c r="AV260" s="13" t="s">
        <v>87</v>
      </c>
      <c r="AW260" s="13" t="s">
        <v>32</v>
      </c>
      <c r="AX260" s="13" t="s">
        <v>77</v>
      </c>
      <c r="AY260" s="155" t="s">
        <v>126</v>
      </c>
    </row>
    <row r="261" spans="1:65" s="13" customFormat="1" ht="11.25">
      <c r="B261" s="153"/>
      <c r="D261" s="154" t="s">
        <v>135</v>
      </c>
      <c r="E261" s="155" t="s">
        <v>1</v>
      </c>
      <c r="F261" s="156" t="s">
        <v>355</v>
      </c>
      <c r="H261" s="157">
        <v>7.92</v>
      </c>
      <c r="I261" s="158"/>
      <c r="L261" s="153"/>
      <c r="M261" s="159"/>
      <c r="N261" s="160"/>
      <c r="O261" s="160"/>
      <c r="P261" s="160"/>
      <c r="Q261" s="160"/>
      <c r="R261" s="160"/>
      <c r="S261" s="160"/>
      <c r="T261" s="161"/>
      <c r="AT261" s="155" t="s">
        <v>135</v>
      </c>
      <c r="AU261" s="155" t="s">
        <v>87</v>
      </c>
      <c r="AV261" s="13" t="s">
        <v>87</v>
      </c>
      <c r="AW261" s="13" t="s">
        <v>32</v>
      </c>
      <c r="AX261" s="13" t="s">
        <v>77</v>
      </c>
      <c r="AY261" s="155" t="s">
        <v>126</v>
      </c>
    </row>
    <row r="262" spans="1:65" s="13" customFormat="1" ht="11.25">
      <c r="B262" s="153"/>
      <c r="D262" s="154" t="s">
        <v>135</v>
      </c>
      <c r="E262" s="155" t="s">
        <v>1</v>
      </c>
      <c r="F262" s="156" t="s">
        <v>356</v>
      </c>
      <c r="H262" s="157">
        <v>3.08</v>
      </c>
      <c r="I262" s="158"/>
      <c r="L262" s="153"/>
      <c r="M262" s="159"/>
      <c r="N262" s="160"/>
      <c r="O262" s="160"/>
      <c r="P262" s="160"/>
      <c r="Q262" s="160"/>
      <c r="R262" s="160"/>
      <c r="S262" s="160"/>
      <c r="T262" s="161"/>
      <c r="AT262" s="155" t="s">
        <v>135</v>
      </c>
      <c r="AU262" s="155" t="s">
        <v>87</v>
      </c>
      <c r="AV262" s="13" t="s">
        <v>87</v>
      </c>
      <c r="AW262" s="13" t="s">
        <v>32</v>
      </c>
      <c r="AX262" s="13" t="s">
        <v>77</v>
      </c>
      <c r="AY262" s="155" t="s">
        <v>126</v>
      </c>
    </row>
    <row r="263" spans="1:65" s="13" customFormat="1" ht="11.25">
      <c r="B263" s="153"/>
      <c r="D263" s="154" t="s">
        <v>135</v>
      </c>
      <c r="E263" s="155" t="s">
        <v>1</v>
      </c>
      <c r="F263" s="156" t="s">
        <v>357</v>
      </c>
      <c r="H263" s="157">
        <v>6.6</v>
      </c>
      <c r="I263" s="158"/>
      <c r="L263" s="153"/>
      <c r="M263" s="159"/>
      <c r="N263" s="160"/>
      <c r="O263" s="160"/>
      <c r="P263" s="160"/>
      <c r="Q263" s="160"/>
      <c r="R263" s="160"/>
      <c r="S263" s="160"/>
      <c r="T263" s="161"/>
      <c r="AT263" s="155" t="s">
        <v>135</v>
      </c>
      <c r="AU263" s="155" t="s">
        <v>87</v>
      </c>
      <c r="AV263" s="13" t="s">
        <v>87</v>
      </c>
      <c r="AW263" s="13" t="s">
        <v>32</v>
      </c>
      <c r="AX263" s="13" t="s">
        <v>77</v>
      </c>
      <c r="AY263" s="155" t="s">
        <v>126</v>
      </c>
    </row>
    <row r="264" spans="1:65" s="14" customFormat="1" ht="11.25">
      <c r="B264" s="162"/>
      <c r="D264" s="154" t="s">
        <v>135</v>
      </c>
      <c r="E264" s="163" t="s">
        <v>1</v>
      </c>
      <c r="F264" s="164" t="s">
        <v>139</v>
      </c>
      <c r="H264" s="165">
        <v>30.872</v>
      </c>
      <c r="I264" s="166"/>
      <c r="L264" s="162"/>
      <c r="M264" s="167"/>
      <c r="N264" s="168"/>
      <c r="O264" s="168"/>
      <c r="P264" s="168"/>
      <c r="Q264" s="168"/>
      <c r="R264" s="168"/>
      <c r="S264" s="168"/>
      <c r="T264" s="169"/>
      <c r="AT264" s="163" t="s">
        <v>135</v>
      </c>
      <c r="AU264" s="163" t="s">
        <v>87</v>
      </c>
      <c r="AV264" s="14" t="s">
        <v>133</v>
      </c>
      <c r="AW264" s="14" t="s">
        <v>32</v>
      </c>
      <c r="AX264" s="14" t="s">
        <v>85</v>
      </c>
      <c r="AY264" s="163" t="s">
        <v>126</v>
      </c>
    </row>
    <row r="265" spans="1:65" s="2" customFormat="1" ht="37.9" customHeight="1">
      <c r="A265" s="32"/>
      <c r="B265" s="139"/>
      <c r="C265" s="140" t="s">
        <v>358</v>
      </c>
      <c r="D265" s="140" t="s">
        <v>128</v>
      </c>
      <c r="E265" s="141" t="s">
        <v>359</v>
      </c>
      <c r="F265" s="142" t="s">
        <v>360</v>
      </c>
      <c r="G265" s="143" t="s">
        <v>227</v>
      </c>
      <c r="H265" s="144">
        <v>0.39300000000000002</v>
      </c>
      <c r="I265" s="145"/>
      <c r="J265" s="146">
        <f>ROUND(I265*H265,2)</f>
        <v>0</v>
      </c>
      <c r="K265" s="142" t="s">
        <v>132</v>
      </c>
      <c r="L265" s="33"/>
      <c r="M265" s="147" t="s">
        <v>1</v>
      </c>
      <c r="N265" s="148" t="s">
        <v>42</v>
      </c>
      <c r="O265" s="58"/>
      <c r="P265" s="149">
        <f>O265*H265</f>
        <v>0</v>
      </c>
      <c r="Q265" s="149">
        <v>0</v>
      </c>
      <c r="R265" s="149">
        <f>Q265*H265</f>
        <v>0</v>
      </c>
      <c r="S265" s="149">
        <v>0</v>
      </c>
      <c r="T265" s="150">
        <f>S265*H265</f>
        <v>0</v>
      </c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R265" s="151" t="s">
        <v>133</v>
      </c>
      <c r="AT265" s="151" t="s">
        <v>128</v>
      </c>
      <c r="AU265" s="151" t="s">
        <v>87</v>
      </c>
      <c r="AY265" s="17" t="s">
        <v>126</v>
      </c>
      <c r="BE265" s="152">
        <f>IF(N265="základní",J265,0)</f>
        <v>0</v>
      </c>
      <c r="BF265" s="152">
        <f>IF(N265="snížená",J265,0)</f>
        <v>0</v>
      </c>
      <c r="BG265" s="152">
        <f>IF(N265="zákl. přenesená",J265,0)</f>
        <v>0</v>
      </c>
      <c r="BH265" s="152">
        <f>IF(N265="sníž. přenesená",J265,0)</f>
        <v>0</v>
      </c>
      <c r="BI265" s="152">
        <f>IF(N265="nulová",J265,0)</f>
        <v>0</v>
      </c>
      <c r="BJ265" s="17" t="s">
        <v>85</v>
      </c>
      <c r="BK265" s="152">
        <f>ROUND(I265*H265,2)</f>
        <v>0</v>
      </c>
      <c r="BL265" s="17" t="s">
        <v>133</v>
      </c>
      <c r="BM265" s="151" t="s">
        <v>361</v>
      </c>
    </row>
    <row r="266" spans="1:65" s="13" customFormat="1" ht="11.25">
      <c r="B266" s="153"/>
      <c r="D266" s="154" t="s">
        <v>135</v>
      </c>
      <c r="E266" s="155" t="s">
        <v>1</v>
      </c>
      <c r="F266" s="156" t="s">
        <v>327</v>
      </c>
      <c r="H266" s="157">
        <v>0.39300000000000002</v>
      </c>
      <c r="I266" s="158"/>
      <c r="L266" s="153"/>
      <c r="M266" s="159"/>
      <c r="N266" s="160"/>
      <c r="O266" s="160"/>
      <c r="P266" s="160"/>
      <c r="Q266" s="160"/>
      <c r="R266" s="160"/>
      <c r="S266" s="160"/>
      <c r="T266" s="161"/>
      <c r="AT266" s="155" t="s">
        <v>135</v>
      </c>
      <c r="AU266" s="155" t="s">
        <v>87</v>
      </c>
      <c r="AV266" s="13" t="s">
        <v>87</v>
      </c>
      <c r="AW266" s="13" t="s">
        <v>32</v>
      </c>
      <c r="AX266" s="13" t="s">
        <v>85</v>
      </c>
      <c r="AY266" s="155" t="s">
        <v>126</v>
      </c>
    </row>
    <row r="267" spans="1:65" s="12" customFormat="1" ht="25.9" customHeight="1">
      <c r="B267" s="126"/>
      <c r="D267" s="127" t="s">
        <v>76</v>
      </c>
      <c r="E267" s="128" t="s">
        <v>362</v>
      </c>
      <c r="F267" s="128" t="s">
        <v>363</v>
      </c>
      <c r="I267" s="129"/>
      <c r="J267" s="130">
        <f>BK267</f>
        <v>0</v>
      </c>
      <c r="L267" s="126"/>
      <c r="M267" s="131"/>
      <c r="N267" s="132"/>
      <c r="O267" s="132"/>
      <c r="P267" s="133">
        <f>P268</f>
        <v>0</v>
      </c>
      <c r="Q267" s="132"/>
      <c r="R267" s="133">
        <f>R268</f>
        <v>0.114</v>
      </c>
      <c r="S267" s="132"/>
      <c r="T267" s="134">
        <f>T268</f>
        <v>0</v>
      </c>
      <c r="AR267" s="127" t="s">
        <v>87</v>
      </c>
      <c r="AT267" s="135" t="s">
        <v>76</v>
      </c>
      <c r="AU267" s="135" t="s">
        <v>77</v>
      </c>
      <c r="AY267" s="127" t="s">
        <v>126</v>
      </c>
      <c r="BK267" s="136">
        <f>BK268</f>
        <v>0</v>
      </c>
    </row>
    <row r="268" spans="1:65" s="12" customFormat="1" ht="22.9" customHeight="1">
      <c r="B268" s="126"/>
      <c r="D268" s="127" t="s">
        <v>76</v>
      </c>
      <c r="E268" s="137" t="s">
        <v>364</v>
      </c>
      <c r="F268" s="137" t="s">
        <v>365</v>
      </c>
      <c r="I268" s="129"/>
      <c r="J268" s="138">
        <f>BK268</f>
        <v>0</v>
      </c>
      <c r="L268" s="126"/>
      <c r="M268" s="131"/>
      <c r="N268" s="132"/>
      <c r="O268" s="132"/>
      <c r="P268" s="133">
        <f>SUM(P269:P274)</f>
        <v>0</v>
      </c>
      <c r="Q268" s="132"/>
      <c r="R268" s="133">
        <f>SUM(R269:R274)</f>
        <v>0.114</v>
      </c>
      <c r="S268" s="132"/>
      <c r="T268" s="134">
        <f>SUM(T269:T274)</f>
        <v>0</v>
      </c>
      <c r="AR268" s="127" t="s">
        <v>87</v>
      </c>
      <c r="AT268" s="135" t="s">
        <v>76</v>
      </c>
      <c r="AU268" s="135" t="s">
        <v>85</v>
      </c>
      <c r="AY268" s="127" t="s">
        <v>126</v>
      </c>
      <c r="BK268" s="136">
        <f>SUM(BK269:BK274)</f>
        <v>0</v>
      </c>
    </row>
    <row r="269" spans="1:65" s="2" customFormat="1" ht="24.2" customHeight="1">
      <c r="A269" s="32"/>
      <c r="B269" s="139"/>
      <c r="C269" s="140" t="s">
        <v>366</v>
      </c>
      <c r="D269" s="140" t="s">
        <v>128</v>
      </c>
      <c r="E269" s="141" t="s">
        <v>367</v>
      </c>
      <c r="F269" s="142" t="s">
        <v>368</v>
      </c>
      <c r="G269" s="143" t="s">
        <v>131</v>
      </c>
      <c r="H269" s="144">
        <v>6</v>
      </c>
      <c r="I269" s="145"/>
      <c r="J269" s="146">
        <f>ROUND(I269*H269,2)</f>
        <v>0</v>
      </c>
      <c r="K269" s="142" t="s">
        <v>132</v>
      </c>
      <c r="L269" s="33"/>
      <c r="M269" s="147" t="s">
        <v>1</v>
      </c>
      <c r="N269" s="148" t="s">
        <v>42</v>
      </c>
      <c r="O269" s="58"/>
      <c r="P269" s="149">
        <f>O269*H269</f>
        <v>0</v>
      </c>
      <c r="Q269" s="149">
        <v>0</v>
      </c>
      <c r="R269" s="149">
        <f>Q269*H269</f>
        <v>0</v>
      </c>
      <c r="S269" s="149">
        <v>0</v>
      </c>
      <c r="T269" s="150">
        <f>S269*H269</f>
        <v>0</v>
      </c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R269" s="151" t="s">
        <v>210</v>
      </c>
      <c r="AT269" s="151" t="s">
        <v>128</v>
      </c>
      <c r="AU269" s="151" t="s">
        <v>87</v>
      </c>
      <c r="AY269" s="17" t="s">
        <v>126</v>
      </c>
      <c r="BE269" s="152">
        <f>IF(N269="základní",J269,0)</f>
        <v>0</v>
      </c>
      <c r="BF269" s="152">
        <f>IF(N269="snížená",J269,0)</f>
        <v>0</v>
      </c>
      <c r="BG269" s="152">
        <f>IF(N269="zákl. přenesená",J269,0)</f>
        <v>0</v>
      </c>
      <c r="BH269" s="152">
        <f>IF(N269="sníž. přenesená",J269,0)</f>
        <v>0</v>
      </c>
      <c r="BI269" s="152">
        <f>IF(N269="nulová",J269,0)</f>
        <v>0</v>
      </c>
      <c r="BJ269" s="17" t="s">
        <v>85</v>
      </c>
      <c r="BK269" s="152">
        <f>ROUND(I269*H269,2)</f>
        <v>0</v>
      </c>
      <c r="BL269" s="17" t="s">
        <v>210</v>
      </c>
      <c r="BM269" s="151" t="s">
        <v>369</v>
      </c>
    </row>
    <row r="270" spans="1:65" s="13" customFormat="1" ht="11.25">
      <c r="B270" s="153"/>
      <c r="D270" s="154" t="s">
        <v>135</v>
      </c>
      <c r="E270" s="155" t="s">
        <v>1</v>
      </c>
      <c r="F270" s="156" t="s">
        <v>370</v>
      </c>
      <c r="H270" s="157">
        <v>4</v>
      </c>
      <c r="I270" s="158"/>
      <c r="L270" s="153"/>
      <c r="M270" s="159"/>
      <c r="N270" s="160"/>
      <c r="O270" s="160"/>
      <c r="P270" s="160"/>
      <c r="Q270" s="160"/>
      <c r="R270" s="160"/>
      <c r="S270" s="160"/>
      <c r="T270" s="161"/>
      <c r="AT270" s="155" t="s">
        <v>135</v>
      </c>
      <c r="AU270" s="155" t="s">
        <v>87</v>
      </c>
      <c r="AV270" s="13" t="s">
        <v>87</v>
      </c>
      <c r="AW270" s="13" t="s">
        <v>32</v>
      </c>
      <c r="AX270" s="13" t="s">
        <v>77</v>
      </c>
      <c r="AY270" s="155" t="s">
        <v>126</v>
      </c>
    </row>
    <row r="271" spans="1:65" s="13" customFormat="1" ht="11.25">
      <c r="B271" s="153"/>
      <c r="D271" s="154" t="s">
        <v>135</v>
      </c>
      <c r="E271" s="155" t="s">
        <v>1</v>
      </c>
      <c r="F271" s="156" t="s">
        <v>371</v>
      </c>
      <c r="H271" s="157">
        <v>2</v>
      </c>
      <c r="I271" s="158"/>
      <c r="L271" s="153"/>
      <c r="M271" s="159"/>
      <c r="N271" s="160"/>
      <c r="O271" s="160"/>
      <c r="P271" s="160"/>
      <c r="Q271" s="160"/>
      <c r="R271" s="160"/>
      <c r="S271" s="160"/>
      <c r="T271" s="161"/>
      <c r="AT271" s="155" t="s">
        <v>135</v>
      </c>
      <c r="AU271" s="155" t="s">
        <v>87</v>
      </c>
      <c r="AV271" s="13" t="s">
        <v>87</v>
      </c>
      <c r="AW271" s="13" t="s">
        <v>32</v>
      </c>
      <c r="AX271" s="13" t="s">
        <v>77</v>
      </c>
      <c r="AY271" s="155" t="s">
        <v>126</v>
      </c>
    </row>
    <row r="272" spans="1:65" s="14" customFormat="1" ht="11.25">
      <c r="B272" s="162"/>
      <c r="D272" s="154" t="s">
        <v>135</v>
      </c>
      <c r="E272" s="163" t="s">
        <v>1</v>
      </c>
      <c r="F272" s="164" t="s">
        <v>139</v>
      </c>
      <c r="H272" s="165">
        <v>6</v>
      </c>
      <c r="I272" s="166"/>
      <c r="L272" s="162"/>
      <c r="M272" s="167"/>
      <c r="N272" s="168"/>
      <c r="O272" s="168"/>
      <c r="P272" s="168"/>
      <c r="Q272" s="168"/>
      <c r="R272" s="168"/>
      <c r="S272" s="168"/>
      <c r="T272" s="169"/>
      <c r="AT272" s="163" t="s">
        <v>135</v>
      </c>
      <c r="AU272" s="163" t="s">
        <v>87</v>
      </c>
      <c r="AV272" s="14" t="s">
        <v>133</v>
      </c>
      <c r="AW272" s="14" t="s">
        <v>32</v>
      </c>
      <c r="AX272" s="14" t="s">
        <v>85</v>
      </c>
      <c r="AY272" s="163" t="s">
        <v>126</v>
      </c>
    </row>
    <row r="273" spans="1:65" s="2" customFormat="1" ht="16.5" customHeight="1">
      <c r="A273" s="32"/>
      <c r="B273" s="139"/>
      <c r="C273" s="178" t="s">
        <v>372</v>
      </c>
      <c r="D273" s="178" t="s">
        <v>244</v>
      </c>
      <c r="E273" s="179" t="s">
        <v>373</v>
      </c>
      <c r="F273" s="180" t="s">
        <v>374</v>
      </c>
      <c r="G273" s="181" t="s">
        <v>227</v>
      </c>
      <c r="H273" s="182">
        <v>0.114</v>
      </c>
      <c r="I273" s="183"/>
      <c r="J273" s="184">
        <f>ROUND(I273*H273,2)</f>
        <v>0</v>
      </c>
      <c r="K273" s="180" t="s">
        <v>132</v>
      </c>
      <c r="L273" s="185"/>
      <c r="M273" s="186" t="s">
        <v>1</v>
      </c>
      <c r="N273" s="187" t="s">
        <v>42</v>
      </c>
      <c r="O273" s="58"/>
      <c r="P273" s="149">
        <f>O273*H273</f>
        <v>0</v>
      </c>
      <c r="Q273" s="149">
        <v>1</v>
      </c>
      <c r="R273" s="149">
        <f>Q273*H273</f>
        <v>0.114</v>
      </c>
      <c r="S273" s="149">
        <v>0</v>
      </c>
      <c r="T273" s="150">
        <f>S273*H273</f>
        <v>0</v>
      </c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R273" s="151" t="s">
        <v>293</v>
      </c>
      <c r="AT273" s="151" t="s">
        <v>244</v>
      </c>
      <c r="AU273" s="151" t="s">
        <v>87</v>
      </c>
      <c r="AY273" s="17" t="s">
        <v>126</v>
      </c>
      <c r="BE273" s="152">
        <f>IF(N273="základní",J273,0)</f>
        <v>0</v>
      </c>
      <c r="BF273" s="152">
        <f>IF(N273="snížená",J273,0)</f>
        <v>0</v>
      </c>
      <c r="BG273" s="152">
        <f>IF(N273="zákl. přenesená",J273,0)</f>
        <v>0</v>
      </c>
      <c r="BH273" s="152">
        <f>IF(N273="sníž. přenesená",J273,0)</f>
        <v>0</v>
      </c>
      <c r="BI273" s="152">
        <f>IF(N273="nulová",J273,0)</f>
        <v>0</v>
      </c>
      <c r="BJ273" s="17" t="s">
        <v>85</v>
      </c>
      <c r="BK273" s="152">
        <f>ROUND(I273*H273,2)</f>
        <v>0</v>
      </c>
      <c r="BL273" s="17" t="s">
        <v>210</v>
      </c>
      <c r="BM273" s="151" t="s">
        <v>375</v>
      </c>
    </row>
    <row r="274" spans="1:65" s="13" customFormat="1" ht="11.25">
      <c r="B274" s="153"/>
      <c r="D274" s="154" t="s">
        <v>135</v>
      </c>
      <c r="F274" s="156" t="s">
        <v>376</v>
      </c>
      <c r="H274" s="157">
        <v>0.114</v>
      </c>
      <c r="I274" s="158"/>
      <c r="L274" s="153"/>
      <c r="M274" s="159"/>
      <c r="N274" s="160"/>
      <c r="O274" s="160"/>
      <c r="P274" s="160"/>
      <c r="Q274" s="160"/>
      <c r="R274" s="160"/>
      <c r="S274" s="160"/>
      <c r="T274" s="161"/>
      <c r="AT274" s="155" t="s">
        <v>135</v>
      </c>
      <c r="AU274" s="155" t="s">
        <v>87</v>
      </c>
      <c r="AV274" s="13" t="s">
        <v>87</v>
      </c>
      <c r="AW274" s="13" t="s">
        <v>3</v>
      </c>
      <c r="AX274" s="13" t="s">
        <v>85</v>
      </c>
      <c r="AY274" s="155" t="s">
        <v>126</v>
      </c>
    </row>
    <row r="275" spans="1:65" s="12" customFormat="1" ht="25.9" customHeight="1">
      <c r="B275" s="126"/>
      <c r="D275" s="127" t="s">
        <v>76</v>
      </c>
      <c r="E275" s="128" t="s">
        <v>244</v>
      </c>
      <c r="F275" s="128" t="s">
        <v>377</v>
      </c>
      <c r="I275" s="129"/>
      <c r="J275" s="130">
        <f>BK275</f>
        <v>0</v>
      </c>
      <c r="L275" s="126"/>
      <c r="M275" s="131"/>
      <c r="N275" s="132"/>
      <c r="O275" s="132"/>
      <c r="P275" s="133">
        <f>P276+P376</f>
        <v>0</v>
      </c>
      <c r="Q275" s="132"/>
      <c r="R275" s="133">
        <f>R276+R376</f>
        <v>1.4590514999999999</v>
      </c>
      <c r="S275" s="132"/>
      <c r="T275" s="134">
        <f>T276+T376</f>
        <v>0.39300000000000002</v>
      </c>
      <c r="AR275" s="127" t="s">
        <v>146</v>
      </c>
      <c r="AT275" s="135" t="s">
        <v>76</v>
      </c>
      <c r="AU275" s="135" t="s">
        <v>77</v>
      </c>
      <c r="AY275" s="127" t="s">
        <v>126</v>
      </c>
      <c r="BK275" s="136">
        <f>BK276+BK376</f>
        <v>0</v>
      </c>
    </row>
    <row r="276" spans="1:65" s="12" customFormat="1" ht="22.9" customHeight="1">
      <c r="B276" s="126"/>
      <c r="D276" s="127" t="s">
        <v>76</v>
      </c>
      <c r="E276" s="137" t="s">
        <v>378</v>
      </c>
      <c r="F276" s="137" t="s">
        <v>379</v>
      </c>
      <c r="I276" s="129"/>
      <c r="J276" s="138">
        <f>BK276</f>
        <v>0</v>
      </c>
      <c r="L276" s="126"/>
      <c r="M276" s="131"/>
      <c r="N276" s="132"/>
      <c r="O276" s="132"/>
      <c r="P276" s="133">
        <f>SUM(P277:P375)</f>
        <v>0</v>
      </c>
      <c r="Q276" s="132"/>
      <c r="R276" s="133">
        <f>SUM(R277:R375)</f>
        <v>1.4570114999999999</v>
      </c>
      <c r="S276" s="132"/>
      <c r="T276" s="134">
        <f>SUM(T277:T375)</f>
        <v>0.39300000000000002</v>
      </c>
      <c r="AR276" s="127" t="s">
        <v>146</v>
      </c>
      <c r="AT276" s="135" t="s">
        <v>76</v>
      </c>
      <c r="AU276" s="135" t="s">
        <v>85</v>
      </c>
      <c r="AY276" s="127" t="s">
        <v>126</v>
      </c>
      <c r="BK276" s="136">
        <f>SUM(BK277:BK375)</f>
        <v>0</v>
      </c>
    </row>
    <row r="277" spans="1:65" s="2" customFormat="1" ht="16.5" customHeight="1">
      <c r="A277" s="32"/>
      <c r="B277" s="139"/>
      <c r="C277" s="140" t="s">
        <v>380</v>
      </c>
      <c r="D277" s="140" t="s">
        <v>128</v>
      </c>
      <c r="E277" s="141" t="s">
        <v>381</v>
      </c>
      <c r="F277" s="142" t="s">
        <v>382</v>
      </c>
      <c r="G277" s="143" t="s">
        <v>300</v>
      </c>
      <c r="H277" s="144">
        <v>2</v>
      </c>
      <c r="I277" s="145"/>
      <c r="J277" s="146">
        <f>ROUND(I277*H277,2)</f>
        <v>0</v>
      </c>
      <c r="K277" s="142" t="s">
        <v>132</v>
      </c>
      <c r="L277" s="33"/>
      <c r="M277" s="147" t="s">
        <v>1</v>
      </c>
      <c r="N277" s="148" t="s">
        <v>42</v>
      </c>
      <c r="O277" s="58"/>
      <c r="P277" s="149">
        <f>O277*H277</f>
        <v>0</v>
      </c>
      <c r="Q277" s="149">
        <v>0</v>
      </c>
      <c r="R277" s="149">
        <f>Q277*H277</f>
        <v>0</v>
      </c>
      <c r="S277" s="149">
        <v>0</v>
      </c>
      <c r="T277" s="150">
        <f>S277*H277</f>
        <v>0</v>
      </c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R277" s="151" t="s">
        <v>383</v>
      </c>
      <c r="AT277" s="151" t="s">
        <v>128</v>
      </c>
      <c r="AU277" s="151" t="s">
        <v>87</v>
      </c>
      <c r="AY277" s="17" t="s">
        <v>126</v>
      </c>
      <c r="BE277" s="152">
        <f>IF(N277="základní",J277,0)</f>
        <v>0</v>
      </c>
      <c r="BF277" s="152">
        <f>IF(N277="snížená",J277,0)</f>
        <v>0</v>
      </c>
      <c r="BG277" s="152">
        <f>IF(N277="zákl. přenesená",J277,0)</f>
        <v>0</v>
      </c>
      <c r="BH277" s="152">
        <f>IF(N277="sníž. přenesená",J277,0)</f>
        <v>0</v>
      </c>
      <c r="BI277" s="152">
        <f>IF(N277="nulová",J277,0)</f>
        <v>0</v>
      </c>
      <c r="BJ277" s="17" t="s">
        <v>85</v>
      </c>
      <c r="BK277" s="152">
        <f>ROUND(I277*H277,2)</f>
        <v>0</v>
      </c>
      <c r="BL277" s="17" t="s">
        <v>383</v>
      </c>
      <c r="BM277" s="151" t="s">
        <v>384</v>
      </c>
    </row>
    <row r="278" spans="1:65" s="2" customFormat="1" ht="24.2" customHeight="1">
      <c r="A278" s="32"/>
      <c r="B278" s="139"/>
      <c r="C278" s="178" t="s">
        <v>385</v>
      </c>
      <c r="D278" s="178" t="s">
        <v>244</v>
      </c>
      <c r="E278" s="179" t="s">
        <v>386</v>
      </c>
      <c r="F278" s="180" t="s">
        <v>387</v>
      </c>
      <c r="G278" s="181" t="s">
        <v>300</v>
      </c>
      <c r="H278" s="182">
        <v>2</v>
      </c>
      <c r="I278" s="183"/>
      <c r="J278" s="184">
        <f>ROUND(I278*H278,2)</f>
        <v>0</v>
      </c>
      <c r="K278" s="180" t="s">
        <v>132</v>
      </c>
      <c r="L278" s="185"/>
      <c r="M278" s="186" t="s">
        <v>1</v>
      </c>
      <c r="N278" s="187" t="s">
        <v>42</v>
      </c>
      <c r="O278" s="58"/>
      <c r="P278" s="149">
        <f>O278*H278</f>
        <v>0</v>
      </c>
      <c r="Q278" s="149">
        <v>4.8000000000000001E-2</v>
      </c>
      <c r="R278" s="149">
        <f>Q278*H278</f>
        <v>9.6000000000000002E-2</v>
      </c>
      <c r="S278" s="149">
        <v>0</v>
      </c>
      <c r="T278" s="150">
        <f>S278*H278</f>
        <v>0</v>
      </c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R278" s="151" t="s">
        <v>388</v>
      </c>
      <c r="AT278" s="151" t="s">
        <v>244</v>
      </c>
      <c r="AU278" s="151" t="s">
        <v>87</v>
      </c>
      <c r="AY278" s="17" t="s">
        <v>126</v>
      </c>
      <c r="BE278" s="152">
        <f>IF(N278="základní",J278,0)</f>
        <v>0</v>
      </c>
      <c r="BF278" s="152">
        <f>IF(N278="snížená",J278,0)</f>
        <v>0</v>
      </c>
      <c r="BG278" s="152">
        <f>IF(N278="zákl. přenesená",J278,0)</f>
        <v>0</v>
      </c>
      <c r="BH278" s="152">
        <f>IF(N278="sníž. přenesená",J278,0)</f>
        <v>0</v>
      </c>
      <c r="BI278" s="152">
        <f>IF(N278="nulová",J278,0)</f>
        <v>0</v>
      </c>
      <c r="BJ278" s="17" t="s">
        <v>85</v>
      </c>
      <c r="BK278" s="152">
        <f>ROUND(I278*H278,2)</f>
        <v>0</v>
      </c>
      <c r="BL278" s="17" t="s">
        <v>383</v>
      </c>
      <c r="BM278" s="151" t="s">
        <v>389</v>
      </c>
    </row>
    <row r="279" spans="1:65" s="2" customFormat="1" ht="16.5" customHeight="1">
      <c r="A279" s="32"/>
      <c r="B279" s="139"/>
      <c r="C279" s="140" t="s">
        <v>390</v>
      </c>
      <c r="D279" s="140" t="s">
        <v>128</v>
      </c>
      <c r="E279" s="141" t="s">
        <v>391</v>
      </c>
      <c r="F279" s="142" t="s">
        <v>392</v>
      </c>
      <c r="G279" s="143" t="s">
        <v>300</v>
      </c>
      <c r="H279" s="144">
        <v>2</v>
      </c>
      <c r="I279" s="145"/>
      <c r="J279" s="146">
        <f>ROUND(I279*H279,2)</f>
        <v>0</v>
      </c>
      <c r="K279" s="142" t="s">
        <v>132</v>
      </c>
      <c r="L279" s="33"/>
      <c r="M279" s="147" t="s">
        <v>1</v>
      </c>
      <c r="N279" s="148" t="s">
        <v>42</v>
      </c>
      <c r="O279" s="58"/>
      <c r="P279" s="149">
        <f>O279*H279</f>
        <v>0</v>
      </c>
      <c r="Q279" s="149">
        <v>0</v>
      </c>
      <c r="R279" s="149">
        <f>Q279*H279</f>
        <v>0</v>
      </c>
      <c r="S279" s="149">
        <v>0</v>
      </c>
      <c r="T279" s="150">
        <f>S279*H279</f>
        <v>0</v>
      </c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R279" s="151" t="s">
        <v>383</v>
      </c>
      <c r="AT279" s="151" t="s">
        <v>128</v>
      </c>
      <c r="AU279" s="151" t="s">
        <v>87</v>
      </c>
      <c r="AY279" s="17" t="s">
        <v>126</v>
      </c>
      <c r="BE279" s="152">
        <f>IF(N279="základní",J279,0)</f>
        <v>0</v>
      </c>
      <c r="BF279" s="152">
        <f>IF(N279="snížená",J279,0)</f>
        <v>0</v>
      </c>
      <c r="BG279" s="152">
        <f>IF(N279="zákl. přenesená",J279,0)</f>
        <v>0</v>
      </c>
      <c r="BH279" s="152">
        <f>IF(N279="sníž. přenesená",J279,0)</f>
        <v>0</v>
      </c>
      <c r="BI279" s="152">
        <f>IF(N279="nulová",J279,0)</f>
        <v>0</v>
      </c>
      <c r="BJ279" s="17" t="s">
        <v>85</v>
      </c>
      <c r="BK279" s="152">
        <f>ROUND(I279*H279,2)</f>
        <v>0</v>
      </c>
      <c r="BL279" s="17" t="s">
        <v>383</v>
      </c>
      <c r="BM279" s="151" t="s">
        <v>393</v>
      </c>
    </row>
    <row r="280" spans="1:65" s="2" customFormat="1" ht="16.5" customHeight="1">
      <c r="A280" s="32"/>
      <c r="B280" s="139"/>
      <c r="C280" s="178" t="s">
        <v>394</v>
      </c>
      <c r="D280" s="178" t="s">
        <v>244</v>
      </c>
      <c r="E280" s="179" t="s">
        <v>395</v>
      </c>
      <c r="F280" s="180" t="s">
        <v>396</v>
      </c>
      <c r="G280" s="181" t="s">
        <v>131</v>
      </c>
      <c r="H280" s="182">
        <v>0.186</v>
      </c>
      <c r="I280" s="183"/>
      <c r="J280" s="184">
        <f>ROUND(I280*H280,2)</f>
        <v>0</v>
      </c>
      <c r="K280" s="180" t="s">
        <v>132</v>
      </c>
      <c r="L280" s="185"/>
      <c r="M280" s="186" t="s">
        <v>1</v>
      </c>
      <c r="N280" s="187" t="s">
        <v>42</v>
      </c>
      <c r="O280" s="58"/>
      <c r="P280" s="149">
        <f>O280*H280</f>
        <v>0</v>
      </c>
      <c r="Q280" s="149">
        <v>5.5500000000000002E-3</v>
      </c>
      <c r="R280" s="149">
        <f>Q280*H280</f>
        <v>1.0323000000000001E-3</v>
      </c>
      <c r="S280" s="149">
        <v>0</v>
      </c>
      <c r="T280" s="150">
        <f>S280*H280</f>
        <v>0</v>
      </c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R280" s="151" t="s">
        <v>397</v>
      </c>
      <c r="AT280" s="151" t="s">
        <v>244</v>
      </c>
      <c r="AU280" s="151" t="s">
        <v>87</v>
      </c>
      <c r="AY280" s="17" t="s">
        <v>126</v>
      </c>
      <c r="BE280" s="152">
        <f>IF(N280="základní",J280,0)</f>
        <v>0</v>
      </c>
      <c r="BF280" s="152">
        <f>IF(N280="snížená",J280,0)</f>
        <v>0</v>
      </c>
      <c r="BG280" s="152">
        <f>IF(N280="zákl. přenesená",J280,0)</f>
        <v>0</v>
      </c>
      <c r="BH280" s="152">
        <f>IF(N280="sníž. přenesená",J280,0)</f>
        <v>0</v>
      </c>
      <c r="BI280" s="152">
        <f>IF(N280="nulová",J280,0)</f>
        <v>0</v>
      </c>
      <c r="BJ280" s="17" t="s">
        <v>85</v>
      </c>
      <c r="BK280" s="152">
        <f>ROUND(I280*H280,2)</f>
        <v>0</v>
      </c>
      <c r="BL280" s="17" t="s">
        <v>397</v>
      </c>
      <c r="BM280" s="151" t="s">
        <v>398</v>
      </c>
    </row>
    <row r="281" spans="1:65" s="13" customFormat="1" ht="11.25">
      <c r="B281" s="153"/>
      <c r="D281" s="154" t="s">
        <v>135</v>
      </c>
      <c r="E281" s="155" t="s">
        <v>1</v>
      </c>
      <c r="F281" s="156" t="s">
        <v>399</v>
      </c>
      <c r="H281" s="157">
        <v>0.186</v>
      </c>
      <c r="I281" s="158"/>
      <c r="L281" s="153"/>
      <c r="M281" s="159"/>
      <c r="N281" s="160"/>
      <c r="O281" s="160"/>
      <c r="P281" s="160"/>
      <c r="Q281" s="160"/>
      <c r="R281" s="160"/>
      <c r="S281" s="160"/>
      <c r="T281" s="161"/>
      <c r="AT281" s="155" t="s">
        <v>135</v>
      </c>
      <c r="AU281" s="155" t="s">
        <v>87</v>
      </c>
      <c r="AV281" s="13" t="s">
        <v>87</v>
      </c>
      <c r="AW281" s="13" t="s">
        <v>32</v>
      </c>
      <c r="AX281" s="13" t="s">
        <v>85</v>
      </c>
      <c r="AY281" s="155" t="s">
        <v>126</v>
      </c>
    </row>
    <row r="282" spans="1:65" s="2" customFormat="1" ht="24.2" customHeight="1">
      <c r="A282" s="32"/>
      <c r="B282" s="139"/>
      <c r="C282" s="178" t="s">
        <v>400</v>
      </c>
      <c r="D282" s="178" t="s">
        <v>244</v>
      </c>
      <c r="E282" s="179" t="s">
        <v>401</v>
      </c>
      <c r="F282" s="180" t="s">
        <v>402</v>
      </c>
      <c r="G282" s="181" t="s">
        <v>403</v>
      </c>
      <c r="H282" s="182">
        <v>0.32</v>
      </c>
      <c r="I282" s="183"/>
      <c r="J282" s="184">
        <f>ROUND(I282*H282,2)</f>
        <v>0</v>
      </c>
      <c r="K282" s="180" t="s">
        <v>132</v>
      </c>
      <c r="L282" s="185"/>
      <c r="M282" s="186" t="s">
        <v>1</v>
      </c>
      <c r="N282" s="187" t="s">
        <v>42</v>
      </c>
      <c r="O282" s="58"/>
      <c r="P282" s="149">
        <f>O282*H282</f>
        <v>0</v>
      </c>
      <c r="Q282" s="149">
        <v>6.7000000000000002E-3</v>
      </c>
      <c r="R282" s="149">
        <f>Q282*H282</f>
        <v>2.1440000000000001E-3</v>
      </c>
      <c r="S282" s="149">
        <v>0</v>
      </c>
      <c r="T282" s="150">
        <f>S282*H282</f>
        <v>0</v>
      </c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R282" s="151" t="s">
        <v>397</v>
      </c>
      <c r="AT282" s="151" t="s">
        <v>244</v>
      </c>
      <c r="AU282" s="151" t="s">
        <v>87</v>
      </c>
      <c r="AY282" s="17" t="s">
        <v>126</v>
      </c>
      <c r="BE282" s="152">
        <f>IF(N282="základní",J282,0)</f>
        <v>0</v>
      </c>
      <c r="BF282" s="152">
        <f>IF(N282="snížená",J282,0)</f>
        <v>0</v>
      </c>
      <c r="BG282" s="152">
        <f>IF(N282="zákl. přenesená",J282,0)</f>
        <v>0</v>
      </c>
      <c r="BH282" s="152">
        <f>IF(N282="sníž. přenesená",J282,0)</f>
        <v>0</v>
      </c>
      <c r="BI282" s="152">
        <f>IF(N282="nulová",J282,0)</f>
        <v>0</v>
      </c>
      <c r="BJ282" s="17" t="s">
        <v>85</v>
      </c>
      <c r="BK282" s="152">
        <f>ROUND(I282*H282,2)</f>
        <v>0</v>
      </c>
      <c r="BL282" s="17" t="s">
        <v>397</v>
      </c>
      <c r="BM282" s="151" t="s">
        <v>404</v>
      </c>
    </row>
    <row r="283" spans="1:65" s="13" customFormat="1" ht="11.25">
      <c r="B283" s="153"/>
      <c r="D283" s="154" t="s">
        <v>135</v>
      </c>
      <c r="E283" s="155" t="s">
        <v>1</v>
      </c>
      <c r="F283" s="156" t="s">
        <v>405</v>
      </c>
      <c r="H283" s="157">
        <v>0.32</v>
      </c>
      <c r="I283" s="158"/>
      <c r="L283" s="153"/>
      <c r="M283" s="159"/>
      <c r="N283" s="160"/>
      <c r="O283" s="160"/>
      <c r="P283" s="160"/>
      <c r="Q283" s="160"/>
      <c r="R283" s="160"/>
      <c r="S283" s="160"/>
      <c r="T283" s="161"/>
      <c r="AT283" s="155" t="s">
        <v>135</v>
      </c>
      <c r="AU283" s="155" t="s">
        <v>87</v>
      </c>
      <c r="AV283" s="13" t="s">
        <v>87</v>
      </c>
      <c r="AW283" s="13" t="s">
        <v>32</v>
      </c>
      <c r="AX283" s="13" t="s">
        <v>85</v>
      </c>
      <c r="AY283" s="155" t="s">
        <v>126</v>
      </c>
    </row>
    <row r="284" spans="1:65" s="2" customFormat="1" ht="24.2" customHeight="1">
      <c r="A284" s="32"/>
      <c r="B284" s="139"/>
      <c r="C284" s="178" t="s">
        <v>406</v>
      </c>
      <c r="D284" s="178" t="s">
        <v>244</v>
      </c>
      <c r="E284" s="179" t="s">
        <v>407</v>
      </c>
      <c r="F284" s="180" t="s">
        <v>408</v>
      </c>
      <c r="G284" s="181" t="s">
        <v>403</v>
      </c>
      <c r="H284" s="182">
        <v>0.32</v>
      </c>
      <c r="I284" s="183"/>
      <c r="J284" s="184">
        <f>ROUND(I284*H284,2)</f>
        <v>0</v>
      </c>
      <c r="K284" s="180" t="s">
        <v>132</v>
      </c>
      <c r="L284" s="185"/>
      <c r="M284" s="186" t="s">
        <v>1</v>
      </c>
      <c r="N284" s="187" t="s">
        <v>42</v>
      </c>
      <c r="O284" s="58"/>
      <c r="P284" s="149">
        <f>O284*H284</f>
        <v>0</v>
      </c>
      <c r="Q284" s="149">
        <v>1.73E-3</v>
      </c>
      <c r="R284" s="149">
        <f>Q284*H284</f>
        <v>5.5360000000000001E-4</v>
      </c>
      <c r="S284" s="149">
        <v>0</v>
      </c>
      <c r="T284" s="150">
        <f>S284*H284</f>
        <v>0</v>
      </c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R284" s="151" t="s">
        <v>397</v>
      </c>
      <c r="AT284" s="151" t="s">
        <v>244</v>
      </c>
      <c r="AU284" s="151" t="s">
        <v>87</v>
      </c>
      <c r="AY284" s="17" t="s">
        <v>126</v>
      </c>
      <c r="BE284" s="152">
        <f>IF(N284="základní",J284,0)</f>
        <v>0</v>
      </c>
      <c r="BF284" s="152">
        <f>IF(N284="snížená",J284,0)</f>
        <v>0</v>
      </c>
      <c r="BG284" s="152">
        <f>IF(N284="zákl. přenesená",J284,0)</f>
        <v>0</v>
      </c>
      <c r="BH284" s="152">
        <f>IF(N284="sníž. přenesená",J284,0)</f>
        <v>0</v>
      </c>
      <c r="BI284" s="152">
        <f>IF(N284="nulová",J284,0)</f>
        <v>0</v>
      </c>
      <c r="BJ284" s="17" t="s">
        <v>85</v>
      </c>
      <c r="BK284" s="152">
        <f>ROUND(I284*H284,2)</f>
        <v>0</v>
      </c>
      <c r="BL284" s="17" t="s">
        <v>397</v>
      </c>
      <c r="BM284" s="151" t="s">
        <v>409</v>
      </c>
    </row>
    <row r="285" spans="1:65" s="2" customFormat="1" ht="24.2" customHeight="1">
      <c r="A285" s="32"/>
      <c r="B285" s="139"/>
      <c r="C285" s="178" t="s">
        <v>410</v>
      </c>
      <c r="D285" s="178" t="s">
        <v>244</v>
      </c>
      <c r="E285" s="179" t="s">
        <v>411</v>
      </c>
      <c r="F285" s="180" t="s">
        <v>412</v>
      </c>
      <c r="G285" s="181" t="s">
        <v>403</v>
      </c>
      <c r="H285" s="182">
        <v>0.32</v>
      </c>
      <c r="I285" s="183"/>
      <c r="J285" s="184">
        <f>ROUND(I285*H285,2)</f>
        <v>0</v>
      </c>
      <c r="K285" s="180" t="s">
        <v>132</v>
      </c>
      <c r="L285" s="185"/>
      <c r="M285" s="186" t="s">
        <v>1</v>
      </c>
      <c r="N285" s="187" t="s">
        <v>42</v>
      </c>
      <c r="O285" s="58"/>
      <c r="P285" s="149">
        <f>O285*H285</f>
        <v>0</v>
      </c>
      <c r="Q285" s="149">
        <v>6.3000000000000003E-4</v>
      </c>
      <c r="R285" s="149">
        <f>Q285*H285</f>
        <v>2.0160000000000002E-4</v>
      </c>
      <c r="S285" s="149">
        <v>0</v>
      </c>
      <c r="T285" s="150">
        <f>S285*H285</f>
        <v>0</v>
      </c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R285" s="151" t="s">
        <v>397</v>
      </c>
      <c r="AT285" s="151" t="s">
        <v>244</v>
      </c>
      <c r="AU285" s="151" t="s">
        <v>87</v>
      </c>
      <c r="AY285" s="17" t="s">
        <v>126</v>
      </c>
      <c r="BE285" s="152">
        <f>IF(N285="základní",J285,0)</f>
        <v>0</v>
      </c>
      <c r="BF285" s="152">
        <f>IF(N285="snížená",J285,0)</f>
        <v>0</v>
      </c>
      <c r="BG285" s="152">
        <f>IF(N285="zákl. přenesená",J285,0)</f>
        <v>0</v>
      </c>
      <c r="BH285" s="152">
        <f>IF(N285="sníž. přenesená",J285,0)</f>
        <v>0</v>
      </c>
      <c r="BI285" s="152">
        <f>IF(N285="nulová",J285,0)</f>
        <v>0</v>
      </c>
      <c r="BJ285" s="17" t="s">
        <v>85</v>
      </c>
      <c r="BK285" s="152">
        <f>ROUND(I285*H285,2)</f>
        <v>0</v>
      </c>
      <c r="BL285" s="17" t="s">
        <v>397</v>
      </c>
      <c r="BM285" s="151" t="s">
        <v>413</v>
      </c>
    </row>
    <row r="286" spans="1:65" s="2" customFormat="1" ht="24.2" customHeight="1">
      <c r="A286" s="32"/>
      <c r="B286" s="139"/>
      <c r="C286" s="140" t="s">
        <v>414</v>
      </c>
      <c r="D286" s="140" t="s">
        <v>128</v>
      </c>
      <c r="E286" s="141" t="s">
        <v>415</v>
      </c>
      <c r="F286" s="142" t="s">
        <v>416</v>
      </c>
      <c r="G286" s="143" t="s">
        <v>300</v>
      </c>
      <c r="H286" s="144">
        <v>22</v>
      </c>
      <c r="I286" s="145"/>
      <c r="J286" s="146">
        <f>ROUND(I286*H286,2)</f>
        <v>0</v>
      </c>
      <c r="K286" s="142" t="s">
        <v>132</v>
      </c>
      <c r="L286" s="33"/>
      <c r="M286" s="147" t="s">
        <v>1</v>
      </c>
      <c r="N286" s="148" t="s">
        <v>42</v>
      </c>
      <c r="O286" s="58"/>
      <c r="P286" s="149">
        <f>O286*H286</f>
        <v>0</v>
      </c>
      <c r="Q286" s="149">
        <v>1.6000000000000001E-4</v>
      </c>
      <c r="R286" s="149">
        <f>Q286*H286</f>
        <v>3.5200000000000001E-3</v>
      </c>
      <c r="S286" s="149">
        <v>0</v>
      </c>
      <c r="T286" s="150">
        <f>S286*H286</f>
        <v>0</v>
      </c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R286" s="151" t="s">
        <v>383</v>
      </c>
      <c r="AT286" s="151" t="s">
        <v>128</v>
      </c>
      <c r="AU286" s="151" t="s">
        <v>87</v>
      </c>
      <c r="AY286" s="17" t="s">
        <v>126</v>
      </c>
      <c r="BE286" s="152">
        <f>IF(N286="základní",J286,0)</f>
        <v>0</v>
      </c>
      <c r="BF286" s="152">
        <f>IF(N286="snížená",J286,0)</f>
        <v>0</v>
      </c>
      <c r="BG286" s="152">
        <f>IF(N286="zákl. přenesená",J286,0)</f>
        <v>0</v>
      </c>
      <c r="BH286" s="152">
        <f>IF(N286="sníž. přenesená",J286,0)</f>
        <v>0</v>
      </c>
      <c r="BI286" s="152">
        <f>IF(N286="nulová",J286,0)</f>
        <v>0</v>
      </c>
      <c r="BJ286" s="17" t="s">
        <v>85</v>
      </c>
      <c r="BK286" s="152">
        <f>ROUND(I286*H286,2)</f>
        <v>0</v>
      </c>
      <c r="BL286" s="17" t="s">
        <v>383</v>
      </c>
      <c r="BM286" s="151" t="s">
        <v>417</v>
      </c>
    </row>
    <row r="287" spans="1:65" s="13" customFormat="1" ht="11.25">
      <c r="B287" s="153"/>
      <c r="D287" s="154" t="s">
        <v>135</v>
      </c>
      <c r="E287" s="155" t="s">
        <v>1</v>
      </c>
      <c r="F287" s="156" t="s">
        <v>418</v>
      </c>
      <c r="H287" s="157">
        <v>22</v>
      </c>
      <c r="I287" s="158"/>
      <c r="L287" s="153"/>
      <c r="M287" s="159"/>
      <c r="N287" s="160"/>
      <c r="O287" s="160"/>
      <c r="P287" s="160"/>
      <c r="Q287" s="160"/>
      <c r="R287" s="160"/>
      <c r="S287" s="160"/>
      <c r="T287" s="161"/>
      <c r="AT287" s="155" t="s">
        <v>135</v>
      </c>
      <c r="AU287" s="155" t="s">
        <v>87</v>
      </c>
      <c r="AV287" s="13" t="s">
        <v>87</v>
      </c>
      <c r="AW287" s="13" t="s">
        <v>32</v>
      </c>
      <c r="AX287" s="13" t="s">
        <v>85</v>
      </c>
      <c r="AY287" s="155" t="s">
        <v>126</v>
      </c>
    </row>
    <row r="288" spans="1:65" s="2" customFormat="1" ht="21.75" customHeight="1">
      <c r="A288" s="32"/>
      <c r="B288" s="139"/>
      <c r="C288" s="140" t="s">
        <v>419</v>
      </c>
      <c r="D288" s="140" t="s">
        <v>128</v>
      </c>
      <c r="E288" s="141" t="s">
        <v>420</v>
      </c>
      <c r="F288" s="142" t="s">
        <v>421</v>
      </c>
      <c r="G288" s="143" t="s">
        <v>162</v>
      </c>
      <c r="H288" s="144">
        <v>30</v>
      </c>
      <c r="I288" s="145"/>
      <c r="J288" s="146">
        <f>ROUND(I288*H288,2)</f>
        <v>0</v>
      </c>
      <c r="K288" s="142" t="s">
        <v>132</v>
      </c>
      <c r="L288" s="33"/>
      <c r="M288" s="147" t="s">
        <v>1</v>
      </c>
      <c r="N288" s="148" t="s">
        <v>42</v>
      </c>
      <c r="O288" s="58"/>
      <c r="P288" s="149">
        <f>O288*H288</f>
        <v>0</v>
      </c>
      <c r="Q288" s="149">
        <v>0</v>
      </c>
      <c r="R288" s="149">
        <f>Q288*H288</f>
        <v>0</v>
      </c>
      <c r="S288" s="149">
        <v>1.3100000000000001E-2</v>
      </c>
      <c r="T288" s="150">
        <f>S288*H288</f>
        <v>0.39300000000000002</v>
      </c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R288" s="151" t="s">
        <v>383</v>
      </c>
      <c r="AT288" s="151" t="s">
        <v>128</v>
      </c>
      <c r="AU288" s="151" t="s">
        <v>87</v>
      </c>
      <c r="AY288" s="17" t="s">
        <v>126</v>
      </c>
      <c r="BE288" s="152">
        <f>IF(N288="základní",J288,0)</f>
        <v>0</v>
      </c>
      <c r="BF288" s="152">
        <f>IF(N288="snížená",J288,0)</f>
        <v>0</v>
      </c>
      <c r="BG288" s="152">
        <f>IF(N288="zákl. přenesená",J288,0)</f>
        <v>0</v>
      </c>
      <c r="BH288" s="152">
        <f>IF(N288="sníž. přenesená",J288,0)</f>
        <v>0</v>
      </c>
      <c r="BI288" s="152">
        <f>IF(N288="nulová",J288,0)</f>
        <v>0</v>
      </c>
      <c r="BJ288" s="17" t="s">
        <v>85</v>
      </c>
      <c r="BK288" s="152">
        <f>ROUND(I288*H288,2)</f>
        <v>0</v>
      </c>
      <c r="BL288" s="17" t="s">
        <v>383</v>
      </c>
      <c r="BM288" s="151" t="s">
        <v>422</v>
      </c>
    </row>
    <row r="289" spans="1:65" s="13" customFormat="1" ht="11.25">
      <c r="B289" s="153"/>
      <c r="D289" s="154" t="s">
        <v>135</v>
      </c>
      <c r="E289" s="155" t="s">
        <v>1</v>
      </c>
      <c r="F289" s="156" t="s">
        <v>423</v>
      </c>
      <c r="H289" s="157">
        <v>30</v>
      </c>
      <c r="I289" s="158"/>
      <c r="L289" s="153"/>
      <c r="M289" s="159"/>
      <c r="N289" s="160"/>
      <c r="O289" s="160"/>
      <c r="P289" s="160"/>
      <c r="Q289" s="160"/>
      <c r="R289" s="160"/>
      <c r="S289" s="160"/>
      <c r="T289" s="161"/>
      <c r="AT289" s="155" t="s">
        <v>135</v>
      </c>
      <c r="AU289" s="155" t="s">
        <v>87</v>
      </c>
      <c r="AV289" s="13" t="s">
        <v>87</v>
      </c>
      <c r="AW289" s="13" t="s">
        <v>32</v>
      </c>
      <c r="AX289" s="13" t="s">
        <v>85</v>
      </c>
      <c r="AY289" s="155" t="s">
        <v>126</v>
      </c>
    </row>
    <row r="290" spans="1:65" s="2" customFormat="1" ht="24.2" customHeight="1">
      <c r="A290" s="32"/>
      <c r="B290" s="139"/>
      <c r="C290" s="140" t="s">
        <v>424</v>
      </c>
      <c r="D290" s="140" t="s">
        <v>128</v>
      </c>
      <c r="E290" s="141" t="s">
        <v>425</v>
      </c>
      <c r="F290" s="142" t="s">
        <v>426</v>
      </c>
      <c r="G290" s="143" t="s">
        <v>162</v>
      </c>
      <c r="H290" s="144">
        <v>30</v>
      </c>
      <c r="I290" s="145"/>
      <c r="J290" s="146">
        <f>ROUND(I290*H290,2)</f>
        <v>0</v>
      </c>
      <c r="K290" s="142" t="s">
        <v>132</v>
      </c>
      <c r="L290" s="33"/>
      <c r="M290" s="147" t="s">
        <v>1</v>
      </c>
      <c r="N290" s="148" t="s">
        <v>42</v>
      </c>
      <c r="O290" s="58"/>
      <c r="P290" s="149">
        <f>O290*H290</f>
        <v>0</v>
      </c>
      <c r="Q290" s="149">
        <v>0</v>
      </c>
      <c r="R290" s="149">
        <f>Q290*H290</f>
        <v>0</v>
      </c>
      <c r="S290" s="149">
        <v>0</v>
      </c>
      <c r="T290" s="150">
        <f>S290*H290</f>
        <v>0</v>
      </c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R290" s="151" t="s">
        <v>383</v>
      </c>
      <c r="AT290" s="151" t="s">
        <v>128</v>
      </c>
      <c r="AU290" s="151" t="s">
        <v>87</v>
      </c>
      <c r="AY290" s="17" t="s">
        <v>126</v>
      </c>
      <c r="BE290" s="152">
        <f>IF(N290="základní",J290,0)</f>
        <v>0</v>
      </c>
      <c r="BF290" s="152">
        <f>IF(N290="snížená",J290,0)</f>
        <v>0</v>
      </c>
      <c r="BG290" s="152">
        <f>IF(N290="zákl. přenesená",J290,0)</f>
        <v>0</v>
      </c>
      <c r="BH290" s="152">
        <f>IF(N290="sníž. přenesená",J290,0)</f>
        <v>0</v>
      </c>
      <c r="BI290" s="152">
        <f>IF(N290="nulová",J290,0)</f>
        <v>0</v>
      </c>
      <c r="BJ290" s="17" t="s">
        <v>85</v>
      </c>
      <c r="BK290" s="152">
        <f>ROUND(I290*H290,2)</f>
        <v>0</v>
      </c>
      <c r="BL290" s="17" t="s">
        <v>383</v>
      </c>
      <c r="BM290" s="151" t="s">
        <v>427</v>
      </c>
    </row>
    <row r="291" spans="1:65" s="13" customFormat="1" ht="11.25">
      <c r="B291" s="153"/>
      <c r="D291" s="154" t="s">
        <v>135</v>
      </c>
      <c r="E291" s="155" t="s">
        <v>1</v>
      </c>
      <c r="F291" s="156" t="s">
        <v>423</v>
      </c>
      <c r="H291" s="157">
        <v>30</v>
      </c>
      <c r="I291" s="158"/>
      <c r="L291" s="153"/>
      <c r="M291" s="159"/>
      <c r="N291" s="160"/>
      <c r="O291" s="160"/>
      <c r="P291" s="160"/>
      <c r="Q291" s="160"/>
      <c r="R291" s="160"/>
      <c r="S291" s="160"/>
      <c r="T291" s="161"/>
      <c r="AT291" s="155" t="s">
        <v>135</v>
      </c>
      <c r="AU291" s="155" t="s">
        <v>87</v>
      </c>
      <c r="AV291" s="13" t="s">
        <v>87</v>
      </c>
      <c r="AW291" s="13" t="s">
        <v>32</v>
      </c>
      <c r="AX291" s="13" t="s">
        <v>85</v>
      </c>
      <c r="AY291" s="155" t="s">
        <v>126</v>
      </c>
    </row>
    <row r="292" spans="1:65" s="2" customFormat="1" ht="24.2" customHeight="1">
      <c r="A292" s="32"/>
      <c r="B292" s="139"/>
      <c r="C292" s="140" t="s">
        <v>428</v>
      </c>
      <c r="D292" s="140" t="s">
        <v>128</v>
      </c>
      <c r="E292" s="141" t="s">
        <v>429</v>
      </c>
      <c r="F292" s="142" t="s">
        <v>430</v>
      </c>
      <c r="G292" s="143" t="s">
        <v>431</v>
      </c>
      <c r="H292" s="144">
        <v>2</v>
      </c>
      <c r="I292" s="145"/>
      <c r="J292" s="146">
        <f>ROUND(I292*H292,2)</f>
        <v>0</v>
      </c>
      <c r="K292" s="142" t="s">
        <v>132</v>
      </c>
      <c r="L292" s="33"/>
      <c r="M292" s="147" t="s">
        <v>1</v>
      </c>
      <c r="N292" s="148" t="s">
        <v>42</v>
      </c>
      <c r="O292" s="58"/>
      <c r="P292" s="149">
        <f>O292*H292</f>
        <v>0</v>
      </c>
      <c r="Q292" s="149">
        <v>0</v>
      </c>
      <c r="R292" s="149">
        <f>Q292*H292</f>
        <v>0</v>
      </c>
      <c r="S292" s="149">
        <v>0</v>
      </c>
      <c r="T292" s="150">
        <f>S292*H292</f>
        <v>0</v>
      </c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R292" s="151" t="s">
        <v>383</v>
      </c>
      <c r="AT292" s="151" t="s">
        <v>128</v>
      </c>
      <c r="AU292" s="151" t="s">
        <v>87</v>
      </c>
      <c r="AY292" s="17" t="s">
        <v>126</v>
      </c>
      <c r="BE292" s="152">
        <f>IF(N292="základní",J292,0)</f>
        <v>0</v>
      </c>
      <c r="BF292" s="152">
        <f>IF(N292="snížená",J292,0)</f>
        <v>0</v>
      </c>
      <c r="BG292" s="152">
        <f>IF(N292="zákl. přenesená",J292,0)</f>
        <v>0</v>
      </c>
      <c r="BH292" s="152">
        <f>IF(N292="sníž. přenesená",J292,0)</f>
        <v>0</v>
      </c>
      <c r="BI292" s="152">
        <f>IF(N292="nulová",J292,0)</f>
        <v>0</v>
      </c>
      <c r="BJ292" s="17" t="s">
        <v>85</v>
      </c>
      <c r="BK292" s="152">
        <f>ROUND(I292*H292,2)</f>
        <v>0</v>
      </c>
      <c r="BL292" s="17" t="s">
        <v>383</v>
      </c>
      <c r="BM292" s="151" t="s">
        <v>432</v>
      </c>
    </row>
    <row r="293" spans="1:65" s="13" customFormat="1" ht="11.25">
      <c r="B293" s="153"/>
      <c r="D293" s="154" t="s">
        <v>135</v>
      </c>
      <c r="E293" s="155" t="s">
        <v>1</v>
      </c>
      <c r="F293" s="156" t="s">
        <v>433</v>
      </c>
      <c r="H293" s="157">
        <v>1</v>
      </c>
      <c r="I293" s="158"/>
      <c r="L293" s="153"/>
      <c r="M293" s="159"/>
      <c r="N293" s="160"/>
      <c r="O293" s="160"/>
      <c r="P293" s="160"/>
      <c r="Q293" s="160"/>
      <c r="R293" s="160"/>
      <c r="S293" s="160"/>
      <c r="T293" s="161"/>
      <c r="AT293" s="155" t="s">
        <v>135</v>
      </c>
      <c r="AU293" s="155" t="s">
        <v>87</v>
      </c>
      <c r="AV293" s="13" t="s">
        <v>87</v>
      </c>
      <c r="AW293" s="13" t="s">
        <v>32</v>
      </c>
      <c r="AX293" s="13" t="s">
        <v>77</v>
      </c>
      <c r="AY293" s="155" t="s">
        <v>126</v>
      </c>
    </row>
    <row r="294" spans="1:65" s="13" customFormat="1" ht="11.25">
      <c r="B294" s="153"/>
      <c r="D294" s="154" t="s">
        <v>135</v>
      </c>
      <c r="E294" s="155" t="s">
        <v>1</v>
      </c>
      <c r="F294" s="156" t="s">
        <v>434</v>
      </c>
      <c r="H294" s="157">
        <v>1</v>
      </c>
      <c r="I294" s="158"/>
      <c r="L294" s="153"/>
      <c r="M294" s="159"/>
      <c r="N294" s="160"/>
      <c r="O294" s="160"/>
      <c r="P294" s="160"/>
      <c r="Q294" s="160"/>
      <c r="R294" s="160"/>
      <c r="S294" s="160"/>
      <c r="T294" s="161"/>
      <c r="AT294" s="155" t="s">
        <v>135</v>
      </c>
      <c r="AU294" s="155" t="s">
        <v>87</v>
      </c>
      <c r="AV294" s="13" t="s">
        <v>87</v>
      </c>
      <c r="AW294" s="13" t="s">
        <v>32</v>
      </c>
      <c r="AX294" s="13" t="s">
        <v>77</v>
      </c>
      <c r="AY294" s="155" t="s">
        <v>126</v>
      </c>
    </row>
    <row r="295" spans="1:65" s="14" customFormat="1" ht="11.25">
      <c r="B295" s="162"/>
      <c r="D295" s="154" t="s">
        <v>135</v>
      </c>
      <c r="E295" s="163" t="s">
        <v>1</v>
      </c>
      <c r="F295" s="164" t="s">
        <v>139</v>
      </c>
      <c r="H295" s="165">
        <v>2</v>
      </c>
      <c r="I295" s="166"/>
      <c r="L295" s="162"/>
      <c r="M295" s="167"/>
      <c r="N295" s="168"/>
      <c r="O295" s="168"/>
      <c r="P295" s="168"/>
      <c r="Q295" s="168"/>
      <c r="R295" s="168"/>
      <c r="S295" s="168"/>
      <c r="T295" s="169"/>
      <c r="AT295" s="163" t="s">
        <v>135</v>
      </c>
      <c r="AU295" s="163" t="s">
        <v>87</v>
      </c>
      <c r="AV295" s="14" t="s">
        <v>133</v>
      </c>
      <c r="AW295" s="14" t="s">
        <v>32</v>
      </c>
      <c r="AX295" s="14" t="s">
        <v>85</v>
      </c>
      <c r="AY295" s="163" t="s">
        <v>126</v>
      </c>
    </row>
    <row r="296" spans="1:65" s="2" customFormat="1" ht="24.2" customHeight="1">
      <c r="A296" s="32"/>
      <c r="B296" s="139"/>
      <c r="C296" s="140" t="s">
        <v>435</v>
      </c>
      <c r="D296" s="140" t="s">
        <v>128</v>
      </c>
      <c r="E296" s="141" t="s">
        <v>436</v>
      </c>
      <c r="F296" s="142" t="s">
        <v>437</v>
      </c>
      <c r="G296" s="143" t="s">
        <v>162</v>
      </c>
      <c r="H296" s="144">
        <v>65</v>
      </c>
      <c r="I296" s="145"/>
      <c r="J296" s="146">
        <f>ROUND(I296*H296,2)</f>
        <v>0</v>
      </c>
      <c r="K296" s="142" t="s">
        <v>132</v>
      </c>
      <c r="L296" s="33"/>
      <c r="M296" s="147" t="s">
        <v>1</v>
      </c>
      <c r="N296" s="148" t="s">
        <v>42</v>
      </c>
      <c r="O296" s="58"/>
      <c r="P296" s="149">
        <f>O296*H296</f>
        <v>0</v>
      </c>
      <c r="Q296" s="149">
        <v>0</v>
      </c>
      <c r="R296" s="149">
        <f>Q296*H296</f>
        <v>0</v>
      </c>
      <c r="S296" s="149">
        <v>0</v>
      </c>
      <c r="T296" s="150">
        <f>S296*H296</f>
        <v>0</v>
      </c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R296" s="151" t="s">
        <v>383</v>
      </c>
      <c r="AT296" s="151" t="s">
        <v>128</v>
      </c>
      <c r="AU296" s="151" t="s">
        <v>87</v>
      </c>
      <c r="AY296" s="17" t="s">
        <v>126</v>
      </c>
      <c r="BE296" s="152">
        <f>IF(N296="základní",J296,0)</f>
        <v>0</v>
      </c>
      <c r="BF296" s="152">
        <f>IF(N296="snížená",J296,0)</f>
        <v>0</v>
      </c>
      <c r="BG296" s="152">
        <f>IF(N296="zákl. přenesená",J296,0)</f>
        <v>0</v>
      </c>
      <c r="BH296" s="152">
        <f>IF(N296="sníž. přenesená",J296,0)</f>
        <v>0</v>
      </c>
      <c r="BI296" s="152">
        <f>IF(N296="nulová",J296,0)</f>
        <v>0</v>
      </c>
      <c r="BJ296" s="17" t="s">
        <v>85</v>
      </c>
      <c r="BK296" s="152">
        <f>ROUND(I296*H296,2)</f>
        <v>0</v>
      </c>
      <c r="BL296" s="17" t="s">
        <v>383</v>
      </c>
      <c r="BM296" s="151" t="s">
        <v>438</v>
      </c>
    </row>
    <row r="297" spans="1:65" s="13" customFormat="1" ht="11.25">
      <c r="B297" s="153"/>
      <c r="D297" s="154" t="s">
        <v>135</v>
      </c>
      <c r="E297" s="155" t="s">
        <v>1</v>
      </c>
      <c r="F297" s="156" t="s">
        <v>439</v>
      </c>
      <c r="H297" s="157">
        <v>32</v>
      </c>
      <c r="I297" s="158"/>
      <c r="L297" s="153"/>
      <c r="M297" s="159"/>
      <c r="N297" s="160"/>
      <c r="O297" s="160"/>
      <c r="P297" s="160"/>
      <c r="Q297" s="160"/>
      <c r="R297" s="160"/>
      <c r="S297" s="160"/>
      <c r="T297" s="161"/>
      <c r="AT297" s="155" t="s">
        <v>135</v>
      </c>
      <c r="AU297" s="155" t="s">
        <v>87</v>
      </c>
      <c r="AV297" s="13" t="s">
        <v>87</v>
      </c>
      <c r="AW297" s="13" t="s">
        <v>32</v>
      </c>
      <c r="AX297" s="13" t="s">
        <v>77</v>
      </c>
      <c r="AY297" s="155" t="s">
        <v>126</v>
      </c>
    </row>
    <row r="298" spans="1:65" s="13" customFormat="1" ht="11.25">
      <c r="B298" s="153"/>
      <c r="D298" s="154" t="s">
        <v>135</v>
      </c>
      <c r="E298" s="155" t="s">
        <v>1</v>
      </c>
      <c r="F298" s="156" t="s">
        <v>440</v>
      </c>
      <c r="H298" s="157">
        <v>33</v>
      </c>
      <c r="I298" s="158"/>
      <c r="L298" s="153"/>
      <c r="M298" s="159"/>
      <c r="N298" s="160"/>
      <c r="O298" s="160"/>
      <c r="P298" s="160"/>
      <c r="Q298" s="160"/>
      <c r="R298" s="160"/>
      <c r="S298" s="160"/>
      <c r="T298" s="161"/>
      <c r="AT298" s="155" t="s">
        <v>135</v>
      </c>
      <c r="AU298" s="155" t="s">
        <v>87</v>
      </c>
      <c r="AV298" s="13" t="s">
        <v>87</v>
      </c>
      <c r="AW298" s="13" t="s">
        <v>32</v>
      </c>
      <c r="AX298" s="13" t="s">
        <v>77</v>
      </c>
      <c r="AY298" s="155" t="s">
        <v>126</v>
      </c>
    </row>
    <row r="299" spans="1:65" s="14" customFormat="1" ht="11.25">
      <c r="B299" s="162"/>
      <c r="D299" s="154" t="s">
        <v>135</v>
      </c>
      <c r="E299" s="163" t="s">
        <v>1</v>
      </c>
      <c r="F299" s="164" t="s">
        <v>139</v>
      </c>
      <c r="H299" s="165">
        <v>65</v>
      </c>
      <c r="I299" s="166"/>
      <c r="L299" s="162"/>
      <c r="M299" s="167"/>
      <c r="N299" s="168"/>
      <c r="O299" s="168"/>
      <c r="P299" s="168"/>
      <c r="Q299" s="168"/>
      <c r="R299" s="168"/>
      <c r="S299" s="168"/>
      <c r="T299" s="169"/>
      <c r="AT299" s="163" t="s">
        <v>135</v>
      </c>
      <c r="AU299" s="163" t="s">
        <v>87</v>
      </c>
      <c r="AV299" s="14" t="s">
        <v>133</v>
      </c>
      <c r="AW299" s="14" t="s">
        <v>32</v>
      </c>
      <c r="AX299" s="14" t="s">
        <v>85</v>
      </c>
      <c r="AY299" s="163" t="s">
        <v>126</v>
      </c>
    </row>
    <row r="300" spans="1:65" s="2" customFormat="1" ht="33" customHeight="1">
      <c r="A300" s="32"/>
      <c r="B300" s="139"/>
      <c r="C300" s="140" t="s">
        <v>441</v>
      </c>
      <c r="D300" s="140" t="s">
        <v>128</v>
      </c>
      <c r="E300" s="141" t="s">
        <v>442</v>
      </c>
      <c r="F300" s="142" t="s">
        <v>443</v>
      </c>
      <c r="G300" s="143" t="s">
        <v>300</v>
      </c>
      <c r="H300" s="144">
        <v>2</v>
      </c>
      <c r="I300" s="145"/>
      <c r="J300" s="146">
        <f>ROUND(I300*H300,2)</f>
        <v>0</v>
      </c>
      <c r="K300" s="142" t="s">
        <v>132</v>
      </c>
      <c r="L300" s="33"/>
      <c r="M300" s="147" t="s">
        <v>1</v>
      </c>
      <c r="N300" s="148" t="s">
        <v>42</v>
      </c>
      <c r="O300" s="58"/>
      <c r="P300" s="149">
        <f>O300*H300</f>
        <v>0</v>
      </c>
      <c r="Q300" s="149">
        <v>2.3000000000000001E-4</v>
      </c>
      <c r="R300" s="149">
        <f>Q300*H300</f>
        <v>4.6000000000000001E-4</v>
      </c>
      <c r="S300" s="149">
        <v>0</v>
      </c>
      <c r="T300" s="150">
        <f>S300*H300</f>
        <v>0</v>
      </c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R300" s="151" t="s">
        <v>383</v>
      </c>
      <c r="AT300" s="151" t="s">
        <v>128</v>
      </c>
      <c r="AU300" s="151" t="s">
        <v>87</v>
      </c>
      <c r="AY300" s="17" t="s">
        <v>126</v>
      </c>
      <c r="BE300" s="152">
        <f>IF(N300="základní",J300,0)</f>
        <v>0</v>
      </c>
      <c r="BF300" s="152">
        <f>IF(N300="snížená",J300,0)</f>
        <v>0</v>
      </c>
      <c r="BG300" s="152">
        <f>IF(N300="zákl. přenesená",J300,0)</f>
        <v>0</v>
      </c>
      <c r="BH300" s="152">
        <f>IF(N300="sníž. přenesená",J300,0)</f>
        <v>0</v>
      </c>
      <c r="BI300" s="152">
        <f>IF(N300="nulová",J300,0)</f>
        <v>0</v>
      </c>
      <c r="BJ300" s="17" t="s">
        <v>85</v>
      </c>
      <c r="BK300" s="152">
        <f>ROUND(I300*H300,2)</f>
        <v>0</v>
      </c>
      <c r="BL300" s="17" t="s">
        <v>383</v>
      </c>
      <c r="BM300" s="151" t="s">
        <v>444</v>
      </c>
    </row>
    <row r="301" spans="1:65" s="2" customFormat="1" ht="16.5" customHeight="1">
      <c r="A301" s="32"/>
      <c r="B301" s="139"/>
      <c r="C301" s="178" t="s">
        <v>445</v>
      </c>
      <c r="D301" s="178" t="s">
        <v>244</v>
      </c>
      <c r="E301" s="179" t="s">
        <v>446</v>
      </c>
      <c r="F301" s="180" t="s">
        <v>447</v>
      </c>
      <c r="G301" s="181" t="s">
        <v>300</v>
      </c>
      <c r="H301" s="182">
        <v>4</v>
      </c>
      <c r="I301" s="183"/>
      <c r="J301" s="184">
        <f>ROUND(I301*H301,2)</f>
        <v>0</v>
      </c>
      <c r="K301" s="180" t="s">
        <v>1</v>
      </c>
      <c r="L301" s="185"/>
      <c r="M301" s="186" t="s">
        <v>1</v>
      </c>
      <c r="N301" s="187" t="s">
        <v>42</v>
      </c>
      <c r="O301" s="58"/>
      <c r="P301" s="149">
        <f>O301*H301</f>
        <v>0</v>
      </c>
      <c r="Q301" s="149">
        <v>0</v>
      </c>
      <c r="R301" s="149">
        <f>Q301*H301</f>
        <v>0</v>
      </c>
      <c r="S301" s="149">
        <v>0</v>
      </c>
      <c r="T301" s="150">
        <f>S301*H301</f>
        <v>0</v>
      </c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R301" s="151" t="s">
        <v>388</v>
      </c>
      <c r="AT301" s="151" t="s">
        <v>244</v>
      </c>
      <c r="AU301" s="151" t="s">
        <v>87</v>
      </c>
      <c r="AY301" s="17" t="s">
        <v>126</v>
      </c>
      <c r="BE301" s="152">
        <f>IF(N301="základní",J301,0)</f>
        <v>0</v>
      </c>
      <c r="BF301" s="152">
        <f>IF(N301="snížená",J301,0)</f>
        <v>0</v>
      </c>
      <c r="BG301" s="152">
        <f>IF(N301="zákl. přenesená",J301,0)</f>
        <v>0</v>
      </c>
      <c r="BH301" s="152">
        <f>IF(N301="sníž. přenesená",J301,0)</f>
        <v>0</v>
      </c>
      <c r="BI301" s="152">
        <f>IF(N301="nulová",J301,0)</f>
        <v>0</v>
      </c>
      <c r="BJ301" s="17" t="s">
        <v>85</v>
      </c>
      <c r="BK301" s="152">
        <f>ROUND(I301*H301,2)</f>
        <v>0</v>
      </c>
      <c r="BL301" s="17" t="s">
        <v>383</v>
      </c>
      <c r="BM301" s="151" t="s">
        <v>448</v>
      </c>
    </row>
    <row r="302" spans="1:65" s="2" customFormat="1" ht="37.9" customHeight="1">
      <c r="A302" s="32"/>
      <c r="B302" s="139"/>
      <c r="C302" s="140" t="s">
        <v>449</v>
      </c>
      <c r="D302" s="140" t="s">
        <v>128</v>
      </c>
      <c r="E302" s="141" t="s">
        <v>450</v>
      </c>
      <c r="F302" s="142" t="s">
        <v>451</v>
      </c>
      <c r="G302" s="143" t="s">
        <v>300</v>
      </c>
      <c r="H302" s="144">
        <v>2</v>
      </c>
      <c r="I302" s="145"/>
      <c r="J302" s="146">
        <f>ROUND(I302*H302,2)</f>
        <v>0</v>
      </c>
      <c r="K302" s="142" t="s">
        <v>132</v>
      </c>
      <c r="L302" s="33"/>
      <c r="M302" s="147" t="s">
        <v>1</v>
      </c>
      <c r="N302" s="148" t="s">
        <v>42</v>
      </c>
      <c r="O302" s="58"/>
      <c r="P302" s="149">
        <f>O302*H302</f>
        <v>0</v>
      </c>
      <c r="Q302" s="149">
        <v>1E-4</v>
      </c>
      <c r="R302" s="149">
        <f>Q302*H302</f>
        <v>2.0000000000000001E-4</v>
      </c>
      <c r="S302" s="149">
        <v>0</v>
      </c>
      <c r="T302" s="150">
        <f>S302*H302</f>
        <v>0</v>
      </c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R302" s="151" t="s">
        <v>383</v>
      </c>
      <c r="AT302" s="151" t="s">
        <v>128</v>
      </c>
      <c r="AU302" s="151" t="s">
        <v>87</v>
      </c>
      <c r="AY302" s="17" t="s">
        <v>126</v>
      </c>
      <c r="BE302" s="152">
        <f>IF(N302="základní",J302,0)</f>
        <v>0</v>
      </c>
      <c r="BF302" s="152">
        <f>IF(N302="snížená",J302,0)</f>
        <v>0</v>
      </c>
      <c r="BG302" s="152">
        <f>IF(N302="zákl. přenesená",J302,0)</f>
        <v>0</v>
      </c>
      <c r="BH302" s="152">
        <f>IF(N302="sníž. přenesená",J302,0)</f>
        <v>0</v>
      </c>
      <c r="BI302" s="152">
        <f>IF(N302="nulová",J302,0)</f>
        <v>0</v>
      </c>
      <c r="BJ302" s="17" t="s">
        <v>85</v>
      </c>
      <c r="BK302" s="152">
        <f>ROUND(I302*H302,2)</f>
        <v>0</v>
      </c>
      <c r="BL302" s="17" t="s">
        <v>383</v>
      </c>
      <c r="BM302" s="151" t="s">
        <v>452</v>
      </c>
    </row>
    <row r="303" spans="1:65" s="2" customFormat="1" ht="24.2" customHeight="1">
      <c r="A303" s="32"/>
      <c r="B303" s="139"/>
      <c r="C303" s="140" t="s">
        <v>453</v>
      </c>
      <c r="D303" s="140" t="s">
        <v>128</v>
      </c>
      <c r="E303" s="141" t="s">
        <v>454</v>
      </c>
      <c r="F303" s="142" t="s">
        <v>455</v>
      </c>
      <c r="G303" s="143" t="s">
        <v>162</v>
      </c>
      <c r="H303" s="144">
        <v>65</v>
      </c>
      <c r="I303" s="145"/>
      <c r="J303" s="146">
        <f>ROUND(I303*H303,2)</f>
        <v>0</v>
      </c>
      <c r="K303" s="142" t="s">
        <v>132</v>
      </c>
      <c r="L303" s="33"/>
      <c r="M303" s="147" t="s">
        <v>1</v>
      </c>
      <c r="N303" s="148" t="s">
        <v>42</v>
      </c>
      <c r="O303" s="58"/>
      <c r="P303" s="149">
        <f>O303*H303</f>
        <v>0</v>
      </c>
      <c r="Q303" s="149">
        <v>3.5E-4</v>
      </c>
      <c r="R303" s="149">
        <f>Q303*H303</f>
        <v>2.2749999999999999E-2</v>
      </c>
      <c r="S303" s="149">
        <v>0</v>
      </c>
      <c r="T303" s="150">
        <f>S303*H303</f>
        <v>0</v>
      </c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R303" s="151" t="s">
        <v>383</v>
      </c>
      <c r="AT303" s="151" t="s">
        <v>128</v>
      </c>
      <c r="AU303" s="151" t="s">
        <v>87</v>
      </c>
      <c r="AY303" s="17" t="s">
        <v>126</v>
      </c>
      <c r="BE303" s="152">
        <f>IF(N303="základní",J303,0)</f>
        <v>0</v>
      </c>
      <c r="BF303" s="152">
        <f>IF(N303="snížená",J303,0)</f>
        <v>0</v>
      </c>
      <c r="BG303" s="152">
        <f>IF(N303="zákl. přenesená",J303,0)</f>
        <v>0</v>
      </c>
      <c r="BH303" s="152">
        <f>IF(N303="sníž. přenesená",J303,0)</f>
        <v>0</v>
      </c>
      <c r="BI303" s="152">
        <f>IF(N303="nulová",J303,0)</f>
        <v>0</v>
      </c>
      <c r="BJ303" s="17" t="s">
        <v>85</v>
      </c>
      <c r="BK303" s="152">
        <f>ROUND(I303*H303,2)</f>
        <v>0</v>
      </c>
      <c r="BL303" s="17" t="s">
        <v>383</v>
      </c>
      <c r="BM303" s="151" t="s">
        <v>456</v>
      </c>
    </row>
    <row r="304" spans="1:65" s="13" customFormat="1" ht="11.25">
      <c r="B304" s="153"/>
      <c r="D304" s="154" t="s">
        <v>135</v>
      </c>
      <c r="E304" s="155" t="s">
        <v>1</v>
      </c>
      <c r="F304" s="156" t="s">
        <v>439</v>
      </c>
      <c r="H304" s="157">
        <v>32</v>
      </c>
      <c r="I304" s="158"/>
      <c r="L304" s="153"/>
      <c r="M304" s="159"/>
      <c r="N304" s="160"/>
      <c r="O304" s="160"/>
      <c r="P304" s="160"/>
      <c r="Q304" s="160"/>
      <c r="R304" s="160"/>
      <c r="S304" s="160"/>
      <c r="T304" s="161"/>
      <c r="AT304" s="155" t="s">
        <v>135</v>
      </c>
      <c r="AU304" s="155" t="s">
        <v>87</v>
      </c>
      <c r="AV304" s="13" t="s">
        <v>87</v>
      </c>
      <c r="AW304" s="13" t="s">
        <v>32</v>
      </c>
      <c r="AX304" s="13" t="s">
        <v>77</v>
      </c>
      <c r="AY304" s="155" t="s">
        <v>126</v>
      </c>
    </row>
    <row r="305" spans="1:65" s="13" customFormat="1" ht="11.25">
      <c r="B305" s="153"/>
      <c r="D305" s="154" t="s">
        <v>135</v>
      </c>
      <c r="E305" s="155" t="s">
        <v>1</v>
      </c>
      <c r="F305" s="156" t="s">
        <v>440</v>
      </c>
      <c r="H305" s="157">
        <v>33</v>
      </c>
      <c r="I305" s="158"/>
      <c r="L305" s="153"/>
      <c r="M305" s="159"/>
      <c r="N305" s="160"/>
      <c r="O305" s="160"/>
      <c r="P305" s="160"/>
      <c r="Q305" s="160"/>
      <c r="R305" s="160"/>
      <c r="S305" s="160"/>
      <c r="T305" s="161"/>
      <c r="AT305" s="155" t="s">
        <v>135</v>
      </c>
      <c r="AU305" s="155" t="s">
        <v>87</v>
      </c>
      <c r="AV305" s="13" t="s">
        <v>87</v>
      </c>
      <c r="AW305" s="13" t="s">
        <v>32</v>
      </c>
      <c r="AX305" s="13" t="s">
        <v>77</v>
      </c>
      <c r="AY305" s="155" t="s">
        <v>126</v>
      </c>
    </row>
    <row r="306" spans="1:65" s="14" customFormat="1" ht="11.25">
      <c r="B306" s="162"/>
      <c r="D306" s="154" t="s">
        <v>135</v>
      </c>
      <c r="E306" s="163" t="s">
        <v>1</v>
      </c>
      <c r="F306" s="164" t="s">
        <v>139</v>
      </c>
      <c r="H306" s="165">
        <v>65</v>
      </c>
      <c r="I306" s="166"/>
      <c r="L306" s="162"/>
      <c r="M306" s="167"/>
      <c r="N306" s="168"/>
      <c r="O306" s="168"/>
      <c r="P306" s="168"/>
      <c r="Q306" s="168"/>
      <c r="R306" s="168"/>
      <c r="S306" s="168"/>
      <c r="T306" s="169"/>
      <c r="AT306" s="163" t="s">
        <v>135</v>
      </c>
      <c r="AU306" s="163" t="s">
        <v>87</v>
      </c>
      <c r="AV306" s="14" t="s">
        <v>133</v>
      </c>
      <c r="AW306" s="14" t="s">
        <v>32</v>
      </c>
      <c r="AX306" s="14" t="s">
        <v>85</v>
      </c>
      <c r="AY306" s="163" t="s">
        <v>126</v>
      </c>
    </row>
    <row r="307" spans="1:65" s="2" customFormat="1" ht="24.2" customHeight="1">
      <c r="A307" s="32"/>
      <c r="B307" s="139"/>
      <c r="C307" s="178" t="s">
        <v>457</v>
      </c>
      <c r="D307" s="178" t="s">
        <v>244</v>
      </c>
      <c r="E307" s="179" t="s">
        <v>458</v>
      </c>
      <c r="F307" s="180" t="s">
        <v>459</v>
      </c>
      <c r="G307" s="181" t="s">
        <v>162</v>
      </c>
      <c r="H307" s="182">
        <v>43</v>
      </c>
      <c r="I307" s="183"/>
      <c r="J307" s="184">
        <f>ROUND(I307*H307,2)</f>
        <v>0</v>
      </c>
      <c r="K307" s="180" t="s">
        <v>132</v>
      </c>
      <c r="L307" s="185"/>
      <c r="M307" s="186" t="s">
        <v>1</v>
      </c>
      <c r="N307" s="187" t="s">
        <v>42</v>
      </c>
      <c r="O307" s="58"/>
      <c r="P307" s="149">
        <f>O307*H307</f>
        <v>0</v>
      </c>
      <c r="Q307" s="149">
        <v>1.822E-2</v>
      </c>
      <c r="R307" s="149">
        <f>Q307*H307</f>
        <v>0.78346000000000005</v>
      </c>
      <c r="S307" s="149">
        <v>0</v>
      </c>
      <c r="T307" s="150">
        <f>S307*H307</f>
        <v>0</v>
      </c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R307" s="151" t="s">
        <v>397</v>
      </c>
      <c r="AT307" s="151" t="s">
        <v>244</v>
      </c>
      <c r="AU307" s="151" t="s">
        <v>87</v>
      </c>
      <c r="AY307" s="17" t="s">
        <v>126</v>
      </c>
      <c r="BE307" s="152">
        <f>IF(N307="základní",J307,0)</f>
        <v>0</v>
      </c>
      <c r="BF307" s="152">
        <f>IF(N307="snížená",J307,0)</f>
        <v>0</v>
      </c>
      <c r="BG307" s="152">
        <f>IF(N307="zákl. přenesená",J307,0)</f>
        <v>0</v>
      </c>
      <c r="BH307" s="152">
        <f>IF(N307="sníž. přenesená",J307,0)</f>
        <v>0</v>
      </c>
      <c r="BI307" s="152">
        <f>IF(N307="nulová",J307,0)</f>
        <v>0</v>
      </c>
      <c r="BJ307" s="17" t="s">
        <v>85</v>
      </c>
      <c r="BK307" s="152">
        <f>ROUND(I307*H307,2)</f>
        <v>0</v>
      </c>
      <c r="BL307" s="17" t="s">
        <v>397</v>
      </c>
      <c r="BM307" s="151" t="s">
        <v>460</v>
      </c>
    </row>
    <row r="308" spans="1:65" s="13" customFormat="1" ht="11.25">
      <c r="B308" s="153"/>
      <c r="D308" s="154" t="s">
        <v>135</v>
      </c>
      <c r="E308" s="155" t="s">
        <v>1</v>
      </c>
      <c r="F308" s="156" t="s">
        <v>461</v>
      </c>
      <c r="H308" s="157">
        <v>25</v>
      </c>
      <c r="I308" s="158"/>
      <c r="L308" s="153"/>
      <c r="M308" s="159"/>
      <c r="N308" s="160"/>
      <c r="O308" s="160"/>
      <c r="P308" s="160"/>
      <c r="Q308" s="160"/>
      <c r="R308" s="160"/>
      <c r="S308" s="160"/>
      <c r="T308" s="161"/>
      <c r="AT308" s="155" t="s">
        <v>135</v>
      </c>
      <c r="AU308" s="155" t="s">
        <v>87</v>
      </c>
      <c r="AV308" s="13" t="s">
        <v>87</v>
      </c>
      <c r="AW308" s="13" t="s">
        <v>32</v>
      </c>
      <c r="AX308" s="13" t="s">
        <v>77</v>
      </c>
      <c r="AY308" s="155" t="s">
        <v>126</v>
      </c>
    </row>
    <row r="309" spans="1:65" s="13" customFormat="1" ht="11.25">
      <c r="B309" s="153"/>
      <c r="D309" s="154" t="s">
        <v>135</v>
      </c>
      <c r="E309" s="155" t="s">
        <v>1</v>
      </c>
      <c r="F309" s="156" t="s">
        <v>462</v>
      </c>
      <c r="H309" s="157">
        <v>18</v>
      </c>
      <c r="I309" s="158"/>
      <c r="L309" s="153"/>
      <c r="M309" s="159"/>
      <c r="N309" s="160"/>
      <c r="O309" s="160"/>
      <c r="P309" s="160"/>
      <c r="Q309" s="160"/>
      <c r="R309" s="160"/>
      <c r="S309" s="160"/>
      <c r="T309" s="161"/>
      <c r="AT309" s="155" t="s">
        <v>135</v>
      </c>
      <c r="AU309" s="155" t="s">
        <v>87</v>
      </c>
      <c r="AV309" s="13" t="s">
        <v>87</v>
      </c>
      <c r="AW309" s="13" t="s">
        <v>32</v>
      </c>
      <c r="AX309" s="13" t="s">
        <v>77</v>
      </c>
      <c r="AY309" s="155" t="s">
        <v>126</v>
      </c>
    </row>
    <row r="310" spans="1:65" s="14" customFormat="1" ht="11.25">
      <c r="B310" s="162"/>
      <c r="D310" s="154" t="s">
        <v>135</v>
      </c>
      <c r="E310" s="163" t="s">
        <v>1</v>
      </c>
      <c r="F310" s="164" t="s">
        <v>139</v>
      </c>
      <c r="H310" s="165">
        <v>43</v>
      </c>
      <c r="I310" s="166"/>
      <c r="L310" s="162"/>
      <c r="M310" s="167"/>
      <c r="N310" s="168"/>
      <c r="O310" s="168"/>
      <c r="P310" s="168"/>
      <c r="Q310" s="168"/>
      <c r="R310" s="168"/>
      <c r="S310" s="168"/>
      <c r="T310" s="169"/>
      <c r="AT310" s="163" t="s">
        <v>135</v>
      </c>
      <c r="AU310" s="163" t="s">
        <v>87</v>
      </c>
      <c r="AV310" s="14" t="s">
        <v>133</v>
      </c>
      <c r="AW310" s="14" t="s">
        <v>32</v>
      </c>
      <c r="AX310" s="14" t="s">
        <v>85</v>
      </c>
      <c r="AY310" s="163" t="s">
        <v>126</v>
      </c>
    </row>
    <row r="311" spans="1:65" s="2" customFormat="1" ht="24.2" customHeight="1">
      <c r="A311" s="32"/>
      <c r="B311" s="139"/>
      <c r="C311" s="178" t="s">
        <v>383</v>
      </c>
      <c r="D311" s="178" t="s">
        <v>244</v>
      </c>
      <c r="E311" s="179" t="s">
        <v>463</v>
      </c>
      <c r="F311" s="180" t="s">
        <v>464</v>
      </c>
      <c r="G311" s="181" t="s">
        <v>162</v>
      </c>
      <c r="H311" s="182">
        <v>22</v>
      </c>
      <c r="I311" s="183"/>
      <c r="J311" s="184">
        <f>ROUND(I311*H311,2)</f>
        <v>0</v>
      </c>
      <c r="K311" s="180" t="s">
        <v>1</v>
      </c>
      <c r="L311" s="185"/>
      <c r="M311" s="186" t="s">
        <v>1</v>
      </c>
      <c r="N311" s="187" t="s">
        <v>42</v>
      </c>
      <c r="O311" s="58"/>
      <c r="P311" s="149">
        <f>O311*H311</f>
        <v>0</v>
      </c>
      <c r="Q311" s="149">
        <v>1.822E-2</v>
      </c>
      <c r="R311" s="149">
        <f>Q311*H311</f>
        <v>0.40083999999999997</v>
      </c>
      <c r="S311" s="149">
        <v>0</v>
      </c>
      <c r="T311" s="150">
        <f>S311*H311</f>
        <v>0</v>
      </c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R311" s="151" t="s">
        <v>397</v>
      </c>
      <c r="AT311" s="151" t="s">
        <v>244</v>
      </c>
      <c r="AU311" s="151" t="s">
        <v>87</v>
      </c>
      <c r="AY311" s="17" t="s">
        <v>126</v>
      </c>
      <c r="BE311" s="152">
        <f>IF(N311="základní",J311,0)</f>
        <v>0</v>
      </c>
      <c r="BF311" s="152">
        <f>IF(N311="snížená",J311,0)</f>
        <v>0</v>
      </c>
      <c r="BG311" s="152">
        <f>IF(N311="zákl. přenesená",J311,0)</f>
        <v>0</v>
      </c>
      <c r="BH311" s="152">
        <f>IF(N311="sníž. přenesená",J311,0)</f>
        <v>0</v>
      </c>
      <c r="BI311" s="152">
        <f>IF(N311="nulová",J311,0)</f>
        <v>0</v>
      </c>
      <c r="BJ311" s="17" t="s">
        <v>85</v>
      </c>
      <c r="BK311" s="152">
        <f>ROUND(I311*H311,2)</f>
        <v>0</v>
      </c>
      <c r="BL311" s="17" t="s">
        <v>397</v>
      </c>
      <c r="BM311" s="151" t="s">
        <v>465</v>
      </c>
    </row>
    <row r="312" spans="1:65" s="13" customFormat="1" ht="11.25">
      <c r="B312" s="153"/>
      <c r="D312" s="154" t="s">
        <v>135</v>
      </c>
      <c r="E312" s="155" t="s">
        <v>1</v>
      </c>
      <c r="F312" s="156" t="s">
        <v>302</v>
      </c>
      <c r="H312" s="157">
        <v>7</v>
      </c>
      <c r="I312" s="158"/>
      <c r="L312" s="153"/>
      <c r="M312" s="159"/>
      <c r="N312" s="160"/>
      <c r="O312" s="160"/>
      <c r="P312" s="160"/>
      <c r="Q312" s="160"/>
      <c r="R312" s="160"/>
      <c r="S312" s="160"/>
      <c r="T312" s="161"/>
      <c r="AT312" s="155" t="s">
        <v>135</v>
      </c>
      <c r="AU312" s="155" t="s">
        <v>87</v>
      </c>
      <c r="AV312" s="13" t="s">
        <v>87</v>
      </c>
      <c r="AW312" s="13" t="s">
        <v>32</v>
      </c>
      <c r="AX312" s="13" t="s">
        <v>77</v>
      </c>
      <c r="AY312" s="155" t="s">
        <v>126</v>
      </c>
    </row>
    <row r="313" spans="1:65" s="13" customFormat="1" ht="11.25">
      <c r="B313" s="153"/>
      <c r="D313" s="154" t="s">
        <v>135</v>
      </c>
      <c r="E313" s="155" t="s">
        <v>1</v>
      </c>
      <c r="F313" s="156" t="s">
        <v>466</v>
      </c>
      <c r="H313" s="157">
        <v>15</v>
      </c>
      <c r="I313" s="158"/>
      <c r="L313" s="153"/>
      <c r="M313" s="159"/>
      <c r="N313" s="160"/>
      <c r="O313" s="160"/>
      <c r="P313" s="160"/>
      <c r="Q313" s="160"/>
      <c r="R313" s="160"/>
      <c r="S313" s="160"/>
      <c r="T313" s="161"/>
      <c r="AT313" s="155" t="s">
        <v>135</v>
      </c>
      <c r="AU313" s="155" t="s">
        <v>87</v>
      </c>
      <c r="AV313" s="13" t="s">
        <v>87</v>
      </c>
      <c r="AW313" s="13" t="s">
        <v>32</v>
      </c>
      <c r="AX313" s="13" t="s">
        <v>77</v>
      </c>
      <c r="AY313" s="155" t="s">
        <v>126</v>
      </c>
    </row>
    <row r="314" spans="1:65" s="14" customFormat="1" ht="11.25">
      <c r="B314" s="162"/>
      <c r="D314" s="154" t="s">
        <v>135</v>
      </c>
      <c r="E314" s="163" t="s">
        <v>1</v>
      </c>
      <c r="F314" s="164" t="s">
        <v>139</v>
      </c>
      <c r="H314" s="165">
        <v>22</v>
      </c>
      <c r="I314" s="166"/>
      <c r="L314" s="162"/>
      <c r="M314" s="167"/>
      <c r="N314" s="168"/>
      <c r="O314" s="168"/>
      <c r="P314" s="168"/>
      <c r="Q314" s="168"/>
      <c r="R314" s="168"/>
      <c r="S314" s="168"/>
      <c r="T314" s="169"/>
      <c r="AT314" s="163" t="s">
        <v>135</v>
      </c>
      <c r="AU314" s="163" t="s">
        <v>87</v>
      </c>
      <c r="AV314" s="14" t="s">
        <v>133</v>
      </c>
      <c r="AW314" s="14" t="s">
        <v>32</v>
      </c>
      <c r="AX314" s="14" t="s">
        <v>85</v>
      </c>
      <c r="AY314" s="163" t="s">
        <v>126</v>
      </c>
    </row>
    <row r="315" spans="1:65" s="2" customFormat="1" ht="24.2" customHeight="1">
      <c r="A315" s="32"/>
      <c r="B315" s="139"/>
      <c r="C315" s="140" t="s">
        <v>467</v>
      </c>
      <c r="D315" s="140" t="s">
        <v>128</v>
      </c>
      <c r="E315" s="141" t="s">
        <v>468</v>
      </c>
      <c r="F315" s="142" t="s">
        <v>469</v>
      </c>
      <c r="G315" s="143" t="s">
        <v>300</v>
      </c>
      <c r="H315" s="144">
        <v>10</v>
      </c>
      <c r="I315" s="145"/>
      <c r="J315" s="146">
        <f>ROUND(I315*H315,2)</f>
        <v>0</v>
      </c>
      <c r="K315" s="142" t="s">
        <v>132</v>
      </c>
      <c r="L315" s="33"/>
      <c r="M315" s="147" t="s">
        <v>1</v>
      </c>
      <c r="N315" s="148" t="s">
        <v>42</v>
      </c>
      <c r="O315" s="58"/>
      <c r="P315" s="149">
        <f>O315*H315</f>
        <v>0</v>
      </c>
      <c r="Q315" s="149">
        <v>3.1E-4</v>
      </c>
      <c r="R315" s="149">
        <f>Q315*H315</f>
        <v>3.0999999999999999E-3</v>
      </c>
      <c r="S315" s="149">
        <v>0</v>
      </c>
      <c r="T315" s="150">
        <f>S315*H315</f>
        <v>0</v>
      </c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R315" s="151" t="s">
        <v>383</v>
      </c>
      <c r="AT315" s="151" t="s">
        <v>128</v>
      </c>
      <c r="AU315" s="151" t="s">
        <v>87</v>
      </c>
      <c r="AY315" s="17" t="s">
        <v>126</v>
      </c>
      <c r="BE315" s="152">
        <f>IF(N315="základní",J315,0)</f>
        <v>0</v>
      </c>
      <c r="BF315" s="152">
        <f>IF(N315="snížená",J315,0)</f>
        <v>0</v>
      </c>
      <c r="BG315" s="152">
        <f>IF(N315="zákl. přenesená",J315,0)</f>
        <v>0</v>
      </c>
      <c r="BH315" s="152">
        <f>IF(N315="sníž. přenesená",J315,0)</f>
        <v>0</v>
      </c>
      <c r="BI315" s="152">
        <f>IF(N315="nulová",J315,0)</f>
        <v>0</v>
      </c>
      <c r="BJ315" s="17" t="s">
        <v>85</v>
      </c>
      <c r="BK315" s="152">
        <f>ROUND(I315*H315,2)</f>
        <v>0</v>
      </c>
      <c r="BL315" s="17" t="s">
        <v>383</v>
      </c>
      <c r="BM315" s="151" t="s">
        <v>470</v>
      </c>
    </row>
    <row r="316" spans="1:65" s="13" customFormat="1" ht="11.25">
      <c r="B316" s="153"/>
      <c r="D316" s="154" t="s">
        <v>135</v>
      </c>
      <c r="E316" s="155" t="s">
        <v>1</v>
      </c>
      <c r="F316" s="156" t="s">
        <v>471</v>
      </c>
      <c r="H316" s="157">
        <v>6</v>
      </c>
      <c r="I316" s="158"/>
      <c r="L316" s="153"/>
      <c r="M316" s="159"/>
      <c r="N316" s="160"/>
      <c r="O316" s="160"/>
      <c r="P316" s="160"/>
      <c r="Q316" s="160"/>
      <c r="R316" s="160"/>
      <c r="S316" s="160"/>
      <c r="T316" s="161"/>
      <c r="AT316" s="155" t="s">
        <v>135</v>
      </c>
      <c r="AU316" s="155" t="s">
        <v>87</v>
      </c>
      <c r="AV316" s="13" t="s">
        <v>87</v>
      </c>
      <c r="AW316" s="13" t="s">
        <v>32</v>
      </c>
      <c r="AX316" s="13" t="s">
        <v>77</v>
      </c>
      <c r="AY316" s="155" t="s">
        <v>126</v>
      </c>
    </row>
    <row r="317" spans="1:65" s="13" customFormat="1" ht="11.25">
      <c r="B317" s="153"/>
      <c r="D317" s="154" t="s">
        <v>135</v>
      </c>
      <c r="E317" s="155" t="s">
        <v>1</v>
      </c>
      <c r="F317" s="156" t="s">
        <v>472</v>
      </c>
      <c r="H317" s="157">
        <v>4</v>
      </c>
      <c r="I317" s="158"/>
      <c r="L317" s="153"/>
      <c r="M317" s="159"/>
      <c r="N317" s="160"/>
      <c r="O317" s="160"/>
      <c r="P317" s="160"/>
      <c r="Q317" s="160"/>
      <c r="R317" s="160"/>
      <c r="S317" s="160"/>
      <c r="T317" s="161"/>
      <c r="AT317" s="155" t="s">
        <v>135</v>
      </c>
      <c r="AU317" s="155" t="s">
        <v>87</v>
      </c>
      <c r="AV317" s="13" t="s">
        <v>87</v>
      </c>
      <c r="AW317" s="13" t="s">
        <v>32</v>
      </c>
      <c r="AX317" s="13" t="s">
        <v>77</v>
      </c>
      <c r="AY317" s="155" t="s">
        <v>126</v>
      </c>
    </row>
    <row r="318" spans="1:65" s="14" customFormat="1" ht="11.25">
      <c r="B318" s="162"/>
      <c r="D318" s="154" t="s">
        <v>135</v>
      </c>
      <c r="E318" s="163" t="s">
        <v>1</v>
      </c>
      <c r="F318" s="164" t="s">
        <v>139</v>
      </c>
      <c r="H318" s="165">
        <v>10</v>
      </c>
      <c r="I318" s="166"/>
      <c r="L318" s="162"/>
      <c r="M318" s="167"/>
      <c r="N318" s="168"/>
      <c r="O318" s="168"/>
      <c r="P318" s="168"/>
      <c r="Q318" s="168"/>
      <c r="R318" s="168"/>
      <c r="S318" s="168"/>
      <c r="T318" s="169"/>
      <c r="AT318" s="163" t="s">
        <v>135</v>
      </c>
      <c r="AU318" s="163" t="s">
        <v>87</v>
      </c>
      <c r="AV318" s="14" t="s">
        <v>133</v>
      </c>
      <c r="AW318" s="14" t="s">
        <v>32</v>
      </c>
      <c r="AX318" s="14" t="s">
        <v>85</v>
      </c>
      <c r="AY318" s="163" t="s">
        <v>126</v>
      </c>
    </row>
    <row r="319" spans="1:65" s="2" customFormat="1" ht="21.75" customHeight="1">
      <c r="A319" s="32"/>
      <c r="B319" s="139"/>
      <c r="C319" s="178" t="s">
        <v>473</v>
      </c>
      <c r="D319" s="178" t="s">
        <v>244</v>
      </c>
      <c r="E319" s="179" t="s">
        <v>474</v>
      </c>
      <c r="F319" s="180" t="s">
        <v>475</v>
      </c>
      <c r="G319" s="181" t="s">
        <v>300</v>
      </c>
      <c r="H319" s="182">
        <v>2</v>
      </c>
      <c r="I319" s="183"/>
      <c r="J319" s="184">
        <f>ROUND(I319*H319,2)</f>
        <v>0</v>
      </c>
      <c r="K319" s="180" t="s">
        <v>132</v>
      </c>
      <c r="L319" s="185"/>
      <c r="M319" s="186" t="s">
        <v>1</v>
      </c>
      <c r="N319" s="187" t="s">
        <v>42</v>
      </c>
      <c r="O319" s="58"/>
      <c r="P319" s="149">
        <f>O319*H319</f>
        <v>0</v>
      </c>
      <c r="Q319" s="149">
        <v>7.7499999999999999E-3</v>
      </c>
      <c r="R319" s="149">
        <f>Q319*H319</f>
        <v>1.55E-2</v>
      </c>
      <c r="S319" s="149">
        <v>0</v>
      </c>
      <c r="T319" s="150">
        <f>S319*H319</f>
        <v>0</v>
      </c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R319" s="151" t="s">
        <v>397</v>
      </c>
      <c r="AT319" s="151" t="s">
        <v>244</v>
      </c>
      <c r="AU319" s="151" t="s">
        <v>87</v>
      </c>
      <c r="AY319" s="17" t="s">
        <v>126</v>
      </c>
      <c r="BE319" s="152">
        <f>IF(N319="základní",J319,0)</f>
        <v>0</v>
      </c>
      <c r="BF319" s="152">
        <f>IF(N319="snížená",J319,0)</f>
        <v>0</v>
      </c>
      <c r="BG319" s="152">
        <f>IF(N319="zákl. přenesená",J319,0)</f>
        <v>0</v>
      </c>
      <c r="BH319" s="152">
        <f>IF(N319="sníž. přenesená",J319,0)</f>
        <v>0</v>
      </c>
      <c r="BI319" s="152">
        <f>IF(N319="nulová",J319,0)</f>
        <v>0</v>
      </c>
      <c r="BJ319" s="17" t="s">
        <v>85</v>
      </c>
      <c r="BK319" s="152">
        <f>ROUND(I319*H319,2)</f>
        <v>0</v>
      </c>
      <c r="BL319" s="17" t="s">
        <v>397</v>
      </c>
      <c r="BM319" s="151" t="s">
        <v>476</v>
      </c>
    </row>
    <row r="320" spans="1:65" s="2" customFormat="1" ht="24.2" customHeight="1">
      <c r="A320" s="32"/>
      <c r="B320" s="139"/>
      <c r="C320" s="178" t="s">
        <v>477</v>
      </c>
      <c r="D320" s="178" t="s">
        <v>244</v>
      </c>
      <c r="E320" s="179" t="s">
        <v>478</v>
      </c>
      <c r="F320" s="180" t="s">
        <v>479</v>
      </c>
      <c r="G320" s="181" t="s">
        <v>300</v>
      </c>
      <c r="H320" s="182">
        <v>4</v>
      </c>
      <c r="I320" s="183"/>
      <c r="J320" s="184">
        <f>ROUND(I320*H320,2)</f>
        <v>0</v>
      </c>
      <c r="K320" s="180" t="s">
        <v>132</v>
      </c>
      <c r="L320" s="185"/>
      <c r="M320" s="186" t="s">
        <v>1</v>
      </c>
      <c r="N320" s="187" t="s">
        <v>42</v>
      </c>
      <c r="O320" s="58"/>
      <c r="P320" s="149">
        <f>O320*H320</f>
        <v>0</v>
      </c>
      <c r="Q320" s="149">
        <v>5.8199999999999997E-3</v>
      </c>
      <c r="R320" s="149">
        <f>Q320*H320</f>
        <v>2.3279999999999999E-2</v>
      </c>
      <c r="S320" s="149">
        <v>0</v>
      </c>
      <c r="T320" s="150">
        <f>S320*H320</f>
        <v>0</v>
      </c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R320" s="151" t="s">
        <v>397</v>
      </c>
      <c r="AT320" s="151" t="s">
        <v>244</v>
      </c>
      <c r="AU320" s="151" t="s">
        <v>87</v>
      </c>
      <c r="AY320" s="17" t="s">
        <v>126</v>
      </c>
      <c r="BE320" s="152">
        <f>IF(N320="základní",J320,0)</f>
        <v>0</v>
      </c>
      <c r="BF320" s="152">
        <f>IF(N320="snížená",J320,0)</f>
        <v>0</v>
      </c>
      <c r="BG320" s="152">
        <f>IF(N320="zákl. přenesená",J320,0)</f>
        <v>0</v>
      </c>
      <c r="BH320" s="152">
        <f>IF(N320="sníž. přenesená",J320,0)</f>
        <v>0</v>
      </c>
      <c r="BI320" s="152">
        <f>IF(N320="nulová",J320,0)</f>
        <v>0</v>
      </c>
      <c r="BJ320" s="17" t="s">
        <v>85</v>
      </c>
      <c r="BK320" s="152">
        <f>ROUND(I320*H320,2)</f>
        <v>0</v>
      </c>
      <c r="BL320" s="17" t="s">
        <v>397</v>
      </c>
      <c r="BM320" s="151" t="s">
        <v>480</v>
      </c>
    </row>
    <row r="321" spans="1:65" s="13" customFormat="1" ht="11.25">
      <c r="B321" s="153"/>
      <c r="D321" s="154" t="s">
        <v>135</v>
      </c>
      <c r="E321" s="155" t="s">
        <v>1</v>
      </c>
      <c r="F321" s="156" t="s">
        <v>481</v>
      </c>
      <c r="H321" s="157">
        <v>2</v>
      </c>
      <c r="I321" s="158"/>
      <c r="L321" s="153"/>
      <c r="M321" s="159"/>
      <c r="N321" s="160"/>
      <c r="O321" s="160"/>
      <c r="P321" s="160"/>
      <c r="Q321" s="160"/>
      <c r="R321" s="160"/>
      <c r="S321" s="160"/>
      <c r="T321" s="161"/>
      <c r="AT321" s="155" t="s">
        <v>135</v>
      </c>
      <c r="AU321" s="155" t="s">
        <v>87</v>
      </c>
      <c r="AV321" s="13" t="s">
        <v>87</v>
      </c>
      <c r="AW321" s="13" t="s">
        <v>32</v>
      </c>
      <c r="AX321" s="13" t="s">
        <v>77</v>
      </c>
      <c r="AY321" s="155" t="s">
        <v>126</v>
      </c>
    </row>
    <row r="322" spans="1:65" s="13" customFormat="1" ht="11.25">
      <c r="B322" s="153"/>
      <c r="D322" s="154" t="s">
        <v>135</v>
      </c>
      <c r="E322" s="155" t="s">
        <v>1</v>
      </c>
      <c r="F322" s="156" t="s">
        <v>371</v>
      </c>
      <c r="H322" s="157">
        <v>2</v>
      </c>
      <c r="I322" s="158"/>
      <c r="L322" s="153"/>
      <c r="M322" s="159"/>
      <c r="N322" s="160"/>
      <c r="O322" s="160"/>
      <c r="P322" s="160"/>
      <c r="Q322" s="160"/>
      <c r="R322" s="160"/>
      <c r="S322" s="160"/>
      <c r="T322" s="161"/>
      <c r="AT322" s="155" t="s">
        <v>135</v>
      </c>
      <c r="AU322" s="155" t="s">
        <v>87</v>
      </c>
      <c r="AV322" s="13" t="s">
        <v>87</v>
      </c>
      <c r="AW322" s="13" t="s">
        <v>32</v>
      </c>
      <c r="AX322" s="13" t="s">
        <v>77</v>
      </c>
      <c r="AY322" s="155" t="s">
        <v>126</v>
      </c>
    </row>
    <row r="323" spans="1:65" s="14" customFormat="1" ht="11.25">
      <c r="B323" s="162"/>
      <c r="D323" s="154" t="s">
        <v>135</v>
      </c>
      <c r="E323" s="163" t="s">
        <v>1</v>
      </c>
      <c r="F323" s="164" t="s">
        <v>139</v>
      </c>
      <c r="H323" s="165">
        <v>4</v>
      </c>
      <c r="I323" s="166"/>
      <c r="L323" s="162"/>
      <c r="M323" s="167"/>
      <c r="N323" s="168"/>
      <c r="O323" s="168"/>
      <c r="P323" s="168"/>
      <c r="Q323" s="168"/>
      <c r="R323" s="168"/>
      <c r="S323" s="168"/>
      <c r="T323" s="169"/>
      <c r="AT323" s="163" t="s">
        <v>135</v>
      </c>
      <c r="AU323" s="163" t="s">
        <v>87</v>
      </c>
      <c r="AV323" s="14" t="s">
        <v>133</v>
      </c>
      <c r="AW323" s="14" t="s">
        <v>32</v>
      </c>
      <c r="AX323" s="14" t="s">
        <v>85</v>
      </c>
      <c r="AY323" s="163" t="s">
        <v>126</v>
      </c>
    </row>
    <row r="324" spans="1:65" s="2" customFormat="1" ht="16.5" customHeight="1">
      <c r="A324" s="32"/>
      <c r="B324" s="139"/>
      <c r="C324" s="178" t="s">
        <v>482</v>
      </c>
      <c r="D324" s="178" t="s">
        <v>244</v>
      </c>
      <c r="E324" s="179" t="s">
        <v>483</v>
      </c>
      <c r="F324" s="180" t="s">
        <v>484</v>
      </c>
      <c r="G324" s="181" t="s">
        <v>300</v>
      </c>
      <c r="H324" s="182">
        <v>4</v>
      </c>
      <c r="I324" s="183"/>
      <c r="J324" s="184">
        <f>ROUND(I324*H324,2)</f>
        <v>0</v>
      </c>
      <c r="K324" s="180" t="s">
        <v>1</v>
      </c>
      <c r="L324" s="185"/>
      <c r="M324" s="186" t="s">
        <v>1</v>
      </c>
      <c r="N324" s="187" t="s">
        <v>42</v>
      </c>
      <c r="O324" s="58"/>
      <c r="P324" s="149">
        <f>O324*H324</f>
        <v>0</v>
      </c>
      <c r="Q324" s="149">
        <v>5.8199999999999997E-3</v>
      </c>
      <c r="R324" s="149">
        <f>Q324*H324</f>
        <v>2.3279999999999999E-2</v>
      </c>
      <c r="S324" s="149">
        <v>0</v>
      </c>
      <c r="T324" s="150">
        <f>S324*H324</f>
        <v>0</v>
      </c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R324" s="151" t="s">
        <v>397</v>
      </c>
      <c r="AT324" s="151" t="s">
        <v>244</v>
      </c>
      <c r="AU324" s="151" t="s">
        <v>87</v>
      </c>
      <c r="AY324" s="17" t="s">
        <v>126</v>
      </c>
      <c r="BE324" s="152">
        <f>IF(N324="základní",J324,0)</f>
        <v>0</v>
      </c>
      <c r="BF324" s="152">
        <f>IF(N324="snížená",J324,0)</f>
        <v>0</v>
      </c>
      <c r="BG324" s="152">
        <f>IF(N324="zákl. přenesená",J324,0)</f>
        <v>0</v>
      </c>
      <c r="BH324" s="152">
        <f>IF(N324="sníž. přenesená",J324,0)</f>
        <v>0</v>
      </c>
      <c r="BI324" s="152">
        <f>IF(N324="nulová",J324,0)</f>
        <v>0</v>
      </c>
      <c r="BJ324" s="17" t="s">
        <v>85</v>
      </c>
      <c r="BK324" s="152">
        <f>ROUND(I324*H324,2)</f>
        <v>0</v>
      </c>
      <c r="BL324" s="17" t="s">
        <v>397</v>
      </c>
      <c r="BM324" s="151" t="s">
        <v>485</v>
      </c>
    </row>
    <row r="325" spans="1:65" s="13" customFormat="1" ht="11.25">
      <c r="B325" s="153"/>
      <c r="D325" s="154" t="s">
        <v>135</v>
      </c>
      <c r="E325" s="155" t="s">
        <v>1</v>
      </c>
      <c r="F325" s="156" t="s">
        <v>481</v>
      </c>
      <c r="H325" s="157">
        <v>2</v>
      </c>
      <c r="I325" s="158"/>
      <c r="L325" s="153"/>
      <c r="M325" s="159"/>
      <c r="N325" s="160"/>
      <c r="O325" s="160"/>
      <c r="P325" s="160"/>
      <c r="Q325" s="160"/>
      <c r="R325" s="160"/>
      <c r="S325" s="160"/>
      <c r="T325" s="161"/>
      <c r="AT325" s="155" t="s">
        <v>135</v>
      </c>
      <c r="AU325" s="155" t="s">
        <v>87</v>
      </c>
      <c r="AV325" s="13" t="s">
        <v>87</v>
      </c>
      <c r="AW325" s="13" t="s">
        <v>32</v>
      </c>
      <c r="AX325" s="13" t="s">
        <v>77</v>
      </c>
      <c r="AY325" s="155" t="s">
        <v>126</v>
      </c>
    </row>
    <row r="326" spans="1:65" s="13" customFormat="1" ht="11.25">
      <c r="B326" s="153"/>
      <c r="D326" s="154" t="s">
        <v>135</v>
      </c>
      <c r="E326" s="155" t="s">
        <v>1</v>
      </c>
      <c r="F326" s="156" t="s">
        <v>371</v>
      </c>
      <c r="H326" s="157">
        <v>2</v>
      </c>
      <c r="I326" s="158"/>
      <c r="L326" s="153"/>
      <c r="M326" s="159"/>
      <c r="N326" s="160"/>
      <c r="O326" s="160"/>
      <c r="P326" s="160"/>
      <c r="Q326" s="160"/>
      <c r="R326" s="160"/>
      <c r="S326" s="160"/>
      <c r="T326" s="161"/>
      <c r="AT326" s="155" t="s">
        <v>135</v>
      </c>
      <c r="AU326" s="155" t="s">
        <v>87</v>
      </c>
      <c r="AV326" s="13" t="s">
        <v>87</v>
      </c>
      <c r="AW326" s="13" t="s">
        <v>32</v>
      </c>
      <c r="AX326" s="13" t="s">
        <v>77</v>
      </c>
      <c r="AY326" s="155" t="s">
        <v>126</v>
      </c>
    </row>
    <row r="327" spans="1:65" s="14" customFormat="1" ht="11.25">
      <c r="B327" s="162"/>
      <c r="D327" s="154" t="s">
        <v>135</v>
      </c>
      <c r="E327" s="163" t="s">
        <v>1</v>
      </c>
      <c r="F327" s="164" t="s">
        <v>139</v>
      </c>
      <c r="H327" s="165">
        <v>4</v>
      </c>
      <c r="I327" s="166"/>
      <c r="L327" s="162"/>
      <c r="M327" s="167"/>
      <c r="N327" s="168"/>
      <c r="O327" s="168"/>
      <c r="P327" s="168"/>
      <c r="Q327" s="168"/>
      <c r="R327" s="168"/>
      <c r="S327" s="168"/>
      <c r="T327" s="169"/>
      <c r="AT327" s="163" t="s">
        <v>135</v>
      </c>
      <c r="AU327" s="163" t="s">
        <v>87</v>
      </c>
      <c r="AV327" s="14" t="s">
        <v>133</v>
      </c>
      <c r="AW327" s="14" t="s">
        <v>32</v>
      </c>
      <c r="AX327" s="14" t="s">
        <v>85</v>
      </c>
      <c r="AY327" s="163" t="s">
        <v>126</v>
      </c>
    </row>
    <row r="328" spans="1:65" s="2" customFormat="1" ht="24.2" customHeight="1">
      <c r="A328" s="32"/>
      <c r="B328" s="139"/>
      <c r="C328" s="140" t="s">
        <v>486</v>
      </c>
      <c r="D328" s="140" t="s">
        <v>128</v>
      </c>
      <c r="E328" s="141" t="s">
        <v>487</v>
      </c>
      <c r="F328" s="142" t="s">
        <v>488</v>
      </c>
      <c r="G328" s="143" t="s">
        <v>300</v>
      </c>
      <c r="H328" s="144">
        <v>12</v>
      </c>
      <c r="I328" s="145"/>
      <c r="J328" s="146">
        <f>ROUND(I328*H328,2)</f>
        <v>0</v>
      </c>
      <c r="K328" s="142" t="s">
        <v>132</v>
      </c>
      <c r="L328" s="33"/>
      <c r="M328" s="147" t="s">
        <v>1</v>
      </c>
      <c r="N328" s="148" t="s">
        <v>42</v>
      </c>
      <c r="O328" s="58"/>
      <c r="P328" s="149">
        <f>O328*H328</f>
        <v>0</v>
      </c>
      <c r="Q328" s="149">
        <v>0</v>
      </c>
      <c r="R328" s="149">
        <f>Q328*H328</f>
        <v>0</v>
      </c>
      <c r="S328" s="149">
        <v>0</v>
      </c>
      <c r="T328" s="150">
        <f>S328*H328</f>
        <v>0</v>
      </c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R328" s="151" t="s">
        <v>383</v>
      </c>
      <c r="AT328" s="151" t="s">
        <v>128</v>
      </c>
      <c r="AU328" s="151" t="s">
        <v>87</v>
      </c>
      <c r="AY328" s="17" t="s">
        <v>126</v>
      </c>
      <c r="BE328" s="152">
        <f>IF(N328="základní",J328,0)</f>
        <v>0</v>
      </c>
      <c r="BF328" s="152">
        <f>IF(N328="snížená",J328,0)</f>
        <v>0</v>
      </c>
      <c r="BG328" s="152">
        <f>IF(N328="zákl. přenesená",J328,0)</f>
        <v>0</v>
      </c>
      <c r="BH328" s="152">
        <f>IF(N328="sníž. přenesená",J328,0)</f>
        <v>0</v>
      </c>
      <c r="BI328" s="152">
        <f>IF(N328="nulová",J328,0)</f>
        <v>0</v>
      </c>
      <c r="BJ328" s="17" t="s">
        <v>85</v>
      </c>
      <c r="BK328" s="152">
        <f>ROUND(I328*H328,2)</f>
        <v>0</v>
      </c>
      <c r="BL328" s="17" t="s">
        <v>383</v>
      </c>
      <c r="BM328" s="151" t="s">
        <v>489</v>
      </c>
    </row>
    <row r="329" spans="1:65" s="13" customFormat="1" ht="11.25">
      <c r="B329" s="153"/>
      <c r="D329" s="154" t="s">
        <v>135</v>
      </c>
      <c r="E329" s="155" t="s">
        <v>1</v>
      </c>
      <c r="F329" s="156" t="s">
        <v>490</v>
      </c>
      <c r="H329" s="157">
        <v>6</v>
      </c>
      <c r="I329" s="158"/>
      <c r="L329" s="153"/>
      <c r="M329" s="159"/>
      <c r="N329" s="160"/>
      <c r="O329" s="160"/>
      <c r="P329" s="160"/>
      <c r="Q329" s="160"/>
      <c r="R329" s="160"/>
      <c r="S329" s="160"/>
      <c r="T329" s="161"/>
      <c r="AT329" s="155" t="s">
        <v>135</v>
      </c>
      <c r="AU329" s="155" t="s">
        <v>87</v>
      </c>
      <c r="AV329" s="13" t="s">
        <v>87</v>
      </c>
      <c r="AW329" s="13" t="s">
        <v>32</v>
      </c>
      <c r="AX329" s="13" t="s">
        <v>77</v>
      </c>
      <c r="AY329" s="155" t="s">
        <v>126</v>
      </c>
    </row>
    <row r="330" spans="1:65" s="13" customFormat="1" ht="11.25">
      <c r="B330" s="153"/>
      <c r="D330" s="154" t="s">
        <v>135</v>
      </c>
      <c r="E330" s="155" t="s">
        <v>1</v>
      </c>
      <c r="F330" s="156" t="s">
        <v>491</v>
      </c>
      <c r="H330" s="157">
        <v>6</v>
      </c>
      <c r="I330" s="158"/>
      <c r="L330" s="153"/>
      <c r="M330" s="159"/>
      <c r="N330" s="160"/>
      <c r="O330" s="160"/>
      <c r="P330" s="160"/>
      <c r="Q330" s="160"/>
      <c r="R330" s="160"/>
      <c r="S330" s="160"/>
      <c r="T330" s="161"/>
      <c r="AT330" s="155" t="s">
        <v>135</v>
      </c>
      <c r="AU330" s="155" t="s">
        <v>87</v>
      </c>
      <c r="AV330" s="13" t="s">
        <v>87</v>
      </c>
      <c r="AW330" s="13" t="s">
        <v>32</v>
      </c>
      <c r="AX330" s="13" t="s">
        <v>77</v>
      </c>
      <c r="AY330" s="155" t="s">
        <v>126</v>
      </c>
    </row>
    <row r="331" spans="1:65" s="14" customFormat="1" ht="11.25">
      <c r="B331" s="162"/>
      <c r="D331" s="154" t="s">
        <v>135</v>
      </c>
      <c r="E331" s="163" t="s">
        <v>1</v>
      </c>
      <c r="F331" s="164" t="s">
        <v>139</v>
      </c>
      <c r="H331" s="165">
        <v>12</v>
      </c>
      <c r="I331" s="166"/>
      <c r="L331" s="162"/>
      <c r="M331" s="167"/>
      <c r="N331" s="168"/>
      <c r="O331" s="168"/>
      <c r="P331" s="168"/>
      <c r="Q331" s="168"/>
      <c r="R331" s="168"/>
      <c r="S331" s="168"/>
      <c r="T331" s="169"/>
      <c r="AT331" s="163" t="s">
        <v>135</v>
      </c>
      <c r="AU331" s="163" t="s">
        <v>87</v>
      </c>
      <c r="AV331" s="14" t="s">
        <v>133</v>
      </c>
      <c r="AW331" s="14" t="s">
        <v>32</v>
      </c>
      <c r="AX331" s="14" t="s">
        <v>85</v>
      </c>
      <c r="AY331" s="163" t="s">
        <v>126</v>
      </c>
    </row>
    <row r="332" spans="1:65" s="2" customFormat="1" ht="16.5" customHeight="1">
      <c r="A332" s="32"/>
      <c r="B332" s="139"/>
      <c r="C332" s="178" t="s">
        <v>492</v>
      </c>
      <c r="D332" s="178" t="s">
        <v>244</v>
      </c>
      <c r="E332" s="179" t="s">
        <v>493</v>
      </c>
      <c r="F332" s="180" t="s">
        <v>494</v>
      </c>
      <c r="G332" s="181" t="s">
        <v>300</v>
      </c>
      <c r="H332" s="182">
        <v>3</v>
      </c>
      <c r="I332" s="183"/>
      <c r="J332" s="184">
        <f>ROUND(I332*H332,2)</f>
        <v>0</v>
      </c>
      <c r="K332" s="180" t="s">
        <v>132</v>
      </c>
      <c r="L332" s="185"/>
      <c r="M332" s="186" t="s">
        <v>1</v>
      </c>
      <c r="N332" s="187" t="s">
        <v>42</v>
      </c>
      <c r="O332" s="58"/>
      <c r="P332" s="149">
        <f>O332*H332</f>
        <v>0</v>
      </c>
      <c r="Q332" s="149">
        <v>1.1220000000000001E-2</v>
      </c>
      <c r="R332" s="149">
        <f>Q332*H332</f>
        <v>3.3660000000000002E-2</v>
      </c>
      <c r="S332" s="149">
        <v>0</v>
      </c>
      <c r="T332" s="150">
        <f>S332*H332</f>
        <v>0</v>
      </c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R332" s="151" t="s">
        <v>397</v>
      </c>
      <c r="AT332" s="151" t="s">
        <v>244</v>
      </c>
      <c r="AU332" s="151" t="s">
        <v>87</v>
      </c>
      <c r="AY332" s="17" t="s">
        <v>126</v>
      </c>
      <c r="BE332" s="152">
        <f>IF(N332="základní",J332,0)</f>
        <v>0</v>
      </c>
      <c r="BF332" s="152">
        <f>IF(N332="snížená",J332,0)</f>
        <v>0</v>
      </c>
      <c r="BG332" s="152">
        <f>IF(N332="zákl. přenesená",J332,0)</f>
        <v>0</v>
      </c>
      <c r="BH332" s="152">
        <f>IF(N332="sníž. přenesená",J332,0)</f>
        <v>0</v>
      </c>
      <c r="BI332" s="152">
        <f>IF(N332="nulová",J332,0)</f>
        <v>0</v>
      </c>
      <c r="BJ332" s="17" t="s">
        <v>85</v>
      </c>
      <c r="BK332" s="152">
        <f>ROUND(I332*H332,2)</f>
        <v>0</v>
      </c>
      <c r="BL332" s="17" t="s">
        <v>397</v>
      </c>
      <c r="BM332" s="151" t="s">
        <v>495</v>
      </c>
    </row>
    <row r="333" spans="1:65" s="13" customFormat="1" ht="11.25">
      <c r="B333" s="153"/>
      <c r="D333" s="154" t="s">
        <v>135</v>
      </c>
      <c r="E333" s="155" t="s">
        <v>1</v>
      </c>
      <c r="F333" s="156" t="s">
        <v>433</v>
      </c>
      <c r="H333" s="157">
        <v>1</v>
      </c>
      <c r="I333" s="158"/>
      <c r="L333" s="153"/>
      <c r="M333" s="159"/>
      <c r="N333" s="160"/>
      <c r="O333" s="160"/>
      <c r="P333" s="160"/>
      <c r="Q333" s="160"/>
      <c r="R333" s="160"/>
      <c r="S333" s="160"/>
      <c r="T333" s="161"/>
      <c r="AT333" s="155" t="s">
        <v>135</v>
      </c>
      <c r="AU333" s="155" t="s">
        <v>87</v>
      </c>
      <c r="AV333" s="13" t="s">
        <v>87</v>
      </c>
      <c r="AW333" s="13" t="s">
        <v>32</v>
      </c>
      <c r="AX333" s="13" t="s">
        <v>77</v>
      </c>
      <c r="AY333" s="155" t="s">
        <v>126</v>
      </c>
    </row>
    <row r="334" spans="1:65" s="13" customFormat="1" ht="11.25">
      <c r="B334" s="153"/>
      <c r="D334" s="154" t="s">
        <v>135</v>
      </c>
      <c r="E334" s="155" t="s">
        <v>1</v>
      </c>
      <c r="F334" s="156" t="s">
        <v>371</v>
      </c>
      <c r="H334" s="157">
        <v>2</v>
      </c>
      <c r="I334" s="158"/>
      <c r="L334" s="153"/>
      <c r="M334" s="159"/>
      <c r="N334" s="160"/>
      <c r="O334" s="160"/>
      <c r="P334" s="160"/>
      <c r="Q334" s="160"/>
      <c r="R334" s="160"/>
      <c r="S334" s="160"/>
      <c r="T334" s="161"/>
      <c r="AT334" s="155" t="s">
        <v>135</v>
      </c>
      <c r="AU334" s="155" t="s">
        <v>87</v>
      </c>
      <c r="AV334" s="13" t="s">
        <v>87</v>
      </c>
      <c r="AW334" s="13" t="s">
        <v>32</v>
      </c>
      <c r="AX334" s="13" t="s">
        <v>77</v>
      </c>
      <c r="AY334" s="155" t="s">
        <v>126</v>
      </c>
    </row>
    <row r="335" spans="1:65" s="14" customFormat="1" ht="11.25">
      <c r="B335" s="162"/>
      <c r="D335" s="154" t="s">
        <v>135</v>
      </c>
      <c r="E335" s="163" t="s">
        <v>1</v>
      </c>
      <c r="F335" s="164" t="s">
        <v>139</v>
      </c>
      <c r="H335" s="165">
        <v>3</v>
      </c>
      <c r="I335" s="166"/>
      <c r="L335" s="162"/>
      <c r="M335" s="167"/>
      <c r="N335" s="168"/>
      <c r="O335" s="168"/>
      <c r="P335" s="168"/>
      <c r="Q335" s="168"/>
      <c r="R335" s="168"/>
      <c r="S335" s="168"/>
      <c r="T335" s="169"/>
      <c r="AT335" s="163" t="s">
        <v>135</v>
      </c>
      <c r="AU335" s="163" t="s">
        <v>87</v>
      </c>
      <c r="AV335" s="14" t="s">
        <v>133</v>
      </c>
      <c r="AW335" s="14" t="s">
        <v>32</v>
      </c>
      <c r="AX335" s="14" t="s">
        <v>85</v>
      </c>
      <c r="AY335" s="163" t="s">
        <v>126</v>
      </c>
    </row>
    <row r="336" spans="1:65" s="2" customFormat="1" ht="16.5" customHeight="1">
      <c r="A336" s="32"/>
      <c r="B336" s="139"/>
      <c r="C336" s="178" t="s">
        <v>496</v>
      </c>
      <c r="D336" s="178" t="s">
        <v>244</v>
      </c>
      <c r="E336" s="179" t="s">
        <v>497</v>
      </c>
      <c r="F336" s="180" t="s">
        <v>498</v>
      </c>
      <c r="G336" s="181" t="s">
        <v>300</v>
      </c>
      <c r="H336" s="182">
        <v>1</v>
      </c>
      <c r="I336" s="183"/>
      <c r="J336" s="184">
        <f>ROUND(I336*H336,2)</f>
        <v>0</v>
      </c>
      <c r="K336" s="180" t="s">
        <v>132</v>
      </c>
      <c r="L336" s="185"/>
      <c r="M336" s="186" t="s">
        <v>1</v>
      </c>
      <c r="N336" s="187" t="s">
        <v>42</v>
      </c>
      <c r="O336" s="58"/>
      <c r="P336" s="149">
        <f>O336*H336</f>
        <v>0</v>
      </c>
      <c r="Q336" s="149">
        <v>9.5399999999999999E-3</v>
      </c>
      <c r="R336" s="149">
        <f>Q336*H336</f>
        <v>9.5399999999999999E-3</v>
      </c>
      <c r="S336" s="149">
        <v>0</v>
      </c>
      <c r="T336" s="150">
        <f>S336*H336</f>
        <v>0</v>
      </c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R336" s="151" t="s">
        <v>397</v>
      </c>
      <c r="AT336" s="151" t="s">
        <v>244</v>
      </c>
      <c r="AU336" s="151" t="s">
        <v>87</v>
      </c>
      <c r="AY336" s="17" t="s">
        <v>126</v>
      </c>
      <c r="BE336" s="152">
        <f>IF(N336="základní",J336,0)</f>
        <v>0</v>
      </c>
      <c r="BF336" s="152">
        <f>IF(N336="snížená",J336,0)</f>
        <v>0</v>
      </c>
      <c r="BG336" s="152">
        <f>IF(N336="zákl. přenesená",J336,0)</f>
        <v>0</v>
      </c>
      <c r="BH336" s="152">
        <f>IF(N336="sníž. přenesená",J336,0)</f>
        <v>0</v>
      </c>
      <c r="BI336" s="152">
        <f>IF(N336="nulová",J336,0)</f>
        <v>0</v>
      </c>
      <c r="BJ336" s="17" t="s">
        <v>85</v>
      </c>
      <c r="BK336" s="152">
        <f>ROUND(I336*H336,2)</f>
        <v>0</v>
      </c>
      <c r="BL336" s="17" t="s">
        <v>397</v>
      </c>
      <c r="BM336" s="151" t="s">
        <v>499</v>
      </c>
    </row>
    <row r="337" spans="1:65" s="13" customFormat="1" ht="11.25">
      <c r="B337" s="153"/>
      <c r="D337" s="154" t="s">
        <v>135</v>
      </c>
      <c r="E337" s="155" t="s">
        <v>1</v>
      </c>
      <c r="F337" s="156" t="s">
        <v>433</v>
      </c>
      <c r="H337" s="157">
        <v>1</v>
      </c>
      <c r="I337" s="158"/>
      <c r="L337" s="153"/>
      <c r="M337" s="159"/>
      <c r="N337" s="160"/>
      <c r="O337" s="160"/>
      <c r="P337" s="160"/>
      <c r="Q337" s="160"/>
      <c r="R337" s="160"/>
      <c r="S337" s="160"/>
      <c r="T337" s="161"/>
      <c r="AT337" s="155" t="s">
        <v>135</v>
      </c>
      <c r="AU337" s="155" t="s">
        <v>87</v>
      </c>
      <c r="AV337" s="13" t="s">
        <v>87</v>
      </c>
      <c r="AW337" s="13" t="s">
        <v>32</v>
      </c>
      <c r="AX337" s="13" t="s">
        <v>85</v>
      </c>
      <c r="AY337" s="155" t="s">
        <v>126</v>
      </c>
    </row>
    <row r="338" spans="1:65" s="2" customFormat="1" ht="16.5" customHeight="1">
      <c r="A338" s="32"/>
      <c r="B338" s="139"/>
      <c r="C338" s="178" t="s">
        <v>500</v>
      </c>
      <c r="D338" s="178" t="s">
        <v>244</v>
      </c>
      <c r="E338" s="179" t="s">
        <v>501</v>
      </c>
      <c r="F338" s="180" t="s">
        <v>502</v>
      </c>
      <c r="G338" s="181" t="s">
        <v>300</v>
      </c>
      <c r="H338" s="182">
        <v>4</v>
      </c>
      <c r="I338" s="183"/>
      <c r="J338" s="184">
        <f>ROUND(I338*H338,2)</f>
        <v>0</v>
      </c>
      <c r="K338" s="180" t="s">
        <v>132</v>
      </c>
      <c r="L338" s="185"/>
      <c r="M338" s="186" t="s">
        <v>1</v>
      </c>
      <c r="N338" s="187" t="s">
        <v>42</v>
      </c>
      <c r="O338" s="58"/>
      <c r="P338" s="149">
        <f>O338*H338</f>
        <v>0</v>
      </c>
      <c r="Q338" s="149">
        <v>5.7000000000000002E-3</v>
      </c>
      <c r="R338" s="149">
        <f>Q338*H338</f>
        <v>2.2800000000000001E-2</v>
      </c>
      <c r="S338" s="149">
        <v>0</v>
      </c>
      <c r="T338" s="150">
        <f>S338*H338</f>
        <v>0</v>
      </c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R338" s="151" t="s">
        <v>397</v>
      </c>
      <c r="AT338" s="151" t="s">
        <v>244</v>
      </c>
      <c r="AU338" s="151" t="s">
        <v>87</v>
      </c>
      <c r="AY338" s="17" t="s">
        <v>126</v>
      </c>
      <c r="BE338" s="152">
        <f>IF(N338="základní",J338,0)</f>
        <v>0</v>
      </c>
      <c r="BF338" s="152">
        <f>IF(N338="snížená",J338,0)</f>
        <v>0</v>
      </c>
      <c r="BG338" s="152">
        <f>IF(N338="zákl. přenesená",J338,0)</f>
        <v>0</v>
      </c>
      <c r="BH338" s="152">
        <f>IF(N338="sníž. přenesená",J338,0)</f>
        <v>0</v>
      </c>
      <c r="BI338" s="152">
        <f>IF(N338="nulová",J338,0)</f>
        <v>0</v>
      </c>
      <c r="BJ338" s="17" t="s">
        <v>85</v>
      </c>
      <c r="BK338" s="152">
        <f>ROUND(I338*H338,2)</f>
        <v>0</v>
      </c>
      <c r="BL338" s="17" t="s">
        <v>397</v>
      </c>
      <c r="BM338" s="151" t="s">
        <v>503</v>
      </c>
    </row>
    <row r="339" spans="1:65" s="13" customFormat="1" ht="11.25">
      <c r="B339" s="153"/>
      <c r="D339" s="154" t="s">
        <v>135</v>
      </c>
      <c r="E339" s="155" t="s">
        <v>1</v>
      </c>
      <c r="F339" s="156" t="s">
        <v>481</v>
      </c>
      <c r="H339" s="157">
        <v>2</v>
      </c>
      <c r="I339" s="158"/>
      <c r="L339" s="153"/>
      <c r="M339" s="159"/>
      <c r="N339" s="160"/>
      <c r="O339" s="160"/>
      <c r="P339" s="160"/>
      <c r="Q339" s="160"/>
      <c r="R339" s="160"/>
      <c r="S339" s="160"/>
      <c r="T339" s="161"/>
      <c r="AT339" s="155" t="s">
        <v>135</v>
      </c>
      <c r="AU339" s="155" t="s">
        <v>87</v>
      </c>
      <c r="AV339" s="13" t="s">
        <v>87</v>
      </c>
      <c r="AW339" s="13" t="s">
        <v>32</v>
      </c>
      <c r="AX339" s="13" t="s">
        <v>77</v>
      </c>
      <c r="AY339" s="155" t="s">
        <v>126</v>
      </c>
    </row>
    <row r="340" spans="1:65" s="13" customFormat="1" ht="11.25">
      <c r="B340" s="153"/>
      <c r="D340" s="154" t="s">
        <v>135</v>
      </c>
      <c r="E340" s="155" t="s">
        <v>1</v>
      </c>
      <c r="F340" s="156" t="s">
        <v>371</v>
      </c>
      <c r="H340" s="157">
        <v>2</v>
      </c>
      <c r="I340" s="158"/>
      <c r="L340" s="153"/>
      <c r="M340" s="159"/>
      <c r="N340" s="160"/>
      <c r="O340" s="160"/>
      <c r="P340" s="160"/>
      <c r="Q340" s="160"/>
      <c r="R340" s="160"/>
      <c r="S340" s="160"/>
      <c r="T340" s="161"/>
      <c r="AT340" s="155" t="s">
        <v>135</v>
      </c>
      <c r="AU340" s="155" t="s">
        <v>87</v>
      </c>
      <c r="AV340" s="13" t="s">
        <v>87</v>
      </c>
      <c r="AW340" s="13" t="s">
        <v>32</v>
      </c>
      <c r="AX340" s="13" t="s">
        <v>77</v>
      </c>
      <c r="AY340" s="155" t="s">
        <v>126</v>
      </c>
    </row>
    <row r="341" spans="1:65" s="14" customFormat="1" ht="11.25">
      <c r="B341" s="162"/>
      <c r="D341" s="154" t="s">
        <v>135</v>
      </c>
      <c r="E341" s="163" t="s">
        <v>1</v>
      </c>
      <c r="F341" s="164" t="s">
        <v>139</v>
      </c>
      <c r="H341" s="165">
        <v>4</v>
      </c>
      <c r="I341" s="166"/>
      <c r="L341" s="162"/>
      <c r="M341" s="167"/>
      <c r="N341" s="168"/>
      <c r="O341" s="168"/>
      <c r="P341" s="168"/>
      <c r="Q341" s="168"/>
      <c r="R341" s="168"/>
      <c r="S341" s="168"/>
      <c r="T341" s="169"/>
      <c r="AT341" s="163" t="s">
        <v>135</v>
      </c>
      <c r="AU341" s="163" t="s">
        <v>87</v>
      </c>
      <c r="AV341" s="14" t="s">
        <v>133</v>
      </c>
      <c r="AW341" s="14" t="s">
        <v>32</v>
      </c>
      <c r="AX341" s="14" t="s">
        <v>85</v>
      </c>
      <c r="AY341" s="163" t="s">
        <v>126</v>
      </c>
    </row>
    <row r="342" spans="1:65" s="2" customFormat="1" ht="16.5" customHeight="1">
      <c r="A342" s="32"/>
      <c r="B342" s="139"/>
      <c r="C342" s="178" t="s">
        <v>504</v>
      </c>
      <c r="D342" s="178" t="s">
        <v>244</v>
      </c>
      <c r="E342" s="179" t="s">
        <v>505</v>
      </c>
      <c r="F342" s="180" t="s">
        <v>506</v>
      </c>
      <c r="G342" s="181" t="s">
        <v>300</v>
      </c>
      <c r="H342" s="182">
        <v>4</v>
      </c>
      <c r="I342" s="183"/>
      <c r="J342" s="184">
        <f>ROUND(I342*H342,2)</f>
        <v>0</v>
      </c>
      <c r="K342" s="180" t="s">
        <v>132</v>
      </c>
      <c r="L342" s="185"/>
      <c r="M342" s="186" t="s">
        <v>1</v>
      </c>
      <c r="N342" s="187" t="s">
        <v>42</v>
      </c>
      <c r="O342" s="58"/>
      <c r="P342" s="149">
        <f>O342*H342</f>
        <v>0</v>
      </c>
      <c r="Q342" s="149">
        <v>3.5899999999999999E-3</v>
      </c>
      <c r="R342" s="149">
        <f>Q342*H342</f>
        <v>1.436E-2</v>
      </c>
      <c r="S342" s="149">
        <v>0</v>
      </c>
      <c r="T342" s="150">
        <f>S342*H342</f>
        <v>0</v>
      </c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R342" s="151" t="s">
        <v>397</v>
      </c>
      <c r="AT342" s="151" t="s">
        <v>244</v>
      </c>
      <c r="AU342" s="151" t="s">
        <v>87</v>
      </c>
      <c r="AY342" s="17" t="s">
        <v>126</v>
      </c>
      <c r="BE342" s="152">
        <f>IF(N342="základní",J342,0)</f>
        <v>0</v>
      </c>
      <c r="BF342" s="152">
        <f>IF(N342="snížená",J342,0)</f>
        <v>0</v>
      </c>
      <c r="BG342" s="152">
        <f>IF(N342="zákl. přenesená",J342,0)</f>
        <v>0</v>
      </c>
      <c r="BH342" s="152">
        <f>IF(N342="sníž. přenesená",J342,0)</f>
        <v>0</v>
      </c>
      <c r="BI342" s="152">
        <f>IF(N342="nulová",J342,0)</f>
        <v>0</v>
      </c>
      <c r="BJ342" s="17" t="s">
        <v>85</v>
      </c>
      <c r="BK342" s="152">
        <f>ROUND(I342*H342,2)</f>
        <v>0</v>
      </c>
      <c r="BL342" s="17" t="s">
        <v>397</v>
      </c>
      <c r="BM342" s="151" t="s">
        <v>507</v>
      </c>
    </row>
    <row r="343" spans="1:65" s="13" customFormat="1" ht="11.25">
      <c r="B343" s="153"/>
      <c r="D343" s="154" t="s">
        <v>135</v>
      </c>
      <c r="E343" s="155" t="s">
        <v>1</v>
      </c>
      <c r="F343" s="156" t="s">
        <v>481</v>
      </c>
      <c r="H343" s="157">
        <v>2</v>
      </c>
      <c r="I343" s="158"/>
      <c r="L343" s="153"/>
      <c r="M343" s="159"/>
      <c r="N343" s="160"/>
      <c r="O343" s="160"/>
      <c r="P343" s="160"/>
      <c r="Q343" s="160"/>
      <c r="R343" s="160"/>
      <c r="S343" s="160"/>
      <c r="T343" s="161"/>
      <c r="AT343" s="155" t="s">
        <v>135</v>
      </c>
      <c r="AU343" s="155" t="s">
        <v>87</v>
      </c>
      <c r="AV343" s="13" t="s">
        <v>87</v>
      </c>
      <c r="AW343" s="13" t="s">
        <v>32</v>
      </c>
      <c r="AX343" s="13" t="s">
        <v>77</v>
      </c>
      <c r="AY343" s="155" t="s">
        <v>126</v>
      </c>
    </row>
    <row r="344" spans="1:65" s="13" customFormat="1" ht="11.25">
      <c r="B344" s="153"/>
      <c r="D344" s="154" t="s">
        <v>135</v>
      </c>
      <c r="E344" s="155" t="s">
        <v>1</v>
      </c>
      <c r="F344" s="156" t="s">
        <v>371</v>
      </c>
      <c r="H344" s="157">
        <v>2</v>
      </c>
      <c r="I344" s="158"/>
      <c r="L344" s="153"/>
      <c r="M344" s="159"/>
      <c r="N344" s="160"/>
      <c r="O344" s="160"/>
      <c r="P344" s="160"/>
      <c r="Q344" s="160"/>
      <c r="R344" s="160"/>
      <c r="S344" s="160"/>
      <c r="T344" s="161"/>
      <c r="AT344" s="155" t="s">
        <v>135</v>
      </c>
      <c r="AU344" s="155" t="s">
        <v>87</v>
      </c>
      <c r="AV344" s="13" t="s">
        <v>87</v>
      </c>
      <c r="AW344" s="13" t="s">
        <v>32</v>
      </c>
      <c r="AX344" s="13" t="s">
        <v>77</v>
      </c>
      <c r="AY344" s="155" t="s">
        <v>126</v>
      </c>
    </row>
    <row r="345" spans="1:65" s="14" customFormat="1" ht="11.25">
      <c r="B345" s="162"/>
      <c r="D345" s="154" t="s">
        <v>135</v>
      </c>
      <c r="E345" s="163" t="s">
        <v>1</v>
      </c>
      <c r="F345" s="164" t="s">
        <v>139</v>
      </c>
      <c r="H345" s="165">
        <v>4</v>
      </c>
      <c r="I345" s="166"/>
      <c r="L345" s="162"/>
      <c r="M345" s="167"/>
      <c r="N345" s="168"/>
      <c r="O345" s="168"/>
      <c r="P345" s="168"/>
      <c r="Q345" s="168"/>
      <c r="R345" s="168"/>
      <c r="S345" s="168"/>
      <c r="T345" s="169"/>
      <c r="AT345" s="163" t="s">
        <v>135</v>
      </c>
      <c r="AU345" s="163" t="s">
        <v>87</v>
      </c>
      <c r="AV345" s="14" t="s">
        <v>133</v>
      </c>
      <c r="AW345" s="14" t="s">
        <v>32</v>
      </c>
      <c r="AX345" s="14" t="s">
        <v>85</v>
      </c>
      <c r="AY345" s="163" t="s">
        <v>126</v>
      </c>
    </row>
    <row r="346" spans="1:65" s="2" customFormat="1" ht="24.2" customHeight="1">
      <c r="A346" s="32"/>
      <c r="B346" s="139"/>
      <c r="C346" s="140" t="s">
        <v>508</v>
      </c>
      <c r="D346" s="140" t="s">
        <v>128</v>
      </c>
      <c r="E346" s="141" t="s">
        <v>509</v>
      </c>
      <c r="F346" s="142" t="s">
        <v>510</v>
      </c>
      <c r="G346" s="143" t="s">
        <v>162</v>
      </c>
      <c r="H346" s="144">
        <v>33</v>
      </c>
      <c r="I346" s="145"/>
      <c r="J346" s="146">
        <f>ROUND(I346*H346,2)</f>
        <v>0</v>
      </c>
      <c r="K346" s="142" t="s">
        <v>132</v>
      </c>
      <c r="L346" s="33"/>
      <c r="M346" s="147" t="s">
        <v>1</v>
      </c>
      <c r="N346" s="148" t="s">
        <v>42</v>
      </c>
      <c r="O346" s="58"/>
      <c r="P346" s="149">
        <f>O346*H346</f>
        <v>0</v>
      </c>
      <c r="Q346" s="149">
        <v>1.0000000000000001E-5</v>
      </c>
      <c r="R346" s="149">
        <f>Q346*H346</f>
        <v>3.3000000000000005E-4</v>
      </c>
      <c r="S346" s="149">
        <v>0</v>
      </c>
      <c r="T346" s="150">
        <f>S346*H346</f>
        <v>0</v>
      </c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R346" s="151" t="s">
        <v>383</v>
      </c>
      <c r="AT346" s="151" t="s">
        <v>128</v>
      </c>
      <c r="AU346" s="151" t="s">
        <v>87</v>
      </c>
      <c r="AY346" s="17" t="s">
        <v>126</v>
      </c>
      <c r="BE346" s="152">
        <f>IF(N346="základní",J346,0)</f>
        <v>0</v>
      </c>
      <c r="BF346" s="152">
        <f>IF(N346="snížená",J346,0)</f>
        <v>0</v>
      </c>
      <c r="BG346" s="152">
        <f>IF(N346="zákl. přenesená",J346,0)</f>
        <v>0</v>
      </c>
      <c r="BH346" s="152">
        <f>IF(N346="sníž. přenesená",J346,0)</f>
        <v>0</v>
      </c>
      <c r="BI346" s="152">
        <f>IF(N346="nulová",J346,0)</f>
        <v>0</v>
      </c>
      <c r="BJ346" s="17" t="s">
        <v>85</v>
      </c>
      <c r="BK346" s="152">
        <f>ROUND(I346*H346,2)</f>
        <v>0</v>
      </c>
      <c r="BL346" s="17" t="s">
        <v>383</v>
      </c>
      <c r="BM346" s="151" t="s">
        <v>511</v>
      </c>
    </row>
    <row r="347" spans="1:65" s="13" customFormat="1" ht="11.25">
      <c r="B347" s="153"/>
      <c r="D347" s="154" t="s">
        <v>135</v>
      </c>
      <c r="E347" s="155" t="s">
        <v>1</v>
      </c>
      <c r="F347" s="156" t="s">
        <v>440</v>
      </c>
      <c r="H347" s="157">
        <v>33</v>
      </c>
      <c r="I347" s="158"/>
      <c r="L347" s="153"/>
      <c r="M347" s="159"/>
      <c r="N347" s="160"/>
      <c r="O347" s="160"/>
      <c r="P347" s="160"/>
      <c r="Q347" s="160"/>
      <c r="R347" s="160"/>
      <c r="S347" s="160"/>
      <c r="T347" s="161"/>
      <c r="AT347" s="155" t="s">
        <v>135</v>
      </c>
      <c r="AU347" s="155" t="s">
        <v>87</v>
      </c>
      <c r="AV347" s="13" t="s">
        <v>87</v>
      </c>
      <c r="AW347" s="13" t="s">
        <v>32</v>
      </c>
      <c r="AX347" s="13" t="s">
        <v>85</v>
      </c>
      <c r="AY347" s="155" t="s">
        <v>126</v>
      </c>
    </row>
    <row r="348" spans="1:65" s="2" customFormat="1" ht="24.2" customHeight="1">
      <c r="A348" s="32"/>
      <c r="B348" s="139"/>
      <c r="C348" s="140" t="s">
        <v>512</v>
      </c>
      <c r="D348" s="140" t="s">
        <v>128</v>
      </c>
      <c r="E348" s="141" t="s">
        <v>513</v>
      </c>
      <c r="F348" s="142" t="s">
        <v>514</v>
      </c>
      <c r="G348" s="143" t="s">
        <v>131</v>
      </c>
      <c r="H348" s="144">
        <v>6</v>
      </c>
      <c r="I348" s="145"/>
      <c r="J348" s="146">
        <f>ROUND(I348*H348,2)</f>
        <v>0</v>
      </c>
      <c r="K348" s="142" t="s">
        <v>132</v>
      </c>
      <c r="L348" s="33"/>
      <c r="M348" s="147" t="s">
        <v>1</v>
      </c>
      <c r="N348" s="148" t="s">
        <v>42</v>
      </c>
      <c r="O348" s="58"/>
      <c r="P348" s="149">
        <f>O348*H348</f>
        <v>0</v>
      </c>
      <c r="Q348" s="149">
        <v>0</v>
      </c>
      <c r="R348" s="149">
        <f>Q348*H348</f>
        <v>0</v>
      </c>
      <c r="S348" s="149">
        <v>0</v>
      </c>
      <c r="T348" s="150">
        <f>S348*H348</f>
        <v>0</v>
      </c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R348" s="151" t="s">
        <v>383</v>
      </c>
      <c r="AT348" s="151" t="s">
        <v>128</v>
      </c>
      <c r="AU348" s="151" t="s">
        <v>87</v>
      </c>
      <c r="AY348" s="17" t="s">
        <v>126</v>
      </c>
      <c r="BE348" s="152">
        <f>IF(N348="základní",J348,0)</f>
        <v>0</v>
      </c>
      <c r="BF348" s="152">
        <f>IF(N348="snížená",J348,0)</f>
        <v>0</v>
      </c>
      <c r="BG348" s="152">
        <f>IF(N348="zákl. přenesená",J348,0)</f>
        <v>0</v>
      </c>
      <c r="BH348" s="152">
        <f>IF(N348="sníž. přenesená",J348,0)</f>
        <v>0</v>
      </c>
      <c r="BI348" s="152">
        <f>IF(N348="nulová",J348,0)</f>
        <v>0</v>
      </c>
      <c r="BJ348" s="17" t="s">
        <v>85</v>
      </c>
      <c r="BK348" s="152">
        <f>ROUND(I348*H348,2)</f>
        <v>0</v>
      </c>
      <c r="BL348" s="17" t="s">
        <v>383</v>
      </c>
      <c r="BM348" s="151" t="s">
        <v>515</v>
      </c>
    </row>
    <row r="349" spans="1:65" s="13" customFormat="1" ht="11.25">
      <c r="B349" s="153"/>
      <c r="D349" s="154" t="s">
        <v>135</v>
      </c>
      <c r="E349" s="155" t="s">
        <v>1</v>
      </c>
      <c r="F349" s="156" t="s">
        <v>370</v>
      </c>
      <c r="H349" s="157">
        <v>4</v>
      </c>
      <c r="I349" s="158"/>
      <c r="L349" s="153"/>
      <c r="M349" s="159"/>
      <c r="N349" s="160"/>
      <c r="O349" s="160"/>
      <c r="P349" s="160"/>
      <c r="Q349" s="160"/>
      <c r="R349" s="160"/>
      <c r="S349" s="160"/>
      <c r="T349" s="161"/>
      <c r="AT349" s="155" t="s">
        <v>135</v>
      </c>
      <c r="AU349" s="155" t="s">
        <v>87</v>
      </c>
      <c r="AV349" s="13" t="s">
        <v>87</v>
      </c>
      <c r="AW349" s="13" t="s">
        <v>32</v>
      </c>
      <c r="AX349" s="13" t="s">
        <v>77</v>
      </c>
      <c r="AY349" s="155" t="s">
        <v>126</v>
      </c>
    </row>
    <row r="350" spans="1:65" s="13" customFormat="1" ht="11.25">
      <c r="B350" s="153"/>
      <c r="D350" s="154" t="s">
        <v>135</v>
      </c>
      <c r="E350" s="155" t="s">
        <v>1</v>
      </c>
      <c r="F350" s="156" t="s">
        <v>371</v>
      </c>
      <c r="H350" s="157">
        <v>2</v>
      </c>
      <c r="I350" s="158"/>
      <c r="L350" s="153"/>
      <c r="M350" s="159"/>
      <c r="N350" s="160"/>
      <c r="O350" s="160"/>
      <c r="P350" s="160"/>
      <c r="Q350" s="160"/>
      <c r="R350" s="160"/>
      <c r="S350" s="160"/>
      <c r="T350" s="161"/>
      <c r="AT350" s="155" t="s">
        <v>135</v>
      </c>
      <c r="AU350" s="155" t="s">
        <v>87</v>
      </c>
      <c r="AV350" s="13" t="s">
        <v>87</v>
      </c>
      <c r="AW350" s="13" t="s">
        <v>32</v>
      </c>
      <c r="AX350" s="13" t="s">
        <v>77</v>
      </c>
      <c r="AY350" s="155" t="s">
        <v>126</v>
      </c>
    </row>
    <row r="351" spans="1:65" s="14" customFormat="1" ht="11.25">
      <c r="B351" s="162"/>
      <c r="D351" s="154" t="s">
        <v>135</v>
      </c>
      <c r="E351" s="163" t="s">
        <v>1</v>
      </c>
      <c r="F351" s="164" t="s">
        <v>139</v>
      </c>
      <c r="H351" s="165">
        <v>6</v>
      </c>
      <c r="I351" s="166"/>
      <c r="L351" s="162"/>
      <c r="M351" s="167"/>
      <c r="N351" s="168"/>
      <c r="O351" s="168"/>
      <c r="P351" s="168"/>
      <c r="Q351" s="168"/>
      <c r="R351" s="168"/>
      <c r="S351" s="168"/>
      <c r="T351" s="169"/>
      <c r="AT351" s="163" t="s">
        <v>135</v>
      </c>
      <c r="AU351" s="163" t="s">
        <v>87</v>
      </c>
      <c r="AV351" s="14" t="s">
        <v>133</v>
      </c>
      <c r="AW351" s="14" t="s">
        <v>32</v>
      </c>
      <c r="AX351" s="14" t="s">
        <v>85</v>
      </c>
      <c r="AY351" s="163" t="s">
        <v>126</v>
      </c>
    </row>
    <row r="352" spans="1:65" s="2" customFormat="1" ht="16.5" customHeight="1">
      <c r="A352" s="32"/>
      <c r="B352" s="139"/>
      <c r="C352" s="178" t="s">
        <v>516</v>
      </c>
      <c r="D352" s="178" t="s">
        <v>244</v>
      </c>
      <c r="E352" s="179" t="s">
        <v>517</v>
      </c>
      <c r="F352" s="180" t="s">
        <v>518</v>
      </c>
      <c r="G352" s="181" t="s">
        <v>300</v>
      </c>
      <c r="H352" s="182">
        <v>2.625</v>
      </c>
      <c r="I352" s="183"/>
      <c r="J352" s="184">
        <f>ROUND(I352*H352,2)</f>
        <v>0</v>
      </c>
      <c r="K352" s="180" t="s">
        <v>1</v>
      </c>
      <c r="L352" s="185"/>
      <c r="M352" s="186" t="s">
        <v>1</v>
      </c>
      <c r="N352" s="187" t="s">
        <v>42</v>
      </c>
      <c r="O352" s="58"/>
      <c r="P352" s="149">
        <f>O352*H352</f>
        <v>0</v>
      </c>
      <c r="Q352" s="149">
        <v>0</v>
      </c>
      <c r="R352" s="149">
        <f>Q352*H352</f>
        <v>0</v>
      </c>
      <c r="S352" s="149">
        <v>0</v>
      </c>
      <c r="T352" s="150">
        <f>S352*H352</f>
        <v>0</v>
      </c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R352" s="151" t="s">
        <v>397</v>
      </c>
      <c r="AT352" s="151" t="s">
        <v>244</v>
      </c>
      <c r="AU352" s="151" t="s">
        <v>87</v>
      </c>
      <c r="AY352" s="17" t="s">
        <v>126</v>
      </c>
      <c r="BE352" s="152">
        <f>IF(N352="základní",J352,0)</f>
        <v>0</v>
      </c>
      <c r="BF352" s="152">
        <f>IF(N352="snížená",J352,0)</f>
        <v>0</v>
      </c>
      <c r="BG352" s="152">
        <f>IF(N352="zákl. přenesená",J352,0)</f>
        <v>0</v>
      </c>
      <c r="BH352" s="152">
        <f>IF(N352="sníž. přenesená",J352,0)</f>
        <v>0</v>
      </c>
      <c r="BI352" s="152">
        <f>IF(N352="nulová",J352,0)</f>
        <v>0</v>
      </c>
      <c r="BJ352" s="17" t="s">
        <v>85</v>
      </c>
      <c r="BK352" s="152">
        <f>ROUND(I352*H352,2)</f>
        <v>0</v>
      </c>
      <c r="BL352" s="17" t="s">
        <v>397</v>
      </c>
      <c r="BM352" s="151" t="s">
        <v>519</v>
      </c>
    </row>
    <row r="353" spans="1:65" s="2" customFormat="1" ht="19.5">
      <c r="A353" s="32"/>
      <c r="B353" s="33"/>
      <c r="C353" s="32"/>
      <c r="D353" s="154" t="s">
        <v>520</v>
      </c>
      <c r="E353" s="32"/>
      <c r="F353" s="188" t="s">
        <v>521</v>
      </c>
      <c r="G353" s="32"/>
      <c r="H353" s="32"/>
      <c r="I353" s="189"/>
      <c r="J353" s="32"/>
      <c r="K353" s="32"/>
      <c r="L353" s="33"/>
      <c r="M353" s="190"/>
      <c r="N353" s="191"/>
      <c r="O353" s="58"/>
      <c r="P353" s="58"/>
      <c r="Q353" s="58"/>
      <c r="R353" s="58"/>
      <c r="S353" s="58"/>
      <c r="T353" s="59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T353" s="17" t="s">
        <v>520</v>
      </c>
      <c r="AU353" s="17" t="s">
        <v>87</v>
      </c>
    </row>
    <row r="354" spans="1:65" s="13" customFormat="1" ht="11.25">
      <c r="B354" s="153"/>
      <c r="D354" s="154" t="s">
        <v>135</v>
      </c>
      <c r="E354" s="155" t="s">
        <v>1</v>
      </c>
      <c r="F354" s="156" t="s">
        <v>522</v>
      </c>
      <c r="H354" s="157">
        <v>2.5</v>
      </c>
      <c r="I354" s="158"/>
      <c r="L354" s="153"/>
      <c r="M354" s="159"/>
      <c r="N354" s="160"/>
      <c r="O354" s="160"/>
      <c r="P354" s="160"/>
      <c r="Q354" s="160"/>
      <c r="R354" s="160"/>
      <c r="S354" s="160"/>
      <c r="T354" s="161"/>
      <c r="AT354" s="155" t="s">
        <v>135</v>
      </c>
      <c r="AU354" s="155" t="s">
        <v>87</v>
      </c>
      <c r="AV354" s="13" t="s">
        <v>87</v>
      </c>
      <c r="AW354" s="13" t="s">
        <v>32</v>
      </c>
      <c r="AX354" s="13" t="s">
        <v>85</v>
      </c>
      <c r="AY354" s="155" t="s">
        <v>126</v>
      </c>
    </row>
    <row r="355" spans="1:65" s="13" customFormat="1" ht="11.25">
      <c r="B355" s="153"/>
      <c r="D355" s="154" t="s">
        <v>135</v>
      </c>
      <c r="F355" s="156" t="s">
        <v>523</v>
      </c>
      <c r="H355" s="157">
        <v>2.625</v>
      </c>
      <c r="I355" s="158"/>
      <c r="L355" s="153"/>
      <c r="M355" s="159"/>
      <c r="N355" s="160"/>
      <c r="O355" s="160"/>
      <c r="P355" s="160"/>
      <c r="Q355" s="160"/>
      <c r="R355" s="160"/>
      <c r="S355" s="160"/>
      <c r="T355" s="161"/>
      <c r="AT355" s="155" t="s">
        <v>135</v>
      </c>
      <c r="AU355" s="155" t="s">
        <v>87</v>
      </c>
      <c r="AV355" s="13" t="s">
        <v>87</v>
      </c>
      <c r="AW355" s="13" t="s">
        <v>3</v>
      </c>
      <c r="AX355" s="13" t="s">
        <v>85</v>
      </c>
      <c r="AY355" s="155" t="s">
        <v>126</v>
      </c>
    </row>
    <row r="356" spans="1:65" s="2" customFormat="1" ht="16.5" customHeight="1">
      <c r="A356" s="32"/>
      <c r="B356" s="139"/>
      <c r="C356" s="178" t="s">
        <v>524</v>
      </c>
      <c r="D356" s="178" t="s">
        <v>244</v>
      </c>
      <c r="E356" s="179" t="s">
        <v>525</v>
      </c>
      <c r="F356" s="180" t="s">
        <v>526</v>
      </c>
      <c r="G356" s="181" t="s">
        <v>300</v>
      </c>
      <c r="H356" s="182">
        <v>16</v>
      </c>
      <c r="I356" s="183"/>
      <c r="J356" s="184">
        <f>ROUND(I356*H356,2)</f>
        <v>0</v>
      </c>
      <c r="K356" s="180" t="s">
        <v>1</v>
      </c>
      <c r="L356" s="185"/>
      <c r="M356" s="186" t="s">
        <v>1</v>
      </c>
      <c r="N356" s="187" t="s">
        <v>42</v>
      </c>
      <c r="O356" s="58"/>
      <c r="P356" s="149">
        <f>O356*H356</f>
        <v>0</v>
      </c>
      <c r="Q356" s="149">
        <v>0</v>
      </c>
      <c r="R356" s="149">
        <f>Q356*H356</f>
        <v>0</v>
      </c>
      <c r="S356" s="149">
        <v>0</v>
      </c>
      <c r="T356" s="150">
        <f>S356*H356</f>
        <v>0</v>
      </c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R356" s="151" t="s">
        <v>397</v>
      </c>
      <c r="AT356" s="151" t="s">
        <v>244</v>
      </c>
      <c r="AU356" s="151" t="s">
        <v>87</v>
      </c>
      <c r="AY356" s="17" t="s">
        <v>126</v>
      </c>
      <c r="BE356" s="152">
        <f>IF(N356="základní",J356,0)</f>
        <v>0</v>
      </c>
      <c r="BF356" s="152">
        <f>IF(N356="snížená",J356,0)</f>
        <v>0</v>
      </c>
      <c r="BG356" s="152">
        <f>IF(N356="zákl. přenesená",J356,0)</f>
        <v>0</v>
      </c>
      <c r="BH356" s="152">
        <f>IF(N356="sníž. přenesená",J356,0)</f>
        <v>0</v>
      </c>
      <c r="BI356" s="152">
        <f>IF(N356="nulová",J356,0)</f>
        <v>0</v>
      </c>
      <c r="BJ356" s="17" t="s">
        <v>85</v>
      </c>
      <c r="BK356" s="152">
        <f>ROUND(I356*H356,2)</f>
        <v>0</v>
      </c>
      <c r="BL356" s="17" t="s">
        <v>397</v>
      </c>
      <c r="BM356" s="151" t="s">
        <v>527</v>
      </c>
    </row>
    <row r="357" spans="1:65" s="2" customFormat="1" ht="19.5">
      <c r="A357" s="32"/>
      <c r="B357" s="33"/>
      <c r="C357" s="32"/>
      <c r="D357" s="154" t="s">
        <v>520</v>
      </c>
      <c r="E357" s="32"/>
      <c r="F357" s="188" t="s">
        <v>528</v>
      </c>
      <c r="G357" s="32"/>
      <c r="H357" s="32"/>
      <c r="I357" s="189"/>
      <c r="J357" s="32"/>
      <c r="K357" s="32"/>
      <c r="L357" s="33"/>
      <c r="M357" s="190"/>
      <c r="N357" s="191"/>
      <c r="O357" s="58"/>
      <c r="P357" s="58"/>
      <c r="Q357" s="58"/>
      <c r="R357" s="58"/>
      <c r="S357" s="58"/>
      <c r="T357" s="59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T357" s="17" t="s">
        <v>520</v>
      </c>
      <c r="AU357" s="17" t="s">
        <v>87</v>
      </c>
    </row>
    <row r="358" spans="1:65" s="13" customFormat="1" ht="11.25">
      <c r="B358" s="153"/>
      <c r="D358" s="154" t="s">
        <v>135</v>
      </c>
      <c r="E358" s="155" t="s">
        <v>1</v>
      </c>
      <c r="F358" s="156" t="s">
        <v>529</v>
      </c>
      <c r="H358" s="157">
        <v>8</v>
      </c>
      <c r="I358" s="158"/>
      <c r="L358" s="153"/>
      <c r="M358" s="159"/>
      <c r="N358" s="160"/>
      <c r="O358" s="160"/>
      <c r="P358" s="160"/>
      <c r="Q358" s="160"/>
      <c r="R358" s="160"/>
      <c r="S358" s="160"/>
      <c r="T358" s="161"/>
      <c r="AT358" s="155" t="s">
        <v>135</v>
      </c>
      <c r="AU358" s="155" t="s">
        <v>87</v>
      </c>
      <c r="AV358" s="13" t="s">
        <v>87</v>
      </c>
      <c r="AW358" s="13" t="s">
        <v>32</v>
      </c>
      <c r="AX358" s="13" t="s">
        <v>77</v>
      </c>
      <c r="AY358" s="155" t="s">
        <v>126</v>
      </c>
    </row>
    <row r="359" spans="1:65" s="13" customFormat="1" ht="11.25">
      <c r="B359" s="153"/>
      <c r="D359" s="154" t="s">
        <v>135</v>
      </c>
      <c r="E359" s="155" t="s">
        <v>1</v>
      </c>
      <c r="F359" s="156" t="s">
        <v>530</v>
      </c>
      <c r="H359" s="157">
        <v>8</v>
      </c>
      <c r="I359" s="158"/>
      <c r="L359" s="153"/>
      <c r="M359" s="159"/>
      <c r="N359" s="160"/>
      <c r="O359" s="160"/>
      <c r="P359" s="160"/>
      <c r="Q359" s="160"/>
      <c r="R359" s="160"/>
      <c r="S359" s="160"/>
      <c r="T359" s="161"/>
      <c r="AT359" s="155" t="s">
        <v>135</v>
      </c>
      <c r="AU359" s="155" t="s">
        <v>87</v>
      </c>
      <c r="AV359" s="13" t="s">
        <v>87</v>
      </c>
      <c r="AW359" s="13" t="s">
        <v>32</v>
      </c>
      <c r="AX359" s="13" t="s">
        <v>77</v>
      </c>
      <c r="AY359" s="155" t="s">
        <v>126</v>
      </c>
    </row>
    <row r="360" spans="1:65" s="14" customFormat="1" ht="11.25">
      <c r="B360" s="162"/>
      <c r="D360" s="154" t="s">
        <v>135</v>
      </c>
      <c r="E360" s="163" t="s">
        <v>1</v>
      </c>
      <c r="F360" s="164" t="s">
        <v>139</v>
      </c>
      <c r="H360" s="165">
        <v>16</v>
      </c>
      <c r="I360" s="166"/>
      <c r="L360" s="162"/>
      <c r="M360" s="167"/>
      <c r="N360" s="168"/>
      <c r="O360" s="168"/>
      <c r="P360" s="168"/>
      <c r="Q360" s="168"/>
      <c r="R360" s="168"/>
      <c r="S360" s="168"/>
      <c r="T360" s="169"/>
      <c r="AT360" s="163" t="s">
        <v>135</v>
      </c>
      <c r="AU360" s="163" t="s">
        <v>87</v>
      </c>
      <c r="AV360" s="14" t="s">
        <v>133</v>
      </c>
      <c r="AW360" s="14" t="s">
        <v>32</v>
      </c>
      <c r="AX360" s="14" t="s">
        <v>85</v>
      </c>
      <c r="AY360" s="163" t="s">
        <v>126</v>
      </c>
    </row>
    <row r="361" spans="1:65" s="2" customFormat="1" ht="21.75" customHeight="1">
      <c r="A361" s="32"/>
      <c r="B361" s="139"/>
      <c r="C361" s="178" t="s">
        <v>531</v>
      </c>
      <c r="D361" s="178" t="s">
        <v>244</v>
      </c>
      <c r="E361" s="179" t="s">
        <v>532</v>
      </c>
      <c r="F361" s="180" t="s">
        <v>533</v>
      </c>
      <c r="G361" s="181" t="s">
        <v>300</v>
      </c>
      <c r="H361" s="182">
        <v>6.3</v>
      </c>
      <c r="I361" s="183"/>
      <c r="J361" s="184">
        <f>ROUND(I361*H361,2)</f>
        <v>0</v>
      </c>
      <c r="K361" s="180" t="s">
        <v>1</v>
      </c>
      <c r="L361" s="185"/>
      <c r="M361" s="186" t="s">
        <v>1</v>
      </c>
      <c r="N361" s="187" t="s">
        <v>42</v>
      </c>
      <c r="O361" s="58"/>
      <c r="P361" s="149">
        <f>O361*H361</f>
        <v>0</v>
      </c>
      <c r="Q361" s="149">
        <v>0</v>
      </c>
      <c r="R361" s="149">
        <f>Q361*H361</f>
        <v>0</v>
      </c>
      <c r="S361" s="149">
        <v>0</v>
      </c>
      <c r="T361" s="150">
        <f>S361*H361</f>
        <v>0</v>
      </c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R361" s="151" t="s">
        <v>397</v>
      </c>
      <c r="AT361" s="151" t="s">
        <v>244</v>
      </c>
      <c r="AU361" s="151" t="s">
        <v>87</v>
      </c>
      <c r="AY361" s="17" t="s">
        <v>126</v>
      </c>
      <c r="BE361" s="152">
        <f>IF(N361="základní",J361,0)</f>
        <v>0</v>
      </c>
      <c r="BF361" s="152">
        <f>IF(N361="snížená",J361,0)</f>
        <v>0</v>
      </c>
      <c r="BG361" s="152">
        <f>IF(N361="zákl. přenesená",J361,0)</f>
        <v>0</v>
      </c>
      <c r="BH361" s="152">
        <f>IF(N361="sníž. přenesená",J361,0)</f>
        <v>0</v>
      </c>
      <c r="BI361" s="152">
        <f>IF(N361="nulová",J361,0)</f>
        <v>0</v>
      </c>
      <c r="BJ361" s="17" t="s">
        <v>85</v>
      </c>
      <c r="BK361" s="152">
        <f>ROUND(I361*H361,2)</f>
        <v>0</v>
      </c>
      <c r="BL361" s="17" t="s">
        <v>397</v>
      </c>
      <c r="BM361" s="151" t="s">
        <v>534</v>
      </c>
    </row>
    <row r="362" spans="1:65" s="13" customFormat="1" ht="11.25">
      <c r="B362" s="153"/>
      <c r="D362" s="154" t="s">
        <v>135</v>
      </c>
      <c r="E362" s="155" t="s">
        <v>1</v>
      </c>
      <c r="F362" s="156" t="s">
        <v>370</v>
      </c>
      <c r="H362" s="157">
        <v>4</v>
      </c>
      <c r="I362" s="158"/>
      <c r="L362" s="153"/>
      <c r="M362" s="159"/>
      <c r="N362" s="160"/>
      <c r="O362" s="160"/>
      <c r="P362" s="160"/>
      <c r="Q362" s="160"/>
      <c r="R362" s="160"/>
      <c r="S362" s="160"/>
      <c r="T362" s="161"/>
      <c r="AT362" s="155" t="s">
        <v>135</v>
      </c>
      <c r="AU362" s="155" t="s">
        <v>87</v>
      </c>
      <c r="AV362" s="13" t="s">
        <v>87</v>
      </c>
      <c r="AW362" s="13" t="s">
        <v>32</v>
      </c>
      <c r="AX362" s="13" t="s">
        <v>77</v>
      </c>
      <c r="AY362" s="155" t="s">
        <v>126</v>
      </c>
    </row>
    <row r="363" spans="1:65" s="13" customFormat="1" ht="11.25">
      <c r="B363" s="153"/>
      <c r="D363" s="154" t="s">
        <v>135</v>
      </c>
      <c r="E363" s="155" t="s">
        <v>1</v>
      </c>
      <c r="F363" s="156" t="s">
        <v>371</v>
      </c>
      <c r="H363" s="157">
        <v>2</v>
      </c>
      <c r="I363" s="158"/>
      <c r="L363" s="153"/>
      <c r="M363" s="159"/>
      <c r="N363" s="160"/>
      <c r="O363" s="160"/>
      <c r="P363" s="160"/>
      <c r="Q363" s="160"/>
      <c r="R363" s="160"/>
      <c r="S363" s="160"/>
      <c r="T363" s="161"/>
      <c r="AT363" s="155" t="s">
        <v>135</v>
      </c>
      <c r="AU363" s="155" t="s">
        <v>87</v>
      </c>
      <c r="AV363" s="13" t="s">
        <v>87</v>
      </c>
      <c r="AW363" s="13" t="s">
        <v>32</v>
      </c>
      <c r="AX363" s="13" t="s">
        <v>77</v>
      </c>
      <c r="AY363" s="155" t="s">
        <v>126</v>
      </c>
    </row>
    <row r="364" spans="1:65" s="14" customFormat="1" ht="11.25">
      <c r="B364" s="162"/>
      <c r="D364" s="154" t="s">
        <v>135</v>
      </c>
      <c r="E364" s="163" t="s">
        <v>1</v>
      </c>
      <c r="F364" s="164" t="s">
        <v>139</v>
      </c>
      <c r="H364" s="165">
        <v>6</v>
      </c>
      <c r="I364" s="166"/>
      <c r="L364" s="162"/>
      <c r="M364" s="167"/>
      <c r="N364" s="168"/>
      <c r="O364" s="168"/>
      <c r="P364" s="168"/>
      <c r="Q364" s="168"/>
      <c r="R364" s="168"/>
      <c r="S364" s="168"/>
      <c r="T364" s="169"/>
      <c r="AT364" s="163" t="s">
        <v>135</v>
      </c>
      <c r="AU364" s="163" t="s">
        <v>87</v>
      </c>
      <c r="AV364" s="14" t="s">
        <v>133</v>
      </c>
      <c r="AW364" s="14" t="s">
        <v>32</v>
      </c>
      <c r="AX364" s="14" t="s">
        <v>85</v>
      </c>
      <c r="AY364" s="163" t="s">
        <v>126</v>
      </c>
    </row>
    <row r="365" spans="1:65" s="13" customFormat="1" ht="11.25">
      <c r="B365" s="153"/>
      <c r="D365" s="154" t="s">
        <v>135</v>
      </c>
      <c r="F365" s="156" t="s">
        <v>535</v>
      </c>
      <c r="H365" s="157">
        <v>6.3</v>
      </c>
      <c r="I365" s="158"/>
      <c r="L365" s="153"/>
      <c r="M365" s="159"/>
      <c r="N365" s="160"/>
      <c r="O365" s="160"/>
      <c r="P365" s="160"/>
      <c r="Q365" s="160"/>
      <c r="R365" s="160"/>
      <c r="S365" s="160"/>
      <c r="T365" s="161"/>
      <c r="AT365" s="155" t="s">
        <v>135</v>
      </c>
      <c r="AU365" s="155" t="s">
        <v>87</v>
      </c>
      <c r="AV365" s="13" t="s">
        <v>87</v>
      </c>
      <c r="AW365" s="13" t="s">
        <v>3</v>
      </c>
      <c r="AX365" s="13" t="s">
        <v>85</v>
      </c>
      <c r="AY365" s="155" t="s">
        <v>126</v>
      </c>
    </row>
    <row r="366" spans="1:65" s="2" customFormat="1" ht="16.5" customHeight="1">
      <c r="A366" s="32"/>
      <c r="B366" s="139"/>
      <c r="C366" s="140" t="s">
        <v>536</v>
      </c>
      <c r="D366" s="140" t="s">
        <v>128</v>
      </c>
      <c r="E366" s="141" t="s">
        <v>537</v>
      </c>
      <c r="F366" s="142" t="s">
        <v>538</v>
      </c>
      <c r="G366" s="143" t="s">
        <v>300</v>
      </c>
      <c r="H366" s="144">
        <v>2</v>
      </c>
      <c r="I366" s="145"/>
      <c r="J366" s="146">
        <f>ROUND(I366*H366,2)</f>
        <v>0</v>
      </c>
      <c r="K366" s="142" t="s">
        <v>132</v>
      </c>
      <c r="L366" s="33"/>
      <c r="M366" s="147" t="s">
        <v>1</v>
      </c>
      <c r="N366" s="148" t="s">
        <v>42</v>
      </c>
      <c r="O366" s="58"/>
      <c r="P366" s="149">
        <f>O366*H366</f>
        <v>0</v>
      </c>
      <c r="Q366" s="149">
        <v>0</v>
      </c>
      <c r="R366" s="149">
        <f>Q366*H366</f>
        <v>0</v>
      </c>
      <c r="S366" s="149">
        <v>0</v>
      </c>
      <c r="T366" s="150">
        <f>S366*H366</f>
        <v>0</v>
      </c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R366" s="151" t="s">
        <v>383</v>
      </c>
      <c r="AT366" s="151" t="s">
        <v>128</v>
      </c>
      <c r="AU366" s="151" t="s">
        <v>87</v>
      </c>
      <c r="AY366" s="17" t="s">
        <v>126</v>
      </c>
      <c r="BE366" s="152">
        <f>IF(N366="základní",J366,0)</f>
        <v>0</v>
      </c>
      <c r="BF366" s="152">
        <f>IF(N366="snížená",J366,0)</f>
        <v>0</v>
      </c>
      <c r="BG366" s="152">
        <f>IF(N366="zákl. přenesená",J366,0)</f>
        <v>0</v>
      </c>
      <c r="BH366" s="152">
        <f>IF(N366="sníž. přenesená",J366,0)</f>
        <v>0</v>
      </c>
      <c r="BI366" s="152">
        <f>IF(N366="nulová",J366,0)</f>
        <v>0</v>
      </c>
      <c r="BJ366" s="17" t="s">
        <v>85</v>
      </c>
      <c r="BK366" s="152">
        <f>ROUND(I366*H366,2)</f>
        <v>0</v>
      </c>
      <c r="BL366" s="17" t="s">
        <v>383</v>
      </c>
      <c r="BM366" s="151" t="s">
        <v>539</v>
      </c>
    </row>
    <row r="367" spans="1:65" s="2" customFormat="1" ht="16.5" customHeight="1">
      <c r="A367" s="32"/>
      <c r="B367" s="139"/>
      <c r="C367" s="178" t="s">
        <v>540</v>
      </c>
      <c r="D367" s="178" t="s">
        <v>244</v>
      </c>
      <c r="E367" s="179" t="s">
        <v>541</v>
      </c>
      <c r="F367" s="180" t="s">
        <v>542</v>
      </c>
      <c r="G367" s="181" t="s">
        <v>300</v>
      </c>
      <c r="H367" s="182">
        <v>2</v>
      </c>
      <c r="I367" s="183"/>
      <c r="J367" s="184">
        <f>ROUND(I367*H367,2)</f>
        <v>0</v>
      </c>
      <c r="K367" s="180" t="s">
        <v>1</v>
      </c>
      <c r="L367" s="185"/>
      <c r="M367" s="186" t="s">
        <v>1</v>
      </c>
      <c r="N367" s="187" t="s">
        <v>42</v>
      </c>
      <c r="O367" s="58"/>
      <c r="P367" s="149">
        <f>O367*H367</f>
        <v>0</v>
      </c>
      <c r="Q367" s="149">
        <v>0</v>
      </c>
      <c r="R367" s="149">
        <f>Q367*H367</f>
        <v>0</v>
      </c>
      <c r="S367" s="149">
        <v>0</v>
      </c>
      <c r="T367" s="150">
        <f>S367*H367</f>
        <v>0</v>
      </c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R367" s="151" t="s">
        <v>388</v>
      </c>
      <c r="AT367" s="151" t="s">
        <v>244</v>
      </c>
      <c r="AU367" s="151" t="s">
        <v>87</v>
      </c>
      <c r="AY367" s="17" t="s">
        <v>126</v>
      </c>
      <c r="BE367" s="152">
        <f>IF(N367="základní",J367,0)</f>
        <v>0</v>
      </c>
      <c r="BF367" s="152">
        <f>IF(N367="snížená",J367,0)</f>
        <v>0</v>
      </c>
      <c r="BG367" s="152">
        <f>IF(N367="zákl. přenesená",J367,0)</f>
        <v>0</v>
      </c>
      <c r="BH367" s="152">
        <f>IF(N367="sníž. přenesená",J367,0)</f>
        <v>0</v>
      </c>
      <c r="BI367" s="152">
        <f>IF(N367="nulová",J367,0)</f>
        <v>0</v>
      </c>
      <c r="BJ367" s="17" t="s">
        <v>85</v>
      </c>
      <c r="BK367" s="152">
        <f>ROUND(I367*H367,2)</f>
        <v>0</v>
      </c>
      <c r="BL367" s="17" t="s">
        <v>383</v>
      </c>
      <c r="BM367" s="151" t="s">
        <v>543</v>
      </c>
    </row>
    <row r="368" spans="1:65" s="2" customFormat="1" ht="21.75" customHeight="1">
      <c r="A368" s="32"/>
      <c r="B368" s="139"/>
      <c r="C368" s="140" t="s">
        <v>544</v>
      </c>
      <c r="D368" s="140" t="s">
        <v>128</v>
      </c>
      <c r="E368" s="141" t="s">
        <v>545</v>
      </c>
      <c r="F368" s="142" t="s">
        <v>546</v>
      </c>
      <c r="G368" s="143" t="s">
        <v>162</v>
      </c>
      <c r="H368" s="144">
        <v>65</v>
      </c>
      <c r="I368" s="145"/>
      <c r="J368" s="146">
        <f>ROUND(I368*H368,2)</f>
        <v>0</v>
      </c>
      <c r="K368" s="142" t="s">
        <v>132</v>
      </c>
      <c r="L368" s="33"/>
      <c r="M368" s="147" t="s">
        <v>1</v>
      </c>
      <c r="N368" s="148" t="s">
        <v>42</v>
      </c>
      <c r="O368" s="58"/>
      <c r="P368" s="149">
        <f>O368*H368</f>
        <v>0</v>
      </c>
      <c r="Q368" s="149">
        <v>0</v>
      </c>
      <c r="R368" s="149">
        <f>Q368*H368</f>
        <v>0</v>
      </c>
      <c r="S368" s="149">
        <v>0</v>
      </c>
      <c r="T368" s="150">
        <f>S368*H368</f>
        <v>0</v>
      </c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R368" s="151" t="s">
        <v>383</v>
      </c>
      <c r="AT368" s="151" t="s">
        <v>128</v>
      </c>
      <c r="AU368" s="151" t="s">
        <v>87</v>
      </c>
      <c r="AY368" s="17" t="s">
        <v>126</v>
      </c>
      <c r="BE368" s="152">
        <f>IF(N368="základní",J368,0)</f>
        <v>0</v>
      </c>
      <c r="BF368" s="152">
        <f>IF(N368="snížená",J368,0)</f>
        <v>0</v>
      </c>
      <c r="BG368" s="152">
        <f>IF(N368="zákl. přenesená",J368,0)</f>
        <v>0</v>
      </c>
      <c r="BH368" s="152">
        <f>IF(N368="sníž. přenesená",J368,0)</f>
        <v>0</v>
      </c>
      <c r="BI368" s="152">
        <f>IF(N368="nulová",J368,0)</f>
        <v>0</v>
      </c>
      <c r="BJ368" s="17" t="s">
        <v>85</v>
      </c>
      <c r="BK368" s="152">
        <f>ROUND(I368*H368,2)</f>
        <v>0</v>
      </c>
      <c r="BL368" s="17" t="s">
        <v>383</v>
      </c>
      <c r="BM368" s="151" t="s">
        <v>547</v>
      </c>
    </row>
    <row r="369" spans="1:65" s="13" customFormat="1" ht="11.25">
      <c r="B369" s="153"/>
      <c r="D369" s="154" t="s">
        <v>135</v>
      </c>
      <c r="E369" s="155" t="s">
        <v>1</v>
      </c>
      <c r="F369" s="156" t="s">
        <v>439</v>
      </c>
      <c r="H369" s="157">
        <v>32</v>
      </c>
      <c r="I369" s="158"/>
      <c r="L369" s="153"/>
      <c r="M369" s="159"/>
      <c r="N369" s="160"/>
      <c r="O369" s="160"/>
      <c r="P369" s="160"/>
      <c r="Q369" s="160"/>
      <c r="R369" s="160"/>
      <c r="S369" s="160"/>
      <c r="T369" s="161"/>
      <c r="AT369" s="155" t="s">
        <v>135</v>
      </c>
      <c r="AU369" s="155" t="s">
        <v>87</v>
      </c>
      <c r="AV369" s="13" t="s">
        <v>87</v>
      </c>
      <c r="AW369" s="13" t="s">
        <v>32</v>
      </c>
      <c r="AX369" s="13" t="s">
        <v>77</v>
      </c>
      <c r="AY369" s="155" t="s">
        <v>126</v>
      </c>
    </row>
    <row r="370" spans="1:65" s="13" customFormat="1" ht="11.25">
      <c r="B370" s="153"/>
      <c r="D370" s="154" t="s">
        <v>135</v>
      </c>
      <c r="E370" s="155" t="s">
        <v>1</v>
      </c>
      <c r="F370" s="156" t="s">
        <v>440</v>
      </c>
      <c r="H370" s="157">
        <v>33</v>
      </c>
      <c r="I370" s="158"/>
      <c r="L370" s="153"/>
      <c r="M370" s="159"/>
      <c r="N370" s="160"/>
      <c r="O370" s="160"/>
      <c r="P370" s="160"/>
      <c r="Q370" s="160"/>
      <c r="R370" s="160"/>
      <c r="S370" s="160"/>
      <c r="T370" s="161"/>
      <c r="AT370" s="155" t="s">
        <v>135</v>
      </c>
      <c r="AU370" s="155" t="s">
        <v>87</v>
      </c>
      <c r="AV370" s="13" t="s">
        <v>87</v>
      </c>
      <c r="AW370" s="13" t="s">
        <v>32</v>
      </c>
      <c r="AX370" s="13" t="s">
        <v>77</v>
      </c>
      <c r="AY370" s="155" t="s">
        <v>126</v>
      </c>
    </row>
    <row r="371" spans="1:65" s="14" customFormat="1" ht="11.25">
      <c r="B371" s="162"/>
      <c r="D371" s="154" t="s">
        <v>135</v>
      </c>
      <c r="E371" s="163" t="s">
        <v>1</v>
      </c>
      <c r="F371" s="164" t="s">
        <v>139</v>
      </c>
      <c r="H371" s="165">
        <v>65</v>
      </c>
      <c r="I371" s="166"/>
      <c r="L371" s="162"/>
      <c r="M371" s="167"/>
      <c r="N371" s="168"/>
      <c r="O371" s="168"/>
      <c r="P371" s="168"/>
      <c r="Q371" s="168"/>
      <c r="R371" s="168"/>
      <c r="S371" s="168"/>
      <c r="T371" s="169"/>
      <c r="AT371" s="163" t="s">
        <v>135</v>
      </c>
      <c r="AU371" s="163" t="s">
        <v>87</v>
      </c>
      <c r="AV371" s="14" t="s">
        <v>133</v>
      </c>
      <c r="AW371" s="14" t="s">
        <v>32</v>
      </c>
      <c r="AX371" s="14" t="s">
        <v>85</v>
      </c>
      <c r="AY371" s="163" t="s">
        <v>126</v>
      </c>
    </row>
    <row r="372" spans="1:65" s="2" customFormat="1" ht="16.5" customHeight="1">
      <c r="A372" s="32"/>
      <c r="B372" s="139"/>
      <c r="C372" s="140" t="s">
        <v>548</v>
      </c>
      <c r="D372" s="140" t="s">
        <v>128</v>
      </c>
      <c r="E372" s="141" t="s">
        <v>549</v>
      </c>
      <c r="F372" s="142" t="s">
        <v>550</v>
      </c>
      <c r="G372" s="143" t="s">
        <v>162</v>
      </c>
      <c r="H372" s="144">
        <v>65</v>
      </c>
      <c r="I372" s="145"/>
      <c r="J372" s="146">
        <f>ROUND(I372*H372,2)</f>
        <v>0</v>
      </c>
      <c r="K372" s="142" t="s">
        <v>132</v>
      </c>
      <c r="L372" s="33"/>
      <c r="M372" s="147" t="s">
        <v>1</v>
      </c>
      <c r="N372" s="148" t="s">
        <v>42</v>
      </c>
      <c r="O372" s="58"/>
      <c r="P372" s="149">
        <f>O372*H372</f>
        <v>0</v>
      </c>
      <c r="Q372" s="149">
        <v>0</v>
      </c>
      <c r="R372" s="149">
        <f>Q372*H372</f>
        <v>0</v>
      </c>
      <c r="S372" s="149">
        <v>0</v>
      </c>
      <c r="T372" s="150">
        <f>S372*H372</f>
        <v>0</v>
      </c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R372" s="151" t="s">
        <v>383</v>
      </c>
      <c r="AT372" s="151" t="s">
        <v>128</v>
      </c>
      <c r="AU372" s="151" t="s">
        <v>87</v>
      </c>
      <c r="AY372" s="17" t="s">
        <v>126</v>
      </c>
      <c r="BE372" s="152">
        <f>IF(N372="základní",J372,0)</f>
        <v>0</v>
      </c>
      <c r="BF372" s="152">
        <f>IF(N372="snížená",J372,0)</f>
        <v>0</v>
      </c>
      <c r="BG372" s="152">
        <f>IF(N372="zákl. přenesená",J372,0)</f>
        <v>0</v>
      </c>
      <c r="BH372" s="152">
        <f>IF(N372="sníž. přenesená",J372,0)</f>
        <v>0</v>
      </c>
      <c r="BI372" s="152">
        <f>IF(N372="nulová",J372,0)</f>
        <v>0</v>
      </c>
      <c r="BJ372" s="17" t="s">
        <v>85</v>
      </c>
      <c r="BK372" s="152">
        <f>ROUND(I372*H372,2)</f>
        <v>0</v>
      </c>
      <c r="BL372" s="17" t="s">
        <v>383</v>
      </c>
      <c r="BM372" s="151" t="s">
        <v>551</v>
      </c>
    </row>
    <row r="373" spans="1:65" s="13" customFormat="1" ht="11.25">
      <c r="B373" s="153"/>
      <c r="D373" s="154" t="s">
        <v>135</v>
      </c>
      <c r="E373" s="155" t="s">
        <v>1</v>
      </c>
      <c r="F373" s="156" t="s">
        <v>439</v>
      </c>
      <c r="H373" s="157">
        <v>32</v>
      </c>
      <c r="I373" s="158"/>
      <c r="L373" s="153"/>
      <c r="M373" s="159"/>
      <c r="N373" s="160"/>
      <c r="O373" s="160"/>
      <c r="P373" s="160"/>
      <c r="Q373" s="160"/>
      <c r="R373" s="160"/>
      <c r="S373" s="160"/>
      <c r="T373" s="161"/>
      <c r="AT373" s="155" t="s">
        <v>135</v>
      </c>
      <c r="AU373" s="155" t="s">
        <v>87</v>
      </c>
      <c r="AV373" s="13" t="s">
        <v>87</v>
      </c>
      <c r="AW373" s="13" t="s">
        <v>32</v>
      </c>
      <c r="AX373" s="13" t="s">
        <v>77</v>
      </c>
      <c r="AY373" s="155" t="s">
        <v>126</v>
      </c>
    </row>
    <row r="374" spans="1:65" s="13" customFormat="1" ht="11.25">
      <c r="B374" s="153"/>
      <c r="D374" s="154" t="s">
        <v>135</v>
      </c>
      <c r="E374" s="155" t="s">
        <v>1</v>
      </c>
      <c r="F374" s="156" t="s">
        <v>440</v>
      </c>
      <c r="H374" s="157">
        <v>33</v>
      </c>
      <c r="I374" s="158"/>
      <c r="L374" s="153"/>
      <c r="M374" s="159"/>
      <c r="N374" s="160"/>
      <c r="O374" s="160"/>
      <c r="P374" s="160"/>
      <c r="Q374" s="160"/>
      <c r="R374" s="160"/>
      <c r="S374" s="160"/>
      <c r="T374" s="161"/>
      <c r="AT374" s="155" t="s">
        <v>135</v>
      </c>
      <c r="AU374" s="155" t="s">
        <v>87</v>
      </c>
      <c r="AV374" s="13" t="s">
        <v>87</v>
      </c>
      <c r="AW374" s="13" t="s">
        <v>32</v>
      </c>
      <c r="AX374" s="13" t="s">
        <v>77</v>
      </c>
      <c r="AY374" s="155" t="s">
        <v>126</v>
      </c>
    </row>
    <row r="375" spans="1:65" s="14" customFormat="1" ht="11.25">
      <c r="B375" s="162"/>
      <c r="D375" s="154" t="s">
        <v>135</v>
      </c>
      <c r="E375" s="163" t="s">
        <v>1</v>
      </c>
      <c r="F375" s="164" t="s">
        <v>139</v>
      </c>
      <c r="H375" s="165">
        <v>65</v>
      </c>
      <c r="I375" s="166"/>
      <c r="L375" s="162"/>
      <c r="M375" s="167"/>
      <c r="N375" s="168"/>
      <c r="O375" s="168"/>
      <c r="P375" s="168"/>
      <c r="Q375" s="168"/>
      <c r="R375" s="168"/>
      <c r="S375" s="168"/>
      <c r="T375" s="169"/>
      <c r="AT375" s="163" t="s">
        <v>135</v>
      </c>
      <c r="AU375" s="163" t="s">
        <v>87</v>
      </c>
      <c r="AV375" s="14" t="s">
        <v>133</v>
      </c>
      <c r="AW375" s="14" t="s">
        <v>32</v>
      </c>
      <c r="AX375" s="14" t="s">
        <v>85</v>
      </c>
      <c r="AY375" s="163" t="s">
        <v>126</v>
      </c>
    </row>
    <row r="376" spans="1:65" s="12" customFormat="1" ht="22.9" customHeight="1">
      <c r="B376" s="126"/>
      <c r="D376" s="127" t="s">
        <v>76</v>
      </c>
      <c r="E376" s="137" t="s">
        <v>552</v>
      </c>
      <c r="F376" s="137" t="s">
        <v>553</v>
      </c>
      <c r="I376" s="129"/>
      <c r="J376" s="138">
        <f>BK376</f>
        <v>0</v>
      </c>
      <c r="L376" s="126"/>
      <c r="M376" s="131"/>
      <c r="N376" s="132"/>
      <c r="O376" s="132"/>
      <c r="P376" s="133">
        <f>P377</f>
        <v>0</v>
      </c>
      <c r="Q376" s="132"/>
      <c r="R376" s="133">
        <f>R377</f>
        <v>2.0400000000000001E-3</v>
      </c>
      <c r="S376" s="132"/>
      <c r="T376" s="134">
        <f>T377</f>
        <v>0</v>
      </c>
      <c r="AR376" s="127" t="s">
        <v>146</v>
      </c>
      <c r="AT376" s="135" t="s">
        <v>76</v>
      </c>
      <c r="AU376" s="135" t="s">
        <v>85</v>
      </c>
      <c r="AY376" s="127" t="s">
        <v>126</v>
      </c>
      <c r="BK376" s="136">
        <f>BK377</f>
        <v>0</v>
      </c>
    </row>
    <row r="377" spans="1:65" s="2" customFormat="1" ht="21.75" customHeight="1">
      <c r="A377" s="32"/>
      <c r="B377" s="139"/>
      <c r="C377" s="140" t="s">
        <v>554</v>
      </c>
      <c r="D377" s="140" t="s">
        <v>128</v>
      </c>
      <c r="E377" s="141" t="s">
        <v>555</v>
      </c>
      <c r="F377" s="142" t="s">
        <v>556</v>
      </c>
      <c r="G377" s="143" t="s">
        <v>162</v>
      </c>
      <c r="H377" s="144">
        <v>17</v>
      </c>
      <c r="I377" s="145"/>
      <c r="J377" s="146">
        <f>ROUND(I377*H377,2)</f>
        <v>0</v>
      </c>
      <c r="K377" s="142" t="s">
        <v>132</v>
      </c>
      <c r="L377" s="33"/>
      <c r="M377" s="147" t="s">
        <v>1</v>
      </c>
      <c r="N377" s="148" t="s">
        <v>42</v>
      </c>
      <c r="O377" s="58"/>
      <c r="P377" s="149">
        <f>O377*H377</f>
        <v>0</v>
      </c>
      <c r="Q377" s="149">
        <v>1.2E-4</v>
      </c>
      <c r="R377" s="149">
        <f>Q377*H377</f>
        <v>2.0400000000000001E-3</v>
      </c>
      <c r="S377" s="149">
        <v>0</v>
      </c>
      <c r="T377" s="150">
        <f>S377*H377</f>
        <v>0</v>
      </c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R377" s="151" t="s">
        <v>383</v>
      </c>
      <c r="AT377" s="151" t="s">
        <v>128</v>
      </c>
      <c r="AU377" s="151" t="s">
        <v>87</v>
      </c>
      <c r="AY377" s="17" t="s">
        <v>126</v>
      </c>
      <c r="BE377" s="152">
        <f>IF(N377="základní",J377,0)</f>
        <v>0</v>
      </c>
      <c r="BF377" s="152">
        <f>IF(N377="snížená",J377,0)</f>
        <v>0</v>
      </c>
      <c r="BG377" s="152">
        <f>IF(N377="zákl. přenesená",J377,0)</f>
        <v>0</v>
      </c>
      <c r="BH377" s="152">
        <f>IF(N377="sníž. přenesená",J377,0)</f>
        <v>0</v>
      </c>
      <c r="BI377" s="152">
        <f>IF(N377="nulová",J377,0)</f>
        <v>0</v>
      </c>
      <c r="BJ377" s="17" t="s">
        <v>85</v>
      </c>
      <c r="BK377" s="152">
        <f>ROUND(I377*H377,2)</f>
        <v>0</v>
      </c>
      <c r="BL377" s="17" t="s">
        <v>383</v>
      </c>
      <c r="BM377" s="151" t="s">
        <v>557</v>
      </c>
    </row>
    <row r="378" spans="1:65" s="12" customFormat="1" ht="25.9" customHeight="1">
      <c r="B378" s="126"/>
      <c r="D378" s="127" t="s">
        <v>76</v>
      </c>
      <c r="E378" s="128" t="s">
        <v>558</v>
      </c>
      <c r="F378" s="128" t="s">
        <v>559</v>
      </c>
      <c r="I378" s="129"/>
      <c r="J378" s="130">
        <f>BK378</f>
        <v>0</v>
      </c>
      <c r="L378" s="126"/>
      <c r="M378" s="131"/>
      <c r="N378" s="132"/>
      <c r="O378" s="132"/>
      <c r="P378" s="133">
        <f>SUM(P379:P388)</f>
        <v>0</v>
      </c>
      <c r="Q378" s="132"/>
      <c r="R378" s="133">
        <f>SUM(R379:R388)</f>
        <v>0</v>
      </c>
      <c r="S378" s="132"/>
      <c r="T378" s="134">
        <f>SUM(T379:T388)</f>
        <v>0</v>
      </c>
      <c r="AR378" s="127" t="s">
        <v>133</v>
      </c>
      <c r="AT378" s="135" t="s">
        <v>76</v>
      </c>
      <c r="AU378" s="135" t="s">
        <v>77</v>
      </c>
      <c r="AY378" s="127" t="s">
        <v>126</v>
      </c>
      <c r="BK378" s="136">
        <f>SUM(BK379:BK388)</f>
        <v>0</v>
      </c>
    </row>
    <row r="379" spans="1:65" s="2" customFormat="1" ht="16.5" customHeight="1">
      <c r="A379" s="32"/>
      <c r="B379" s="139"/>
      <c r="C379" s="140" t="s">
        <v>560</v>
      </c>
      <c r="D379" s="140" t="s">
        <v>128</v>
      </c>
      <c r="E379" s="141" t="s">
        <v>561</v>
      </c>
      <c r="F379" s="142" t="s">
        <v>562</v>
      </c>
      <c r="G379" s="143" t="s">
        <v>152</v>
      </c>
      <c r="H379" s="144">
        <v>64</v>
      </c>
      <c r="I379" s="145"/>
      <c r="J379" s="146">
        <f>ROUND(I379*H379,2)</f>
        <v>0</v>
      </c>
      <c r="K379" s="142" t="s">
        <v>132</v>
      </c>
      <c r="L379" s="33"/>
      <c r="M379" s="147" t="s">
        <v>1</v>
      </c>
      <c r="N379" s="148" t="s">
        <v>42</v>
      </c>
      <c r="O379" s="58"/>
      <c r="P379" s="149">
        <f>O379*H379</f>
        <v>0</v>
      </c>
      <c r="Q379" s="149">
        <v>0</v>
      </c>
      <c r="R379" s="149">
        <f>Q379*H379</f>
        <v>0</v>
      </c>
      <c r="S379" s="149">
        <v>0</v>
      </c>
      <c r="T379" s="150">
        <f>S379*H379</f>
        <v>0</v>
      </c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R379" s="151" t="s">
        <v>563</v>
      </c>
      <c r="AT379" s="151" t="s">
        <v>128</v>
      </c>
      <c r="AU379" s="151" t="s">
        <v>85</v>
      </c>
      <c r="AY379" s="17" t="s">
        <v>126</v>
      </c>
      <c r="BE379" s="152">
        <f>IF(N379="základní",J379,0)</f>
        <v>0</v>
      </c>
      <c r="BF379" s="152">
        <f>IF(N379="snížená",J379,0)</f>
        <v>0</v>
      </c>
      <c r="BG379" s="152">
        <f>IF(N379="zákl. přenesená",J379,0)</f>
        <v>0</v>
      </c>
      <c r="BH379" s="152">
        <f>IF(N379="sníž. přenesená",J379,0)</f>
        <v>0</v>
      </c>
      <c r="BI379" s="152">
        <f>IF(N379="nulová",J379,0)</f>
        <v>0</v>
      </c>
      <c r="BJ379" s="17" t="s">
        <v>85</v>
      </c>
      <c r="BK379" s="152">
        <f>ROUND(I379*H379,2)</f>
        <v>0</v>
      </c>
      <c r="BL379" s="17" t="s">
        <v>563</v>
      </c>
      <c r="BM379" s="151" t="s">
        <v>564</v>
      </c>
    </row>
    <row r="380" spans="1:65" s="13" customFormat="1" ht="11.25">
      <c r="B380" s="153"/>
      <c r="D380" s="154" t="s">
        <v>135</v>
      </c>
      <c r="E380" s="155" t="s">
        <v>1</v>
      </c>
      <c r="F380" s="156" t="s">
        <v>565</v>
      </c>
      <c r="H380" s="157">
        <v>32</v>
      </c>
      <c r="I380" s="158"/>
      <c r="L380" s="153"/>
      <c r="M380" s="159"/>
      <c r="N380" s="160"/>
      <c r="O380" s="160"/>
      <c r="P380" s="160"/>
      <c r="Q380" s="160"/>
      <c r="R380" s="160"/>
      <c r="S380" s="160"/>
      <c r="T380" s="161"/>
      <c r="AT380" s="155" t="s">
        <v>135</v>
      </c>
      <c r="AU380" s="155" t="s">
        <v>85</v>
      </c>
      <c r="AV380" s="13" t="s">
        <v>87</v>
      </c>
      <c r="AW380" s="13" t="s">
        <v>32</v>
      </c>
      <c r="AX380" s="13" t="s">
        <v>77</v>
      </c>
      <c r="AY380" s="155" t="s">
        <v>126</v>
      </c>
    </row>
    <row r="381" spans="1:65" s="13" customFormat="1" ht="11.25">
      <c r="B381" s="153"/>
      <c r="D381" s="154" t="s">
        <v>135</v>
      </c>
      <c r="E381" s="155" t="s">
        <v>1</v>
      </c>
      <c r="F381" s="156" t="s">
        <v>566</v>
      </c>
      <c r="H381" s="157">
        <v>32</v>
      </c>
      <c r="I381" s="158"/>
      <c r="L381" s="153"/>
      <c r="M381" s="159"/>
      <c r="N381" s="160"/>
      <c r="O381" s="160"/>
      <c r="P381" s="160"/>
      <c r="Q381" s="160"/>
      <c r="R381" s="160"/>
      <c r="S381" s="160"/>
      <c r="T381" s="161"/>
      <c r="AT381" s="155" t="s">
        <v>135</v>
      </c>
      <c r="AU381" s="155" t="s">
        <v>85</v>
      </c>
      <c r="AV381" s="13" t="s">
        <v>87</v>
      </c>
      <c r="AW381" s="13" t="s">
        <v>32</v>
      </c>
      <c r="AX381" s="13" t="s">
        <v>77</v>
      </c>
      <c r="AY381" s="155" t="s">
        <v>126</v>
      </c>
    </row>
    <row r="382" spans="1:65" s="14" customFormat="1" ht="11.25">
      <c r="B382" s="162"/>
      <c r="D382" s="154" t="s">
        <v>135</v>
      </c>
      <c r="E382" s="163" t="s">
        <v>1</v>
      </c>
      <c r="F382" s="164" t="s">
        <v>139</v>
      </c>
      <c r="H382" s="165">
        <v>64</v>
      </c>
      <c r="I382" s="166"/>
      <c r="L382" s="162"/>
      <c r="M382" s="167"/>
      <c r="N382" s="168"/>
      <c r="O382" s="168"/>
      <c r="P382" s="168"/>
      <c r="Q382" s="168"/>
      <c r="R382" s="168"/>
      <c r="S382" s="168"/>
      <c r="T382" s="169"/>
      <c r="AT382" s="163" t="s">
        <v>135</v>
      </c>
      <c r="AU382" s="163" t="s">
        <v>85</v>
      </c>
      <c r="AV382" s="14" t="s">
        <v>133</v>
      </c>
      <c r="AW382" s="14" t="s">
        <v>32</v>
      </c>
      <c r="AX382" s="14" t="s">
        <v>85</v>
      </c>
      <c r="AY382" s="163" t="s">
        <v>126</v>
      </c>
    </row>
    <row r="383" spans="1:65" s="2" customFormat="1" ht="21.75" customHeight="1">
      <c r="A383" s="32"/>
      <c r="B383" s="139"/>
      <c r="C383" s="140" t="s">
        <v>567</v>
      </c>
      <c r="D383" s="140" t="s">
        <v>128</v>
      </c>
      <c r="E383" s="141" t="s">
        <v>568</v>
      </c>
      <c r="F383" s="142" t="s">
        <v>569</v>
      </c>
      <c r="G383" s="143" t="s">
        <v>152</v>
      </c>
      <c r="H383" s="144">
        <v>24</v>
      </c>
      <c r="I383" s="145"/>
      <c r="J383" s="146">
        <f>ROUND(I383*H383,2)</f>
        <v>0</v>
      </c>
      <c r="K383" s="142" t="s">
        <v>132</v>
      </c>
      <c r="L383" s="33"/>
      <c r="M383" s="147" t="s">
        <v>1</v>
      </c>
      <c r="N383" s="148" t="s">
        <v>42</v>
      </c>
      <c r="O383" s="58"/>
      <c r="P383" s="149">
        <f>O383*H383</f>
        <v>0</v>
      </c>
      <c r="Q383" s="149">
        <v>0</v>
      </c>
      <c r="R383" s="149">
        <f>Q383*H383</f>
        <v>0</v>
      </c>
      <c r="S383" s="149">
        <v>0</v>
      </c>
      <c r="T383" s="150">
        <f>S383*H383</f>
        <v>0</v>
      </c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R383" s="151" t="s">
        <v>563</v>
      </c>
      <c r="AT383" s="151" t="s">
        <v>128</v>
      </c>
      <c r="AU383" s="151" t="s">
        <v>85</v>
      </c>
      <c r="AY383" s="17" t="s">
        <v>126</v>
      </c>
      <c r="BE383" s="152">
        <f>IF(N383="základní",J383,0)</f>
        <v>0</v>
      </c>
      <c r="BF383" s="152">
        <f>IF(N383="snížená",J383,0)</f>
        <v>0</v>
      </c>
      <c r="BG383" s="152">
        <f>IF(N383="zákl. přenesená",J383,0)</f>
        <v>0</v>
      </c>
      <c r="BH383" s="152">
        <f>IF(N383="sníž. přenesená",J383,0)</f>
        <v>0</v>
      </c>
      <c r="BI383" s="152">
        <f>IF(N383="nulová",J383,0)</f>
        <v>0</v>
      </c>
      <c r="BJ383" s="17" t="s">
        <v>85</v>
      </c>
      <c r="BK383" s="152">
        <f>ROUND(I383*H383,2)</f>
        <v>0</v>
      </c>
      <c r="BL383" s="17" t="s">
        <v>563</v>
      </c>
      <c r="BM383" s="151" t="s">
        <v>570</v>
      </c>
    </row>
    <row r="384" spans="1:65" s="2" customFormat="1" ht="16.5" customHeight="1">
      <c r="A384" s="32"/>
      <c r="B384" s="139"/>
      <c r="C384" s="140" t="s">
        <v>571</v>
      </c>
      <c r="D384" s="140" t="s">
        <v>128</v>
      </c>
      <c r="E384" s="141" t="s">
        <v>572</v>
      </c>
      <c r="F384" s="142" t="s">
        <v>573</v>
      </c>
      <c r="G384" s="143" t="s">
        <v>152</v>
      </c>
      <c r="H384" s="144">
        <v>80</v>
      </c>
      <c r="I384" s="145"/>
      <c r="J384" s="146">
        <f>ROUND(I384*H384,2)</f>
        <v>0</v>
      </c>
      <c r="K384" s="142" t="s">
        <v>132</v>
      </c>
      <c r="L384" s="33"/>
      <c r="M384" s="147" t="s">
        <v>1</v>
      </c>
      <c r="N384" s="148" t="s">
        <v>42</v>
      </c>
      <c r="O384" s="58"/>
      <c r="P384" s="149">
        <f>O384*H384</f>
        <v>0</v>
      </c>
      <c r="Q384" s="149">
        <v>0</v>
      </c>
      <c r="R384" s="149">
        <f>Q384*H384</f>
        <v>0</v>
      </c>
      <c r="S384" s="149">
        <v>0</v>
      </c>
      <c r="T384" s="150">
        <f>S384*H384</f>
        <v>0</v>
      </c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R384" s="151" t="s">
        <v>563</v>
      </c>
      <c r="AT384" s="151" t="s">
        <v>128</v>
      </c>
      <c r="AU384" s="151" t="s">
        <v>85</v>
      </c>
      <c r="AY384" s="17" t="s">
        <v>126</v>
      </c>
      <c r="BE384" s="152">
        <f>IF(N384="základní",J384,0)</f>
        <v>0</v>
      </c>
      <c r="BF384" s="152">
        <f>IF(N384="snížená",J384,0)</f>
        <v>0</v>
      </c>
      <c r="BG384" s="152">
        <f>IF(N384="zákl. přenesená",J384,0)</f>
        <v>0</v>
      </c>
      <c r="BH384" s="152">
        <f>IF(N384="sníž. přenesená",J384,0)</f>
        <v>0</v>
      </c>
      <c r="BI384" s="152">
        <f>IF(N384="nulová",J384,0)</f>
        <v>0</v>
      </c>
      <c r="BJ384" s="17" t="s">
        <v>85</v>
      </c>
      <c r="BK384" s="152">
        <f>ROUND(I384*H384,2)</f>
        <v>0</v>
      </c>
      <c r="BL384" s="17" t="s">
        <v>563</v>
      </c>
      <c r="BM384" s="151" t="s">
        <v>574</v>
      </c>
    </row>
    <row r="385" spans="1:65" s="13" customFormat="1" ht="11.25">
      <c r="B385" s="153"/>
      <c r="D385" s="154" t="s">
        <v>135</v>
      </c>
      <c r="E385" s="155" t="s">
        <v>1</v>
      </c>
      <c r="F385" s="156" t="s">
        <v>575</v>
      </c>
      <c r="H385" s="157">
        <v>24</v>
      </c>
      <c r="I385" s="158"/>
      <c r="L385" s="153"/>
      <c r="M385" s="159"/>
      <c r="N385" s="160"/>
      <c r="O385" s="160"/>
      <c r="P385" s="160"/>
      <c r="Q385" s="160"/>
      <c r="R385" s="160"/>
      <c r="S385" s="160"/>
      <c r="T385" s="161"/>
      <c r="AT385" s="155" t="s">
        <v>135</v>
      </c>
      <c r="AU385" s="155" t="s">
        <v>85</v>
      </c>
      <c r="AV385" s="13" t="s">
        <v>87</v>
      </c>
      <c r="AW385" s="13" t="s">
        <v>32</v>
      </c>
      <c r="AX385" s="13" t="s">
        <v>77</v>
      </c>
      <c r="AY385" s="155" t="s">
        <v>126</v>
      </c>
    </row>
    <row r="386" spans="1:65" s="13" customFormat="1" ht="11.25">
      <c r="B386" s="153"/>
      <c r="D386" s="154" t="s">
        <v>135</v>
      </c>
      <c r="E386" s="155" t="s">
        <v>1</v>
      </c>
      <c r="F386" s="156" t="s">
        <v>576</v>
      </c>
      <c r="H386" s="157">
        <v>32</v>
      </c>
      <c r="I386" s="158"/>
      <c r="L386" s="153"/>
      <c r="M386" s="159"/>
      <c r="N386" s="160"/>
      <c r="O386" s="160"/>
      <c r="P386" s="160"/>
      <c r="Q386" s="160"/>
      <c r="R386" s="160"/>
      <c r="S386" s="160"/>
      <c r="T386" s="161"/>
      <c r="AT386" s="155" t="s">
        <v>135</v>
      </c>
      <c r="AU386" s="155" t="s">
        <v>85</v>
      </c>
      <c r="AV386" s="13" t="s">
        <v>87</v>
      </c>
      <c r="AW386" s="13" t="s">
        <v>32</v>
      </c>
      <c r="AX386" s="13" t="s">
        <v>77</v>
      </c>
      <c r="AY386" s="155" t="s">
        <v>126</v>
      </c>
    </row>
    <row r="387" spans="1:65" s="13" customFormat="1" ht="11.25">
      <c r="B387" s="153"/>
      <c r="D387" s="154" t="s">
        <v>135</v>
      </c>
      <c r="E387" s="155" t="s">
        <v>1</v>
      </c>
      <c r="F387" s="156" t="s">
        <v>577</v>
      </c>
      <c r="H387" s="157">
        <v>24</v>
      </c>
      <c r="I387" s="158"/>
      <c r="L387" s="153"/>
      <c r="M387" s="159"/>
      <c r="N387" s="160"/>
      <c r="O387" s="160"/>
      <c r="P387" s="160"/>
      <c r="Q387" s="160"/>
      <c r="R387" s="160"/>
      <c r="S387" s="160"/>
      <c r="T387" s="161"/>
      <c r="AT387" s="155" t="s">
        <v>135</v>
      </c>
      <c r="AU387" s="155" t="s">
        <v>85</v>
      </c>
      <c r="AV387" s="13" t="s">
        <v>87</v>
      </c>
      <c r="AW387" s="13" t="s">
        <v>32</v>
      </c>
      <c r="AX387" s="13" t="s">
        <v>77</v>
      </c>
      <c r="AY387" s="155" t="s">
        <v>126</v>
      </c>
    </row>
    <row r="388" spans="1:65" s="14" customFormat="1" ht="11.25">
      <c r="B388" s="162"/>
      <c r="D388" s="154" t="s">
        <v>135</v>
      </c>
      <c r="E388" s="163" t="s">
        <v>1</v>
      </c>
      <c r="F388" s="164" t="s">
        <v>139</v>
      </c>
      <c r="H388" s="165">
        <v>80</v>
      </c>
      <c r="I388" s="166"/>
      <c r="L388" s="162"/>
      <c r="M388" s="167"/>
      <c r="N388" s="168"/>
      <c r="O388" s="168"/>
      <c r="P388" s="168"/>
      <c r="Q388" s="168"/>
      <c r="R388" s="168"/>
      <c r="S388" s="168"/>
      <c r="T388" s="169"/>
      <c r="AT388" s="163" t="s">
        <v>135</v>
      </c>
      <c r="AU388" s="163" t="s">
        <v>85</v>
      </c>
      <c r="AV388" s="14" t="s">
        <v>133</v>
      </c>
      <c r="AW388" s="14" t="s">
        <v>32</v>
      </c>
      <c r="AX388" s="14" t="s">
        <v>85</v>
      </c>
      <c r="AY388" s="163" t="s">
        <v>126</v>
      </c>
    </row>
    <row r="389" spans="1:65" s="12" customFormat="1" ht="25.9" customHeight="1">
      <c r="B389" s="126"/>
      <c r="D389" s="127" t="s">
        <v>76</v>
      </c>
      <c r="E389" s="128" t="s">
        <v>578</v>
      </c>
      <c r="F389" s="128" t="s">
        <v>579</v>
      </c>
      <c r="I389" s="129"/>
      <c r="J389" s="130">
        <f>BK389</f>
        <v>0</v>
      </c>
      <c r="L389" s="126"/>
      <c r="M389" s="131"/>
      <c r="N389" s="132"/>
      <c r="O389" s="132"/>
      <c r="P389" s="133">
        <f>P390+P395</f>
        <v>0</v>
      </c>
      <c r="Q389" s="132"/>
      <c r="R389" s="133">
        <f>R390+R395</f>
        <v>0</v>
      </c>
      <c r="S389" s="132"/>
      <c r="T389" s="134">
        <f>T390+T395</f>
        <v>0</v>
      </c>
      <c r="AR389" s="127" t="s">
        <v>154</v>
      </c>
      <c r="AT389" s="135" t="s">
        <v>76</v>
      </c>
      <c r="AU389" s="135" t="s">
        <v>77</v>
      </c>
      <c r="AY389" s="127" t="s">
        <v>126</v>
      </c>
      <c r="BK389" s="136">
        <f>BK390+BK395</f>
        <v>0</v>
      </c>
    </row>
    <row r="390" spans="1:65" s="12" customFormat="1" ht="22.9" customHeight="1">
      <c r="B390" s="126"/>
      <c r="D390" s="127" t="s">
        <v>76</v>
      </c>
      <c r="E390" s="137" t="s">
        <v>580</v>
      </c>
      <c r="F390" s="137" t="s">
        <v>581</v>
      </c>
      <c r="I390" s="129"/>
      <c r="J390" s="138">
        <f>BK390</f>
        <v>0</v>
      </c>
      <c r="L390" s="126"/>
      <c r="M390" s="131"/>
      <c r="N390" s="132"/>
      <c r="O390" s="132"/>
      <c r="P390" s="133">
        <f>SUM(P391:P394)</f>
        <v>0</v>
      </c>
      <c r="Q390" s="132"/>
      <c r="R390" s="133">
        <f>SUM(R391:R394)</f>
        <v>0</v>
      </c>
      <c r="S390" s="132"/>
      <c r="T390" s="134">
        <f>SUM(T391:T394)</f>
        <v>0</v>
      </c>
      <c r="AR390" s="127" t="s">
        <v>154</v>
      </c>
      <c r="AT390" s="135" t="s">
        <v>76</v>
      </c>
      <c r="AU390" s="135" t="s">
        <v>85</v>
      </c>
      <c r="AY390" s="127" t="s">
        <v>126</v>
      </c>
      <c r="BK390" s="136">
        <f>SUM(BK391:BK394)</f>
        <v>0</v>
      </c>
    </row>
    <row r="391" spans="1:65" s="2" customFormat="1" ht="16.5" customHeight="1">
      <c r="A391" s="32"/>
      <c r="B391" s="139"/>
      <c r="C391" s="140" t="s">
        <v>582</v>
      </c>
      <c r="D391" s="140" t="s">
        <v>128</v>
      </c>
      <c r="E391" s="141" t="s">
        <v>583</v>
      </c>
      <c r="F391" s="142" t="s">
        <v>584</v>
      </c>
      <c r="G391" s="143" t="s">
        <v>585</v>
      </c>
      <c r="H391" s="144">
        <v>1</v>
      </c>
      <c r="I391" s="145"/>
      <c r="J391" s="146">
        <f>ROUND(I391*H391,2)</f>
        <v>0</v>
      </c>
      <c r="K391" s="142" t="s">
        <v>132</v>
      </c>
      <c r="L391" s="33"/>
      <c r="M391" s="147" t="s">
        <v>1</v>
      </c>
      <c r="N391" s="148" t="s">
        <v>42</v>
      </c>
      <c r="O391" s="58"/>
      <c r="P391" s="149">
        <f>O391*H391</f>
        <v>0</v>
      </c>
      <c r="Q391" s="149">
        <v>0</v>
      </c>
      <c r="R391" s="149">
        <f>Q391*H391</f>
        <v>0</v>
      </c>
      <c r="S391" s="149">
        <v>0</v>
      </c>
      <c r="T391" s="150">
        <f>S391*H391</f>
        <v>0</v>
      </c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R391" s="151" t="s">
        <v>586</v>
      </c>
      <c r="AT391" s="151" t="s">
        <v>128</v>
      </c>
      <c r="AU391" s="151" t="s">
        <v>87</v>
      </c>
      <c r="AY391" s="17" t="s">
        <v>126</v>
      </c>
      <c r="BE391" s="152">
        <f>IF(N391="základní",J391,0)</f>
        <v>0</v>
      </c>
      <c r="BF391" s="152">
        <f>IF(N391="snížená",J391,0)</f>
        <v>0</v>
      </c>
      <c r="BG391" s="152">
        <f>IF(N391="zákl. přenesená",J391,0)</f>
        <v>0</v>
      </c>
      <c r="BH391" s="152">
        <f>IF(N391="sníž. přenesená",J391,0)</f>
        <v>0</v>
      </c>
      <c r="BI391" s="152">
        <f>IF(N391="nulová",J391,0)</f>
        <v>0</v>
      </c>
      <c r="BJ391" s="17" t="s">
        <v>85</v>
      </c>
      <c r="BK391" s="152">
        <f>ROUND(I391*H391,2)</f>
        <v>0</v>
      </c>
      <c r="BL391" s="17" t="s">
        <v>586</v>
      </c>
      <c r="BM391" s="151" t="s">
        <v>587</v>
      </c>
    </row>
    <row r="392" spans="1:65" s="2" customFormat="1" ht="16.5" customHeight="1">
      <c r="A392" s="32"/>
      <c r="B392" s="139"/>
      <c r="C392" s="140" t="s">
        <v>588</v>
      </c>
      <c r="D392" s="140" t="s">
        <v>128</v>
      </c>
      <c r="E392" s="141" t="s">
        <v>589</v>
      </c>
      <c r="F392" s="142" t="s">
        <v>590</v>
      </c>
      <c r="G392" s="143" t="s">
        <v>585</v>
      </c>
      <c r="H392" s="144">
        <v>1</v>
      </c>
      <c r="I392" s="145"/>
      <c r="J392" s="146">
        <f>ROUND(I392*H392,2)</f>
        <v>0</v>
      </c>
      <c r="K392" s="142" t="s">
        <v>132</v>
      </c>
      <c r="L392" s="33"/>
      <c r="M392" s="147" t="s">
        <v>1</v>
      </c>
      <c r="N392" s="148" t="s">
        <v>42</v>
      </c>
      <c r="O392" s="58"/>
      <c r="P392" s="149">
        <f>O392*H392</f>
        <v>0</v>
      </c>
      <c r="Q392" s="149">
        <v>0</v>
      </c>
      <c r="R392" s="149">
        <f>Q392*H392</f>
        <v>0</v>
      </c>
      <c r="S392" s="149">
        <v>0</v>
      </c>
      <c r="T392" s="150">
        <f>S392*H392</f>
        <v>0</v>
      </c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R392" s="151" t="s">
        <v>586</v>
      </c>
      <c r="AT392" s="151" t="s">
        <v>128</v>
      </c>
      <c r="AU392" s="151" t="s">
        <v>87</v>
      </c>
      <c r="AY392" s="17" t="s">
        <v>126</v>
      </c>
      <c r="BE392" s="152">
        <f>IF(N392="základní",J392,0)</f>
        <v>0</v>
      </c>
      <c r="BF392" s="152">
        <f>IF(N392="snížená",J392,0)</f>
        <v>0</v>
      </c>
      <c r="BG392" s="152">
        <f>IF(N392="zákl. přenesená",J392,0)</f>
        <v>0</v>
      </c>
      <c r="BH392" s="152">
        <f>IF(N392="sníž. přenesená",J392,0)</f>
        <v>0</v>
      </c>
      <c r="BI392" s="152">
        <f>IF(N392="nulová",J392,0)</f>
        <v>0</v>
      </c>
      <c r="BJ392" s="17" t="s">
        <v>85</v>
      </c>
      <c r="BK392" s="152">
        <f>ROUND(I392*H392,2)</f>
        <v>0</v>
      </c>
      <c r="BL392" s="17" t="s">
        <v>586</v>
      </c>
      <c r="BM392" s="151" t="s">
        <v>591</v>
      </c>
    </row>
    <row r="393" spans="1:65" s="2" customFormat="1" ht="16.5" customHeight="1">
      <c r="A393" s="32"/>
      <c r="B393" s="139"/>
      <c r="C393" s="140" t="s">
        <v>592</v>
      </c>
      <c r="D393" s="140" t="s">
        <v>128</v>
      </c>
      <c r="E393" s="141" t="s">
        <v>593</v>
      </c>
      <c r="F393" s="142" t="s">
        <v>594</v>
      </c>
      <c r="G393" s="143" t="s">
        <v>585</v>
      </c>
      <c r="H393" s="144">
        <v>1</v>
      </c>
      <c r="I393" s="145"/>
      <c r="J393" s="146">
        <f>ROUND(I393*H393,2)</f>
        <v>0</v>
      </c>
      <c r="K393" s="142" t="s">
        <v>132</v>
      </c>
      <c r="L393" s="33"/>
      <c r="M393" s="147" t="s">
        <v>1</v>
      </c>
      <c r="N393" s="148" t="s">
        <v>42</v>
      </c>
      <c r="O393" s="58"/>
      <c r="P393" s="149">
        <f>O393*H393</f>
        <v>0</v>
      </c>
      <c r="Q393" s="149">
        <v>0</v>
      </c>
      <c r="R393" s="149">
        <f>Q393*H393</f>
        <v>0</v>
      </c>
      <c r="S393" s="149">
        <v>0</v>
      </c>
      <c r="T393" s="150">
        <f>S393*H393</f>
        <v>0</v>
      </c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R393" s="151" t="s">
        <v>586</v>
      </c>
      <c r="AT393" s="151" t="s">
        <v>128</v>
      </c>
      <c r="AU393" s="151" t="s">
        <v>87</v>
      </c>
      <c r="AY393" s="17" t="s">
        <v>126</v>
      </c>
      <c r="BE393" s="152">
        <f>IF(N393="základní",J393,0)</f>
        <v>0</v>
      </c>
      <c r="BF393" s="152">
        <f>IF(N393="snížená",J393,0)</f>
        <v>0</v>
      </c>
      <c r="BG393" s="152">
        <f>IF(N393="zákl. přenesená",J393,0)</f>
        <v>0</v>
      </c>
      <c r="BH393" s="152">
        <f>IF(N393="sníž. přenesená",J393,0)</f>
        <v>0</v>
      </c>
      <c r="BI393" s="152">
        <f>IF(N393="nulová",J393,0)</f>
        <v>0</v>
      </c>
      <c r="BJ393" s="17" t="s">
        <v>85</v>
      </c>
      <c r="BK393" s="152">
        <f>ROUND(I393*H393,2)</f>
        <v>0</v>
      </c>
      <c r="BL393" s="17" t="s">
        <v>586</v>
      </c>
      <c r="BM393" s="151" t="s">
        <v>595</v>
      </c>
    </row>
    <row r="394" spans="1:65" s="2" customFormat="1" ht="16.5" customHeight="1">
      <c r="A394" s="32"/>
      <c r="B394" s="139"/>
      <c r="C394" s="140" t="s">
        <v>596</v>
      </c>
      <c r="D394" s="140" t="s">
        <v>128</v>
      </c>
      <c r="E394" s="141" t="s">
        <v>597</v>
      </c>
      <c r="F394" s="142" t="s">
        <v>598</v>
      </c>
      <c r="G394" s="143" t="s">
        <v>585</v>
      </c>
      <c r="H394" s="144">
        <v>1</v>
      </c>
      <c r="I394" s="145"/>
      <c r="J394" s="146">
        <f>ROUND(I394*H394,2)</f>
        <v>0</v>
      </c>
      <c r="K394" s="142" t="s">
        <v>132</v>
      </c>
      <c r="L394" s="33"/>
      <c r="M394" s="147" t="s">
        <v>1</v>
      </c>
      <c r="N394" s="148" t="s">
        <v>42</v>
      </c>
      <c r="O394" s="58"/>
      <c r="P394" s="149">
        <f>O394*H394</f>
        <v>0</v>
      </c>
      <c r="Q394" s="149">
        <v>0</v>
      </c>
      <c r="R394" s="149">
        <f>Q394*H394</f>
        <v>0</v>
      </c>
      <c r="S394" s="149">
        <v>0</v>
      </c>
      <c r="T394" s="150">
        <f>S394*H394</f>
        <v>0</v>
      </c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R394" s="151" t="s">
        <v>586</v>
      </c>
      <c r="AT394" s="151" t="s">
        <v>128</v>
      </c>
      <c r="AU394" s="151" t="s">
        <v>87</v>
      </c>
      <c r="AY394" s="17" t="s">
        <v>126</v>
      </c>
      <c r="BE394" s="152">
        <f>IF(N394="základní",J394,0)</f>
        <v>0</v>
      </c>
      <c r="BF394" s="152">
        <f>IF(N394="snížená",J394,0)</f>
        <v>0</v>
      </c>
      <c r="BG394" s="152">
        <f>IF(N394="zákl. přenesená",J394,0)</f>
        <v>0</v>
      </c>
      <c r="BH394" s="152">
        <f>IF(N394="sníž. přenesená",J394,0)</f>
        <v>0</v>
      </c>
      <c r="BI394" s="152">
        <f>IF(N394="nulová",J394,0)</f>
        <v>0</v>
      </c>
      <c r="BJ394" s="17" t="s">
        <v>85</v>
      </c>
      <c r="BK394" s="152">
        <f>ROUND(I394*H394,2)</f>
        <v>0</v>
      </c>
      <c r="BL394" s="17" t="s">
        <v>586</v>
      </c>
      <c r="BM394" s="151" t="s">
        <v>599</v>
      </c>
    </row>
    <row r="395" spans="1:65" s="12" customFormat="1" ht="22.9" customHeight="1">
      <c r="B395" s="126"/>
      <c r="D395" s="127" t="s">
        <v>76</v>
      </c>
      <c r="E395" s="137" t="s">
        <v>600</v>
      </c>
      <c r="F395" s="137" t="s">
        <v>601</v>
      </c>
      <c r="I395" s="129"/>
      <c r="J395" s="138">
        <f>BK395</f>
        <v>0</v>
      </c>
      <c r="L395" s="126"/>
      <c r="M395" s="131"/>
      <c r="N395" s="132"/>
      <c r="O395" s="132"/>
      <c r="P395" s="133">
        <f>P396</f>
        <v>0</v>
      </c>
      <c r="Q395" s="132"/>
      <c r="R395" s="133">
        <f>R396</f>
        <v>0</v>
      </c>
      <c r="S395" s="132"/>
      <c r="T395" s="134">
        <f>T396</f>
        <v>0</v>
      </c>
      <c r="AR395" s="127" t="s">
        <v>154</v>
      </c>
      <c r="AT395" s="135" t="s">
        <v>76</v>
      </c>
      <c r="AU395" s="135" t="s">
        <v>85</v>
      </c>
      <c r="AY395" s="127" t="s">
        <v>126</v>
      </c>
      <c r="BK395" s="136">
        <f>BK396</f>
        <v>0</v>
      </c>
    </row>
    <row r="396" spans="1:65" s="2" customFormat="1" ht="16.5" customHeight="1">
      <c r="A396" s="32"/>
      <c r="B396" s="139"/>
      <c r="C396" s="140" t="s">
        <v>602</v>
      </c>
      <c r="D396" s="140" t="s">
        <v>128</v>
      </c>
      <c r="E396" s="141" t="s">
        <v>603</v>
      </c>
      <c r="F396" s="142" t="s">
        <v>601</v>
      </c>
      <c r="G396" s="143" t="s">
        <v>585</v>
      </c>
      <c r="H396" s="144">
        <v>1</v>
      </c>
      <c r="I396" s="145"/>
      <c r="J396" s="146">
        <f>ROUND(I396*H396,2)</f>
        <v>0</v>
      </c>
      <c r="K396" s="142" t="s">
        <v>132</v>
      </c>
      <c r="L396" s="33"/>
      <c r="M396" s="192" t="s">
        <v>1</v>
      </c>
      <c r="N396" s="193" t="s">
        <v>42</v>
      </c>
      <c r="O396" s="194"/>
      <c r="P396" s="195">
        <f>O396*H396</f>
        <v>0</v>
      </c>
      <c r="Q396" s="195">
        <v>0</v>
      </c>
      <c r="R396" s="195">
        <f>Q396*H396</f>
        <v>0</v>
      </c>
      <c r="S396" s="195">
        <v>0</v>
      </c>
      <c r="T396" s="196">
        <f>S396*H396</f>
        <v>0</v>
      </c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R396" s="151" t="s">
        <v>586</v>
      </c>
      <c r="AT396" s="151" t="s">
        <v>128</v>
      </c>
      <c r="AU396" s="151" t="s">
        <v>87</v>
      </c>
      <c r="AY396" s="17" t="s">
        <v>126</v>
      </c>
      <c r="BE396" s="152">
        <f>IF(N396="základní",J396,0)</f>
        <v>0</v>
      </c>
      <c r="BF396" s="152">
        <f>IF(N396="snížená",J396,0)</f>
        <v>0</v>
      </c>
      <c r="BG396" s="152">
        <f>IF(N396="zákl. přenesená",J396,0)</f>
        <v>0</v>
      </c>
      <c r="BH396" s="152">
        <f>IF(N396="sníž. přenesená",J396,0)</f>
        <v>0</v>
      </c>
      <c r="BI396" s="152">
        <f>IF(N396="nulová",J396,0)</f>
        <v>0</v>
      </c>
      <c r="BJ396" s="17" t="s">
        <v>85</v>
      </c>
      <c r="BK396" s="152">
        <f>ROUND(I396*H396,2)</f>
        <v>0</v>
      </c>
      <c r="BL396" s="17" t="s">
        <v>586</v>
      </c>
      <c r="BM396" s="151" t="s">
        <v>604</v>
      </c>
    </row>
    <row r="397" spans="1:65" s="2" customFormat="1" ht="6.95" customHeight="1">
      <c r="A397" s="32"/>
      <c r="B397" s="47"/>
      <c r="C397" s="48"/>
      <c r="D397" s="48"/>
      <c r="E397" s="48"/>
      <c r="F397" s="48"/>
      <c r="G397" s="48"/>
      <c r="H397" s="48"/>
      <c r="I397" s="48"/>
      <c r="J397" s="48"/>
      <c r="K397" s="48"/>
      <c r="L397" s="33"/>
      <c r="M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</row>
  </sheetData>
  <autoFilter ref="C130:K396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SO 502 - Přeložka plynovodu</vt:lpstr>
      <vt:lpstr>'Rekapitulace stavby'!Názvy_tisku</vt:lpstr>
      <vt:lpstr>'SO 502 - Přeložka plynovodu'!Názvy_tisku</vt:lpstr>
      <vt:lpstr>'Rekapitulace stavby'!Oblast_tisku</vt:lpstr>
      <vt:lpstr>'SO 502 - Přeložka plynovodu'!Oblast_tisku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JITKA-PC\Jitka</dc:creator>
  <cp:lastModifiedBy>Boháčková Marcela</cp:lastModifiedBy>
  <dcterms:created xsi:type="dcterms:W3CDTF">2024-11-04T09:07:31Z</dcterms:created>
  <dcterms:modified xsi:type="dcterms:W3CDTF">2024-11-06T07:19:40Z</dcterms:modified>
</cp:coreProperties>
</file>