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Silnoproud" sheetId="3" r:id="rId3"/>
    <sheet name="03 - Slaboproud" sheetId="4" r:id="rId4"/>
    <sheet name="04 - Vytápění" sheetId="5" r:id="rId5"/>
    <sheet name="05 - Vzduchotechnika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'01 - Stavební část'!$C$97:$K$306</definedName>
    <definedName name="_xlnm.Print_Area" localSheetId="1">'01 - Stavební část'!$C$4:$J$39,'01 - Stavební část'!$C$45:$J$79,'01 - Stavební část'!$C$85:$K$306</definedName>
    <definedName name="_xlnm.Print_Titles" localSheetId="1">'01 - Stavební část'!$97:$97</definedName>
    <definedName name="_xlnm._FilterDatabase" localSheetId="2" hidden="1">'02 - Silnoproud'!$C$83:$K$201</definedName>
    <definedName name="_xlnm.Print_Area" localSheetId="2">'02 - Silnoproud'!$C$4:$J$39,'02 - Silnoproud'!$C$45:$J$65,'02 - Silnoproud'!$C$71:$K$201</definedName>
    <definedName name="_xlnm.Print_Titles" localSheetId="2">'02 - Silnoproud'!$83:$83</definedName>
    <definedName name="_xlnm._FilterDatabase" localSheetId="3" hidden="1">'03 - Slaboproud'!$C$81:$K$158</definedName>
    <definedName name="_xlnm.Print_Area" localSheetId="3">'03 - Slaboproud'!$C$4:$J$39,'03 - Slaboproud'!$C$45:$J$63,'03 - Slaboproud'!$C$69:$K$158</definedName>
    <definedName name="_xlnm.Print_Titles" localSheetId="3">'03 - Slaboproud'!$81:$81</definedName>
    <definedName name="_xlnm._FilterDatabase" localSheetId="4" hidden="1">'04 - Vytápění'!$C$82:$K$113</definedName>
    <definedName name="_xlnm.Print_Area" localSheetId="4">'04 - Vytápění'!$C$4:$J$39,'04 - Vytápění'!$C$45:$J$64,'04 - Vytápění'!$C$70:$K$113</definedName>
    <definedName name="_xlnm.Print_Titles" localSheetId="4">'04 - Vytápění'!$82:$82</definedName>
    <definedName name="_xlnm._FilterDatabase" localSheetId="5" hidden="1">'05 - Vzduchotechnika'!$C$81:$K$160</definedName>
    <definedName name="_xlnm.Print_Area" localSheetId="5">'05 - Vzduchotechnika'!$C$4:$J$39,'05 - Vzduchotechnika'!$C$45:$J$63,'05 - Vzduchotechnika'!$C$69:$K$160</definedName>
    <definedName name="_xlnm.Print_Titles" localSheetId="5">'05 - Vzduchotechnika'!$81:$81</definedName>
    <definedName name="_xlnm.Print_Area" localSheetId="6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49"/>
  <c r="BH149"/>
  <c r="BG149"/>
  <c r="BF149"/>
  <c r="T149"/>
  <c r="R149"/>
  <c r="P149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79"/>
  <c r="J17"/>
  <c r="J12"/>
  <c r="J76"/>
  <c r="E7"/>
  <c r="E48"/>
  <c i="5" r="J37"/>
  <c r="J36"/>
  <c i="1" r="AY58"/>
  <c i="5" r="J35"/>
  <c i="1" r="AX58"/>
  <c i="5" r="BI113"/>
  <c r="BH113"/>
  <c r="BG113"/>
  <c r="BF113"/>
  <c r="T113"/>
  <c r="R113"/>
  <c r="P113"/>
  <c r="BI111"/>
  <c r="BH111"/>
  <c r="BG111"/>
  <c r="BF111"/>
  <c r="T111"/>
  <c r="R111"/>
  <c r="P111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T84"/>
  <c r="R85"/>
  <c r="R84"/>
  <c r="P85"/>
  <c r="P84"/>
  <c r="J80"/>
  <c r="J79"/>
  <c r="F79"/>
  <c r="F77"/>
  <c r="E75"/>
  <c r="J55"/>
  <c r="J54"/>
  <c r="F54"/>
  <c r="F52"/>
  <c r="E50"/>
  <c r="J18"/>
  <c r="E18"/>
  <c r="F80"/>
  <c r="J17"/>
  <c r="J12"/>
  <c r="J52"/>
  <c r="E7"/>
  <c r="E73"/>
  <c i="4" r="J37"/>
  <c r="J36"/>
  <c i="1" r="AY57"/>
  <c i="4" r="J35"/>
  <c i="1" r="AX57"/>
  <c i="4"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55"/>
  <c r="J17"/>
  <c r="J12"/>
  <c r="J76"/>
  <c r="E7"/>
  <c r="E48"/>
  <c i="3" r="J37"/>
  <c r="J36"/>
  <c i="1" r="AY56"/>
  <c i="3" r="J35"/>
  <c i="1" r="AX56"/>
  <c i="3"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T185"/>
  <c r="R186"/>
  <c r="R185"/>
  <c r="P186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J81"/>
  <c r="J80"/>
  <c r="F80"/>
  <c r="F78"/>
  <c r="E76"/>
  <c r="J55"/>
  <c r="J54"/>
  <c r="F54"/>
  <c r="F52"/>
  <c r="E50"/>
  <c r="J18"/>
  <c r="E18"/>
  <c r="F81"/>
  <c r="J17"/>
  <c r="J12"/>
  <c r="J52"/>
  <c r="E7"/>
  <c r="E74"/>
  <c i="2" r="J37"/>
  <c r="J36"/>
  <c i="1" r="AY55"/>
  <c i="2" r="J35"/>
  <c i="1" r="AX55"/>
  <c i="2" r="BI305"/>
  <c r="BH305"/>
  <c r="BG305"/>
  <c r="BF305"/>
  <c r="T305"/>
  <c r="T304"/>
  <c r="R305"/>
  <c r="R304"/>
  <c r="P305"/>
  <c r="P304"/>
  <c r="BI302"/>
  <c r="BH302"/>
  <c r="BG302"/>
  <c r="BF302"/>
  <c r="T302"/>
  <c r="T301"/>
  <c r="R302"/>
  <c r="R301"/>
  <c r="P302"/>
  <c r="P301"/>
  <c r="BI299"/>
  <c r="BH299"/>
  <c r="BG299"/>
  <c r="BF299"/>
  <c r="T299"/>
  <c r="T298"/>
  <c r="T297"/>
  <c r="R299"/>
  <c r="R298"/>
  <c r="R297"/>
  <c r="P299"/>
  <c r="P298"/>
  <c r="P297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T283"/>
  <c r="R284"/>
  <c r="R283"/>
  <c r="P284"/>
  <c r="P283"/>
  <c r="BI281"/>
  <c r="BH281"/>
  <c r="BG281"/>
  <c r="BF281"/>
  <c r="T281"/>
  <c r="R281"/>
  <c r="P281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8"/>
  <c r="BH268"/>
  <c r="BG268"/>
  <c r="BF268"/>
  <c r="T268"/>
  <c r="R268"/>
  <c r="P268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R212"/>
  <c r="P212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1"/>
  <c r="BH191"/>
  <c r="BG191"/>
  <c r="BF191"/>
  <c r="T191"/>
  <c r="T190"/>
  <c r="R191"/>
  <c r="R190"/>
  <c r="P191"/>
  <c r="P190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1"/>
  <c r="BH121"/>
  <c r="BG121"/>
  <c r="BF121"/>
  <c r="T121"/>
  <c r="T120"/>
  <c r="R121"/>
  <c r="R120"/>
  <c r="P121"/>
  <c r="P120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J95"/>
  <c r="J94"/>
  <c r="F94"/>
  <c r="F92"/>
  <c r="E90"/>
  <c r="J55"/>
  <c r="J54"/>
  <c r="F54"/>
  <c r="F52"/>
  <c r="E50"/>
  <c r="J18"/>
  <c r="E18"/>
  <c r="F95"/>
  <c r="J17"/>
  <c r="J12"/>
  <c r="J92"/>
  <c r="E7"/>
  <c r="E88"/>
  <c i="1" r="L50"/>
  <c r="AM50"/>
  <c r="AM49"/>
  <c r="L49"/>
  <c r="AM47"/>
  <c r="L47"/>
  <c r="L45"/>
  <c r="L44"/>
  <c i="2" r="BK305"/>
  <c r="J299"/>
  <c r="BK288"/>
  <c r="J281"/>
  <c r="BK277"/>
  <c r="J273"/>
  <c r="J268"/>
  <c r="J264"/>
  <c r="J260"/>
  <c r="BK258"/>
  <c r="BK255"/>
  <c r="BK252"/>
  <c r="J250"/>
  <c r="J243"/>
  <c r="J237"/>
  <c r="BK231"/>
  <c r="J228"/>
  <c r="BK223"/>
  <c r="BK219"/>
  <c r="BK216"/>
  <c r="BK212"/>
  <c r="BK206"/>
  <c r="BK200"/>
  <c r="J195"/>
  <c r="BK188"/>
  <c r="BK183"/>
  <c r="J181"/>
  <c r="J178"/>
  <c r="J173"/>
  <c r="J167"/>
  <c r="J161"/>
  <c r="BK155"/>
  <c r="BK149"/>
  <c r="BK143"/>
  <c r="J137"/>
  <c r="BK132"/>
  <c r="BK128"/>
  <c r="J126"/>
  <c r="BK121"/>
  <c r="BK119"/>
  <c r="J117"/>
  <c r="BK111"/>
  <c r="BK104"/>
  <c r="J305"/>
  <c r="BK299"/>
  <c r="J288"/>
  <c r="BK281"/>
  <c r="J277"/>
  <c r="BK273"/>
  <c r="BK267"/>
  <c r="BK261"/>
  <c r="J258"/>
  <c r="J255"/>
  <c r="J252"/>
  <c r="BK250"/>
  <c r="J245"/>
  <c r="J240"/>
  <c r="BK234"/>
  <c r="BK230"/>
  <c r="J226"/>
  <c r="BK222"/>
  <c r="J219"/>
  <c r="BK215"/>
  <c r="BK208"/>
  <c r="BK203"/>
  <c r="BK198"/>
  <c r="J191"/>
  <c r="J185"/>
  <c r="J183"/>
  <c r="BK173"/>
  <c r="J164"/>
  <c r="BK161"/>
  <c r="J155"/>
  <c r="J149"/>
  <c r="J143"/>
  <c r="BK137"/>
  <c r="J132"/>
  <c r="J128"/>
  <c r="BK126"/>
  <c r="J121"/>
  <c r="J114"/>
  <c r="BK107"/>
  <c r="BK101"/>
  <c i="3" r="BK201"/>
  <c r="BK200"/>
  <c r="BK199"/>
  <c r="J199"/>
  <c r="BK198"/>
  <c r="J197"/>
  <c r="J195"/>
  <c r="BK193"/>
  <c r="BK191"/>
  <c r="J189"/>
  <c r="BK186"/>
  <c r="J182"/>
  <c r="BK180"/>
  <c r="BK178"/>
  <c r="BK176"/>
  <c r="BK174"/>
  <c r="BK173"/>
  <c r="J171"/>
  <c r="J168"/>
  <c r="BK166"/>
  <c r="BK164"/>
  <c r="J162"/>
  <c r="BK160"/>
  <c r="BK158"/>
  <c r="J156"/>
  <c r="J155"/>
  <c r="J154"/>
  <c r="J153"/>
  <c r="J151"/>
  <c r="J149"/>
  <c r="BK147"/>
  <c r="J145"/>
  <c r="BK142"/>
  <c r="BK139"/>
  <c r="BK137"/>
  <c r="BK136"/>
  <c r="BK134"/>
  <c r="J131"/>
  <c r="J129"/>
  <c r="BK128"/>
  <c r="J126"/>
  <c r="BK124"/>
  <c r="J122"/>
  <c r="J120"/>
  <c r="BK117"/>
  <c r="BK116"/>
  <c r="J114"/>
  <c r="J112"/>
  <c r="J111"/>
  <c r="J109"/>
  <c r="J104"/>
  <c r="BK101"/>
  <c r="J99"/>
  <c r="J98"/>
  <c r="J97"/>
  <c r="BK96"/>
  <c r="J94"/>
  <c r="J93"/>
  <c r="J92"/>
  <c r="J91"/>
  <c r="BK88"/>
  <c r="J201"/>
  <c r="J200"/>
  <c r="BK197"/>
  <c r="BK195"/>
  <c r="J193"/>
  <c r="J191"/>
  <c r="BK189"/>
  <c r="J186"/>
  <c r="BK183"/>
  <c r="BK181"/>
  <c r="J179"/>
  <c r="BK177"/>
  <c r="BK175"/>
  <c r="J173"/>
  <c r="BK171"/>
  <c r="J169"/>
  <c r="J167"/>
  <c r="J165"/>
  <c r="J163"/>
  <c r="BK157"/>
  <c r="BK152"/>
  <c r="BK150"/>
  <c r="J148"/>
  <c r="J146"/>
  <c r="BK144"/>
  <c r="J141"/>
  <c r="J139"/>
  <c r="J137"/>
  <c r="J134"/>
  <c r="J133"/>
  <c r="BK131"/>
  <c r="BK129"/>
  <c r="BK127"/>
  <c r="J125"/>
  <c r="BK123"/>
  <c r="BK121"/>
  <c r="BK119"/>
  <c r="J116"/>
  <c r="BK114"/>
  <c r="BK112"/>
  <c r="BK110"/>
  <c r="J108"/>
  <c r="J107"/>
  <c r="BK104"/>
  <c r="J101"/>
  <c r="BK99"/>
  <c r="J88"/>
  <c i="4" r="BK158"/>
  <c r="BK156"/>
  <c r="BK154"/>
  <c r="J152"/>
  <c r="J150"/>
  <c r="BK148"/>
  <c r="BK146"/>
  <c r="J143"/>
  <c r="BK142"/>
  <c r="J140"/>
  <c r="BK138"/>
  <c r="J136"/>
  <c r="BK134"/>
  <c r="J132"/>
  <c r="BK130"/>
  <c r="J129"/>
  <c r="BK126"/>
  <c r="BK125"/>
  <c r="J122"/>
  <c r="BK120"/>
  <c r="J118"/>
  <c r="BK116"/>
  <c r="J113"/>
  <c r="BK111"/>
  <c r="J109"/>
  <c r="J108"/>
  <c r="BK107"/>
  <c r="J106"/>
  <c r="BK105"/>
  <c r="J104"/>
  <c r="J103"/>
  <c r="BK102"/>
  <c r="J101"/>
  <c r="J100"/>
  <c r="J99"/>
  <c r="J98"/>
  <c r="J97"/>
  <c r="J96"/>
  <c r="BK95"/>
  <c r="J94"/>
  <c r="J92"/>
  <c r="J91"/>
  <c r="BK90"/>
  <c r="BK88"/>
  <c r="BK87"/>
  <c r="BK86"/>
  <c r="J85"/>
  <c r="J158"/>
  <c r="J157"/>
  <c r="J155"/>
  <c r="J154"/>
  <c r="BK152"/>
  <c r="BK150"/>
  <c r="J148"/>
  <c r="J146"/>
  <c r="BK144"/>
  <c r="J142"/>
  <c r="BK140"/>
  <c r="J138"/>
  <c r="BK136"/>
  <c r="J134"/>
  <c r="BK132"/>
  <c r="J130"/>
  <c r="J128"/>
  <c r="BK124"/>
  <c r="BK122"/>
  <c r="J120"/>
  <c r="BK118"/>
  <c r="J116"/>
  <c r="BK113"/>
  <c r="J111"/>
  <c r="BK109"/>
  <c r="J107"/>
  <c r="J105"/>
  <c r="BK103"/>
  <c r="BK101"/>
  <c r="BK99"/>
  <c r="BK97"/>
  <c r="J95"/>
  <c r="BK92"/>
  <c r="J90"/>
  <c r="J87"/>
  <c r="J86"/>
  <c i="5" r="BK113"/>
  <c r="BK108"/>
  <c r="BK105"/>
  <c r="BK101"/>
  <c r="J97"/>
  <c r="BK93"/>
  <c r="J89"/>
  <c r="BK85"/>
  <c r="BK111"/>
  <c r="J107"/>
  <c r="J103"/>
  <c r="BK99"/>
  <c r="J95"/>
  <c r="BK91"/>
  <c r="BK87"/>
  <c i="6" r="J159"/>
  <c r="J157"/>
  <c r="BK139"/>
  <c r="J134"/>
  <c r="BK124"/>
  <c r="J121"/>
  <c r="J119"/>
  <c r="BK117"/>
  <c r="BK111"/>
  <c r="J109"/>
  <c r="BK107"/>
  <c r="BK105"/>
  <c r="BK103"/>
  <c r="BK157"/>
  <c r="BK136"/>
  <c r="BK132"/>
  <c r="BK122"/>
  <c r="J120"/>
  <c r="BK118"/>
  <c r="BK112"/>
  <c r="J110"/>
  <c r="J108"/>
  <c r="J106"/>
  <c r="BK104"/>
  <c r="BK85"/>
  <c i="2" r="J302"/>
  <c r="BK291"/>
  <c r="BK284"/>
  <c r="J278"/>
  <c r="BK275"/>
  <c r="BK271"/>
  <c r="J271"/>
  <c r="J267"/>
  <c r="J261"/>
  <c r="J257"/>
  <c r="BK254"/>
  <c r="BK251"/>
  <c r="BK247"/>
  <c r="BK245"/>
  <c r="BK240"/>
  <c r="J234"/>
  <c r="J230"/>
  <c r="BK226"/>
  <c r="J222"/>
  <c r="BK221"/>
  <c r="J215"/>
  <c r="J208"/>
  <c r="J203"/>
  <c r="J198"/>
  <c r="BK191"/>
  <c r="BK185"/>
  <c r="BK181"/>
  <c r="BK178"/>
  <c r="J176"/>
  <c r="BK170"/>
  <c r="BK164"/>
  <c r="BK158"/>
  <c r="BK152"/>
  <c r="BK146"/>
  <c r="J140"/>
  <c r="J134"/>
  <c r="BK131"/>
  <c r="BK127"/>
  <c r="J125"/>
  <c r="J119"/>
  <c r="BK114"/>
  <c r="J107"/>
  <c r="J101"/>
  <c r="BK302"/>
  <c r="J291"/>
  <c r="J284"/>
  <c r="BK278"/>
  <c r="J275"/>
  <c r="BK268"/>
  <c r="BK264"/>
  <c r="BK260"/>
  <c r="BK257"/>
  <c r="J254"/>
  <c r="J251"/>
  <c r="J247"/>
  <c r="BK243"/>
  <c r="BK237"/>
  <c r="J231"/>
  <c r="BK228"/>
  <c r="J223"/>
  <c r="J221"/>
  <c r="J216"/>
  <c r="J212"/>
  <c r="J206"/>
  <c r="J200"/>
  <c r="BK195"/>
  <c r="J188"/>
  <c r="BK176"/>
  <c r="J170"/>
  <c r="BK167"/>
  <c r="J158"/>
  <c r="J152"/>
  <c r="J146"/>
  <c r="BK140"/>
  <c r="BK134"/>
  <c r="J131"/>
  <c r="J127"/>
  <c r="BK125"/>
  <c r="BK117"/>
  <c r="J111"/>
  <c r="J104"/>
  <c i="1" r="AS54"/>
  <c i="3" r="J196"/>
  <c r="BK194"/>
  <c r="J190"/>
  <c r="BK188"/>
  <c r="J181"/>
  <c r="J177"/>
  <c r="J175"/>
  <c r="BK169"/>
  <c r="BK165"/>
  <c r="J161"/>
  <c r="J159"/>
  <c r="BK155"/>
  <c r="BK154"/>
  <c r="J152"/>
  <c r="BK146"/>
  <c r="BK141"/>
  <c r="BK138"/>
  <c r="J135"/>
  <c r="BK132"/>
  <c r="J127"/>
  <c r="J123"/>
  <c r="BK118"/>
  <c r="J117"/>
  <c r="BK113"/>
  <c r="BK108"/>
  <c r="BK103"/>
  <c r="BK98"/>
  <c r="J96"/>
  <c r="BK93"/>
  <c r="BK91"/>
  <c r="BK86"/>
  <c r="BK196"/>
  <c r="J192"/>
  <c r="J188"/>
  <c r="J183"/>
  <c r="J180"/>
  <c r="J174"/>
  <c r="J170"/>
  <c r="J166"/>
  <c r="BK162"/>
  <c r="J160"/>
  <c r="J158"/>
  <c r="BK151"/>
  <c r="J147"/>
  <c r="J142"/>
  <c r="J138"/>
  <c r="BK135"/>
  <c r="J130"/>
  <c r="BK126"/>
  <c r="BK122"/>
  <c r="J118"/>
  <c r="J113"/>
  <c r="BK111"/>
  <c r="BK107"/>
  <c r="J106"/>
  <c r="J100"/>
  <c r="BK90"/>
  <c i="4" r="BK157"/>
  <c r="BK151"/>
  <c r="J147"/>
  <c r="J144"/>
  <c r="BK139"/>
  <c r="J135"/>
  <c r="BK133"/>
  <c r="J126"/>
  <c r="J123"/>
  <c r="J119"/>
  <c r="BK114"/>
  <c r="BK110"/>
  <c r="J156"/>
  <c r="J151"/>
  <c r="J145"/>
  <c r="J141"/>
  <c r="J137"/>
  <c r="BK131"/>
  <c r="BK129"/>
  <c r="BK123"/>
  <c r="BK119"/>
  <c r="J114"/>
  <c r="J110"/>
  <c r="BK106"/>
  <c r="J102"/>
  <c r="BK100"/>
  <c r="BK96"/>
  <c r="J88"/>
  <c i="5" r="J111"/>
  <c r="BK103"/>
  <c r="BK95"/>
  <c r="J87"/>
  <c r="J108"/>
  <c r="J101"/>
  <c r="BK89"/>
  <c i="6" r="BK160"/>
  <c r="BK156"/>
  <c r="J136"/>
  <c r="J132"/>
  <c r="BK120"/>
  <c r="BK110"/>
  <c r="BK108"/>
  <c r="J104"/>
  <c r="J160"/>
  <c r="J158"/>
  <c r="J149"/>
  <c r="BK134"/>
  <c r="BK121"/>
  <c r="J117"/>
  <c r="BK109"/>
  <c r="J105"/>
  <c i="3" r="BK192"/>
  <c r="BK184"/>
  <c r="BK179"/>
  <c r="J172"/>
  <c r="BK170"/>
  <c r="BK167"/>
  <c r="BK163"/>
  <c r="J157"/>
  <c r="BK153"/>
  <c r="J150"/>
  <c r="BK148"/>
  <c r="J144"/>
  <c r="BK140"/>
  <c r="BK133"/>
  <c r="BK130"/>
  <c r="BK125"/>
  <c r="J121"/>
  <c r="J119"/>
  <c r="J115"/>
  <c r="J110"/>
  <c r="BK106"/>
  <c r="BK100"/>
  <c r="BK97"/>
  <c r="BK94"/>
  <c r="BK92"/>
  <c r="J90"/>
  <c r="J198"/>
  <c r="J194"/>
  <c r="BK190"/>
  <c r="J184"/>
  <c r="BK182"/>
  <c r="J178"/>
  <c r="J176"/>
  <c r="BK172"/>
  <c r="BK168"/>
  <c r="J164"/>
  <c r="BK161"/>
  <c r="BK159"/>
  <c r="BK156"/>
  <c r="BK149"/>
  <c r="BK145"/>
  <c r="J140"/>
  <c r="J136"/>
  <c r="J132"/>
  <c r="J128"/>
  <c r="J124"/>
  <c r="BK120"/>
  <c r="BK115"/>
  <c r="BK109"/>
  <c r="J103"/>
  <c r="J86"/>
  <c i="4" r="BK155"/>
  <c r="J153"/>
  <c r="J149"/>
  <c r="BK145"/>
  <c r="BK141"/>
  <c r="BK137"/>
  <c r="J131"/>
  <c r="BK128"/>
  <c r="J124"/>
  <c r="BK121"/>
  <c r="J117"/>
  <c r="J112"/>
  <c r="BK153"/>
  <c r="BK149"/>
  <c r="BK147"/>
  <c r="BK143"/>
  <c r="J139"/>
  <c r="BK135"/>
  <c r="J133"/>
  <c r="J125"/>
  <c r="J121"/>
  <c r="BK117"/>
  <c r="BK112"/>
  <c r="BK108"/>
  <c r="BK104"/>
  <c r="BK98"/>
  <c r="BK94"/>
  <c r="BK91"/>
  <c r="BK85"/>
  <c i="5" r="BK107"/>
  <c r="J99"/>
  <c r="J91"/>
  <c r="J113"/>
  <c r="J105"/>
  <c r="BK97"/>
  <c r="J93"/>
  <c r="J85"/>
  <c i="6" r="BK158"/>
  <c r="BK149"/>
  <c r="J122"/>
  <c r="J118"/>
  <c r="J112"/>
  <c r="BK106"/>
  <c r="J85"/>
  <c r="BK159"/>
  <c r="J156"/>
  <c r="J139"/>
  <c r="J124"/>
  <c r="BK119"/>
  <c r="J111"/>
  <c r="J107"/>
  <c r="J103"/>
  <c i="2" l="1" r="R287"/>
  <c r="P287"/>
  <c r="T287"/>
  <c r="R100"/>
  <c r="BK110"/>
  <c r="J110"/>
  <c r="J62"/>
  <c r="R110"/>
  <c r="BK124"/>
  <c r="J124"/>
  <c r="J64"/>
  <c r="T124"/>
  <c r="BK180"/>
  <c r="J180"/>
  <c r="J65"/>
  <c r="R180"/>
  <c r="BK194"/>
  <c r="J194"/>
  <c r="J68"/>
  <c r="P194"/>
  <c r="BK202"/>
  <c r="J202"/>
  <c r="J69"/>
  <c r="R202"/>
  <c r="BK233"/>
  <c r="J233"/>
  <c r="J70"/>
  <c r="R233"/>
  <c r="BK266"/>
  <c r="J266"/>
  <c r="J71"/>
  <c r="R266"/>
  <c r="BK270"/>
  <c r="J270"/>
  <c r="J72"/>
  <c r="R270"/>
  <c i="3" r="P85"/>
  <c r="T85"/>
  <c r="P105"/>
  <c r="T105"/>
  <c r="P143"/>
  <c r="R143"/>
  <c r="BK187"/>
  <c r="J187"/>
  <c r="J64"/>
  <c r="T187"/>
  <c i="4" r="BK84"/>
  <c r="T84"/>
  <c r="P127"/>
  <c r="R127"/>
  <c i="5" r="P86"/>
  <c r="T86"/>
  <c r="P98"/>
  <c r="T98"/>
  <c r="P102"/>
  <c r="R102"/>
  <c i="6" r="BK84"/>
  <c r="J84"/>
  <c r="J61"/>
  <c r="R84"/>
  <c r="BK138"/>
  <c r="J138"/>
  <c r="J62"/>
  <c r="R138"/>
  <c i="2" r="BK100"/>
  <c r="J100"/>
  <c r="J61"/>
  <c r="P100"/>
  <c r="T100"/>
  <c r="P110"/>
  <c r="T110"/>
  <c r="P124"/>
  <c r="R124"/>
  <c r="P180"/>
  <c r="T180"/>
  <c r="R194"/>
  <c r="R193"/>
  <c r="T194"/>
  <c r="P202"/>
  <c r="T202"/>
  <c r="P233"/>
  <c r="T233"/>
  <c r="P266"/>
  <c r="T266"/>
  <c r="P270"/>
  <c r="T270"/>
  <c i="3" r="BK85"/>
  <c r="J85"/>
  <c r="J60"/>
  <c r="R85"/>
  <c r="BK105"/>
  <c r="J105"/>
  <c r="J61"/>
  <c r="R105"/>
  <c r="BK143"/>
  <c r="J143"/>
  <c r="J62"/>
  <c r="T143"/>
  <c r="P187"/>
  <c r="R187"/>
  <c i="4" r="P84"/>
  <c r="P83"/>
  <c r="P82"/>
  <c i="1" r="AU57"/>
  <c i="4" r="R84"/>
  <c r="R83"/>
  <c r="R82"/>
  <c r="BK127"/>
  <c r="J127"/>
  <c r="J62"/>
  <c r="T127"/>
  <c i="5" r="BK86"/>
  <c r="J86"/>
  <c r="J61"/>
  <c r="R86"/>
  <c r="BK98"/>
  <c r="J98"/>
  <c r="J62"/>
  <c r="R98"/>
  <c r="BK102"/>
  <c r="J102"/>
  <c r="J63"/>
  <c r="T102"/>
  <c i="6" r="P84"/>
  <c r="T84"/>
  <c r="P138"/>
  <c r="T138"/>
  <c i="2" r="BK120"/>
  <c r="J120"/>
  <c r="J63"/>
  <c r="BK283"/>
  <c r="J283"/>
  <c r="J73"/>
  <c r="BK287"/>
  <c r="J287"/>
  <c r="J74"/>
  <c r="BK298"/>
  <c r="J298"/>
  <c r="J76"/>
  <c r="BK301"/>
  <c r="J301"/>
  <c r="J77"/>
  <c i="3" r="BK185"/>
  <c r="J185"/>
  <c r="J63"/>
  <c i="5" r="BK84"/>
  <c r="J84"/>
  <c r="J60"/>
  <c i="2" r="BK190"/>
  <c r="J190"/>
  <c r="J66"/>
  <c r="BK304"/>
  <c r="J304"/>
  <c r="J78"/>
  <c i="6" r="E72"/>
  <c r="BE103"/>
  <c r="BE104"/>
  <c r="BE108"/>
  <c r="BE112"/>
  <c r="BE120"/>
  <c r="BE132"/>
  <c r="BE156"/>
  <c r="BE158"/>
  <c r="J52"/>
  <c r="F55"/>
  <c r="BE85"/>
  <c r="BE105"/>
  <c r="BE106"/>
  <c r="BE107"/>
  <c r="BE109"/>
  <c r="BE110"/>
  <c r="BE111"/>
  <c r="BE117"/>
  <c r="BE118"/>
  <c r="BE119"/>
  <c r="BE121"/>
  <c r="BE122"/>
  <c r="BE124"/>
  <c r="BE134"/>
  <c r="BE136"/>
  <c r="BE139"/>
  <c r="BE149"/>
  <c r="BE157"/>
  <c r="BE159"/>
  <c r="BE160"/>
  <c i="4" r="J84"/>
  <c r="J61"/>
  <c i="5" r="E48"/>
  <c r="J77"/>
  <c r="BE85"/>
  <c r="BE87"/>
  <c r="BE89"/>
  <c r="BE95"/>
  <c r="BE101"/>
  <c r="BE103"/>
  <c r="BE108"/>
  <c r="BE113"/>
  <c r="F55"/>
  <c r="BE91"/>
  <c r="BE93"/>
  <c r="BE97"/>
  <c r="BE99"/>
  <c r="BE105"/>
  <c r="BE107"/>
  <c r="BE111"/>
  <c i="4" r="J52"/>
  <c r="E72"/>
  <c r="F79"/>
  <c r="BE85"/>
  <c r="BE88"/>
  <c r="BE92"/>
  <c r="BE96"/>
  <c r="BE99"/>
  <c r="BE100"/>
  <c r="BE102"/>
  <c r="BE103"/>
  <c r="BE105"/>
  <c r="BE107"/>
  <c r="BE111"/>
  <c r="BE112"/>
  <c r="BE113"/>
  <c r="BE118"/>
  <c r="BE120"/>
  <c r="BE121"/>
  <c r="BE122"/>
  <c r="BE123"/>
  <c r="BE125"/>
  <c r="BE130"/>
  <c r="BE131"/>
  <c r="BE134"/>
  <c r="BE136"/>
  <c r="BE142"/>
  <c r="BE143"/>
  <c r="BE146"/>
  <c r="BE148"/>
  <c r="BE150"/>
  <c r="BE154"/>
  <c r="BE157"/>
  <c r="BE158"/>
  <c r="BE86"/>
  <c r="BE87"/>
  <c r="BE90"/>
  <c r="BE91"/>
  <c r="BE94"/>
  <c r="BE95"/>
  <c r="BE97"/>
  <c r="BE98"/>
  <c r="BE101"/>
  <c r="BE104"/>
  <c r="BE106"/>
  <c r="BE108"/>
  <c r="BE109"/>
  <c r="BE110"/>
  <c r="BE114"/>
  <c r="BE116"/>
  <c r="BE117"/>
  <c r="BE119"/>
  <c r="BE124"/>
  <c r="BE126"/>
  <c r="BE128"/>
  <c r="BE129"/>
  <c r="BE132"/>
  <c r="BE133"/>
  <c r="BE135"/>
  <c r="BE137"/>
  <c r="BE138"/>
  <c r="BE139"/>
  <c r="BE140"/>
  <c r="BE141"/>
  <c r="BE144"/>
  <c r="BE145"/>
  <c r="BE147"/>
  <c r="BE149"/>
  <c r="BE151"/>
  <c r="BE152"/>
  <c r="BE153"/>
  <c r="BE155"/>
  <c r="BE156"/>
  <c i="3" r="E48"/>
  <c r="F55"/>
  <c r="J78"/>
  <c r="BE101"/>
  <c r="BE106"/>
  <c r="BE108"/>
  <c r="BE109"/>
  <c r="BE111"/>
  <c r="BE113"/>
  <c r="BE114"/>
  <c r="BE116"/>
  <c r="BE117"/>
  <c r="BE120"/>
  <c r="BE123"/>
  <c r="BE126"/>
  <c r="BE128"/>
  <c r="BE130"/>
  <c r="BE131"/>
  <c r="BE132"/>
  <c r="BE134"/>
  <c r="BE137"/>
  <c r="BE142"/>
  <c r="BE144"/>
  <c r="BE146"/>
  <c r="BE148"/>
  <c r="BE149"/>
  <c r="BE150"/>
  <c r="BE151"/>
  <c r="BE156"/>
  <c r="BE157"/>
  <c r="BE158"/>
  <c r="BE160"/>
  <c r="BE162"/>
  <c r="BE165"/>
  <c r="BE166"/>
  <c r="BE170"/>
  <c r="BE172"/>
  <c r="BE175"/>
  <c r="BE176"/>
  <c r="BE179"/>
  <c r="BE181"/>
  <c r="BE184"/>
  <c r="BE186"/>
  <c r="BE188"/>
  <c r="BE191"/>
  <c r="BE194"/>
  <c r="BE195"/>
  <c r="BE196"/>
  <c r="BE199"/>
  <c r="BE86"/>
  <c r="BE88"/>
  <c r="BE90"/>
  <c r="BE91"/>
  <c r="BE92"/>
  <c r="BE93"/>
  <c r="BE94"/>
  <c r="BE96"/>
  <c r="BE97"/>
  <c r="BE98"/>
  <c r="BE99"/>
  <c r="BE100"/>
  <c r="BE103"/>
  <c r="BE104"/>
  <c r="BE107"/>
  <c r="BE110"/>
  <c r="BE112"/>
  <c r="BE115"/>
  <c r="BE118"/>
  <c r="BE119"/>
  <c r="BE121"/>
  <c r="BE122"/>
  <c r="BE124"/>
  <c r="BE125"/>
  <c r="BE127"/>
  <c r="BE129"/>
  <c r="BE133"/>
  <c r="BE135"/>
  <c r="BE136"/>
  <c r="BE138"/>
  <c r="BE139"/>
  <c r="BE140"/>
  <c r="BE141"/>
  <c r="BE145"/>
  <c r="BE147"/>
  <c r="BE152"/>
  <c r="BE153"/>
  <c r="BE154"/>
  <c r="BE155"/>
  <c r="BE159"/>
  <c r="BE161"/>
  <c r="BE163"/>
  <c r="BE164"/>
  <c r="BE167"/>
  <c r="BE168"/>
  <c r="BE169"/>
  <c r="BE171"/>
  <c r="BE173"/>
  <c r="BE174"/>
  <c r="BE177"/>
  <c r="BE178"/>
  <c r="BE180"/>
  <c r="BE182"/>
  <c r="BE183"/>
  <c r="BE189"/>
  <c r="BE190"/>
  <c r="BE192"/>
  <c r="BE193"/>
  <c r="BE197"/>
  <c r="BE198"/>
  <c r="BE200"/>
  <c r="BE201"/>
  <c i="2" r="E48"/>
  <c r="F55"/>
  <c r="BE101"/>
  <c r="BE107"/>
  <c r="BE111"/>
  <c r="BE114"/>
  <c r="BE119"/>
  <c r="BE121"/>
  <c r="BE128"/>
  <c r="BE132"/>
  <c r="BE134"/>
  <c r="BE137"/>
  <c r="BE143"/>
  <c r="BE149"/>
  <c r="BE158"/>
  <c r="BE164"/>
  <c r="BE170"/>
  <c r="BE188"/>
  <c r="BE198"/>
  <c r="BE200"/>
  <c r="BE206"/>
  <c r="BE208"/>
  <c r="BE216"/>
  <c r="BE219"/>
  <c r="BE222"/>
  <c r="BE223"/>
  <c r="BE226"/>
  <c r="BE230"/>
  <c r="BE240"/>
  <c r="BE247"/>
  <c r="BE250"/>
  <c r="BE252"/>
  <c r="BE255"/>
  <c r="BE258"/>
  <c r="BE261"/>
  <c r="BE264"/>
  <c r="BE268"/>
  <c r="BE271"/>
  <c r="BE275"/>
  <c r="BE278"/>
  <c r="BE281"/>
  <c r="BE284"/>
  <c r="BE288"/>
  <c r="J52"/>
  <c r="BE104"/>
  <c r="BE117"/>
  <c r="BE125"/>
  <c r="BE126"/>
  <c r="BE127"/>
  <c r="BE131"/>
  <c r="BE140"/>
  <c r="BE146"/>
  <c r="BE152"/>
  <c r="BE155"/>
  <c r="BE161"/>
  <c r="BE167"/>
  <c r="BE173"/>
  <c r="BE176"/>
  <c r="BE178"/>
  <c r="BE181"/>
  <c r="BE183"/>
  <c r="BE185"/>
  <c r="BE191"/>
  <c r="BE195"/>
  <c r="BE203"/>
  <c r="BE212"/>
  <c r="BE215"/>
  <c r="BE221"/>
  <c r="BE228"/>
  <c r="BE231"/>
  <c r="BE234"/>
  <c r="BE237"/>
  <c r="BE243"/>
  <c r="BE245"/>
  <c r="BE251"/>
  <c r="BE254"/>
  <c r="BE257"/>
  <c r="BE260"/>
  <c r="BE267"/>
  <c r="BE273"/>
  <c r="BE277"/>
  <c r="BE291"/>
  <c r="BE299"/>
  <c r="BE302"/>
  <c r="BE305"/>
  <c r="J34"/>
  <c i="1" r="AW55"/>
  <c i="2" r="F37"/>
  <c i="1" r="BD55"/>
  <c i="3" r="J34"/>
  <c i="1" r="AW56"/>
  <c i="4" r="F35"/>
  <c i="1" r="BB57"/>
  <c i="4" r="F34"/>
  <c i="1" r="BA57"/>
  <c i="5" r="F35"/>
  <c i="1" r="BB58"/>
  <c i="5" r="F36"/>
  <c i="1" r="BC58"/>
  <c i="6" r="F35"/>
  <c i="1" r="BB59"/>
  <c i="2" r="F35"/>
  <c i="1" r="BB55"/>
  <c i="3" r="F35"/>
  <c i="1" r="BB56"/>
  <c i="6" r="F34"/>
  <c i="1" r="BA59"/>
  <c i="2" r="F34"/>
  <c i="1" r="BA55"/>
  <c i="3" r="F36"/>
  <c i="1" r="BC56"/>
  <c i="3" r="F37"/>
  <c i="1" r="BD56"/>
  <c i="4" r="F36"/>
  <c i="1" r="BC57"/>
  <c i="4" r="F37"/>
  <c i="1" r="BD57"/>
  <c i="5" r="F34"/>
  <c i="1" r="BA58"/>
  <c i="5" r="F37"/>
  <c i="1" r="BD58"/>
  <c i="6" r="F36"/>
  <c i="1" r="BC59"/>
  <c i="2" r="F36"/>
  <c i="1" r="BC55"/>
  <c i="3" r="F34"/>
  <c i="1" r="BA56"/>
  <c i="4" r="J34"/>
  <c i="1" r="AW57"/>
  <c i="5" r="J34"/>
  <c i="1" r="AW58"/>
  <c i="6" r="J34"/>
  <c i="1" r="AW59"/>
  <c i="6" r="F37"/>
  <c i="1" r="BD59"/>
  <c i="5" l="1" r="P83"/>
  <c i="1" r="AU58"/>
  <c i="5" r="R83"/>
  <c r="T83"/>
  <c i="6" r="T83"/>
  <c r="T82"/>
  <c i="2" r="T193"/>
  <c r="P99"/>
  <c i="6" r="R83"/>
  <c r="R82"/>
  <c i="4" r="T83"/>
  <c r="T82"/>
  <c i="3" r="P84"/>
  <c i="1" r="AU56"/>
  <c i="2" r="P193"/>
  <c i="6" r="P83"/>
  <c r="P82"/>
  <c i="1" r="AU59"/>
  <c i="3" r="R84"/>
  <c i="2" r="T99"/>
  <c r="T98"/>
  <c i="4" r="BK83"/>
  <c r="J83"/>
  <c r="J60"/>
  <c i="3" r="T84"/>
  <c i="2" r="R99"/>
  <c r="R98"/>
  <c r="BK297"/>
  <c r="J297"/>
  <c r="J75"/>
  <c i="3" r="BK84"/>
  <c r="J84"/>
  <c r="J59"/>
  <c i="5" r="BK83"/>
  <c r="J83"/>
  <c r="J59"/>
  <c i="6" r="BK83"/>
  <c r="J83"/>
  <c r="J60"/>
  <c i="2" r="BK99"/>
  <c r="J99"/>
  <c r="J60"/>
  <c r="BK193"/>
  <c r="J193"/>
  <c r="J67"/>
  <c i="3" r="F33"/>
  <c i="1" r="AZ56"/>
  <c i="4" r="J33"/>
  <c i="1" r="AV57"/>
  <c r="AT57"/>
  <c r="BA54"/>
  <c r="W30"/>
  <c i="2" r="F33"/>
  <c i="1" r="AZ55"/>
  <c i="4" r="F33"/>
  <c i="1" r="AZ57"/>
  <c r="BC54"/>
  <c r="W32"/>
  <c r="BB54"/>
  <c r="W31"/>
  <c r="BD54"/>
  <c r="W33"/>
  <c i="2" r="J33"/>
  <c i="1" r="AV55"/>
  <c r="AT55"/>
  <c i="5" r="F33"/>
  <c i="1" r="AZ58"/>
  <c i="6" r="J33"/>
  <c i="1" r="AV59"/>
  <c r="AT59"/>
  <c i="3" r="J33"/>
  <c i="1" r="AV56"/>
  <c r="AT56"/>
  <c i="5" r="J33"/>
  <c i="1" r="AV58"/>
  <c r="AT58"/>
  <c i="6" r="F33"/>
  <c i="1" r="AZ59"/>
  <c i="2" l="1" r="P98"/>
  <c i="1" r="AU55"/>
  <c i="4" r="BK82"/>
  <c r="J82"/>
  <c i="6" r="BK82"/>
  <c r="J82"/>
  <c i="2" r="BK98"/>
  <c r="J98"/>
  <c r="J59"/>
  <c i="1" r="AU54"/>
  <c i="4" r="J30"/>
  <c i="1" r="AG57"/>
  <c i="5" r="J30"/>
  <c i="1" r="AG58"/>
  <c r="AZ54"/>
  <c r="W29"/>
  <c i="3" r="J30"/>
  <c i="1" r="AG56"/>
  <c r="AW54"/>
  <c r="AK30"/>
  <c i="6" r="J30"/>
  <c i="1" r="AG59"/>
  <c r="AX54"/>
  <c r="AY54"/>
  <c i="6" l="1" r="J39"/>
  <c i="4" r="J39"/>
  <c i="5" r="J39"/>
  <c i="3" r="J39"/>
  <c i="4" r="J59"/>
  <c i="6" r="J59"/>
  <c i="1" r="AN57"/>
  <c r="AN59"/>
  <c r="AN56"/>
  <c r="AN58"/>
  <c r="AV54"/>
  <c r="AK29"/>
  <c i="2" r="J30"/>
  <c i="1" r="AG55"/>
  <c r="AG54"/>
  <c r="AK26"/>
  <c i="2" l="1" r="J39"/>
  <c i="1" r="AN55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<sst xmlns="http://schemas.openxmlformats.org/spreadsheetml/2006/main">
  <si>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</si>
  <si>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</si>
  <si>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</si>
  <si>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</si>
  <si>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</si>
  <si>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{71426a9d-8df5-49b2-9eb5-d50c8731b808}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</si>
  <si>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</si>
  <si>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</si>
  <si>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</si>
  <si>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</si>
  <si>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</si>
  <si>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</si>
  <si>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</si>
  <si>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</si>
  <si>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1223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</si>
  <si>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</si>
  <si>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</si>
  <si>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Interiérové úpravy zkušebních místností řidičů, Magistrát města Karlovy Vary, U Spořitelny 2</t>
  </si>
  <si>
    <t>KSO:</t>
  </si>
  <si>
    <t/>
  </si>
  <si>
    <t>CC-CZ:</t>
  </si>
  <si>
    <t>Místo:</t>
  </si>
  <si>
    <t xml:space="preserve"> </t>
  </si>
  <si>
    <t>Datum:</t>
  </si>
  <si>
    <t>8. 12. 2023</t>
  </si>
  <si>
    <t>Zadavatel:</t>
  </si>
  <si>
    <t>IČ:</t>
  </si>
  <si>
    <t>Magistrát města K.Vary</t>
  </si>
  <si>
    <t>DIČ:</t>
  </si>
  <si>
    <t>Uchazeč:</t>
  </si>
  <si>
    <t>Vyplň údaj</t>
  </si>
  <si>
    <t>Projektant:</t>
  </si>
  <si>
    <t>Ing.arch.B.Kubíček, K.Vary</t>
  </si>
  <si>
    <t>True</t>
  </si>
  <si>
    <t>Zpracovatel:</t>
  </si>
  <si>
    <t>Šimková Dita, K.Vary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</si>
  <si>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</si>
  <si>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</si>
  <si>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</si>
  <si>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</si>
  <si>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</si>
  <si>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</si>
  <si>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</si>
  <si>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</si>
  <si>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</si>
  <si>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</si>
  <si>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</si>
  <si>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</si>
  <si>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</si>
  <si>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</si>
  <si>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</si>
  <si>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</si>
  <si>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</si>
  <si>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</si>
  <si>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</si>
  <si>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</si>
  <si>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</si>
  <si>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</si>
  <si>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</si>
  <si>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</si>
  <si>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</si>
  <si>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</si>
  <si>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</si>
  <si>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</si>
  <si>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</si>
  <si>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</si>
  <si>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</si>
  <si>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</si>
  <si>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</si>
  <si>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</si>
  <si>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</si>
  <si>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</si>
  <si>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</si>
  <si>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</si>
  <si>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</si>
  <si>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</si>
  <si>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</si>
  <si>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</si>
  <si>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</si>
  <si>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</si>
  <si>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</si>
  <si>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{7289d6fd-80b2-44a8-9567-828cd5012770}</t>
  </si>
  <si>
    <t>2</t>
  </si>
  <si>
    <t>02</t>
  </si>
  <si>
    <t>Silnoproud</t>
  </si>
  <si>
    <t>{c35e3fde-20fc-489d-ad15-453fc3c24609}</t>
  </si>
  <si>
    <t>03</t>
  </si>
  <si>
    <t>Slaboproud</t>
  </si>
  <si>
    <t>{9025ed68-2489-4443-8c96-bd2726332d69}</t>
  </si>
  <si>
    <t>04</t>
  </si>
  <si>
    <t>Vytápění</t>
  </si>
  <si>
    <t>{9c93005f-2489-45f2-a960-c823b5d1d920}</t>
  </si>
  <si>
    <t>05</t>
  </si>
  <si>
    <t>Vzduchotechnika</t>
  </si>
  <si>
    <t>{57a6a0f2-d91e-414f-8218-9ebc82c1f68d}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</si>
  <si>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</si>
  <si>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</si>
  <si>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</si>
  <si>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</si>
  <si>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</si>
  <si>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</si>
  <si>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</si>
  <si>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</si>
  <si>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</si>
  <si>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</si>
  <si>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</si>
  <si>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</si>
  <si>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</si>
  <si>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</si>
  <si>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</si>
  <si>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</si>
  <si>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</si>
  <si>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</si>
  <si>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</si>
  <si>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</si>
  <si>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</si>
  <si>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</si>
  <si>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</si>
  <si>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</si>
  <si>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</si>
  <si>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</si>
  <si>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</si>
  <si>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</si>
  <si>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</si>
  <si>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</si>
  <si>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</si>
  <si>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</si>
  <si>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</si>
  <si>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</si>
  <si>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</si>
  <si>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</si>
  <si>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</si>
  <si>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</si>
  <si>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</si>
  <si>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</si>
  <si>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</si>
  <si>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</si>
  <si>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</si>
  <si>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</si>
  <si>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</si>
  <si>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340271025</t>
  </si>
  <si>
    <t>Zazdívka otvorů v příčkách nebo stěnách pórobetonovými tvárnicemi plochy přes 1 m2 do 4 m2, objemová hmotnost 500 kg/m3, tloušťka příčky 100 mm</t>
  </si>
  <si>
    <t>m2</t>
  </si>
  <si>
    <t>CS ÚRS 2023 02</t>
  </si>
  <si>
    <t>4</t>
  </si>
  <si>
    <t>-227071238</t>
  </si>
  <si>
    <t>Online PSC</t>
  </si>
  <si>
    <t>https://podminky.urs.cz/item/CS_URS_2023_02/340271025</t>
  </si>
  <si>
    <t>VV</t>
  </si>
  <si>
    <t>0,88*2,1</t>
  </si>
  <si>
    <t>340271041</t>
  </si>
  <si>
    <t>Zazdívka otvorů v příčkách nebo stěnách pórobetonovými tvárnicemi plochy přes 0,25 m2 do 1 m2, objemová hmotnost 500 kg/m3, tloušťka příčky 150 mm</t>
  </si>
  <si>
    <t>1744841805</t>
  </si>
  <si>
    <t>https://podminky.urs.cz/item/CS_URS_2023_02/340271041</t>
  </si>
  <si>
    <t>0,8*0,8</t>
  </si>
  <si>
    <t>340271045</t>
  </si>
  <si>
    <t>Zazdívka otvorů v příčkách nebo stěnách pórobetonovými tvárnicemi plochy přes 1 m2 do 4 m2, objemová hmotnost 500 kg/m3, tloušťka příčky 150 mm</t>
  </si>
  <si>
    <t>1025631763</t>
  </si>
  <si>
    <t>https://podminky.urs.cz/item/CS_URS_2023_02/340271045</t>
  </si>
  <si>
    <t>1,12*2,1</t>
  </si>
  <si>
    <t>6</t>
  </si>
  <si>
    <t>Úpravy povrchů, podlahy a osazování výplní</t>
  </si>
  <si>
    <t>612321141</t>
  </si>
  <si>
    <t>Omítka vápenocementová vnitřních ploch nanášená ručně dvouvrstvá, tloušťky jádrové omítky do 10 mm a tloušťky štuku do 3 mm štuková svislých konstrukcí stěn</t>
  </si>
  <si>
    <t>951210019</t>
  </si>
  <si>
    <t>https://podminky.urs.cz/item/CS_URS_2023_02/612321141</t>
  </si>
  <si>
    <t>115,816</t>
  </si>
  <si>
    <t>5</t>
  </si>
  <si>
    <t>632450131</t>
  </si>
  <si>
    <t>Potěr cementový vyrovnávací ze suchých směsí v ploše o průměrné (střední) tl. od 10 do 20 mm</t>
  </si>
  <si>
    <t>-1344518583</t>
  </si>
  <si>
    <t>https://podminky.urs.cz/item/CS_URS_2023_02/632450131</t>
  </si>
  <si>
    <t>29,25 "čekárna</t>
  </si>
  <si>
    <t>642944121</t>
  </si>
  <si>
    <t>Osazení ocelových dveřních zárubní lisovaných nebo z úhelníků dodatečně s vybetonováním prahu, plochy do 2,5 m2</t>
  </si>
  <si>
    <t>kus</t>
  </si>
  <si>
    <t>-864423968</t>
  </si>
  <si>
    <t>https://podminky.urs.cz/item/CS_URS_2023_02/642944121</t>
  </si>
  <si>
    <t>7</t>
  </si>
  <si>
    <t>M</t>
  </si>
  <si>
    <t>55331438</t>
  </si>
  <si>
    <t>zárubeň jednokřídlá ocelová pro dodatečnou montáž tl stěny 110-150mm rozměru 900/1970, 2100mm</t>
  </si>
  <si>
    <t>8</t>
  </si>
  <si>
    <t>1665922034</t>
  </si>
  <si>
    <t>Trubní vedení</t>
  </si>
  <si>
    <t>899103211</t>
  </si>
  <si>
    <t>Demontáž poklopů litinových a ocelových včetně rámů, hmotnosti jednotlivě přes 100 do 150 Kg</t>
  </si>
  <si>
    <t>-1215580371</t>
  </si>
  <si>
    <t>https://podminky.urs.cz/item/CS_URS_2023_02/899103211</t>
  </si>
  <si>
    <t>2 "do kolektoru</t>
  </si>
  <si>
    <t>9</t>
  </si>
  <si>
    <t>Ostatní konstrukce a práce, bourání</t>
  </si>
  <si>
    <t>70050001R</t>
  </si>
  <si>
    <t>Prověření funkčnosti všech vedení TZB v dotčených prostorech</t>
  </si>
  <si>
    <t>Kč</t>
  </si>
  <si>
    <t>16</t>
  </si>
  <si>
    <t>1878268448</t>
  </si>
  <si>
    <t>10</t>
  </si>
  <si>
    <t>72050005R</t>
  </si>
  <si>
    <t>Prověření funkčnosti hydrantového vedení, odřezání, případně zaslepení pokud pokračuje mimo prostory dotčené rekonstrukcí (8 bm)</t>
  </si>
  <si>
    <t>-862825262</t>
  </si>
  <si>
    <t>11</t>
  </si>
  <si>
    <t>73050001R</t>
  </si>
  <si>
    <t>Demontáž stáv.litinových otopných těles vč.likvidace</t>
  </si>
  <si>
    <t>-1146339136</t>
  </si>
  <si>
    <t>12</t>
  </si>
  <si>
    <t>949101111</t>
  </si>
  <si>
    <t>Lešení pomocné pracovní pro objekty pozemních staveb pro zatížení do 150 kg/m2, o výšce lešeňové podlahy do 1,9 m</t>
  </si>
  <si>
    <t>1559939397</t>
  </si>
  <si>
    <t>https://podminky.urs.cz/item/CS_URS_2023_02/949101111</t>
  </si>
  <si>
    <t xml:space="preserve">95,55 </t>
  </si>
  <si>
    <t>13</t>
  </si>
  <si>
    <t>95000001R</t>
  </si>
  <si>
    <t>Vyčištění anglického dvorku</t>
  </si>
  <si>
    <t>987063380</t>
  </si>
  <si>
    <t>14</t>
  </si>
  <si>
    <t>952901111</t>
  </si>
  <si>
    <t>Vyčištění budov nebo objektů před předáním do užívání budov bytové nebo občanské výstavby, světlé výšky podlaží do 4 m</t>
  </si>
  <si>
    <t>-1195175481</t>
  </si>
  <si>
    <t>https://podminky.urs.cz/item/CS_URS_2023_02/952901111</t>
  </si>
  <si>
    <t>962031133</t>
  </si>
  <si>
    <t>Bourání příček z cihel, tvárnic nebo příčkovek z cihel pálených, plných nebo dutých na maltu vápennou nebo vápenocementovou, tl. do 150 mm</t>
  </si>
  <si>
    <t>-542595082</t>
  </si>
  <si>
    <t>https://podminky.urs.cz/item/CS_URS_2023_02/962031133</t>
  </si>
  <si>
    <t xml:space="preserve">24,7 </t>
  </si>
  <si>
    <t>968062455</t>
  </si>
  <si>
    <t>Vybourání dřevěných rámů oken s křídly, dveřních zárubní, vrat, stěn, ostění nebo obkladů dveřních zárubní, plochy do 2 m2</t>
  </si>
  <si>
    <t>1881878696</t>
  </si>
  <si>
    <t>https://podminky.urs.cz/item/CS_URS_2023_02/968062455</t>
  </si>
  <si>
    <t>0,8*2*4</t>
  </si>
  <si>
    <t>17</t>
  </si>
  <si>
    <t>968072354</t>
  </si>
  <si>
    <t>Vybourání kovových rámů oken s křídly, dveřních zárubní, vrat, stěn, ostění nebo obkladů okenních rámů s křídly zdvojených, plochy do 1 m2</t>
  </si>
  <si>
    <t>-1894514696</t>
  </si>
  <si>
    <t>https://podminky.urs.cz/item/CS_URS_2023_02/968072354</t>
  </si>
  <si>
    <t>0,8*0,8 "anglický dvorek</t>
  </si>
  <si>
    <t>18</t>
  </si>
  <si>
    <t>968072455</t>
  </si>
  <si>
    <t>Vybourání kovových rámů oken s křídly, dveřních zárubní, vrat, stěn, ostění nebo obkladů dveřních zárubní, plochy do 2 m2</t>
  </si>
  <si>
    <t>1366240307</t>
  </si>
  <si>
    <t>https://podminky.urs.cz/item/CS_URS_2023_02/968072455</t>
  </si>
  <si>
    <t>0,8*2*2</t>
  </si>
  <si>
    <t>19</t>
  </si>
  <si>
    <t>971033261</t>
  </si>
  <si>
    <t>Vybourání otvorů ve zdivu základovém nebo nadzákladovém z cihel, tvárnic, příčkovek z cihel pálených na maltu vápennou nebo vápenocementovou plochy do 0,0225 m2, tl. do 700 mm</t>
  </si>
  <si>
    <t>-1855968805</t>
  </si>
  <si>
    <t>https://podminky.urs.cz/item/CS_URS_2023_02/971033261</t>
  </si>
  <si>
    <t>1 "pro nasávání a odtah chladící jednotky</t>
  </si>
  <si>
    <t>20</t>
  </si>
  <si>
    <t>971033331</t>
  </si>
  <si>
    <t>Vybourání otvorů ve zdivu základovém nebo nadzákladovém z cihel, tvárnic, příčkovek z cihel pálených na maltu vápennou nebo vápenocementovou plochy do 0,09 m2, tl. do 150 mm</t>
  </si>
  <si>
    <t>-472878124</t>
  </si>
  <si>
    <t>https://podminky.urs.cz/item/CS_URS_2023_02/971033331</t>
  </si>
  <si>
    <t>1 "přizdívka okna</t>
  </si>
  <si>
    <t>971033441</t>
  </si>
  <si>
    <t>Vybourání otvorů ve zdivu základovém nebo nadzákladovém z cihel, tvárnic, příčkovek z cihel pálených na maltu vápennou nebo vápenocementovou plochy do 0,25 m2, tl. do 300 mm</t>
  </si>
  <si>
    <t>111309381</t>
  </si>
  <si>
    <t>https://podminky.urs.cz/item/CS_URS_2023_02/971033441</t>
  </si>
  <si>
    <t>3 "pro VZT</t>
  </si>
  <si>
    <t>22</t>
  </si>
  <si>
    <t>971033471</t>
  </si>
  <si>
    <t>Vybourání otvorů ve zdivu základovém nebo nadzákladovém z cihel, tvárnic, příčkovek z cihel pálených na maltu vápennou nebo vápenocementovou plochy do 0,25 m2, tl. do 750 mm</t>
  </si>
  <si>
    <t>-263624778</t>
  </si>
  <si>
    <t>https://podminky.urs.cz/item/CS_URS_2023_02/971033471</t>
  </si>
  <si>
    <t>4 "pro VZT</t>
  </si>
  <si>
    <t>23</t>
  </si>
  <si>
    <t>974031153</t>
  </si>
  <si>
    <t>Vysekání rýh ve zdivu cihelném na maltu vápennou nebo vápenocementovou do hl. 100 mm a šířky do 100 mm</t>
  </si>
  <si>
    <t>m</t>
  </si>
  <si>
    <t>-314639160</t>
  </si>
  <si>
    <t>https://podminky.urs.cz/item/CS_URS_2023_02/974031153</t>
  </si>
  <si>
    <t>5,2 "dopojení nových otopných těles</t>
  </si>
  <si>
    <t>24</t>
  </si>
  <si>
    <t>974042533</t>
  </si>
  <si>
    <t>Vysekání rýh v betonové nebo jiné monolitické dlažbě s betonovým podkladem do hl. 50 mm a šířky do 100 mm</t>
  </si>
  <si>
    <t>449967596</t>
  </si>
  <si>
    <t>https://podminky.urs.cz/item/CS_URS_2023_02/974042533</t>
  </si>
  <si>
    <t>13 "pro elektroinstalaci</t>
  </si>
  <si>
    <t>25</t>
  </si>
  <si>
    <t>974042547</t>
  </si>
  <si>
    <t>Vysekání rýh v betonové nebo jiné monolitické dlažbě s betonovým podkladem do hl.70 mm a šířky do 300 mm</t>
  </si>
  <si>
    <t>1780398917</t>
  </si>
  <si>
    <t>https://podminky.urs.cz/item/CS_URS_2023_02/974042547</t>
  </si>
  <si>
    <t>0,3*13 "pro podlahovou zásuvku</t>
  </si>
  <si>
    <t>26</t>
  </si>
  <si>
    <t>977151111</t>
  </si>
  <si>
    <t>Jádrové vrty diamantovými korunkami do stavebních materiálů (železobetonu, betonu, cihel, obkladů, dlažeb, kamene) průměru do 35 mm</t>
  </si>
  <si>
    <t>196458032</t>
  </si>
  <si>
    <t>https://podminky.urs.cz/item/CS_URS_2023_02/977151111</t>
  </si>
  <si>
    <t>0,2*8 "pro elektroinstalaci</t>
  </si>
  <si>
    <t>27</t>
  </si>
  <si>
    <t>977311111</t>
  </si>
  <si>
    <t>Řezání stávajících betonových mazanin bez vyztužení hloubky do 50 mm</t>
  </si>
  <si>
    <t>1882883341</t>
  </si>
  <si>
    <t>https://podminky.urs.cz/item/CS_URS_2023_02/977311111</t>
  </si>
  <si>
    <t>13*2 "pro elektroinstalaci</t>
  </si>
  <si>
    <t>28</t>
  </si>
  <si>
    <t>977311112</t>
  </si>
  <si>
    <t>Řezání stávajících betonových mazanin bez vyztužení hloubky přes 50 do 100 mm</t>
  </si>
  <si>
    <t>-175112635</t>
  </si>
  <si>
    <t>https://podminky.urs.cz/item/CS_URS_2023_02/977311112</t>
  </si>
  <si>
    <t>0,3*4*13 "pro podlahové zásuvky</t>
  </si>
  <si>
    <t>29</t>
  </si>
  <si>
    <t>978013191</t>
  </si>
  <si>
    <t>Otlučení vápenných nebo vápenocementových omítek vnitřních ploch stěn s vyškrabáním spar, s očištěním zdiva, v rozsahu přes 50 do 100 %</t>
  </si>
  <si>
    <t>1814775220</t>
  </si>
  <si>
    <t>https://podminky.urs.cz/item/CS_URS_2023_02/978013191</t>
  </si>
  <si>
    <t>30</t>
  </si>
  <si>
    <t>98500001R</t>
  </si>
  <si>
    <t>Vyklizení všech dotčených prostor</t>
  </si>
  <si>
    <t>hod</t>
  </si>
  <si>
    <t>-105692768</t>
  </si>
  <si>
    <t>32+16</t>
  </si>
  <si>
    <t>997</t>
  </si>
  <si>
    <t>Přesun sutě</t>
  </si>
  <si>
    <t>31</t>
  </si>
  <si>
    <t>997013211</t>
  </si>
  <si>
    <t>Vnitrostaveništní doprava suti a vybouraných hmot vodorovně do 50 m svisle ručně pro budovy a haly výšky do 6 m</t>
  </si>
  <si>
    <t>t</t>
  </si>
  <si>
    <t>-527633876</t>
  </si>
  <si>
    <t>https://podminky.urs.cz/item/CS_URS_2023_02/997013211</t>
  </si>
  <si>
    <t>32</t>
  </si>
  <si>
    <t>997013501</t>
  </si>
  <si>
    <t>Odvoz suti a vybouraných hmot na skládku nebo meziskládku se složením, na vzdálenost do 1 km</t>
  </si>
  <si>
    <t>45185360</t>
  </si>
  <si>
    <t>https://podminky.urs.cz/item/CS_URS_2023_02/997013501</t>
  </si>
  <si>
    <t>33</t>
  </si>
  <si>
    <t>997013509</t>
  </si>
  <si>
    <t>Odvoz suti a vybouraných hmot na skládku nebo meziskládku se složením, na vzdálenost Příplatek k ceně za každý další i započatý 1 km přes 1 km</t>
  </si>
  <si>
    <t>1477458773</t>
  </si>
  <si>
    <t>https://podminky.urs.cz/item/CS_URS_2023_02/997013509</t>
  </si>
  <si>
    <t>19,992*24 "celkem 25km</t>
  </si>
  <si>
    <t>34</t>
  </si>
  <si>
    <t>997013631</t>
  </si>
  <si>
    <t>Poplatek za uložení stavebního odpadu na skládce (skládkovné) směsného stavebního a demoličního zatříděného do Katalogu odpadů pod kódem 17 09 04</t>
  </si>
  <si>
    <t>-205085940</t>
  </si>
  <si>
    <t>https://podminky.urs.cz/item/CS_URS_2023_02/997013631</t>
  </si>
  <si>
    <t>998</t>
  </si>
  <si>
    <t>Přesun hmot</t>
  </si>
  <si>
    <t>35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</si>
  <si>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</si>
  <si>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</si>
  <si>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1614843707</t>
  </si>
  <si>
    <t>https://podminky.urs.cz/item/CS_URS_2023_02/998018001</t>
  </si>
  <si>
    <t>PSV</t>
  </si>
  <si>
    <t>Práce a dodávky PSV</t>
  </si>
  <si>
    <t>713</t>
  </si>
  <si>
    <t>Izolace tepelné</t>
  </si>
  <si>
    <t>36</t>
  </si>
  <si>
    <t>713131151</t>
  </si>
  <si>
    <t>Montáž tepelné izolace stěn rohožemi, pásy, deskami, dílci, bloky (izolační materiál ve specifikaci) vložením jednovrstvě</t>
  </si>
  <si>
    <t>-298331131</t>
  </si>
  <si>
    <t>https://podminky.urs.cz/item/CS_URS_2023_02/713131151</t>
  </si>
  <si>
    <t>7,5*3,315 "do sdk předstěny</t>
  </si>
  <si>
    <t>37</t>
  </si>
  <si>
    <t>63148100</t>
  </si>
  <si>
    <t>deska tepelně izolační minerální univerzální λ=0,038-0,039 tl 40mm</t>
  </si>
  <si>
    <t>-2062862696</t>
  </si>
  <si>
    <t>24,863*1,02 'Přepočtené koeficientem množství</t>
  </si>
  <si>
    <t>38</t>
  </si>
  <si>
    <t>998713201</t>
  </si>
  <si>
    <t>Přesun hmot pro izolace tepelné stanovený procentní sazbou (%) z ceny vodorovná dopravní vzdálenost do 50 m v objektech výšky do 6 m</t>
  </si>
  <si>
    <t>%</t>
  </si>
  <si>
    <t>488203116</t>
  </si>
  <si>
    <t>https://podminky.urs.cz/item/CS_URS_2023_02/998713201</t>
  </si>
  <si>
    <t>763</t>
  </si>
  <si>
    <t>Konstrukce suché výstavby</t>
  </si>
  <si>
    <t>39</t>
  </si>
  <si>
    <t>763121211</t>
  </si>
  <si>
    <t>Stěna předsazená ze sádrokartonových desek bez nosné konstrukce jednoduše opláštěná deskou standardní A tl. 12,5 mm, lepenou celoplošně</t>
  </si>
  <si>
    <t>-1362701819</t>
  </si>
  <si>
    <t>https://podminky.urs.cz/item/CS_URS_2023_02/763121211</t>
  </si>
  <si>
    <t>7,708 "nosné pilíře</t>
  </si>
  <si>
    <t>40</t>
  </si>
  <si>
    <t>76312145R</t>
  </si>
  <si>
    <t>Stěna předsazená ze sádrokartonových desek s nosnou konstrukcí z ocelových profilů CW, UW dvojitě opláštěná deskami A tl. 2 x 12,5 mm bez izolace, EI 30, stěna tl. 75 mm, profil 50</t>
  </si>
  <si>
    <t>-917392035</t>
  </si>
  <si>
    <t>7,5*3,315</t>
  </si>
  <si>
    <t>41</t>
  </si>
  <si>
    <t>76312146R</t>
  </si>
  <si>
    <t>Stěna předsazená ze sádrokartonových desek s nosnou konstrukcí z ocelových profilů CW, UW dvojitě opláštěná deskami A tl. 2 x 12,5 mm bez izolace, EI 30, stěna tl. 100 mm, profil 75</t>
  </si>
  <si>
    <t>-821262486</t>
  </si>
  <si>
    <t>9,05*2,35</t>
  </si>
  <si>
    <t>7,1*2,7</t>
  </si>
  <si>
    <t>Součet</t>
  </si>
  <si>
    <t>42</t>
  </si>
  <si>
    <t>763121714</t>
  </si>
  <si>
    <t>Stěna předsazená ze sádrokartonových desek ostatní konstrukce a práce na předsazených stěnách ze sádrokartonových desek základní penetrační nátěr</t>
  </si>
  <si>
    <t>1745783340</t>
  </si>
  <si>
    <t>https://podminky.urs.cz/item/CS_URS_2023_02/763121714</t>
  </si>
  <si>
    <t>2,97+7,708+24,863+40,438</t>
  </si>
  <si>
    <t>43</t>
  </si>
  <si>
    <t>76312175R</t>
  </si>
  <si>
    <t>Stěna předsazená ze sádrokartonových desek Příplatek k cenám za větrací štěrbiny</t>
  </si>
  <si>
    <t>242657051</t>
  </si>
  <si>
    <t>44</t>
  </si>
  <si>
    <t>763131411</t>
  </si>
  <si>
    <t>Podhled ze sádrokartonových desek dvouvrstvá zavěšená spodní konstrukce z ocelových profilů CD, UD jednoduše opláštěná deskou standardní A, tl. 12,5 mm, bez izolace</t>
  </si>
  <si>
    <t>-42652110</t>
  </si>
  <si>
    <t>https://podminky.urs.cz/item/CS_URS_2023_02/763131411</t>
  </si>
  <si>
    <t>54,68+25,555</t>
  </si>
  <si>
    <t>45</t>
  </si>
  <si>
    <t>763131714</t>
  </si>
  <si>
    <t>Podhled ze sádrokartonových desek ostatní práce a konstrukce na podhledech ze sádrokartonových desek základní penetrační nátěr</t>
  </si>
  <si>
    <t>200491877</t>
  </si>
  <si>
    <t>https://podminky.urs.cz/item/CS_URS_2023_02/763131714</t>
  </si>
  <si>
    <t>46</t>
  </si>
  <si>
    <t>76313501R</t>
  </si>
  <si>
    <t>Nový foliový podhled, vsazené kazety</t>
  </si>
  <si>
    <t>847762168</t>
  </si>
  <si>
    <t>47</t>
  </si>
  <si>
    <t>76313502R</t>
  </si>
  <si>
    <t>Úprava hrany SDK podhledu pro kotvení vsazené kazety z foliového podhledu</t>
  </si>
  <si>
    <t>565648422</t>
  </si>
  <si>
    <t>48</t>
  </si>
  <si>
    <t>763135811</t>
  </si>
  <si>
    <t>Demontáž podhledu sádrokartonového kazetového na zavěšeném na roštu viditelném</t>
  </si>
  <si>
    <t>-1630033963</t>
  </si>
  <si>
    <t>https://podminky.urs.cz/item/CS_URS_2023_02/763135811</t>
  </si>
  <si>
    <t>58</t>
  </si>
  <si>
    <t>49</t>
  </si>
  <si>
    <t>76316455R</t>
  </si>
  <si>
    <t>Obklad konstrukcí sádrokartonovými deskami včetně ochranných úhelníků ve tvaru L rozvinuté šíře přes 0,8 m, opláštěný deskou A, tl. 2 x 12,5 mm</t>
  </si>
  <si>
    <t>1870092161</t>
  </si>
  <si>
    <t>1,1*2,7 "opláštění TZB</t>
  </si>
  <si>
    <t>50</t>
  </si>
  <si>
    <t>763172322</t>
  </si>
  <si>
    <t>Montáž dvířek pro konstrukce ze sádrokartonových desek revizních jednoplášťových pro příčky a předsazené stěny velikost (šxv) 300 x 300 mm</t>
  </si>
  <si>
    <t>-2130614349</t>
  </si>
  <si>
    <t>https://podminky.urs.cz/item/CS_URS_2023_02/763172322</t>
  </si>
  <si>
    <t>51</t>
  </si>
  <si>
    <t>59030711</t>
  </si>
  <si>
    <t>dvířka revizní jednokřídlá s automatickým zámkem 300x300mm</t>
  </si>
  <si>
    <t>1825028178</t>
  </si>
  <si>
    <t>52</t>
  </si>
  <si>
    <t>998763401</t>
  </si>
  <si>
    <t>Přesun hmot pro konstrukce montované z desek stanovený procentní sazbou (%) z ceny vodorovná dopravní vzdálenost do 50 m v objektech výšky do 6 m</t>
  </si>
  <si>
    <t>711107203</t>
  </si>
  <si>
    <t>https://podminky.urs.cz/item/CS_URS_2023_02/998763401</t>
  </si>
  <si>
    <t>766</t>
  </si>
  <si>
    <t>Konstrukce truhlářské</t>
  </si>
  <si>
    <t>53</t>
  </si>
  <si>
    <t>766411811</t>
  </si>
  <si>
    <t>Demontáž obložení stěn panely, plochy do 1,5 m2</t>
  </si>
  <si>
    <t>741184201</t>
  </si>
  <si>
    <t>https://podminky.urs.cz/item/CS_URS_2023_02/766411811</t>
  </si>
  <si>
    <t>12,67*2,75</t>
  </si>
  <si>
    <t>54</t>
  </si>
  <si>
    <t>766411812</t>
  </si>
  <si>
    <t>Demontáž obložení stěn panely, plochy přes 1,5 m2</t>
  </si>
  <si>
    <t>-303506767</t>
  </si>
  <si>
    <t>https://podminky.urs.cz/item/CS_URS_2023_02/766411812</t>
  </si>
  <si>
    <t>25,47*2,8</t>
  </si>
  <si>
    <t>55</t>
  </si>
  <si>
    <t>766411822</t>
  </si>
  <si>
    <t>Demontáž obložení stěn podkladových roštů</t>
  </si>
  <si>
    <t>-1719155555</t>
  </si>
  <si>
    <t>https://podminky.urs.cz/item/CS_URS_2023_02/766411822</t>
  </si>
  <si>
    <t>25,47*2,8+12,67*2,75</t>
  </si>
  <si>
    <t>56</t>
  </si>
  <si>
    <t>766421812</t>
  </si>
  <si>
    <t>Demontáž obložení podhledů panely, plochy přes 1,5 m2</t>
  </si>
  <si>
    <t>1139522510</t>
  </si>
  <si>
    <t>https://podminky.urs.cz/item/CS_URS_2023_02/766421812</t>
  </si>
  <si>
    <t>57</t>
  </si>
  <si>
    <t>766421821</t>
  </si>
  <si>
    <t>Demontáž obložení podhledů palubkami</t>
  </si>
  <si>
    <t>1022773445</t>
  </si>
  <si>
    <t>https://podminky.urs.cz/item/CS_URS_2023_02/766421821</t>
  </si>
  <si>
    <t>766421822</t>
  </si>
  <si>
    <t>Demontáž obložení podhledů podkladových roštů</t>
  </si>
  <si>
    <t>221056377</t>
  </si>
  <si>
    <t>https://podminky.urs.cz/item/CS_URS_2023_02/766421822</t>
  </si>
  <si>
    <t>7,843+2,048</t>
  </si>
  <si>
    <t>59</t>
  </si>
  <si>
    <t>76650001R</t>
  </si>
  <si>
    <t>Dod+mtz obklad z lamino desek -dorazový pro židle</t>
  </si>
  <si>
    <t>-493067608</t>
  </si>
  <si>
    <t>60</t>
  </si>
  <si>
    <t>76650002R</t>
  </si>
  <si>
    <t>Dod+mtz nové interiérové okno 1000/1100mm matové zasklení</t>
  </si>
  <si>
    <t>1013129838</t>
  </si>
  <si>
    <t>61</t>
  </si>
  <si>
    <t>766660002</t>
  </si>
  <si>
    <t>Montáž dveřních křídel dřevěných nebo plastových otevíravých do ocelové zárubně povrchově upravených jednokřídlových, šířky přes 800 mm</t>
  </si>
  <si>
    <t>2129360191</t>
  </si>
  <si>
    <t>https://podminky.urs.cz/item/CS_URS_2023_02/766660002</t>
  </si>
  <si>
    <t>62</t>
  </si>
  <si>
    <t>61162003</t>
  </si>
  <si>
    <t>dveře jednokřídlé dřevotřískové povrch dýhovaný plné 900x1970-2100mm</t>
  </si>
  <si>
    <t>-160777423</t>
  </si>
  <si>
    <t>63</t>
  </si>
  <si>
    <t>766660728</t>
  </si>
  <si>
    <t>Montáž dveřních doplňků dveřního kování interiérového zámku</t>
  </si>
  <si>
    <t>-419751509</t>
  </si>
  <si>
    <t>https://podminky.urs.cz/item/CS_URS_2023_02/766660728</t>
  </si>
  <si>
    <t>64</t>
  </si>
  <si>
    <t>54924013</t>
  </si>
  <si>
    <t>zámek zadlabací vložkový pravolevý rozteč 72x60mm</t>
  </si>
  <si>
    <t>-1046975893</t>
  </si>
  <si>
    <t>65</t>
  </si>
  <si>
    <t>766660729</t>
  </si>
  <si>
    <t>Montáž dveřních doplňků dveřního kování interiérového štítku s klikou</t>
  </si>
  <si>
    <t>-328372914</t>
  </si>
  <si>
    <t>https://podminky.urs.cz/item/CS_URS_2023_02/766660729</t>
  </si>
  <si>
    <t>66</t>
  </si>
  <si>
    <t>54914123</t>
  </si>
  <si>
    <t>kování rozetové klika/klika</t>
  </si>
  <si>
    <t>-606419933</t>
  </si>
  <si>
    <t>67</t>
  </si>
  <si>
    <t>766691914</t>
  </si>
  <si>
    <t>Ostatní práce vyvěšení nebo zavěšení křídel dřevěných dveřních, plochy do 2 m2</t>
  </si>
  <si>
    <t>1696408971</t>
  </si>
  <si>
    <t>https://podminky.urs.cz/item/CS_URS_2023_02/766691914</t>
  </si>
  <si>
    <t>4+2 "vyvěšení křídel</t>
  </si>
  <si>
    <t>68</t>
  </si>
  <si>
    <t>998766201</t>
  </si>
  <si>
    <t>Přesun hmot pro konstrukce truhlářské stanovený procentní sazbou (%) z ceny vodorovná dopravní vzdálenost do 50 m v objektech výšky do 6 m</t>
  </si>
  <si>
    <t>-1463215848</t>
  </si>
  <si>
    <t>https://podminky.urs.cz/item/CS_URS_2023_02/998766201</t>
  </si>
  <si>
    <t>767</t>
  </si>
  <si>
    <t>Konstrukce zámečnické</t>
  </si>
  <si>
    <t>69</t>
  </si>
  <si>
    <t>76750001R</t>
  </si>
  <si>
    <t>Dod+mtz nového poklopu 600/600mm do kolektoru vč.úpravy otvoru pro poklop</t>
  </si>
  <si>
    <t>-311180369</t>
  </si>
  <si>
    <t>70</t>
  </si>
  <si>
    <t>998767201</t>
  </si>
  <si>
    <t>Přesun hmot pro zámečnické konstrukce stanovený procentní sazbou (%) z ceny vodorovná dopravní vzdálenost do 50 m v objektech výšky do 6 m</t>
  </si>
  <si>
    <t>-1706674553</t>
  </si>
  <si>
    <t>https://podminky.urs.cz/item/CS_URS_2023_02/998767201</t>
  </si>
  <si>
    <t>776</t>
  </si>
  <si>
    <t>Podlahy povlakové</t>
  </si>
  <si>
    <t>71</t>
  </si>
  <si>
    <t>776121321</t>
  </si>
  <si>
    <t>Příprava podkladu penetrace neředěná podlah</t>
  </si>
  <si>
    <t>-1272462784</t>
  </si>
  <si>
    <t>https://podminky.urs.cz/item/CS_URS_2023_02/776121321</t>
  </si>
  <si>
    <t>72</t>
  </si>
  <si>
    <t>776141112</t>
  </si>
  <si>
    <t>Příprava podkladu vyrovnání samonivelační stěrkou podlah min.pevnosti 20 MPa, tloušťky přes 3 do 5 mm</t>
  </si>
  <si>
    <t>550887185</t>
  </si>
  <si>
    <t>https://podminky.urs.cz/item/CS_URS_2023_02/776141112</t>
  </si>
  <si>
    <t>73</t>
  </si>
  <si>
    <t>776201811</t>
  </si>
  <si>
    <t>Demontáž povlakových podlahovin lepených ručně bez podložky</t>
  </si>
  <si>
    <t>133176201</t>
  </si>
  <si>
    <t>https://podminky.urs.cz/item/CS_URS_2023_02/776201811</t>
  </si>
  <si>
    <t>74</t>
  </si>
  <si>
    <t>77624111R</t>
  </si>
  <si>
    <t>Montáž podlahovin ze sametového vinylu lepením pásů hladkých (bez vzoru) vč.soklíků</t>
  </si>
  <si>
    <t>1606440802</t>
  </si>
  <si>
    <t>75</t>
  </si>
  <si>
    <t>28411080</t>
  </si>
  <si>
    <t>vinyl sametový vyrobený systémem vločkování tl 4,3mm, nylon 6,6, hustota vlákna 70mil/m2, zátěž 33, R10, hořlavost Bfl S1, útlum 20dB</t>
  </si>
  <si>
    <t>1811292014</t>
  </si>
  <si>
    <t>95,25</t>
  </si>
  <si>
    <t>95,25*1,1 'Přepočtené koeficientem množství</t>
  </si>
  <si>
    <t>76</t>
  </si>
  <si>
    <t>998776201</t>
  </si>
  <si>
    <t>Přesun hmot pro podlahy povlakové stanovený procentní sazbou (%) z ceny vodorovná dopravní vzdálenost do 50 m v objektech výšky do 6 m</t>
  </si>
  <si>
    <t>-2003201141</t>
  </si>
  <si>
    <t>https://podminky.urs.cz/item/CS_URS_2023_02/998776201</t>
  </si>
  <si>
    <t>783</t>
  </si>
  <si>
    <t>Dokončovací práce - nátěry</t>
  </si>
  <si>
    <t>77</t>
  </si>
  <si>
    <t>783317101</t>
  </si>
  <si>
    <t>Krycí nátěr (email) zámečnických konstrukcí jednonásobný syntetický standardní</t>
  </si>
  <si>
    <t>656439093</t>
  </si>
  <si>
    <t>https://podminky.urs.cz/item/CS_URS_2023_02/783317101</t>
  </si>
  <si>
    <t>4,9*0,2*2*2 "2x nátěr 2ks zárubní</t>
  </si>
  <si>
    <t>784</t>
  </si>
  <si>
    <t>Dokončovací práce - malby a tapety</t>
  </si>
  <si>
    <t>78</t>
  </si>
  <si>
    <t>784181121</t>
  </si>
  <si>
    <t>Penetrace podkladu jednonásobná hloubková akrylátová bezbarvá v místnostech výšky do 3,80 m</t>
  </si>
  <si>
    <t>-423045693</t>
  </si>
  <si>
    <t>https://podminky.urs.cz/item/CS_URS_2023_02/784181121</t>
  </si>
  <si>
    <t>115,816 "na nové omítky stěn</t>
  </si>
  <si>
    <t>79</t>
  </si>
  <si>
    <t>784211101</t>
  </si>
  <si>
    <t>Malby z malířských směsí oděruvzdorných za mokra dvojnásobné, bílé za mokra oděruvzdorné výborně v místnostech výšky do 3,80 m</t>
  </si>
  <si>
    <t>-312774298</t>
  </si>
  <si>
    <t>https://podminky.urs.cz/item/CS_URS_2023_02/784211101</t>
  </si>
  <si>
    <t xml:space="preserve">54,68+25,555 "sdk podhled </t>
  </si>
  <si>
    <t>75,979 "sdk předstěny</t>
  </si>
  <si>
    <t>VRN</t>
  </si>
  <si>
    <t>Vedlejší rozpočtové náklady</t>
  </si>
  <si>
    <t>VRN3</t>
  </si>
  <si>
    <t>Zařízení staveniště</t>
  </si>
  <si>
    <t>80</t>
  </si>
  <si>
    <t>030001000</t>
  </si>
  <si>
    <t>1024</t>
  </si>
  <si>
    <t>-1994435410</t>
  </si>
  <si>
    <t>https://podminky.urs.cz/item/CS_URS_2023_02/030001000</t>
  </si>
  <si>
    <t>VRN4</t>
  </si>
  <si>
    <t>Inženýrská činnost</t>
  </si>
  <si>
    <t>81</t>
  </si>
  <si>
    <t>040001000</t>
  </si>
  <si>
    <t>326597968</t>
  </si>
  <si>
    <t>https://podminky.urs.cz/item/CS_URS_2023_02/040001000</t>
  </si>
  <si>
    <t>VRN7</t>
  </si>
  <si>
    <t>Provozní vlivy</t>
  </si>
  <si>
    <t>82</t>
  </si>
  <si>
    <t>070001000</t>
  </si>
  <si>
    <t>215353930</t>
  </si>
  <si>
    <t>https://podminky.urs.cz/item/CS_URS_2023_02/070001000</t>
  </si>
  <si>
    <t>02 - Silnoproud</t>
  </si>
  <si>
    <t>D1 - Dodávky zařízení</t>
  </si>
  <si>
    <t>D2 - Materiál elektromontážní</t>
  </si>
  <si>
    <t>D3 - Elektromontáže</t>
  </si>
  <si>
    <t>D4 - Demontáže</t>
  </si>
  <si>
    <t>D5 - Ostatní náklady</t>
  </si>
  <si>
    <t>D1</t>
  </si>
  <si>
    <t>Dodávky zařízení</t>
  </si>
  <si>
    <t>000900001</t>
  </si>
  <si>
    <t>Rozvaděč RS0.1 do duté příčky 4ř/56mod,IP30 vč.náplně -viz PD</t>
  </si>
  <si>
    <t>ks</t>
  </si>
  <si>
    <t>-578369186</t>
  </si>
  <si>
    <t>P</t>
  </si>
  <si>
    <t>Poznámka k položce:_x000d_
vč.náplně (Viz samostat.list)</t>
  </si>
  <si>
    <t>000509214</t>
  </si>
  <si>
    <t xml:space="preserve">A vestavné svítidlo pr.225mm LED 18W/1530lm/3000K, IP20 opál.kryt </t>
  </si>
  <si>
    <t>-1316252453</t>
  </si>
  <si>
    <t>Poznámka k položce:_x000d_
LED 18W/1530lm/3000K,IP20 opál.kryt</t>
  </si>
  <si>
    <t>000521031</t>
  </si>
  <si>
    <t>B přisazené svítidlo LED 25W/3800lm/4000K,IP54,opál.kryt</t>
  </si>
  <si>
    <t>-1477165066</t>
  </si>
  <si>
    <t>000509301</t>
  </si>
  <si>
    <t>D1 LED panel 60x60 UGR19,34W/4500lm/4000K,IP40</t>
  </si>
  <si>
    <t>-1498337613</t>
  </si>
  <si>
    <t>000509301.1</t>
  </si>
  <si>
    <t>D1 hliníkový rámeček pro vestavbu do SDK 60x60</t>
  </si>
  <si>
    <t>265605692</t>
  </si>
  <si>
    <t>000509303</t>
  </si>
  <si>
    <t>D2 LED panel 60x60 UGR19,34W/4500lm/4000K,DALI driver</t>
  </si>
  <si>
    <t>1016379829</t>
  </si>
  <si>
    <t>000594236</t>
  </si>
  <si>
    <t>LED pásek COB 1000lm/W,3000K bílý, nestmívatelný, 5 let záruka, 9W/m, 24VDC</t>
  </si>
  <si>
    <t>-1124870775</t>
  </si>
  <si>
    <t>Poznámka k položce:_x000d_
bílý,nestmívatelný,5 let záruka,9W/m,24VDC</t>
  </si>
  <si>
    <t>000594236.1</t>
  </si>
  <si>
    <t>Al profil pro LED pásek - strop</t>
  </si>
  <si>
    <t>597933593</t>
  </si>
  <si>
    <t>000594236.2</t>
  </si>
  <si>
    <t>Al profil pro LED pásek - ostění "L"</t>
  </si>
  <si>
    <t>776363341</t>
  </si>
  <si>
    <t>000594236.3</t>
  </si>
  <si>
    <t>Difuzor pro LED pásek (matný)</t>
  </si>
  <si>
    <t>-1414663342</t>
  </si>
  <si>
    <t>000596611</t>
  </si>
  <si>
    <t>Zdroj pro LED pásek nestmívatel.230V/24VDC,100W,IP20</t>
  </si>
  <si>
    <t>404126882</t>
  </si>
  <si>
    <t>000594236.4</t>
  </si>
  <si>
    <t>Propojovací příslušenství pro LED pásky</t>
  </si>
  <si>
    <t>-1861191978</t>
  </si>
  <si>
    <t>000552051</t>
  </si>
  <si>
    <t>Nouzové svítidlo LED 1W/170lm,svítí při výpadku 1 hodina, IP65, ruč.test</t>
  </si>
  <si>
    <t>520932902</t>
  </si>
  <si>
    <t>Poznámka k položce:_x000d_
1hodina,IP65,ruč.test</t>
  </si>
  <si>
    <t>000552051.1</t>
  </si>
  <si>
    <t>Plexipraporek pro piktogram vč.piktogramu</t>
  </si>
  <si>
    <t>-2055985628</t>
  </si>
  <si>
    <t>000552051.2</t>
  </si>
  <si>
    <t>Příchytky pro vestavnou montáž nouz.svítidla</t>
  </si>
  <si>
    <t>1625611149</t>
  </si>
  <si>
    <t>D2</t>
  </si>
  <si>
    <t>Materiál elektromontážní</t>
  </si>
  <si>
    <t>10.054.78</t>
  </si>
  <si>
    <t>Prázdná skříňka pro zdroj LED pásku 300x450x170,IP65</t>
  </si>
  <si>
    <t>KS</t>
  </si>
  <si>
    <t>-287509961</t>
  </si>
  <si>
    <t>000409846</t>
  </si>
  <si>
    <t>Přístroj stmívače výkonový pro DALI,otočné+tlač.ovl.</t>
  </si>
  <si>
    <t>-813438005</t>
  </si>
  <si>
    <t>000410310</t>
  </si>
  <si>
    <t>kryt ovladače pro otočné ovládání stmívače</t>
  </si>
  <si>
    <t>1232331912</t>
  </si>
  <si>
    <t>000409846.1</t>
  </si>
  <si>
    <t>Přístroj stmívače pro DALI,otočné+tlač.ovl.</t>
  </si>
  <si>
    <t>472588680</t>
  </si>
  <si>
    <t>872489743</t>
  </si>
  <si>
    <t>000409820</t>
  </si>
  <si>
    <t>spínač/strojek 10A/250Vstř řaz. 1,1So</t>
  </si>
  <si>
    <t>-519190812</t>
  </si>
  <si>
    <t>000410301</t>
  </si>
  <si>
    <t>kryt spínače 1-duchý pro ř.1,6,7,1/0</t>
  </si>
  <si>
    <t>-1852701953</t>
  </si>
  <si>
    <t>000409822</t>
  </si>
  <si>
    <t>přepínač/strojek 10A/250Vstř řaz.6,6So</t>
  </si>
  <si>
    <t>-296759597</t>
  </si>
  <si>
    <t>2033754413</t>
  </si>
  <si>
    <t>000420280</t>
  </si>
  <si>
    <t>strojek zásuvky 16A/250Vstř bezŠr clonk</t>
  </si>
  <si>
    <t>1176882300</t>
  </si>
  <si>
    <t>000420284</t>
  </si>
  <si>
    <t>strojek zásuvky 16A/250Vstř chráněná bezŠr</t>
  </si>
  <si>
    <t>-1654754097</t>
  </si>
  <si>
    <t>000420391</t>
  </si>
  <si>
    <t>rámeček pro 1 přístroj</t>
  </si>
  <si>
    <t>669540043</t>
  </si>
  <si>
    <t>000420393</t>
  </si>
  <si>
    <t>rámeček pro 3 přístroje vodorovný</t>
  </si>
  <si>
    <t>2122893591</t>
  </si>
  <si>
    <t>000088070</t>
  </si>
  <si>
    <t>Podlahová krabice s reduk.hl.50mm,16modul,IP20</t>
  </si>
  <si>
    <t>-669672646</t>
  </si>
  <si>
    <t>000088073</t>
  </si>
  <si>
    <t>Instalační krabice kovová do betonu</t>
  </si>
  <si>
    <t>-1290388774</t>
  </si>
  <si>
    <t>000077140</t>
  </si>
  <si>
    <t>Zásuvka 230V do podl.krabice 2P+T 2M BÍLÁ</t>
  </si>
  <si>
    <t>-2004694919</t>
  </si>
  <si>
    <t>S77140BL</t>
  </si>
  <si>
    <t>Zásuvka 230V do podl.krabice 2P+T s přep.ochranou,červená</t>
  </si>
  <si>
    <t>-422988459</t>
  </si>
  <si>
    <t>000077592</t>
  </si>
  <si>
    <t>Zásuvka nabíjecí USB 2xUSB-A+C 2M</t>
  </si>
  <si>
    <t>-702591511</t>
  </si>
  <si>
    <t>000436783</t>
  </si>
  <si>
    <t>Jistič 3p 40A char.B 50kA na DIN</t>
  </si>
  <si>
    <t>-1267299807</t>
  </si>
  <si>
    <t>000333031</t>
  </si>
  <si>
    <t>lišta vkládací plastová 24x22</t>
  </si>
  <si>
    <t>1548327506</t>
  </si>
  <si>
    <t>000333151</t>
  </si>
  <si>
    <t>lišta vkládací plastová 40x20</t>
  </si>
  <si>
    <t>1924971622</t>
  </si>
  <si>
    <t>000321122</t>
  </si>
  <si>
    <t>trubka ohebná PVC pr.16mm</t>
  </si>
  <si>
    <t>555581602</t>
  </si>
  <si>
    <t>000311223</t>
  </si>
  <si>
    <t>krabice přístrojová pod omítku pro 3 přístroje</t>
  </si>
  <si>
    <t>-229860383</t>
  </si>
  <si>
    <t>000311212</t>
  </si>
  <si>
    <t>krabice přístrojová pod omítku</t>
  </si>
  <si>
    <t>1180040405</t>
  </si>
  <si>
    <t>000311426</t>
  </si>
  <si>
    <t>krabice přístrojová do SDK pro 3 přístroje</t>
  </si>
  <si>
    <t>2060053763</t>
  </si>
  <si>
    <t>000311116</t>
  </si>
  <si>
    <t>krabice univerzální/rozvodná s víčkem pod om.</t>
  </si>
  <si>
    <t>669664270</t>
  </si>
  <si>
    <t>000311412</t>
  </si>
  <si>
    <t>krabice univerzální/rozvodná s víčkem do SDK</t>
  </si>
  <si>
    <t>83736347</t>
  </si>
  <si>
    <t>000199114</t>
  </si>
  <si>
    <t>svorka 5x2,5mm2 krabicová bezšroubová</t>
  </si>
  <si>
    <t>2009258274</t>
  </si>
  <si>
    <t>10.783.65</t>
  </si>
  <si>
    <t>Svazkový držák pro kabely nad podhledem</t>
  </si>
  <si>
    <t>-1462705028</t>
  </si>
  <si>
    <t>000101309</t>
  </si>
  <si>
    <t>kabel CYKY-J 5x10</t>
  </si>
  <si>
    <t>-1226816029</t>
  </si>
  <si>
    <t>000101306</t>
  </si>
  <si>
    <t>kabel CYKY-J 5x2,5</t>
  </si>
  <si>
    <t>394485289</t>
  </si>
  <si>
    <t>000101305</t>
  </si>
  <si>
    <t>kabel CYKY-J 5x1,5</t>
  </si>
  <si>
    <t>-1185156177</t>
  </si>
  <si>
    <t>000101107</t>
  </si>
  <si>
    <t>kabel CYKY-J 3x4</t>
  </si>
  <si>
    <t>872056138</t>
  </si>
  <si>
    <t>000101106</t>
  </si>
  <si>
    <t>kabel CYKY-J 3x2,5</t>
  </si>
  <si>
    <t>678484943</t>
  </si>
  <si>
    <t>000101105</t>
  </si>
  <si>
    <t>kabel CYKY-J 3x1,5</t>
  </si>
  <si>
    <t>-488290057</t>
  </si>
  <si>
    <t>000101105.1</t>
  </si>
  <si>
    <t>kabel CYKY-O 3x1,5</t>
  </si>
  <si>
    <t>-1712489834</t>
  </si>
  <si>
    <t>000171107</t>
  </si>
  <si>
    <t xml:space="preserve">vodič CY 4  /H07V-U/</t>
  </si>
  <si>
    <t>-1428702736</t>
  </si>
  <si>
    <t>D3</t>
  </si>
  <si>
    <t>Elektromontáže</t>
  </si>
  <si>
    <t>210010002</t>
  </si>
  <si>
    <t>trubka plast ohebná,pod omítkou,typ 2316/pr.16</t>
  </si>
  <si>
    <t>1845252163</t>
  </si>
  <si>
    <t>210010105</t>
  </si>
  <si>
    <t>lišta vkládací úplná pevně uložená do š.40mm</t>
  </si>
  <si>
    <t>-1540779806</t>
  </si>
  <si>
    <t>72983335</t>
  </si>
  <si>
    <t>210010301</t>
  </si>
  <si>
    <t>krabice přístrojová bez zapojení</t>
  </si>
  <si>
    <t>2049973809</t>
  </si>
  <si>
    <t>-1153474703</t>
  </si>
  <si>
    <t>210010306</t>
  </si>
  <si>
    <t>krabice přístrojová bez zapojení trojitá</t>
  </si>
  <si>
    <t>1967364084</t>
  </si>
  <si>
    <t>210010321</t>
  </si>
  <si>
    <t>krabicová rozvodka vč.svorkovn.a zapojení(-KR68)</t>
  </si>
  <si>
    <t>869028791</t>
  </si>
  <si>
    <t>1213970454</t>
  </si>
  <si>
    <t>210020521</t>
  </si>
  <si>
    <t>krabice podlahová samonosná bez betonáže</t>
  </si>
  <si>
    <t>-1303563339</t>
  </si>
  <si>
    <t>210100001</t>
  </si>
  <si>
    <t>ukončení v rozvaděči vč.zapojení vodiče do 2,5mm2</t>
  </si>
  <si>
    <t>815756567</t>
  </si>
  <si>
    <t>210100002</t>
  </si>
  <si>
    <t>ukončení v rozvaděči vč.zapojení vodiče do 6mm2</t>
  </si>
  <si>
    <t>199959486</t>
  </si>
  <si>
    <t>210100003</t>
  </si>
  <si>
    <t>ukončení v rozvaděči vč.zapojení vodiče do 16mm2</t>
  </si>
  <si>
    <t>1793683953</t>
  </si>
  <si>
    <t>210100101</t>
  </si>
  <si>
    <t>ukončení na svorkovnici vodič do 16mm2</t>
  </si>
  <si>
    <t>1886720081</t>
  </si>
  <si>
    <t>210110041</t>
  </si>
  <si>
    <t>spínač zapuštěný vč.zapojení 1pólový/řazení 1</t>
  </si>
  <si>
    <t>481428127</t>
  </si>
  <si>
    <t>210110045</t>
  </si>
  <si>
    <t>přepínač zapuštěný vč.zapojení střídavý/řazení 6</t>
  </si>
  <si>
    <t>797207699</t>
  </si>
  <si>
    <t>210110091</t>
  </si>
  <si>
    <t>spínač zapuštěný vč.zapojení s plynulou regulací</t>
  </si>
  <si>
    <t>-1646761890</t>
  </si>
  <si>
    <t>2112852511</t>
  </si>
  <si>
    <t>210111002</t>
  </si>
  <si>
    <t>zásuvka domovní vestavná/bez otvoru/vč.zapoj. 2P+Z</t>
  </si>
  <si>
    <t>353305957</t>
  </si>
  <si>
    <t>-217307587</t>
  </si>
  <si>
    <t>689685043</t>
  </si>
  <si>
    <t>210111012</t>
  </si>
  <si>
    <t>zásuvka domovní zapuštěná vč.zapojení průběžně</t>
  </si>
  <si>
    <t>1574907180</t>
  </si>
  <si>
    <t>917265256</t>
  </si>
  <si>
    <t>210120501</t>
  </si>
  <si>
    <t>jistič 3pól bez zapojení do 160A</t>
  </si>
  <si>
    <t>-346221561</t>
  </si>
  <si>
    <t>210170032</t>
  </si>
  <si>
    <t>zdroj pro LED pásek vč.zapojení</t>
  </si>
  <si>
    <t>-174455913</t>
  </si>
  <si>
    <t>210192121</t>
  </si>
  <si>
    <t>skříň litinová, Al nebo plast do hmotnosti 10kg</t>
  </si>
  <si>
    <t>1762245722</t>
  </si>
  <si>
    <t>210192123</t>
  </si>
  <si>
    <t>skříň litinová, Al nebo plast do hmotnosti 30kg</t>
  </si>
  <si>
    <t>234606316</t>
  </si>
  <si>
    <t>210200032</t>
  </si>
  <si>
    <t>svítidlo LED vestavné</t>
  </si>
  <si>
    <t>-1775349630</t>
  </si>
  <si>
    <t>210200131</t>
  </si>
  <si>
    <t>svítidlo LED průmyslové nástěnné</t>
  </si>
  <si>
    <t>1947326277</t>
  </si>
  <si>
    <t>210201002</t>
  </si>
  <si>
    <t>svítidlo LED čtvercové vestavné</t>
  </si>
  <si>
    <t>435297352</t>
  </si>
  <si>
    <t>210201002.1</t>
  </si>
  <si>
    <t>svítidlo LED čtvercové přisazené</t>
  </si>
  <si>
    <t>-795908685</t>
  </si>
  <si>
    <t>83</t>
  </si>
  <si>
    <t>210201201</t>
  </si>
  <si>
    <t>nouzové orientační svítidlo LED</t>
  </si>
  <si>
    <t>605481828</t>
  </si>
  <si>
    <t>84</t>
  </si>
  <si>
    <t>210800851</t>
  </si>
  <si>
    <t>vodič Cu(-CY,CYA) pevně uložený do 1x35</t>
  </si>
  <si>
    <t>-790248370</t>
  </si>
  <si>
    <t>85</t>
  </si>
  <si>
    <t>210810048</t>
  </si>
  <si>
    <t>kabel(-CYKY) pevně uložený do 3x6/4x4/7x2,5</t>
  </si>
  <si>
    <t>269498766</t>
  </si>
  <si>
    <t>86</t>
  </si>
  <si>
    <t>846611129</t>
  </si>
  <si>
    <t>87</t>
  </si>
  <si>
    <t>-358781562</t>
  </si>
  <si>
    <t>88</t>
  </si>
  <si>
    <t>-1896244955</t>
  </si>
  <si>
    <t>89</t>
  </si>
  <si>
    <t>506318924</t>
  </si>
  <si>
    <t>90</t>
  </si>
  <si>
    <t>-751731785</t>
  </si>
  <si>
    <t>91</t>
  </si>
  <si>
    <t>210810053</t>
  </si>
  <si>
    <t>kabel(-CYKY) pevně ulož.do 5x10/12x4/19x2,5/24x1,5</t>
  </si>
  <si>
    <t>492952383</t>
  </si>
  <si>
    <t>92</t>
  </si>
  <si>
    <t>210950321</t>
  </si>
  <si>
    <t>montáž LED pásku</t>
  </si>
  <si>
    <t>1821742006</t>
  </si>
  <si>
    <t>93</t>
  </si>
  <si>
    <t>210990001</t>
  </si>
  <si>
    <t>montáž a sestavení rozvaděče RS0.1</t>
  </si>
  <si>
    <t>1355027005</t>
  </si>
  <si>
    <t>D4</t>
  </si>
  <si>
    <t>Demontáže</t>
  </si>
  <si>
    <t>94</t>
  </si>
  <si>
    <t>210990001.1</t>
  </si>
  <si>
    <t>demontáž stávající el.instalace v řešených prostorách</t>
  </si>
  <si>
    <t>1699500967</t>
  </si>
  <si>
    <t>D5</t>
  </si>
  <si>
    <t>Ostatní náklady</t>
  </si>
  <si>
    <t>95</t>
  </si>
  <si>
    <t>219001211</t>
  </si>
  <si>
    <t>vybour.otvoru ve zdi/cihla/ do pr.60mm/tl.do 0,15m</t>
  </si>
  <si>
    <t>-1540176775</t>
  </si>
  <si>
    <t>96</t>
  </si>
  <si>
    <t>219001214</t>
  </si>
  <si>
    <t>vybour.otvoru ve zdi/cihla/ do pr.60mm/tl.do 0,60m</t>
  </si>
  <si>
    <t>-1349611109</t>
  </si>
  <si>
    <t>97</t>
  </si>
  <si>
    <t>219002612</t>
  </si>
  <si>
    <t>vysekání rýhy/zeď cihla/ hl.do 30mm/š.do 70mm</t>
  </si>
  <si>
    <t>-734247337</t>
  </si>
  <si>
    <t>98</t>
  </si>
  <si>
    <t>219005011</t>
  </si>
  <si>
    <t>řezání rýhy pro kabel v beton. podlaze</t>
  </si>
  <si>
    <t>1798034482</t>
  </si>
  <si>
    <t>99</t>
  </si>
  <si>
    <t>90000001R</t>
  </si>
  <si>
    <t>Recyklace</t>
  </si>
  <si>
    <t>-776431949</t>
  </si>
  <si>
    <t>100</t>
  </si>
  <si>
    <t>90000002R</t>
  </si>
  <si>
    <t xml:space="preserve">Doprava dodávek </t>
  </si>
  <si>
    <t>1707414542</t>
  </si>
  <si>
    <t>101</t>
  </si>
  <si>
    <t>90000003R</t>
  </si>
  <si>
    <t xml:space="preserve">Přesun dodávek </t>
  </si>
  <si>
    <t>1246112045</t>
  </si>
  <si>
    <t>102</t>
  </si>
  <si>
    <t>90000004R</t>
  </si>
  <si>
    <t>Prořez</t>
  </si>
  <si>
    <t>592652630</t>
  </si>
  <si>
    <t>103</t>
  </si>
  <si>
    <t>90000005R</t>
  </si>
  <si>
    <t>Podružný materiál</t>
  </si>
  <si>
    <t>1388897352</t>
  </si>
  <si>
    <t>104</t>
  </si>
  <si>
    <t>90000006R</t>
  </si>
  <si>
    <t>PPV pro elektromontáže</t>
  </si>
  <si>
    <t>-2069167142</t>
  </si>
  <si>
    <t>105</t>
  </si>
  <si>
    <t>90000007R</t>
  </si>
  <si>
    <t>-1573483887</t>
  </si>
  <si>
    <t>106</t>
  </si>
  <si>
    <t>90000008R</t>
  </si>
  <si>
    <t>PV/rušení provozem investora</t>
  </si>
  <si>
    <t>-1881081170</t>
  </si>
  <si>
    <t>107</t>
  </si>
  <si>
    <t>90000009R</t>
  </si>
  <si>
    <t>Kompletační činnost</t>
  </si>
  <si>
    <t>815937417</t>
  </si>
  <si>
    <t>108</t>
  </si>
  <si>
    <t>90000010R</t>
  </si>
  <si>
    <t>Revize</t>
  </si>
  <si>
    <t>202189644</t>
  </si>
  <si>
    <t>03 - Slaboproud</t>
  </si>
  <si>
    <t xml:space="preserve">    STK - Strukturovaná kabeláž</t>
  </si>
  <si>
    <t xml:space="preserve">    TRASY - Trasy, kabeláže a ostatní</t>
  </si>
  <si>
    <t>STK</t>
  </si>
  <si>
    <t>Strukturovaná kabeláž</t>
  </si>
  <si>
    <t>742330001</t>
  </si>
  <si>
    <t>Montáž strukturované kabeláže rozvaděče nástěnného</t>
  </si>
  <si>
    <t>-1354687485</t>
  </si>
  <si>
    <t>35712011</t>
  </si>
  <si>
    <t>rozvaděč nástěnný jednodílný 19" celoskleněné dveře 18U/500mm</t>
  </si>
  <si>
    <t>-1175363558</t>
  </si>
  <si>
    <t>742330012</t>
  </si>
  <si>
    <t>Montáž strukturované kabeláže zařízení do rozvaděče switche, UPS, DVR, server bez nastavení</t>
  </si>
  <si>
    <t>3774244</t>
  </si>
  <si>
    <t>JL677A</t>
  </si>
  <si>
    <t>Switch 24x Gigabit RJ45 port / 4x 10Gigabit SFP+ port / 128 Gbs / 95.2 Mpps Class4 PoE 370W</t>
  </si>
  <si>
    <t>1533308609</t>
  </si>
  <si>
    <t>Poznámka k položce:_x000d_
Poznámka k položce: Výkonný switch pro menší i středně velké firmy, který obsahuje interní napájecí zdroj (500W). Podporuje přepínání na 2. vrstvě. Rozhraní: 24x 10/100/1000Base-T porty, 4x 1/10G SFP porty; porty pro správu: 1x USB-C konzole, 1x USB typu-A. Nabízí až 370W Class 4 PoE.</t>
  </si>
  <si>
    <t>J9151A_OEM</t>
  </si>
  <si>
    <t>10G SFP+ LLC LR Transciever</t>
  </si>
  <si>
    <t>-1840762587</t>
  </si>
  <si>
    <t>-665951896</t>
  </si>
  <si>
    <t>SMT750IC</t>
  </si>
  <si>
    <t>UPS 750VA LCD 230V</t>
  </si>
  <si>
    <t>-607835814</t>
  </si>
  <si>
    <t>Poznámka k položce:_x000d_
Poznámka k položce: Záložní zdroj UPS pro inteligentní a efektivní ochrana síťového napájení od základní úrovně po škálovatelnost za provozu. Line interaktivní. Výstup 6 zásuvek typu IEC 320 C13. Určeno pro vstupní napětí 230 V. Výkon napájení 500 W/750 VA s výstupním napětím 230 V. USB port, SmartSlot, multifunkční LCD.</t>
  </si>
  <si>
    <t>AP9640</t>
  </si>
  <si>
    <t>Network Management Card</t>
  </si>
  <si>
    <t>1978273198</t>
  </si>
  <si>
    <t>742330012R</t>
  </si>
  <si>
    <t>Montáž WiFi AP</t>
  </si>
  <si>
    <t>-2109075418</t>
  </si>
  <si>
    <t>R9B28A</t>
  </si>
  <si>
    <t>WiFi AP Wi-Fi 6 4x4</t>
  </si>
  <si>
    <t>209895130</t>
  </si>
  <si>
    <t>742330021</t>
  </si>
  <si>
    <t>Montáž strukturované kabeláže příslušenství a ostatní práce k rozvaděčům police</t>
  </si>
  <si>
    <t>-130240077</t>
  </si>
  <si>
    <t>35712066</t>
  </si>
  <si>
    <t>police rozvaděče 19" perforovaná 1U/250mm nosnost 20kg</t>
  </si>
  <si>
    <t>1398365662</t>
  </si>
  <si>
    <t>742330022</t>
  </si>
  <si>
    <t>Montáž strukturované kabeláže příslušenství a ostatní práce k rozvaděčům napájecího panelu</t>
  </si>
  <si>
    <t>1370857721</t>
  </si>
  <si>
    <t>35712107</t>
  </si>
  <si>
    <t>panel rozvodný 19" 1U 8x zásuvka dle ČSN max 16A bleskojistka kabel 3x1,5mm 2m</t>
  </si>
  <si>
    <t>-1581850312</t>
  </si>
  <si>
    <t>742330023</t>
  </si>
  <si>
    <t>Montáž strukturované kabeláže příslušenství a ostatní práce k rozvaděčům vyvazovacíhoho panelu 1U</t>
  </si>
  <si>
    <t>-66004336</t>
  </si>
  <si>
    <t>ADI.0051170.URS</t>
  </si>
  <si>
    <t>19" vyvazovací panel 1U plastový, černý RAL 9005</t>
  </si>
  <si>
    <t>-1243321019</t>
  </si>
  <si>
    <t>742330024</t>
  </si>
  <si>
    <t>Montáž strukturované kabeláže příslušenství a ostatní práce k rozvaděčům patch panelu 24 portů</t>
  </si>
  <si>
    <t>1888582839</t>
  </si>
  <si>
    <t>ADI.0051294.URS</t>
  </si>
  <si>
    <t>Patch panel černý UTP osazený 24 pozic 1U, CAT6</t>
  </si>
  <si>
    <t>420382694</t>
  </si>
  <si>
    <t>742330029</t>
  </si>
  <si>
    <t>Montáž strukturované kabeláže příslušenství a ostatní práce k rozvaděčům konektoru MM/SM</t>
  </si>
  <si>
    <t>1609252668</t>
  </si>
  <si>
    <t>37459070</t>
  </si>
  <si>
    <t>adaptér optický LC(APC) OS zelený duplex</t>
  </si>
  <si>
    <t>485949039</t>
  </si>
  <si>
    <t>742330031</t>
  </si>
  <si>
    <t>Montáž strukturované kabeláže příslušenství a ostatní práce k rozvaděčům teplem smrštitelná ochrana sváru</t>
  </si>
  <si>
    <t>894165863</t>
  </si>
  <si>
    <t>34343000</t>
  </si>
  <si>
    <t>ochrana teplem smrštitelná optického svaru 2,5x45mm</t>
  </si>
  <si>
    <t>837012595</t>
  </si>
  <si>
    <t>742330036</t>
  </si>
  <si>
    <t>Montáž strukturované kabeláže příslušenství a ostatní práce k rozvaděčům sestavení optické vany</t>
  </si>
  <si>
    <t>925913744</t>
  </si>
  <si>
    <t>35759005</t>
  </si>
  <si>
    <t>vana optická neosazená výsuvná 1U 1xkazeta pro 24 svárů 12xSC duplex</t>
  </si>
  <si>
    <t>-1001557978</t>
  </si>
  <si>
    <t>742330037</t>
  </si>
  <si>
    <t>Montáž strukturované kabeláže příslušenství a ostatní práce k rozvaděčům jednotky ventilační do stropu či podlahy stojanového rozvaděče</t>
  </si>
  <si>
    <t>-1634729173</t>
  </si>
  <si>
    <t>42914000</t>
  </si>
  <si>
    <t>jednotka ventilační rozvaděče univerzální se 2 ventilátory do stropu nebo podlahy</t>
  </si>
  <si>
    <t>-1050241824</t>
  </si>
  <si>
    <t>742330044</t>
  </si>
  <si>
    <t>Montáž strukturované kabeláže zásuvek datových pod omítku, do nábytku, do parapetního žlabu nebo podlahové krabice 1 až 6 pozic</t>
  </si>
  <si>
    <t>-865897763</t>
  </si>
  <si>
    <t>8500202290</t>
  </si>
  <si>
    <t xml:space="preserve">Zásuvka datová  CAT6 1× RJ45 1 modul do podlahové krabice (22.5mm) bílá</t>
  </si>
  <si>
    <t>1363909908</t>
  </si>
  <si>
    <t>Poznámka k položce:_x000d_
Poznámka k položce: Podlahové krabice dodávka elektro - silnoproud.</t>
  </si>
  <si>
    <t>742330045</t>
  </si>
  <si>
    <t>Montáž strukturované kabeláže zásuvek datových přisazené na omítku 1 až 6 pozic</t>
  </si>
  <si>
    <t>-839926293</t>
  </si>
  <si>
    <t>8500202290R</t>
  </si>
  <si>
    <t xml:space="preserve">Zásuvka datová  CAT6 1× RJ45 1 modul do rámečku (22.5mm) bílá</t>
  </si>
  <si>
    <t>-2025879321</t>
  </si>
  <si>
    <t>8500202700</t>
  </si>
  <si>
    <t>Deska montážní 2 moduly</t>
  </si>
  <si>
    <t>1007630138</t>
  </si>
  <si>
    <t>8500202294</t>
  </si>
  <si>
    <t>Zásuvka datová CAT6 1× RJ45 2 moduly bílá do rámečku</t>
  </si>
  <si>
    <t>-821996548</t>
  </si>
  <si>
    <t>10.893.165</t>
  </si>
  <si>
    <t>Rámeček 2 moduly bílý</t>
  </si>
  <si>
    <t>562874491</t>
  </si>
  <si>
    <t>742330051</t>
  </si>
  <si>
    <t>Montáž strukturované kabeláže zásuvek datových popis portu zásuvky</t>
  </si>
  <si>
    <t>-659823764</t>
  </si>
  <si>
    <t>742330052</t>
  </si>
  <si>
    <t>Montáž strukturované kabeláže zásuvek datových popis portů patchpanelu</t>
  </si>
  <si>
    <t>26670347</t>
  </si>
  <si>
    <t>742330101</t>
  </si>
  <si>
    <t>Montáž strukturované kabeláže měření segmentu metalického s vyhotovením protokolu</t>
  </si>
  <si>
    <t>-1715414236</t>
  </si>
  <si>
    <t>742330102</t>
  </si>
  <si>
    <t>Montáž strukturované kabeláže měření segmentu optického, měření útlumu, 2 okna</t>
  </si>
  <si>
    <t>870922579</t>
  </si>
  <si>
    <t>742410063</t>
  </si>
  <si>
    <t>Montáž rozhlasu reproduktoru nástěnného</t>
  </si>
  <si>
    <t>-1449505232</t>
  </si>
  <si>
    <t>38447019</t>
  </si>
  <si>
    <t>reproduktor nástěnný certifikovaný dle EN54-24 keramická svorkovnice s tepelnou pojistkou 6W/100V kov bílý 310x190mm</t>
  </si>
  <si>
    <t>-1519630061</t>
  </si>
  <si>
    <t>TRASY</t>
  </si>
  <si>
    <t>Trasy, kabeláže a ostatní</t>
  </si>
  <si>
    <t>045002000</t>
  </si>
  <si>
    <t>Kompletační a koordinační činnost</t>
  </si>
  <si>
    <t>…</t>
  </si>
  <si>
    <t>1324279211</t>
  </si>
  <si>
    <t>081002000</t>
  </si>
  <si>
    <t>Doprava zaměstnanců</t>
  </si>
  <si>
    <t>2136364012</t>
  </si>
  <si>
    <t>742110005</t>
  </si>
  <si>
    <t>Montáž trubek elektroinstalačních plastových ohebných uložených v podlaze</t>
  </si>
  <si>
    <t>-1491237860</t>
  </si>
  <si>
    <t>34571350</t>
  </si>
  <si>
    <t>trubka elektroinstalační ohebná dvouplášťová korugovaná (chránička) D 32/40mm, HDPE+LDPE</t>
  </si>
  <si>
    <t>1998548192</t>
  </si>
  <si>
    <t>742110021</t>
  </si>
  <si>
    <t>Montáž trubek elektroinstalačních plastových tuhých pro vnější rozvody uložených volně na příchytky</t>
  </si>
  <si>
    <t>16944755</t>
  </si>
  <si>
    <t>10.680.539</t>
  </si>
  <si>
    <t>Příchytka pevné trubky</t>
  </si>
  <si>
    <t>1814302792</t>
  </si>
  <si>
    <t>34571360</t>
  </si>
  <si>
    <t>trubka elektroinstalační HDPE tuhá dvouplášťová korugovaná D 32/40mm</t>
  </si>
  <si>
    <t>-2070877977</t>
  </si>
  <si>
    <t>742110041</t>
  </si>
  <si>
    <t>Montáž lišt elektroinstalačních vkládacích</t>
  </si>
  <si>
    <t>200247656</t>
  </si>
  <si>
    <t>34571008</t>
  </si>
  <si>
    <t>lišta elektroinstalační hranatá PVC 40x40mm</t>
  </si>
  <si>
    <t>-4728260</t>
  </si>
  <si>
    <t>742110504</t>
  </si>
  <si>
    <t>Montáž krabic elektroinstalačních s víčkem zapuštěných plastových odbočných kruhových</t>
  </si>
  <si>
    <t>876191269</t>
  </si>
  <si>
    <t>34571465</t>
  </si>
  <si>
    <t>krabice do dutých stěn PVC přístrojová kruhová D 70mm hluboká</t>
  </si>
  <si>
    <t>-989843732</t>
  </si>
  <si>
    <t>742111001</t>
  </si>
  <si>
    <t>Montáž příchytek pro kabely samostatné ohniodolné včetně šroubu a hmoždinky</t>
  </si>
  <si>
    <t>1463017262</t>
  </si>
  <si>
    <t>34571741</t>
  </si>
  <si>
    <t>příchytka kovová jednostranná s dírou, požárně odolná, průměr vodiče 6mm</t>
  </si>
  <si>
    <t>2142084185</t>
  </si>
  <si>
    <t>54879420</t>
  </si>
  <si>
    <t>hmoždinka kovová do pórobetonu, požární odolnost, 6x32</t>
  </si>
  <si>
    <t>100 kus</t>
  </si>
  <si>
    <t>-681747342</t>
  </si>
  <si>
    <t>30930020</t>
  </si>
  <si>
    <t>šroub do betonu, požárně odolný, 6,3x35mm</t>
  </si>
  <si>
    <t>-558745365</t>
  </si>
  <si>
    <t>742121001</t>
  </si>
  <si>
    <t>Montáž kabelů sdělovacích pro vnitřní rozvody počtu žil do 15</t>
  </si>
  <si>
    <t>-1628871837</t>
  </si>
  <si>
    <t>34111570</t>
  </si>
  <si>
    <t>kabel silový oheň retardující bezhalogenový s funkčností při požáru 180min a P60-R reakce na oheň B2cas1d1a1 jádro Cu 0,6/1kV (1-CSKH-V) 4x2,5mm2</t>
  </si>
  <si>
    <t>1759699204</t>
  </si>
  <si>
    <t>742124003</t>
  </si>
  <si>
    <t>Montáž kabelů datových FTP, UTP, STP pro vnitřní rozvody pevně</t>
  </si>
  <si>
    <t>1700667843</t>
  </si>
  <si>
    <t>34121268</t>
  </si>
  <si>
    <t>kabel datový bezhalogenový třída reakce na oheň B2cas1d1a1 jádro Cu plné (U/UTP) kategorie 6</t>
  </si>
  <si>
    <t>96462359</t>
  </si>
  <si>
    <t>742124005</t>
  </si>
  <si>
    <t>Montáž kabelů datových FTP, UTP, STP ukončení kabelu konektorem</t>
  </si>
  <si>
    <t>617866132</t>
  </si>
  <si>
    <t>742124011</t>
  </si>
  <si>
    <t>Montáž kabelů datových optických pro vnitřní rozvody do trubky zatažením</t>
  </si>
  <si>
    <t>1210997385</t>
  </si>
  <si>
    <t>34123165</t>
  </si>
  <si>
    <t>kabel datový optický venkovní 12 vláken 9/125 plášť PE</t>
  </si>
  <si>
    <t>1404048769</t>
  </si>
  <si>
    <t>742124013</t>
  </si>
  <si>
    <t>Montáž kabelů datových optických pro vnitřní rozvody ukončení vlákna optického kabelu pigtailem včetně svaru</t>
  </si>
  <si>
    <t>1741314286</t>
  </si>
  <si>
    <t>37459125</t>
  </si>
  <si>
    <t>pigtail optický E2000(APC) OS 9/125 délka 1m</t>
  </si>
  <si>
    <t>509071245</t>
  </si>
  <si>
    <t>742124014</t>
  </si>
  <si>
    <t>Montáž kabelů datových optických pro vnitřní rozvody svar optického vlákna</t>
  </si>
  <si>
    <t>-2102538016</t>
  </si>
  <si>
    <t>742190001</t>
  </si>
  <si>
    <t>Ostatní práce pro trasy vyhledání vývodu nebo krabice</t>
  </si>
  <si>
    <t>-1394956039</t>
  </si>
  <si>
    <t>742190002</t>
  </si>
  <si>
    <t>Ostatní práce pro trasy značení trasy vedení</t>
  </si>
  <si>
    <t>-1607858021</t>
  </si>
  <si>
    <t>742190005R</t>
  </si>
  <si>
    <t>Ostatní práce pro trasy vložení požárně těsnicího materiálu pro prostup včetně montáže</t>
  </si>
  <si>
    <t>-2116721190</t>
  </si>
  <si>
    <t>998742201</t>
  </si>
  <si>
    <t>Přesun hmot pro slaboproud stanovený procentní sazbou (%) z ceny vodorovná dopravní vzdálenost do 50 m v objektech výšky do 6 m</t>
  </si>
  <si>
    <t>-511865603</t>
  </si>
  <si>
    <t>HZS2492</t>
  </si>
  <si>
    <t>Hodinové zúčtovací sazby profesí PSV zednické výpomoci a pomocné práce PSV pomocný dělník PSV</t>
  </si>
  <si>
    <t>340889728</t>
  </si>
  <si>
    <t>HZS4232</t>
  </si>
  <si>
    <t>Hodinové zúčtovací sazby ostatních profesí revizní a kontrolní činnost technik odborný</t>
  </si>
  <si>
    <t>-923082380</t>
  </si>
  <si>
    <t>04 - Vytápění</t>
  </si>
  <si>
    <t>4.2 - Potrubí, tvarovky</t>
  </si>
  <si>
    <t>4.4 - Otopná tělesa</t>
  </si>
  <si>
    <t>4.5 - Doplňkové konstrukce</t>
  </si>
  <si>
    <t>4.6 - Zkoušky zařízení</t>
  </si>
  <si>
    <t>4.2</t>
  </si>
  <si>
    <t>Potrubí, tvarovky</t>
  </si>
  <si>
    <t>4.2.1</t>
  </si>
  <si>
    <t>Ocelové potrubí svařované, ocel.hladká, závitová, trubka DN20</t>
  </si>
  <si>
    <t>-666517936</t>
  </si>
  <si>
    <t>4.4</t>
  </si>
  <si>
    <t>Otopná tělesa</t>
  </si>
  <si>
    <t>4.4.1</t>
  </si>
  <si>
    <t>Otopná tětesa ocel. desková typ 22 Klasik 600/1000 (White RAL 9016) se zabudovaným ventilem, vč.odvzdušňovacího ventilu, zaslepovací zátky, upevňovací a závěsný materiál, nalakované</t>
  </si>
  <si>
    <t>-7252544</t>
  </si>
  <si>
    <t>Poznámka k položce:_x000d_
S povrchovou úpravou proti korozi_x000d_
Boční připojení, bez termostatických hlavic_x000d_
Rozměry: délka x výška x šířka (mm)_x000d_
provedení: 2000 x 50 x150 mm_x000d_
Barva mřížky na kolektor dle návrhu architekta</t>
  </si>
  <si>
    <t>4.4.2</t>
  </si>
  <si>
    <t xml:space="preserve">Topné registry BVE 31 2000/50/150 s přirozenou konvekcí vzduchu, s povrch.úpravou proti korozi, boční připojení, bez termostatických hlavic, rozměr 2000x50x150mm </t>
  </si>
  <si>
    <t>-965063092</t>
  </si>
  <si>
    <t>Poznámka k položce:_x000d_
Termostatická hlavice se zabudovaným_x000d_
čidlem, rozsah hodnoty nastavení 6 - 26°C._x000d_
S připojovacím závitem M30x1,5 mm_x000d_
Bílý/RAL 9010_x000d_
Dodat a montovat.</t>
  </si>
  <si>
    <t>4.4.3</t>
  </si>
  <si>
    <t>Termostatická hlavicese zabudovaným čidlem, nastavení 6-26 st.C, s připojovacím ventilem M30x1,5mm, bílý</t>
  </si>
  <si>
    <t>1859509836</t>
  </si>
  <si>
    <t xml:space="preserve">Poznámka k položce:_x000d_
Svěrné a uzavírací šroubení  přímé_x000d_
Materiál: mosaz podle ČSN EN 12164, ČSN EN 12165, ČSN EN 12168_x000d_
Povrch: niklovaná mosaz_x000d_
Balení se skládá: z opěrného pouzdra, upínacího kroužku a převlečné matice_x000d_
Dodat a montovat.</t>
  </si>
  <si>
    <t>4.4.4</t>
  </si>
  <si>
    <t>Svěrné a uzavírací šroubení přímé, mosaz, povrch niklovaná mosaz, balení s opěrným pouzdrem, upínacím kroužek a převlečnou maticí</t>
  </si>
  <si>
    <t>1553393465</t>
  </si>
  <si>
    <t>Poznámka k položce:_x000d_
Termostatický ventil – přímý s jemným přednastavením_x000d_
max. tlak 10 bar, mosaz, rohové provedení_x000d_
Dodat a montovat.</t>
  </si>
  <si>
    <t>4.4.5</t>
  </si>
  <si>
    <t>Termostatický ventil -přímý s jemným přednastavením max tlak 10bar, mosaz, rohové provedení</t>
  </si>
  <si>
    <t>-952561042</t>
  </si>
  <si>
    <t>Poznámka k položce:_x000d_
Otopná tělesa transportovat do budovy,</t>
  </si>
  <si>
    <t>4.4.6</t>
  </si>
  <si>
    <t>Montáž a připojení otopných těles k trubkám, přesun do budovy</t>
  </si>
  <si>
    <t>-1980641245</t>
  </si>
  <si>
    <t>4.5</t>
  </si>
  <si>
    <t>Doplňkové konstrukce</t>
  </si>
  <si>
    <t>4.5.1</t>
  </si>
  <si>
    <t xml:space="preserve">Kompletní závěsný program pro zavěšení a upevnění potrubí z pozink.materiálu vč.příslušenství, upevňovacího, kotvícího a spojovacího materiálu </t>
  </si>
  <si>
    <t>kpl</t>
  </si>
  <si>
    <t>-1819088610</t>
  </si>
  <si>
    <t>Poznámka k položce:_x000d_
Doplňky pro montáž_x000d_
pásky, šroubky, hmoždinky, kotvy,těsnící prvky, protipožární tmely</t>
  </si>
  <si>
    <t>4.5.2</t>
  </si>
  <si>
    <t>Doplňky pro montáž -pásky, šroubky, hmoždinky, kotvy, těsnící prvky, protipožární tmely</t>
  </si>
  <si>
    <t>-2094937813</t>
  </si>
  <si>
    <t>4.6</t>
  </si>
  <si>
    <t>Zkoušky zařízení</t>
  </si>
  <si>
    <t>4.6.1</t>
  </si>
  <si>
    <t>Celkové odzkoušení vytápěcího zařízení a zkouška dle ČSN 060310 v délce trvání 72 hodin, před zkouškou propláchnutí, vyčištění lapače kalu, bude vystaven protokol, zařízení předáno, zaškolení obsluhy</t>
  </si>
  <si>
    <t>-1545332903</t>
  </si>
  <si>
    <t xml:space="preserve">Poznámka k položce:_x000d_
Tlakové zkoušky  potrubí topné vody</t>
  </si>
  <si>
    <t>4.6.2</t>
  </si>
  <si>
    <t>Tlakové zkoušky potrubí topné vody pomocí zapisovače tlaku po dobu 24 hodin.</t>
  </si>
  <si>
    <t>1638687753</t>
  </si>
  <si>
    <t xml:space="preserve">Poznámka k položce:_x000d_
Zkouška  zařízení provozní(topná a dilatační)zkouška), včetně</t>
  </si>
  <si>
    <t>4.6.3</t>
  </si>
  <si>
    <t>Zkouška zařízení provozní (topná a dilatační zkouška) vč.zaregulování systému</t>
  </si>
  <si>
    <t>-184130741</t>
  </si>
  <si>
    <t>4.6.4</t>
  </si>
  <si>
    <t>Provozní dokumentace ( skutečného stavu)</t>
  </si>
  <si>
    <t>804593636</t>
  </si>
  <si>
    <t>Poznámka k položce:_x000d_
Provozní řád obsluhy a údržby vč.schéma zapojení(skutečné provedení)</t>
  </si>
  <si>
    <t>1 "v ceně</t>
  </si>
  <si>
    <t>4.6.5</t>
  </si>
  <si>
    <t xml:space="preserve">Provozní řád obsluhy a údržby vč.schéma zapojení (skutečné provedení) v úpravě pro vyvěšení na stěnu </t>
  </si>
  <si>
    <t>1378396437</t>
  </si>
  <si>
    <t>4.6.6</t>
  </si>
  <si>
    <t>Hydraulické vyregulování soustavy</t>
  </si>
  <si>
    <t>944161274</t>
  </si>
  <si>
    <t>05 - Vzduchotechnika</t>
  </si>
  <si>
    <t>PSV - PSV</t>
  </si>
  <si>
    <t xml:space="preserve">    751-1 - Vzduchotechnika -čekárna, sklad</t>
  </si>
  <si>
    <t xml:space="preserve">    751-2 - Vzduchotechnika -Klimatizace</t>
  </si>
  <si>
    <t>751-1</t>
  </si>
  <si>
    <t>Vzduchotechnika -čekárna, sklad</t>
  </si>
  <si>
    <t>Pol0</t>
  </si>
  <si>
    <t xml:space="preserve">Přívodní a odtahová kompaktní VZT jednotka </t>
  </si>
  <si>
    <t>Soubor</t>
  </si>
  <si>
    <t>1204652176</t>
  </si>
  <si>
    <t xml:space="preserve">Poznámka k položce:_x000d_
Provedení - vnitřní, horizontální - všechna hrdla s vývodem do stran_x000d_
Množství přívodního vzduchu: Q = 1.020 m³/hod._x000d_
Při externí tlakové ztrátě: p = 250 Pa_x000d_
Množství odváděného vzduchu: Q =  1.020 m³/hod._x000d_
Při externí tlakové ztrátě: p = 250 Pa_x000d_
Motory - provedení EC (regulace 0-10V); U=230 V_x000d_
Elektrický příkon - přípojná hodnota motorů: PE = 0,73 + 0,81 = 0,154 KW _x000d_
Pracovní hodnoty příkonu motorů v pracovním bodu: PE = 0,65 + 0,68 KW_x000d_
Rekuperace: Deskový křížový výměník - účinnost min. 85%_x000d_
Elektrický ohřívač: 2,1 KW (3x 400 V)_x000d_
Filtrace přiváděného vzduchu: F7_x000d_
Filtrace odtahovaného vzduchu: M5</t>
  </si>
  <si>
    <t>Provedení - vnitřní, horizontální - všechna hrdla s vývodem do stran</t>
  </si>
  <si>
    <t>Jednotka musí splňovat podmínky "Nařízení komise EU č. 1253/2014",</t>
  </si>
  <si>
    <t xml:space="preserve">kterou se provádí směrnice Evropského parlamentu a Rady 2009/125/ES </t>
  </si>
  <si>
    <t>(Ekodesign větracích jednotek)</t>
  </si>
  <si>
    <t>Množství přívodního vzduchu: Q = 1.020 m³/hod.</t>
  </si>
  <si>
    <t>Při externí tlakové ztrátě: p = 250 Pa</t>
  </si>
  <si>
    <t xml:space="preserve">Množství odváděného vzduchu: Q =  1.020 m³/hod.</t>
  </si>
  <si>
    <t>Motory - provedení EC (regulace 0-10V); U=230 V</t>
  </si>
  <si>
    <t xml:space="preserve">Elektrický příkon - přípojná hodnota motorů: PE = 0,73 + 0,81 = 0,154 KW </t>
  </si>
  <si>
    <t>Pracovní hodnoty příkonu motorů v pracovním bodu: PE = 0,65 + 0,68 KW</t>
  </si>
  <si>
    <t>Rekuperace: Deskový křížový výměník - účinnost min. 85%</t>
  </si>
  <si>
    <t>Elektrický ohřívač: 2,1 KW (3x 400 V)</t>
  </si>
  <si>
    <t>Filtrace přiváděného vzduchu: F7</t>
  </si>
  <si>
    <t>Filtrace odtahovaného vzduchu: M5</t>
  </si>
  <si>
    <t>Pol01</t>
  </si>
  <si>
    <t>Tlumič hluku do kruhového potrubí typ MAA - 315 / 900</t>
  </si>
  <si>
    <t>2074337782</t>
  </si>
  <si>
    <t>Pol02</t>
  </si>
  <si>
    <t>Protidešťová žaluzie plastová - pevné listy, typ PRG 315 W</t>
  </si>
  <si>
    <t>-708582990</t>
  </si>
  <si>
    <t>Pol03</t>
  </si>
  <si>
    <t xml:space="preserve">Výfukový kus - zešikmený, typ VKS 315 </t>
  </si>
  <si>
    <t>757305918</t>
  </si>
  <si>
    <t>Pol04</t>
  </si>
  <si>
    <t>Vířivý anemostat s přestavitelnými lamelami typ TDV -Silent AIR-R-Z-H-M/500 (přívodní)</t>
  </si>
  <si>
    <t>-1283624468</t>
  </si>
  <si>
    <t>Pol05</t>
  </si>
  <si>
    <t>Vířivý anemostat s přestavitelnými lamelami, typ TDV -Silent AIR-R-Z-H-M/400 (přívodní)</t>
  </si>
  <si>
    <t>-680915390</t>
  </si>
  <si>
    <t>Pol06</t>
  </si>
  <si>
    <t>Vířivý anemostat, typ TDV -Silent AIR-R-A-H-M/500 (odtahový)</t>
  </si>
  <si>
    <t>98075881</t>
  </si>
  <si>
    <t>Pol07</t>
  </si>
  <si>
    <t xml:space="preserve">Vířivý anemostat, typ TDV -Silent AIR-R-A-H-M/500 (odtahový) </t>
  </si>
  <si>
    <t>1475067739</t>
  </si>
  <si>
    <t>Pol08</t>
  </si>
  <si>
    <t>Plastový talířový ventil univerzální, typ IT 200</t>
  </si>
  <si>
    <t>840215013</t>
  </si>
  <si>
    <t>Pol09</t>
  </si>
  <si>
    <t>Poloohebná hadice hliníková, typ Semiflex PROFI-pr.200mm</t>
  </si>
  <si>
    <t>-1125776292</t>
  </si>
  <si>
    <t>Pol0A</t>
  </si>
  <si>
    <t>Kompletní zařízení Měření a regulace</t>
  </si>
  <si>
    <t>762500361</t>
  </si>
  <si>
    <t>Poznámka k položce:_x000d_
Provedení - rozvaděč osazen přímo na jednotce_x000d_
Zařízení obsahuje: Rozvaděč MaR, řídící jednotku, veškerá čidla a servopohony</t>
  </si>
  <si>
    <t>1 "cena je obsažena v jednotce</t>
  </si>
  <si>
    <t>Provedení - rozvaděč osazen přímo na jednotce</t>
  </si>
  <si>
    <t>Zařízení obsahuje: Rozvaděč MaR, řídící jednotku, veškerá čidla a servopohony</t>
  </si>
  <si>
    <t>Pol10</t>
  </si>
  <si>
    <t>Kruhové potrubí Spiro -rovné potrubí: pr. 315</t>
  </si>
  <si>
    <t>-927303523</t>
  </si>
  <si>
    <t>Pol11</t>
  </si>
  <si>
    <t>Kruhové potrubí Spiro -tvarovka: pr. 315</t>
  </si>
  <si>
    <t>Ks</t>
  </si>
  <si>
    <t>500347354</t>
  </si>
  <si>
    <t>Pol12</t>
  </si>
  <si>
    <t>Kruhové potrubí Spiro -rovné potrubí: pr. 250</t>
  </si>
  <si>
    <t>2099577888</t>
  </si>
  <si>
    <t>Pol13</t>
  </si>
  <si>
    <t>Kruhové potrubí Spiro -tvarovka: pr. 250</t>
  </si>
  <si>
    <t>1987695881</t>
  </si>
  <si>
    <t>Pol14</t>
  </si>
  <si>
    <t>Kruhové potrubí Spiro -rovné potrubí: pr. 200</t>
  </si>
  <si>
    <t>1816928917</t>
  </si>
  <si>
    <t>Pol15</t>
  </si>
  <si>
    <t>Kruhové potrubí Spiro -tvarovka: pr. 200</t>
  </si>
  <si>
    <t>1336910534</t>
  </si>
  <si>
    <t>Poznámka k položce:_x000d_
Izolace - tloušťka 20 mm_x000d_
Materiál - černý elastomer s povrchovou úpravou hliníkovou fólíí, samolepící_x000d_
Včetně lepidla na spoje a krycí hliníkové pásky šířky 50 mm_x000d_
Nahrazuje klasickou izolaci z minerální vlny o tloušťce 50-60 mm</t>
  </si>
  <si>
    <t>Pol16</t>
  </si>
  <si>
    <t>Izolace tepelné potrubí vč. 20 % prořezu</t>
  </si>
  <si>
    <t>m²</t>
  </si>
  <si>
    <t>1246002695</t>
  </si>
  <si>
    <t>Poznámka k položce:_x000d_
Spojovací materiál - šrouby, matice, podložky, závěsy, závitové tyče,</t>
  </si>
  <si>
    <t>Přívodní a odtahové potrubí ve vnitřním nevytápěném prostoru a ve strojovně VZT</t>
  </si>
  <si>
    <t>Izolace - tloušťka 20 mm</t>
  </si>
  <si>
    <t>Materiál - černý elastomer s povrchovou úpravou hliníkovou fólíí, samolepící</t>
  </si>
  <si>
    <t>Včetně lepidla na spoje a krycí hliníkové pásky šířky 50 mm</t>
  </si>
  <si>
    <t>Nahrazuje klasickou izolaci z minerální vlny o tloušťce 50-60 mm</t>
  </si>
  <si>
    <t>Pol17</t>
  </si>
  <si>
    <t>Montážní a spojovací materiál -šrouby, matice, podložky, závěsy, závitové tyče, ocelové hmoždinky, pomocné konstrukce, samolepící pásky, těsnící materiál.</t>
  </si>
  <si>
    <t>Kg</t>
  </si>
  <si>
    <t>1187653141</t>
  </si>
  <si>
    <t>Poznámka k položce:_x000d_
Zaregulování, provozní zkoušky, spuštění zařízení:_x000d_
Doprava:</t>
  </si>
  <si>
    <t>Pol18</t>
  </si>
  <si>
    <t>Zaregulování, provozní zkoušky, spuštění zařízení</t>
  </si>
  <si>
    <t>-770932496</t>
  </si>
  <si>
    <t>Pol19</t>
  </si>
  <si>
    <t>Doprava</t>
  </si>
  <si>
    <t>979552630</t>
  </si>
  <si>
    <t>751-2</t>
  </si>
  <si>
    <t>Vzduchotechnika -Klimatizace</t>
  </si>
  <si>
    <t>Pol20</t>
  </si>
  <si>
    <t>Klimatizační multisplitové zařízení (tepelné čerpadlo) -venkovní kondenzační jednotka</t>
  </si>
  <si>
    <t>312344642</t>
  </si>
  <si>
    <t>Chladící výkon: 1,3 / 8,8 / 10,6 KW (minimální / jmenovitý / maximální)</t>
  </si>
  <si>
    <t>Topný výkon: 1,5 / 10,1 / 12,1 KW (minimální / jmenovitý / maximální)</t>
  </si>
  <si>
    <t>Chladící médium: R 32</t>
  </si>
  <si>
    <t xml:space="preserve">Chladící médium: R410A (GWP = 2088); předplněno chladivem: m =  2.600 g</t>
  </si>
  <si>
    <t>Průměr připojení chladiva: 2x Ø 6,35 / 9,52 mm (kapalina/plyn)</t>
  </si>
  <si>
    <t>Hladina akustického tlaku ve vzdálenosti 1,0 m poři funkci chlazení: LP = 49 dB(A)</t>
  </si>
  <si>
    <t xml:space="preserve">Rozměry jednotky (ŠxHxV): 834 x 330 x 950 mm; hmotnost: m = 61 Kg </t>
  </si>
  <si>
    <t>El. příkon: Pmax. = 3,4 KW; U = 230 V; I = 0,4 / 2,0 /,0 3,4 (doporučené jištění 25 A)</t>
  </si>
  <si>
    <t>Pol21</t>
  </si>
  <si>
    <t>Vnitřní splitová kazetová jednotka, čelní panel</t>
  </si>
  <si>
    <t>1109488259</t>
  </si>
  <si>
    <t>Jmenovitý chladící výkon: 5,3 KW</t>
  </si>
  <si>
    <t>Jmenovitý topný výkon: 5,8 KW</t>
  </si>
  <si>
    <t>Elektrický příkon: 0,04 KW (230 V)</t>
  </si>
  <si>
    <t>Hladina akustického tlaku: 36 / 39 / 41 dB (A)</t>
  </si>
  <si>
    <t>Množství vzduchu: max. 780 m 3/hod.</t>
  </si>
  <si>
    <t>Pol22</t>
  </si>
  <si>
    <t>Nástěnný kabelový dálkový ovladač (čeština)</t>
  </si>
  <si>
    <t>-726433798</t>
  </si>
  <si>
    <t>Pol23</t>
  </si>
  <si>
    <t>Propojovací měděné potrubí vedení chladiva, izolace, ovládací a napájecí kabel, vedlejší vedení od rozbočovače k vnitřním jednotkám -9,52/6,35mm</t>
  </si>
  <si>
    <t>-1957827375</t>
  </si>
  <si>
    <t>Pol24</t>
  </si>
  <si>
    <t>Montážní materiál</t>
  </si>
  <si>
    <t>kg</t>
  </si>
  <si>
    <t>183365519</t>
  </si>
  <si>
    <t>Pol25</t>
  </si>
  <si>
    <t>-1896831356</t>
  </si>
  <si>
    <t>Pol26</t>
  </si>
  <si>
    <t>-638232124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</si>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</sst>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340271025" TargetMode="External" /><Relationship Id="rId2" Type="http://schemas.openxmlformats.org/officeDocument/2006/relationships/hyperlink" Target="https://podminky.urs.cz/item/CS_URS_2023_02/340271041" TargetMode="External" /><Relationship Id="rId3" Type="http://schemas.openxmlformats.org/officeDocument/2006/relationships/hyperlink" Target="https://podminky.urs.cz/item/CS_URS_2023_02/340271045" TargetMode="External" /><Relationship Id="rId4" Type="http://schemas.openxmlformats.org/officeDocument/2006/relationships/hyperlink" Target="https://podminky.urs.cz/item/CS_URS_2023_02/612321141" TargetMode="External" /><Relationship Id="rId5" Type="http://schemas.openxmlformats.org/officeDocument/2006/relationships/hyperlink" Target="https://podminky.urs.cz/item/CS_URS_2023_02/632450131" TargetMode="External" /><Relationship Id="rId6" Type="http://schemas.openxmlformats.org/officeDocument/2006/relationships/hyperlink" Target="https://podminky.urs.cz/item/CS_URS_2023_02/642944121" TargetMode="External" /><Relationship Id="rId7" Type="http://schemas.openxmlformats.org/officeDocument/2006/relationships/hyperlink" Target="https://podminky.urs.cz/item/CS_URS_2023_02/899103211" TargetMode="External" /><Relationship Id="rId8" Type="http://schemas.openxmlformats.org/officeDocument/2006/relationships/hyperlink" Target="https://podminky.urs.cz/item/CS_URS_2023_02/949101111" TargetMode="External" /><Relationship Id="rId9" Type="http://schemas.openxmlformats.org/officeDocument/2006/relationships/hyperlink" Target="https://podminky.urs.cz/item/CS_URS_2023_02/952901111" TargetMode="External" /><Relationship Id="rId10" Type="http://schemas.openxmlformats.org/officeDocument/2006/relationships/hyperlink" Target="https://podminky.urs.cz/item/CS_URS_2023_02/962031133" TargetMode="External" /><Relationship Id="rId11" Type="http://schemas.openxmlformats.org/officeDocument/2006/relationships/hyperlink" Target="https://podminky.urs.cz/item/CS_URS_2023_02/968062455" TargetMode="External" /><Relationship Id="rId12" Type="http://schemas.openxmlformats.org/officeDocument/2006/relationships/hyperlink" Target="https://podminky.urs.cz/item/CS_URS_2023_02/968072354" TargetMode="External" /><Relationship Id="rId13" Type="http://schemas.openxmlformats.org/officeDocument/2006/relationships/hyperlink" Target="https://podminky.urs.cz/item/CS_URS_2023_02/968072455" TargetMode="External" /><Relationship Id="rId14" Type="http://schemas.openxmlformats.org/officeDocument/2006/relationships/hyperlink" Target="https://podminky.urs.cz/item/CS_URS_2023_02/971033261" TargetMode="External" /><Relationship Id="rId15" Type="http://schemas.openxmlformats.org/officeDocument/2006/relationships/hyperlink" Target="https://podminky.urs.cz/item/CS_URS_2023_02/971033331" TargetMode="External" /><Relationship Id="rId16" Type="http://schemas.openxmlformats.org/officeDocument/2006/relationships/hyperlink" Target="https://podminky.urs.cz/item/CS_URS_2023_02/971033441" TargetMode="External" /><Relationship Id="rId17" Type="http://schemas.openxmlformats.org/officeDocument/2006/relationships/hyperlink" Target="https://podminky.urs.cz/item/CS_URS_2023_02/971033471" TargetMode="External" /><Relationship Id="rId18" Type="http://schemas.openxmlformats.org/officeDocument/2006/relationships/hyperlink" Target="https://podminky.urs.cz/item/CS_URS_2023_02/974031153" TargetMode="External" /><Relationship Id="rId19" Type="http://schemas.openxmlformats.org/officeDocument/2006/relationships/hyperlink" Target="https://podminky.urs.cz/item/CS_URS_2023_02/974042533" TargetMode="External" /><Relationship Id="rId20" Type="http://schemas.openxmlformats.org/officeDocument/2006/relationships/hyperlink" Target="https://podminky.urs.cz/item/CS_URS_2023_02/974042547" TargetMode="External" /><Relationship Id="rId21" Type="http://schemas.openxmlformats.org/officeDocument/2006/relationships/hyperlink" Target="https://podminky.urs.cz/item/CS_URS_2023_02/977151111" TargetMode="External" /><Relationship Id="rId22" Type="http://schemas.openxmlformats.org/officeDocument/2006/relationships/hyperlink" Target="https://podminky.urs.cz/item/CS_URS_2023_02/977311111" TargetMode="External" /><Relationship Id="rId23" Type="http://schemas.openxmlformats.org/officeDocument/2006/relationships/hyperlink" Target="https://podminky.urs.cz/item/CS_URS_2023_02/977311112" TargetMode="External" /><Relationship Id="rId24" Type="http://schemas.openxmlformats.org/officeDocument/2006/relationships/hyperlink" Target="https://podminky.urs.cz/item/CS_URS_2023_02/978013191" TargetMode="External" /><Relationship Id="rId25" Type="http://schemas.openxmlformats.org/officeDocument/2006/relationships/hyperlink" Target="https://podminky.urs.cz/item/CS_URS_2023_02/997013211" TargetMode="External" /><Relationship Id="rId26" Type="http://schemas.openxmlformats.org/officeDocument/2006/relationships/hyperlink" Target="https://podminky.urs.cz/item/CS_URS_2023_02/997013501" TargetMode="External" /><Relationship Id="rId27" Type="http://schemas.openxmlformats.org/officeDocument/2006/relationships/hyperlink" Target="https://podminky.urs.cz/item/CS_URS_2023_02/997013509" TargetMode="External" /><Relationship Id="rId28" Type="http://schemas.openxmlformats.org/officeDocument/2006/relationships/hyperlink" Target="https://podminky.urs.cz/item/CS_URS_2023_02/997013631" TargetMode="External" /><Relationship Id="rId29" Type="http://schemas.openxmlformats.org/officeDocument/2006/relationships/hyperlink" Target="https://podminky.urs.cz/item/CS_URS_2023_02/998018001" TargetMode="External" /><Relationship Id="rId30" Type="http://schemas.openxmlformats.org/officeDocument/2006/relationships/hyperlink" Target="https://podminky.urs.cz/item/CS_URS_2023_02/713131151" TargetMode="External" /><Relationship Id="rId31" Type="http://schemas.openxmlformats.org/officeDocument/2006/relationships/hyperlink" Target="https://podminky.urs.cz/item/CS_URS_2023_02/998713201" TargetMode="External" /><Relationship Id="rId32" Type="http://schemas.openxmlformats.org/officeDocument/2006/relationships/hyperlink" Target="https://podminky.urs.cz/item/CS_URS_2023_02/763121211" TargetMode="External" /><Relationship Id="rId33" Type="http://schemas.openxmlformats.org/officeDocument/2006/relationships/hyperlink" Target="https://podminky.urs.cz/item/CS_URS_2023_02/763121714" TargetMode="External" /><Relationship Id="rId34" Type="http://schemas.openxmlformats.org/officeDocument/2006/relationships/hyperlink" Target="https://podminky.urs.cz/item/CS_URS_2023_02/763131411" TargetMode="External" /><Relationship Id="rId35" Type="http://schemas.openxmlformats.org/officeDocument/2006/relationships/hyperlink" Target="https://podminky.urs.cz/item/CS_URS_2023_02/763131714" TargetMode="External" /><Relationship Id="rId36" Type="http://schemas.openxmlformats.org/officeDocument/2006/relationships/hyperlink" Target="https://podminky.urs.cz/item/CS_URS_2023_02/763135811" TargetMode="External" /><Relationship Id="rId37" Type="http://schemas.openxmlformats.org/officeDocument/2006/relationships/hyperlink" Target="https://podminky.urs.cz/item/CS_URS_2023_02/763172322" TargetMode="External" /><Relationship Id="rId38" Type="http://schemas.openxmlformats.org/officeDocument/2006/relationships/hyperlink" Target="https://podminky.urs.cz/item/CS_URS_2023_02/998763401" TargetMode="External" /><Relationship Id="rId39" Type="http://schemas.openxmlformats.org/officeDocument/2006/relationships/hyperlink" Target="https://podminky.urs.cz/item/CS_URS_2023_02/766411811" TargetMode="External" /><Relationship Id="rId40" Type="http://schemas.openxmlformats.org/officeDocument/2006/relationships/hyperlink" Target="https://podminky.urs.cz/item/CS_URS_2023_02/766411812" TargetMode="External" /><Relationship Id="rId41" Type="http://schemas.openxmlformats.org/officeDocument/2006/relationships/hyperlink" Target="https://podminky.urs.cz/item/CS_URS_2023_02/766411822" TargetMode="External" /><Relationship Id="rId42" Type="http://schemas.openxmlformats.org/officeDocument/2006/relationships/hyperlink" Target="https://podminky.urs.cz/item/CS_URS_2023_02/766421812" TargetMode="External" /><Relationship Id="rId43" Type="http://schemas.openxmlformats.org/officeDocument/2006/relationships/hyperlink" Target="https://podminky.urs.cz/item/CS_URS_2023_02/766421821" TargetMode="External" /><Relationship Id="rId44" Type="http://schemas.openxmlformats.org/officeDocument/2006/relationships/hyperlink" Target="https://podminky.urs.cz/item/CS_URS_2023_02/766421822" TargetMode="External" /><Relationship Id="rId45" Type="http://schemas.openxmlformats.org/officeDocument/2006/relationships/hyperlink" Target="https://podminky.urs.cz/item/CS_URS_2023_02/766660002" TargetMode="External" /><Relationship Id="rId46" Type="http://schemas.openxmlformats.org/officeDocument/2006/relationships/hyperlink" Target="https://podminky.urs.cz/item/CS_URS_2023_02/766660728" TargetMode="External" /><Relationship Id="rId47" Type="http://schemas.openxmlformats.org/officeDocument/2006/relationships/hyperlink" Target="https://podminky.urs.cz/item/CS_URS_2023_02/766660729" TargetMode="External" /><Relationship Id="rId48" Type="http://schemas.openxmlformats.org/officeDocument/2006/relationships/hyperlink" Target="https://podminky.urs.cz/item/CS_URS_2023_02/766691914" TargetMode="External" /><Relationship Id="rId49" Type="http://schemas.openxmlformats.org/officeDocument/2006/relationships/hyperlink" Target="https://podminky.urs.cz/item/CS_URS_2023_02/998766201" TargetMode="External" /><Relationship Id="rId50" Type="http://schemas.openxmlformats.org/officeDocument/2006/relationships/hyperlink" Target="https://podminky.urs.cz/item/CS_URS_2023_02/998767201" TargetMode="External" /><Relationship Id="rId51" Type="http://schemas.openxmlformats.org/officeDocument/2006/relationships/hyperlink" Target="https://podminky.urs.cz/item/CS_URS_2023_02/776121321" TargetMode="External" /><Relationship Id="rId52" Type="http://schemas.openxmlformats.org/officeDocument/2006/relationships/hyperlink" Target="https://podminky.urs.cz/item/CS_URS_2023_02/776141112" TargetMode="External" /><Relationship Id="rId53" Type="http://schemas.openxmlformats.org/officeDocument/2006/relationships/hyperlink" Target="https://podminky.urs.cz/item/CS_URS_2023_02/776201811" TargetMode="External" /><Relationship Id="rId54" Type="http://schemas.openxmlformats.org/officeDocument/2006/relationships/hyperlink" Target="https://podminky.urs.cz/item/CS_URS_2023_02/998776201" TargetMode="External" /><Relationship Id="rId55" Type="http://schemas.openxmlformats.org/officeDocument/2006/relationships/hyperlink" Target="https://podminky.urs.cz/item/CS_URS_2023_02/783317101" TargetMode="External" /><Relationship Id="rId56" Type="http://schemas.openxmlformats.org/officeDocument/2006/relationships/hyperlink" Target="https://podminky.urs.cz/item/CS_URS_2023_02/784181121" TargetMode="External" /><Relationship Id="rId57" Type="http://schemas.openxmlformats.org/officeDocument/2006/relationships/hyperlink" Target="https://podminky.urs.cz/item/CS_URS_2023_02/784211101" TargetMode="External" /><Relationship Id="rId58" Type="http://schemas.openxmlformats.org/officeDocument/2006/relationships/hyperlink" Target="https://podminky.urs.cz/item/CS_URS_2023_02/030001000" TargetMode="External" /><Relationship Id="rId59" Type="http://schemas.openxmlformats.org/officeDocument/2006/relationships/hyperlink" Target="https://podminky.urs.cz/item/CS_URS_2023_02/040001000" TargetMode="External" /><Relationship Id="rId60" Type="http://schemas.openxmlformats.org/officeDocument/2006/relationships/hyperlink" Target="https://podminky.urs.cz/item/CS_URS_2023_02/070001000" TargetMode="External" /><Relationship Id="rId6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8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1223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Interiérové úpravy zkušebních místností řidičů, Magistrát města Karlovy Vary, U Spořitelny 2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8. 12. 2023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6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Magistrát města K.Vary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Ing.arch.B.Kubíček, K.Vary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6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Šimková Dita, K.Vary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ROUND(SUM(AG55:AG59),2)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ROUND(SUM(AS55:AS59),2)</f>
        <v>0</v>
      </c>
      <c r="AT54" s="107">
        <f>ROUND(SUM(AV54:AW54),2)</f>
        <v>0</v>
      </c>
      <c r="AU54" s="108">
        <f>ROUND(SUM(AU55:AU59),5)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ROUND(SUM(AZ55:AZ59),2)</f>
        <v>0</v>
      </c>
      <c r="BA54" s="107">
        <f>ROUND(SUM(BA55:BA59),2)</f>
        <v>0</v>
      </c>
      <c r="BB54" s="107">
        <f>ROUND(SUM(BB55:BB59),2)</f>
        <v>0</v>
      </c>
      <c r="BC54" s="107">
        <f>ROUND(SUM(BC55:BC59),2)</f>
        <v>0</v>
      </c>
      <c r="BD54" s="109">
        <f>ROUND(SUM(BD55:BD59),2)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4.4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Stavební část'!J30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'01 - Stavební část'!P98</f>
        <v>0</v>
      </c>
      <c r="AV55" s="121">
        <f>'01 - Stavební část'!J33</f>
        <v>0</v>
      </c>
      <c r="AW55" s="121">
        <f>'01 - Stavební část'!J34</f>
        <v>0</v>
      </c>
      <c r="AX55" s="121">
        <f>'01 - Stavební část'!J35</f>
        <v>0</v>
      </c>
      <c r="AY55" s="121">
        <f>'01 - Stavební část'!J36</f>
        <v>0</v>
      </c>
      <c r="AZ55" s="121">
        <f>'01 - Stavební část'!F33</f>
        <v>0</v>
      </c>
      <c r="BA55" s="121">
        <f>'01 - Stavební část'!F34</f>
        <v>0</v>
      </c>
      <c r="BB55" s="121">
        <f>'01 - Stavební část'!F35</f>
        <v>0</v>
      </c>
      <c r="BC55" s="121">
        <f>'01 - Stavební část'!F36</f>
        <v>0</v>
      </c>
      <c r="BD55" s="123">
        <f>'01 - Stavební část'!F37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4.4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Silnoproud'!J30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0">
        <v>0</v>
      </c>
      <c r="AT56" s="121">
        <f>ROUND(SUM(AV56:AW56),2)</f>
        <v>0</v>
      </c>
      <c r="AU56" s="122">
        <f>'02 - Silnoproud'!P84</f>
        <v>0</v>
      </c>
      <c r="AV56" s="121">
        <f>'02 - Silnoproud'!J33</f>
        <v>0</v>
      </c>
      <c r="AW56" s="121">
        <f>'02 - Silnoproud'!J34</f>
        <v>0</v>
      </c>
      <c r="AX56" s="121">
        <f>'02 - Silnoproud'!J35</f>
        <v>0</v>
      </c>
      <c r="AY56" s="121">
        <f>'02 - Silnoproud'!J36</f>
        <v>0</v>
      </c>
      <c r="AZ56" s="121">
        <f>'02 - Silnoproud'!F33</f>
        <v>0</v>
      </c>
      <c r="BA56" s="121">
        <f>'02 - Silnoproud'!F34</f>
        <v>0</v>
      </c>
      <c r="BB56" s="121">
        <f>'02 - Silnoproud'!F35</f>
        <v>0</v>
      </c>
      <c r="BC56" s="121">
        <f>'02 - Silnoproud'!F36</f>
        <v>0</v>
      </c>
      <c r="BD56" s="123">
        <f>'02 - Silnoproud'!F37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7" customFormat="1" ht="14.4" customHeight="1">
      <c r="A57" s="112" t="s">
        <v>76</v>
      </c>
      <c r="B57" s="113"/>
      <c r="C57" s="114"/>
      <c r="D57" s="115" t="s">
        <v>86</v>
      </c>
      <c r="E57" s="115"/>
      <c r="F57" s="115"/>
      <c r="G57" s="115"/>
      <c r="H57" s="115"/>
      <c r="I57" s="116"/>
      <c r="J57" s="115" t="s">
        <v>87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'03 - Slaboproud'!J30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79</v>
      </c>
      <c r="AR57" s="119"/>
      <c r="AS57" s="120">
        <v>0</v>
      </c>
      <c r="AT57" s="121">
        <f>ROUND(SUM(AV57:AW57),2)</f>
        <v>0</v>
      </c>
      <c r="AU57" s="122">
        <f>'03 - Slaboproud'!P82</f>
        <v>0</v>
      </c>
      <c r="AV57" s="121">
        <f>'03 - Slaboproud'!J33</f>
        <v>0</v>
      </c>
      <c r="AW57" s="121">
        <f>'03 - Slaboproud'!J34</f>
        <v>0</v>
      </c>
      <c r="AX57" s="121">
        <f>'03 - Slaboproud'!J35</f>
        <v>0</v>
      </c>
      <c r="AY57" s="121">
        <f>'03 - Slaboproud'!J36</f>
        <v>0</v>
      </c>
      <c r="AZ57" s="121">
        <f>'03 - Slaboproud'!F33</f>
        <v>0</v>
      </c>
      <c r="BA57" s="121">
        <f>'03 - Slaboproud'!F34</f>
        <v>0</v>
      </c>
      <c r="BB57" s="121">
        <f>'03 - Slaboproud'!F35</f>
        <v>0</v>
      </c>
      <c r="BC57" s="121">
        <f>'03 - Slaboproud'!F36</f>
        <v>0</v>
      </c>
      <c r="BD57" s="123">
        <f>'03 - Slaboproud'!F37</f>
        <v>0</v>
      </c>
      <c r="BE57" s="7"/>
      <c r="BT57" s="124" t="s">
        <v>80</v>
      </c>
      <c r="BV57" s="124" t="s">
        <v>74</v>
      </c>
      <c r="BW57" s="124" t="s">
        <v>88</v>
      </c>
      <c r="BX57" s="124" t="s">
        <v>5</v>
      </c>
      <c r="CL57" s="124" t="s">
        <v>19</v>
      </c>
      <c r="CM57" s="124" t="s">
        <v>82</v>
      </c>
    </row>
    <row r="58" s="7" customFormat="1" ht="14.4" customHeight="1">
      <c r="A58" s="112" t="s">
        <v>76</v>
      </c>
      <c r="B58" s="113"/>
      <c r="C58" s="114"/>
      <c r="D58" s="115" t="s">
        <v>89</v>
      </c>
      <c r="E58" s="115"/>
      <c r="F58" s="115"/>
      <c r="G58" s="115"/>
      <c r="H58" s="115"/>
      <c r="I58" s="116"/>
      <c r="J58" s="115" t="s">
        <v>90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'04 - Vytápění'!J30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79</v>
      </c>
      <c r="AR58" s="119"/>
      <c r="AS58" s="120">
        <v>0</v>
      </c>
      <c r="AT58" s="121">
        <f>ROUND(SUM(AV58:AW58),2)</f>
        <v>0</v>
      </c>
      <c r="AU58" s="122">
        <f>'04 - Vytápění'!P83</f>
        <v>0</v>
      </c>
      <c r="AV58" s="121">
        <f>'04 - Vytápění'!J33</f>
        <v>0</v>
      </c>
      <c r="AW58" s="121">
        <f>'04 - Vytápění'!J34</f>
        <v>0</v>
      </c>
      <c r="AX58" s="121">
        <f>'04 - Vytápění'!J35</f>
        <v>0</v>
      </c>
      <c r="AY58" s="121">
        <f>'04 - Vytápění'!J36</f>
        <v>0</v>
      </c>
      <c r="AZ58" s="121">
        <f>'04 - Vytápění'!F33</f>
        <v>0</v>
      </c>
      <c r="BA58" s="121">
        <f>'04 - Vytápění'!F34</f>
        <v>0</v>
      </c>
      <c r="BB58" s="121">
        <f>'04 - Vytápění'!F35</f>
        <v>0</v>
      </c>
      <c r="BC58" s="121">
        <f>'04 - Vytápění'!F36</f>
        <v>0</v>
      </c>
      <c r="BD58" s="123">
        <f>'04 - Vytápění'!F37</f>
        <v>0</v>
      </c>
      <c r="BE58" s="7"/>
      <c r="BT58" s="124" t="s">
        <v>80</v>
      </c>
      <c r="BV58" s="124" t="s">
        <v>74</v>
      </c>
      <c r="BW58" s="124" t="s">
        <v>91</v>
      </c>
      <c r="BX58" s="124" t="s">
        <v>5</v>
      </c>
      <c r="CL58" s="124" t="s">
        <v>19</v>
      </c>
      <c r="CM58" s="124" t="s">
        <v>82</v>
      </c>
    </row>
    <row r="59" s="7" customFormat="1" ht="14.4" customHeight="1">
      <c r="A59" s="112" t="s">
        <v>76</v>
      </c>
      <c r="B59" s="113"/>
      <c r="C59" s="114"/>
      <c r="D59" s="115" t="s">
        <v>92</v>
      </c>
      <c r="E59" s="115"/>
      <c r="F59" s="115"/>
      <c r="G59" s="115"/>
      <c r="H59" s="115"/>
      <c r="I59" s="116"/>
      <c r="J59" s="115" t="s">
        <v>93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'05 - Vzduchotechnika'!J30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79</v>
      </c>
      <c r="AR59" s="119"/>
      <c r="AS59" s="125">
        <v>0</v>
      </c>
      <c r="AT59" s="126">
        <f>ROUND(SUM(AV59:AW59),2)</f>
        <v>0</v>
      </c>
      <c r="AU59" s="127">
        <f>'05 - Vzduchotechnika'!P82</f>
        <v>0</v>
      </c>
      <c r="AV59" s="126">
        <f>'05 - Vzduchotechnika'!J33</f>
        <v>0</v>
      </c>
      <c r="AW59" s="126">
        <f>'05 - Vzduchotechnika'!J34</f>
        <v>0</v>
      </c>
      <c r="AX59" s="126">
        <f>'05 - Vzduchotechnika'!J35</f>
        <v>0</v>
      </c>
      <c r="AY59" s="126">
        <f>'05 - Vzduchotechnika'!J36</f>
        <v>0</v>
      </c>
      <c r="AZ59" s="126">
        <f>'05 - Vzduchotechnika'!F33</f>
        <v>0</v>
      </c>
      <c r="BA59" s="126">
        <f>'05 - Vzduchotechnika'!F34</f>
        <v>0</v>
      </c>
      <c r="BB59" s="126">
        <f>'05 - Vzduchotechnika'!F35</f>
        <v>0</v>
      </c>
      <c r="BC59" s="126">
        <f>'05 - Vzduchotechnika'!F36</f>
        <v>0</v>
      </c>
      <c r="BD59" s="128">
        <f>'05 - Vzduchotechnika'!F37</f>
        <v>0</v>
      </c>
      <c r="BE59" s="7"/>
      <c r="BT59" s="124" t="s">
        <v>80</v>
      </c>
      <c r="BV59" s="124" t="s">
        <v>74</v>
      </c>
      <c r="BW59" s="124" t="s">
        <v>94</v>
      </c>
      <c r="BX59" s="124" t="s">
        <v>5</v>
      </c>
      <c r="CL59" s="124" t="s">
        <v>19</v>
      </c>
      <c r="CM59" s="124" t="s">
        <v>82</v>
      </c>
    </row>
    <row r="60" s="2" customFormat="1" ht="30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  <row r="61" s="2" customFormat="1" ht="6.96" customHeight="1">
      <c r="A61" s="3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</sheetData>
  <sheetProtection sheet="1" formatColumns="0" formatRows="0" objects="1" scenarios="1" spinCount="100000" saltValue="Lb2ndRUrrfJuaYisaShECZQd8I6T3KqIOCpqj8SLtGQ2xQ3DFM9aPyv7xd1QM8CNT3NBmdUXnf5GOauNZ8X1uw==" hashValue="dfsefN2GTbDnT7tVBd2YACoOcyXgQD+AXVSJHvS3LH86yDH6+KgKRarOm5lDsf++cMsJv6y6kIXh2OdUykrxVg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část'!C2" display="/"/>
    <hyperlink ref="A56" location="'02 - Silnoproud'!C2" display="/"/>
    <hyperlink ref="A57" location="'03 - Slaboproud'!C2" display="/"/>
    <hyperlink ref="A58" location="'04 - Vytápění'!C2" display="/"/>
    <hyperlink ref="A59" location="'05 - Vzduchotechnika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Interiérové úpravy zkušebních místností řidičů, Magistrát města Karlovy Vary, U Spořitelny 2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97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4.4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ROUND(J98,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ROUND((SUM(BE98:BE306)),  2)</f>
        <v>0</v>
      </c>
      <c r="G33" s="39"/>
      <c r="H33" s="39"/>
      <c r="I33" s="149">
        <v>0.20999999999999999</v>
      </c>
      <c r="J33" s="148">
        <f>ROUND(((SUM(BE98:BE306))*I33),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ROUND((SUM(BF98:BF306)),  2)</f>
        <v>0</v>
      </c>
      <c r="G34" s="39"/>
      <c r="H34" s="39"/>
      <c r="I34" s="149">
        <v>0.14999999999999999</v>
      </c>
      <c r="J34" s="148">
        <f>ROUND(((SUM(BF98:BF306))*I34),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ROUND((SUM(BG98:BG306)),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ROUND((SUM(BH98:BH306)),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ROUND((SUM(BI98:BI306)),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Interiérové úpravy zkušebních místností řidičů, Magistrát města Karlovy Vary, U Spořitelny 2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01 - Stavební část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6.4" customHeight="1">
      <c r="A54" s="39"/>
      <c r="B54" s="40"/>
      <c r="C54" s="33" t="s">
        <v>25</v>
      </c>
      <c r="D54" s="41"/>
      <c r="E54" s="41"/>
      <c r="F54" s="28" t="str">
        <f>E15</f>
        <v>Magistrát města K.Vary</v>
      </c>
      <c r="G54" s="41"/>
      <c r="H54" s="41"/>
      <c r="I54" s="33" t="s">
        <v>31</v>
      </c>
      <c r="J54" s="37" t="str">
        <f>E21</f>
        <v>Ing.arch.B.Kubíček, K.Vary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Šimková Dita, K.Vary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J98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102</v>
      </c>
      <c r="E60" s="169"/>
      <c r="F60" s="169"/>
      <c r="G60" s="169"/>
      <c r="H60" s="169"/>
      <c r="I60" s="169"/>
      <c r="J60" s="170">
        <f>J99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103</v>
      </c>
      <c r="E61" s="175"/>
      <c r="F61" s="175"/>
      <c r="G61" s="175"/>
      <c r="H61" s="175"/>
      <c r="I61" s="175"/>
      <c r="J61" s="176">
        <f>J100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104</v>
      </c>
      <c r="E62" s="175"/>
      <c r="F62" s="175"/>
      <c r="G62" s="175"/>
      <c r="H62" s="175"/>
      <c r="I62" s="175"/>
      <c r="J62" s="176">
        <f>J110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105</v>
      </c>
      <c r="E63" s="175"/>
      <c r="F63" s="175"/>
      <c r="G63" s="175"/>
      <c r="H63" s="175"/>
      <c r="I63" s="175"/>
      <c r="J63" s="176">
        <f>J120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106</v>
      </c>
      <c r="E64" s="175"/>
      <c r="F64" s="175"/>
      <c r="G64" s="175"/>
      <c r="H64" s="175"/>
      <c r="I64" s="175"/>
      <c r="J64" s="176">
        <f>J124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107</v>
      </c>
      <c r="E65" s="175"/>
      <c r="F65" s="175"/>
      <c r="G65" s="175"/>
      <c r="H65" s="175"/>
      <c r="I65" s="175"/>
      <c r="J65" s="176">
        <f>J180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108</v>
      </c>
      <c r="E66" s="175"/>
      <c r="F66" s="175"/>
      <c r="G66" s="175"/>
      <c r="H66" s="175"/>
      <c r="I66" s="175"/>
      <c r="J66" s="176">
        <f>J190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6"/>
      <c r="C67" s="167"/>
      <c r="D67" s="168" t="s">
        <v>109</v>
      </c>
      <c r="E67" s="169"/>
      <c r="F67" s="169"/>
      <c r="G67" s="169"/>
      <c r="H67" s="169"/>
      <c r="I67" s="169"/>
      <c r="J67" s="170">
        <f>J193</f>
        <v>0</v>
      </c>
      <c r="K67" s="167"/>
      <c r="L67" s="17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2"/>
      <c r="C68" s="173"/>
      <c r="D68" s="174" t="s">
        <v>110</v>
      </c>
      <c r="E68" s="175"/>
      <c r="F68" s="175"/>
      <c r="G68" s="175"/>
      <c r="H68" s="175"/>
      <c r="I68" s="175"/>
      <c r="J68" s="176">
        <f>J194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111</v>
      </c>
      <c r="E69" s="175"/>
      <c r="F69" s="175"/>
      <c r="G69" s="175"/>
      <c r="H69" s="175"/>
      <c r="I69" s="175"/>
      <c r="J69" s="176">
        <f>J202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112</v>
      </c>
      <c r="E70" s="175"/>
      <c r="F70" s="175"/>
      <c r="G70" s="175"/>
      <c r="H70" s="175"/>
      <c r="I70" s="175"/>
      <c r="J70" s="176">
        <f>J233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113</v>
      </c>
      <c r="E71" s="175"/>
      <c r="F71" s="175"/>
      <c r="G71" s="175"/>
      <c r="H71" s="175"/>
      <c r="I71" s="175"/>
      <c r="J71" s="176">
        <f>J266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114</v>
      </c>
      <c r="E72" s="175"/>
      <c r="F72" s="175"/>
      <c r="G72" s="175"/>
      <c r="H72" s="175"/>
      <c r="I72" s="175"/>
      <c r="J72" s="176">
        <f>J270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115</v>
      </c>
      <c r="E73" s="175"/>
      <c r="F73" s="175"/>
      <c r="G73" s="175"/>
      <c r="H73" s="175"/>
      <c r="I73" s="175"/>
      <c r="J73" s="176">
        <f>J283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116</v>
      </c>
      <c r="E74" s="175"/>
      <c r="F74" s="175"/>
      <c r="G74" s="175"/>
      <c r="H74" s="175"/>
      <c r="I74" s="175"/>
      <c r="J74" s="176">
        <f>J287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9" customFormat="1" ht="24.96" customHeight="1">
      <c r="A75" s="9"/>
      <c r="B75" s="166"/>
      <c r="C75" s="167"/>
      <c r="D75" s="168" t="s">
        <v>117</v>
      </c>
      <c r="E75" s="169"/>
      <c r="F75" s="169"/>
      <c r="G75" s="169"/>
      <c r="H75" s="169"/>
      <c r="I75" s="169"/>
      <c r="J75" s="170">
        <f>J297</f>
        <v>0</v>
      </c>
      <c r="K75" s="167"/>
      <c r="L75" s="171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="10" customFormat="1" ht="19.92" customHeight="1">
      <c r="A76" s="10"/>
      <c r="B76" s="172"/>
      <c r="C76" s="173"/>
      <c r="D76" s="174" t="s">
        <v>118</v>
      </c>
      <c r="E76" s="175"/>
      <c r="F76" s="175"/>
      <c r="G76" s="175"/>
      <c r="H76" s="175"/>
      <c r="I76" s="175"/>
      <c r="J76" s="176">
        <f>J298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2"/>
      <c r="C77" s="173"/>
      <c r="D77" s="174" t="s">
        <v>119</v>
      </c>
      <c r="E77" s="175"/>
      <c r="F77" s="175"/>
      <c r="G77" s="175"/>
      <c r="H77" s="175"/>
      <c r="I77" s="175"/>
      <c r="J77" s="176">
        <f>J301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120</v>
      </c>
      <c r="E78" s="175"/>
      <c r="F78" s="175"/>
      <c r="G78" s="175"/>
      <c r="H78" s="175"/>
      <c r="I78" s="175"/>
      <c r="J78" s="176">
        <f>J304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4" s="2" customFormat="1" ht="6.96" customHeight="1">
      <c r="A84" s="39"/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4.96" customHeight="1">
      <c r="A85" s="39"/>
      <c r="B85" s="40"/>
      <c r="C85" s="24" t="s">
        <v>121</v>
      </c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16</v>
      </c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4.4" customHeight="1">
      <c r="A88" s="39"/>
      <c r="B88" s="40"/>
      <c r="C88" s="41"/>
      <c r="D88" s="41"/>
      <c r="E88" s="161" t="str">
        <f>E7</f>
        <v>Interiérové úpravy zkušebních místností řidičů, Magistrát města Karlovy Vary, U Spořitelny 2</v>
      </c>
      <c r="F88" s="33"/>
      <c r="G88" s="33"/>
      <c r="H88" s="33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96</v>
      </c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6" customHeight="1">
      <c r="A90" s="39"/>
      <c r="B90" s="40"/>
      <c r="C90" s="41"/>
      <c r="D90" s="41"/>
      <c r="E90" s="70" t="str">
        <f>E9</f>
        <v>01 - Stavební část</v>
      </c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21</v>
      </c>
      <c r="D92" s="41"/>
      <c r="E92" s="41"/>
      <c r="F92" s="28" t="str">
        <f>F12</f>
        <v xml:space="preserve"> </v>
      </c>
      <c r="G92" s="41"/>
      <c r="H92" s="41"/>
      <c r="I92" s="33" t="s">
        <v>23</v>
      </c>
      <c r="J92" s="73" t="str">
        <f>IF(J12="","",J12)</f>
        <v>8. 12. 2023</v>
      </c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6.4" customHeight="1">
      <c r="A94" s="39"/>
      <c r="B94" s="40"/>
      <c r="C94" s="33" t="s">
        <v>25</v>
      </c>
      <c r="D94" s="41"/>
      <c r="E94" s="41"/>
      <c r="F94" s="28" t="str">
        <f>E15</f>
        <v>Magistrát města K.Vary</v>
      </c>
      <c r="G94" s="41"/>
      <c r="H94" s="41"/>
      <c r="I94" s="33" t="s">
        <v>31</v>
      </c>
      <c r="J94" s="37" t="str">
        <f>E21</f>
        <v>Ing.arch.B.Kubíček, K.Vary</v>
      </c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6" customHeight="1">
      <c r="A95" s="39"/>
      <c r="B95" s="40"/>
      <c r="C95" s="33" t="s">
        <v>29</v>
      </c>
      <c r="D95" s="41"/>
      <c r="E95" s="41"/>
      <c r="F95" s="28" t="str">
        <f>IF(E18="","",E18)</f>
        <v>Vyplň údaj</v>
      </c>
      <c r="G95" s="41"/>
      <c r="H95" s="41"/>
      <c r="I95" s="33" t="s">
        <v>34</v>
      </c>
      <c r="J95" s="37" t="str">
        <f>E24</f>
        <v>Šimková Dita, K.Vary</v>
      </c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0.32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11" customFormat="1" ht="29.28" customHeight="1">
      <c r="A97" s="178"/>
      <c r="B97" s="179"/>
      <c r="C97" s="180" t="s">
        <v>122</v>
      </c>
      <c r="D97" s="181" t="s">
        <v>57</v>
      </c>
      <c r="E97" s="181" t="s">
        <v>53</v>
      </c>
      <c r="F97" s="181" t="s">
        <v>54</v>
      </c>
      <c r="G97" s="181" t="s">
        <v>123</v>
      </c>
      <c r="H97" s="181" t="s">
        <v>124</v>
      </c>
      <c r="I97" s="181" t="s">
        <v>125</v>
      </c>
      <c r="J97" s="181" t="s">
        <v>100</v>
      </c>
      <c r="K97" s="182" t="s">
        <v>126</v>
      </c>
      <c r="L97" s="183"/>
      <c r="M97" s="93" t="s">
        <v>19</v>
      </c>
      <c r="N97" s="94" t="s">
        <v>42</v>
      </c>
      <c r="O97" s="94" t="s">
        <v>127</v>
      </c>
      <c r="P97" s="94" t="s">
        <v>128</v>
      </c>
      <c r="Q97" s="94" t="s">
        <v>129</v>
      </c>
      <c r="R97" s="94" t="s">
        <v>130</v>
      </c>
      <c r="S97" s="94" t="s">
        <v>131</v>
      </c>
      <c r="T97" s="95" t="s">
        <v>132</v>
      </c>
      <c r="U97" s="178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</row>
    <row r="98" s="2" customFormat="1" ht="22.8" customHeight="1">
      <c r="A98" s="39"/>
      <c r="B98" s="40"/>
      <c r="C98" s="100" t="s">
        <v>133</v>
      </c>
      <c r="D98" s="41"/>
      <c r="E98" s="41"/>
      <c r="F98" s="41"/>
      <c r="G98" s="41"/>
      <c r="H98" s="41"/>
      <c r="I98" s="41"/>
      <c r="J98" s="184">
        <f>BK98</f>
        <v>0</v>
      </c>
      <c r="K98" s="41"/>
      <c r="L98" s="45"/>
      <c r="M98" s="96"/>
      <c r="N98" s="185"/>
      <c r="O98" s="97"/>
      <c r="P98" s="186">
        <f>P99+P193+P297</f>
        <v>0</v>
      </c>
      <c r="Q98" s="97"/>
      <c r="R98" s="186">
        <f>R99+R193+R297</f>
        <v>7.7722500100000005</v>
      </c>
      <c r="S98" s="97"/>
      <c r="T98" s="187">
        <f>T99+T193+T297</f>
        <v>19.992413689999999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71</v>
      </c>
      <c r="AU98" s="18" t="s">
        <v>101</v>
      </c>
      <c r="BK98" s="188">
        <f>BK99+BK193+BK297</f>
        <v>0</v>
      </c>
    </row>
    <row r="99" s="12" customFormat="1" ht="25.92" customHeight="1">
      <c r="A99" s="12"/>
      <c r="B99" s="189"/>
      <c r="C99" s="190"/>
      <c r="D99" s="191" t="s">
        <v>71</v>
      </c>
      <c r="E99" s="192" t="s">
        <v>134</v>
      </c>
      <c r="F99" s="192" t="s">
        <v>135</v>
      </c>
      <c r="G99" s="190"/>
      <c r="H99" s="190"/>
      <c r="I99" s="193"/>
      <c r="J99" s="194">
        <f>BK99</f>
        <v>0</v>
      </c>
      <c r="K99" s="190"/>
      <c r="L99" s="195"/>
      <c r="M99" s="196"/>
      <c r="N99" s="197"/>
      <c r="O99" s="197"/>
      <c r="P99" s="198">
        <f>P100+P110+P120+P124+P180+P190</f>
        <v>0</v>
      </c>
      <c r="Q99" s="197"/>
      <c r="R99" s="198">
        <f>R100+R110+R120+R124+R180+R190</f>
        <v>3.8518104600000003</v>
      </c>
      <c r="S99" s="197"/>
      <c r="T99" s="199">
        <f>T100+T110+T120+T124+T180+T190</f>
        <v>15.31279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0" t="s">
        <v>80</v>
      </c>
      <c r="AT99" s="201" t="s">
        <v>71</v>
      </c>
      <c r="AU99" s="201" t="s">
        <v>72</v>
      </c>
      <c r="AY99" s="200" t="s">
        <v>136</v>
      </c>
      <c r="BK99" s="202">
        <f>BK100+BK110+BK120+BK124+BK180+BK190</f>
        <v>0</v>
      </c>
    </row>
    <row r="100" s="12" customFormat="1" ht="22.8" customHeight="1">
      <c r="A100" s="12"/>
      <c r="B100" s="189"/>
      <c r="C100" s="190"/>
      <c r="D100" s="191" t="s">
        <v>71</v>
      </c>
      <c r="E100" s="203" t="s">
        <v>137</v>
      </c>
      <c r="F100" s="203" t="s">
        <v>138</v>
      </c>
      <c r="G100" s="190"/>
      <c r="H100" s="190"/>
      <c r="I100" s="193"/>
      <c r="J100" s="204">
        <f>BK100</f>
        <v>0</v>
      </c>
      <c r="K100" s="190"/>
      <c r="L100" s="195"/>
      <c r="M100" s="196"/>
      <c r="N100" s="197"/>
      <c r="O100" s="197"/>
      <c r="P100" s="198">
        <f>SUM(P101:P109)</f>
        <v>0</v>
      </c>
      <c r="Q100" s="197"/>
      <c r="R100" s="198">
        <f>SUM(R101:R109)</f>
        <v>0.35241287999999998</v>
      </c>
      <c r="S100" s="197"/>
      <c r="T100" s="199">
        <f>SUM(T101:T109)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0" t="s">
        <v>80</v>
      </c>
      <c r="AT100" s="201" t="s">
        <v>71</v>
      </c>
      <c r="AU100" s="201" t="s">
        <v>80</v>
      </c>
      <c r="AY100" s="200" t="s">
        <v>136</v>
      </c>
      <c r="BK100" s="202">
        <f>SUM(BK101:BK109)</f>
        <v>0</v>
      </c>
    </row>
    <row r="101" s="2" customFormat="1" ht="22.2" customHeight="1">
      <c r="A101" s="39"/>
      <c r="B101" s="40"/>
      <c r="C101" s="205" t="s">
        <v>80</v>
      </c>
      <c r="D101" s="205" t="s">
        <v>139</v>
      </c>
      <c r="E101" s="206" t="s">
        <v>140</v>
      </c>
      <c r="F101" s="207" t="s">
        <v>141</v>
      </c>
      <c r="G101" s="208" t="s">
        <v>142</v>
      </c>
      <c r="H101" s="209">
        <v>1.8480000000000001</v>
      </c>
      <c r="I101" s="210"/>
      <c r="J101" s="211">
        <f>ROUND(I101*H101,2)</f>
        <v>0</v>
      </c>
      <c r="K101" s="207" t="s">
        <v>143</v>
      </c>
      <c r="L101" s="45"/>
      <c r="M101" s="212" t="s">
        <v>19</v>
      </c>
      <c r="N101" s="213" t="s">
        <v>43</v>
      </c>
      <c r="O101" s="85"/>
      <c r="P101" s="214">
        <f>O101*H101</f>
        <v>0</v>
      </c>
      <c r="Q101" s="214">
        <v>0.061969999999999997</v>
      </c>
      <c r="R101" s="214">
        <f>Q101*H101</f>
        <v>0.11452056000000001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144</v>
      </c>
      <c r="AT101" s="216" t="s">
        <v>139</v>
      </c>
      <c r="AU101" s="216" t="s">
        <v>82</v>
      </c>
      <c r="AY101" s="18" t="s">
        <v>136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80</v>
      </c>
      <c r="BK101" s="217">
        <f>ROUND(I101*H101,2)</f>
        <v>0</v>
      </c>
      <c r="BL101" s="18" t="s">
        <v>144</v>
      </c>
      <c r="BM101" s="216" t="s">
        <v>145</v>
      </c>
    </row>
    <row r="102" s="2" customFormat="1">
      <c r="A102" s="39"/>
      <c r="B102" s="40"/>
      <c r="C102" s="41"/>
      <c r="D102" s="218" t="s">
        <v>146</v>
      </c>
      <c r="E102" s="41"/>
      <c r="F102" s="219" t="s">
        <v>147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146</v>
      </c>
      <c r="AU102" s="18" t="s">
        <v>82</v>
      </c>
    </row>
    <row r="103" s="13" customFormat="1">
      <c r="A103" s="13"/>
      <c r="B103" s="223"/>
      <c r="C103" s="224"/>
      <c r="D103" s="225" t="s">
        <v>148</v>
      </c>
      <c r="E103" s="226" t="s">
        <v>19</v>
      </c>
      <c r="F103" s="227" t="s">
        <v>149</v>
      </c>
      <c r="G103" s="224"/>
      <c r="H103" s="228">
        <v>1.8480000000000001</v>
      </c>
      <c r="I103" s="229"/>
      <c r="J103" s="224"/>
      <c r="K103" s="224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148</v>
      </c>
      <c r="AU103" s="234" t="s">
        <v>82</v>
      </c>
      <c r="AV103" s="13" t="s">
        <v>82</v>
      </c>
      <c r="AW103" s="13" t="s">
        <v>33</v>
      </c>
      <c r="AX103" s="13" t="s">
        <v>80</v>
      </c>
      <c r="AY103" s="234" t="s">
        <v>136</v>
      </c>
    </row>
    <row r="104" s="2" customFormat="1" ht="22.2" customHeight="1">
      <c r="A104" s="39"/>
      <c r="B104" s="40"/>
      <c r="C104" s="205" t="s">
        <v>82</v>
      </c>
      <c r="D104" s="205" t="s">
        <v>139</v>
      </c>
      <c r="E104" s="206" t="s">
        <v>150</v>
      </c>
      <c r="F104" s="207" t="s">
        <v>151</v>
      </c>
      <c r="G104" s="208" t="s">
        <v>142</v>
      </c>
      <c r="H104" s="209">
        <v>0.64000000000000001</v>
      </c>
      <c r="I104" s="210"/>
      <c r="J104" s="211">
        <f>ROUND(I104*H104,2)</f>
        <v>0</v>
      </c>
      <c r="K104" s="207" t="s">
        <v>143</v>
      </c>
      <c r="L104" s="45"/>
      <c r="M104" s="212" t="s">
        <v>19</v>
      </c>
      <c r="N104" s="213" t="s">
        <v>43</v>
      </c>
      <c r="O104" s="85"/>
      <c r="P104" s="214">
        <f>O104*H104</f>
        <v>0</v>
      </c>
      <c r="Q104" s="214">
        <v>0.080610000000000001</v>
      </c>
      <c r="R104" s="214">
        <f>Q104*H104</f>
        <v>0.051590400000000002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144</v>
      </c>
      <c r="AT104" s="216" t="s">
        <v>139</v>
      </c>
      <c r="AU104" s="216" t="s">
        <v>82</v>
      </c>
      <c r="AY104" s="18" t="s">
        <v>136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80</v>
      </c>
      <c r="BK104" s="217">
        <f>ROUND(I104*H104,2)</f>
        <v>0</v>
      </c>
      <c r="BL104" s="18" t="s">
        <v>144</v>
      </c>
      <c r="BM104" s="216" t="s">
        <v>152</v>
      </c>
    </row>
    <row r="105" s="2" customFormat="1">
      <c r="A105" s="39"/>
      <c r="B105" s="40"/>
      <c r="C105" s="41"/>
      <c r="D105" s="218" t="s">
        <v>146</v>
      </c>
      <c r="E105" s="41"/>
      <c r="F105" s="219" t="s">
        <v>153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146</v>
      </c>
      <c r="AU105" s="18" t="s">
        <v>82</v>
      </c>
    </row>
    <row r="106" s="13" customFormat="1">
      <c r="A106" s="13"/>
      <c r="B106" s="223"/>
      <c r="C106" s="224"/>
      <c r="D106" s="225" t="s">
        <v>148</v>
      </c>
      <c r="E106" s="226" t="s">
        <v>19</v>
      </c>
      <c r="F106" s="227" t="s">
        <v>154</v>
      </c>
      <c r="G106" s="224"/>
      <c r="H106" s="228">
        <v>0.64000000000000001</v>
      </c>
      <c r="I106" s="229"/>
      <c r="J106" s="224"/>
      <c r="K106" s="224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148</v>
      </c>
      <c r="AU106" s="234" t="s">
        <v>82</v>
      </c>
      <c r="AV106" s="13" t="s">
        <v>82</v>
      </c>
      <c r="AW106" s="13" t="s">
        <v>33</v>
      </c>
      <c r="AX106" s="13" t="s">
        <v>80</v>
      </c>
      <c r="AY106" s="234" t="s">
        <v>136</v>
      </c>
    </row>
    <row r="107" s="2" customFormat="1" ht="22.2" customHeight="1">
      <c r="A107" s="39"/>
      <c r="B107" s="40"/>
      <c r="C107" s="205" t="s">
        <v>137</v>
      </c>
      <c r="D107" s="205" t="s">
        <v>139</v>
      </c>
      <c r="E107" s="206" t="s">
        <v>155</v>
      </c>
      <c r="F107" s="207" t="s">
        <v>156</v>
      </c>
      <c r="G107" s="208" t="s">
        <v>142</v>
      </c>
      <c r="H107" s="209">
        <v>2.3519999999999999</v>
      </c>
      <c r="I107" s="210"/>
      <c r="J107" s="211">
        <f>ROUND(I107*H107,2)</f>
        <v>0</v>
      </c>
      <c r="K107" s="207" t="s">
        <v>143</v>
      </c>
      <c r="L107" s="45"/>
      <c r="M107" s="212" t="s">
        <v>19</v>
      </c>
      <c r="N107" s="213" t="s">
        <v>43</v>
      </c>
      <c r="O107" s="85"/>
      <c r="P107" s="214">
        <f>O107*H107</f>
        <v>0</v>
      </c>
      <c r="Q107" s="214">
        <v>0.079210000000000003</v>
      </c>
      <c r="R107" s="214">
        <f>Q107*H107</f>
        <v>0.18630191999999998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144</v>
      </c>
      <c r="AT107" s="216" t="s">
        <v>139</v>
      </c>
      <c r="AU107" s="216" t="s">
        <v>82</v>
      </c>
      <c r="AY107" s="18" t="s">
        <v>136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144</v>
      </c>
      <c r="BM107" s="216" t="s">
        <v>157</v>
      </c>
    </row>
    <row r="108" s="2" customFormat="1">
      <c r="A108" s="39"/>
      <c r="B108" s="40"/>
      <c r="C108" s="41"/>
      <c r="D108" s="218" t="s">
        <v>146</v>
      </c>
      <c r="E108" s="41"/>
      <c r="F108" s="219" t="s">
        <v>158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146</v>
      </c>
      <c r="AU108" s="18" t="s">
        <v>82</v>
      </c>
    </row>
    <row r="109" s="13" customFormat="1">
      <c r="A109" s="13"/>
      <c r="B109" s="223"/>
      <c r="C109" s="224"/>
      <c r="D109" s="225" t="s">
        <v>148</v>
      </c>
      <c r="E109" s="226" t="s">
        <v>19</v>
      </c>
      <c r="F109" s="227" t="s">
        <v>159</v>
      </c>
      <c r="G109" s="224"/>
      <c r="H109" s="228">
        <v>2.3519999999999999</v>
      </c>
      <c r="I109" s="229"/>
      <c r="J109" s="224"/>
      <c r="K109" s="224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148</v>
      </c>
      <c r="AU109" s="234" t="s">
        <v>82</v>
      </c>
      <c r="AV109" s="13" t="s">
        <v>82</v>
      </c>
      <c r="AW109" s="13" t="s">
        <v>33</v>
      </c>
      <c r="AX109" s="13" t="s">
        <v>80</v>
      </c>
      <c r="AY109" s="234" t="s">
        <v>136</v>
      </c>
    </row>
    <row r="110" s="12" customFormat="1" ht="22.8" customHeight="1">
      <c r="A110" s="12"/>
      <c r="B110" s="189"/>
      <c r="C110" s="190"/>
      <c r="D110" s="191" t="s">
        <v>71</v>
      </c>
      <c r="E110" s="203" t="s">
        <v>160</v>
      </c>
      <c r="F110" s="203" t="s">
        <v>161</v>
      </c>
      <c r="G110" s="190"/>
      <c r="H110" s="190"/>
      <c r="I110" s="193"/>
      <c r="J110" s="204">
        <f>BK110</f>
        <v>0</v>
      </c>
      <c r="K110" s="190"/>
      <c r="L110" s="195"/>
      <c r="M110" s="196"/>
      <c r="N110" s="197"/>
      <c r="O110" s="197"/>
      <c r="P110" s="198">
        <f>SUM(P111:P119)</f>
        <v>0</v>
      </c>
      <c r="Q110" s="197"/>
      <c r="R110" s="198">
        <f>SUM(R111:R119)</f>
        <v>3.4819380799999999</v>
      </c>
      <c r="S110" s="197"/>
      <c r="T110" s="199">
        <f>SUM(T111:T119)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0" t="s">
        <v>80</v>
      </c>
      <c r="AT110" s="201" t="s">
        <v>71</v>
      </c>
      <c r="AU110" s="201" t="s">
        <v>80</v>
      </c>
      <c r="AY110" s="200" t="s">
        <v>136</v>
      </c>
      <c r="BK110" s="202">
        <f>SUM(BK111:BK119)</f>
        <v>0</v>
      </c>
    </row>
    <row r="111" s="2" customFormat="1" ht="22.2" customHeight="1">
      <c r="A111" s="39"/>
      <c r="B111" s="40"/>
      <c r="C111" s="205" t="s">
        <v>144</v>
      </c>
      <c r="D111" s="205" t="s">
        <v>139</v>
      </c>
      <c r="E111" s="206" t="s">
        <v>162</v>
      </c>
      <c r="F111" s="207" t="s">
        <v>163</v>
      </c>
      <c r="G111" s="208" t="s">
        <v>142</v>
      </c>
      <c r="H111" s="209">
        <v>115.816</v>
      </c>
      <c r="I111" s="210"/>
      <c r="J111" s="211">
        <f>ROUND(I111*H111,2)</f>
        <v>0</v>
      </c>
      <c r="K111" s="207" t="s">
        <v>143</v>
      </c>
      <c r="L111" s="45"/>
      <c r="M111" s="212" t="s">
        <v>19</v>
      </c>
      <c r="N111" s="213" t="s">
        <v>43</v>
      </c>
      <c r="O111" s="85"/>
      <c r="P111" s="214">
        <f>O111*H111</f>
        <v>0</v>
      </c>
      <c r="Q111" s="214">
        <v>0.018380000000000001</v>
      </c>
      <c r="R111" s="214">
        <f>Q111*H111</f>
        <v>2.1286980799999999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144</v>
      </c>
      <c r="AT111" s="216" t="s">
        <v>139</v>
      </c>
      <c r="AU111" s="216" t="s">
        <v>82</v>
      </c>
      <c r="AY111" s="18" t="s">
        <v>136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144</v>
      </c>
      <c r="BM111" s="216" t="s">
        <v>164</v>
      </c>
    </row>
    <row r="112" s="2" customFormat="1">
      <c r="A112" s="39"/>
      <c r="B112" s="40"/>
      <c r="C112" s="41"/>
      <c r="D112" s="218" t="s">
        <v>146</v>
      </c>
      <c r="E112" s="41"/>
      <c r="F112" s="219" t="s">
        <v>165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146</v>
      </c>
      <c r="AU112" s="18" t="s">
        <v>82</v>
      </c>
    </row>
    <row r="113" s="13" customFormat="1">
      <c r="A113" s="13"/>
      <c r="B113" s="223"/>
      <c r="C113" s="224"/>
      <c r="D113" s="225" t="s">
        <v>148</v>
      </c>
      <c r="E113" s="226" t="s">
        <v>19</v>
      </c>
      <c r="F113" s="227" t="s">
        <v>166</v>
      </c>
      <c r="G113" s="224"/>
      <c r="H113" s="228">
        <v>115.816</v>
      </c>
      <c r="I113" s="229"/>
      <c r="J113" s="224"/>
      <c r="K113" s="224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148</v>
      </c>
      <c r="AU113" s="234" t="s">
        <v>82</v>
      </c>
      <c r="AV113" s="13" t="s">
        <v>82</v>
      </c>
      <c r="AW113" s="13" t="s">
        <v>33</v>
      </c>
      <c r="AX113" s="13" t="s">
        <v>80</v>
      </c>
      <c r="AY113" s="234" t="s">
        <v>136</v>
      </c>
    </row>
    <row r="114" s="2" customFormat="1" ht="19.8" customHeight="1">
      <c r="A114" s="39"/>
      <c r="B114" s="40"/>
      <c r="C114" s="205" t="s">
        <v>167</v>
      </c>
      <c r="D114" s="205" t="s">
        <v>139</v>
      </c>
      <c r="E114" s="206" t="s">
        <v>168</v>
      </c>
      <c r="F114" s="207" t="s">
        <v>169</v>
      </c>
      <c r="G114" s="208" t="s">
        <v>142</v>
      </c>
      <c r="H114" s="209">
        <v>29.25</v>
      </c>
      <c r="I114" s="210"/>
      <c r="J114" s="211">
        <f>ROUND(I114*H114,2)</f>
        <v>0</v>
      </c>
      <c r="K114" s="207" t="s">
        <v>143</v>
      </c>
      <c r="L114" s="45"/>
      <c r="M114" s="212" t="s">
        <v>19</v>
      </c>
      <c r="N114" s="213" t="s">
        <v>43</v>
      </c>
      <c r="O114" s="85"/>
      <c r="P114" s="214">
        <f>O114*H114</f>
        <v>0</v>
      </c>
      <c r="Q114" s="214">
        <v>0.042000000000000003</v>
      </c>
      <c r="R114" s="214">
        <f>Q114*H114</f>
        <v>1.2285000000000002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144</v>
      </c>
      <c r="AT114" s="216" t="s">
        <v>139</v>
      </c>
      <c r="AU114" s="216" t="s">
        <v>82</v>
      </c>
      <c r="AY114" s="18" t="s">
        <v>136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80</v>
      </c>
      <c r="BK114" s="217">
        <f>ROUND(I114*H114,2)</f>
        <v>0</v>
      </c>
      <c r="BL114" s="18" t="s">
        <v>144</v>
      </c>
      <c r="BM114" s="216" t="s">
        <v>170</v>
      </c>
    </row>
    <row r="115" s="2" customFormat="1">
      <c r="A115" s="39"/>
      <c r="B115" s="40"/>
      <c r="C115" s="41"/>
      <c r="D115" s="218" t="s">
        <v>146</v>
      </c>
      <c r="E115" s="41"/>
      <c r="F115" s="219" t="s">
        <v>171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146</v>
      </c>
      <c r="AU115" s="18" t="s">
        <v>82</v>
      </c>
    </row>
    <row r="116" s="13" customFormat="1">
      <c r="A116" s="13"/>
      <c r="B116" s="223"/>
      <c r="C116" s="224"/>
      <c r="D116" s="225" t="s">
        <v>148</v>
      </c>
      <c r="E116" s="226" t="s">
        <v>19</v>
      </c>
      <c r="F116" s="227" t="s">
        <v>172</v>
      </c>
      <c r="G116" s="224"/>
      <c r="H116" s="228">
        <v>29.25</v>
      </c>
      <c r="I116" s="229"/>
      <c r="J116" s="224"/>
      <c r="K116" s="224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148</v>
      </c>
      <c r="AU116" s="234" t="s">
        <v>82</v>
      </c>
      <c r="AV116" s="13" t="s">
        <v>82</v>
      </c>
      <c r="AW116" s="13" t="s">
        <v>33</v>
      </c>
      <c r="AX116" s="13" t="s">
        <v>80</v>
      </c>
      <c r="AY116" s="234" t="s">
        <v>136</v>
      </c>
    </row>
    <row r="117" s="2" customFormat="1" ht="22.2" customHeight="1">
      <c r="A117" s="39"/>
      <c r="B117" s="40"/>
      <c r="C117" s="205" t="s">
        <v>160</v>
      </c>
      <c r="D117" s="205" t="s">
        <v>139</v>
      </c>
      <c r="E117" s="206" t="s">
        <v>173</v>
      </c>
      <c r="F117" s="207" t="s">
        <v>174</v>
      </c>
      <c r="G117" s="208" t="s">
        <v>175</v>
      </c>
      <c r="H117" s="209">
        <v>2</v>
      </c>
      <c r="I117" s="210"/>
      <c r="J117" s="211">
        <f>ROUND(I117*H117,2)</f>
        <v>0</v>
      </c>
      <c r="K117" s="207" t="s">
        <v>143</v>
      </c>
      <c r="L117" s="45"/>
      <c r="M117" s="212" t="s">
        <v>19</v>
      </c>
      <c r="N117" s="213" t="s">
        <v>43</v>
      </c>
      <c r="O117" s="85"/>
      <c r="P117" s="214">
        <f>O117*H117</f>
        <v>0</v>
      </c>
      <c r="Q117" s="214">
        <v>0.04684</v>
      </c>
      <c r="R117" s="214">
        <f>Q117*H117</f>
        <v>0.093679999999999999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144</v>
      </c>
      <c r="AT117" s="216" t="s">
        <v>139</v>
      </c>
      <c r="AU117" s="216" t="s">
        <v>82</v>
      </c>
      <c r="AY117" s="18" t="s">
        <v>136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80</v>
      </c>
      <c r="BK117" s="217">
        <f>ROUND(I117*H117,2)</f>
        <v>0</v>
      </c>
      <c r="BL117" s="18" t="s">
        <v>144</v>
      </c>
      <c r="BM117" s="216" t="s">
        <v>176</v>
      </c>
    </row>
    <row r="118" s="2" customFormat="1">
      <c r="A118" s="39"/>
      <c r="B118" s="40"/>
      <c r="C118" s="41"/>
      <c r="D118" s="218" t="s">
        <v>146</v>
      </c>
      <c r="E118" s="41"/>
      <c r="F118" s="219" t="s">
        <v>177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146</v>
      </c>
      <c r="AU118" s="18" t="s">
        <v>82</v>
      </c>
    </row>
    <row r="119" s="2" customFormat="1" ht="14.4" customHeight="1">
      <c r="A119" s="39"/>
      <c r="B119" s="40"/>
      <c r="C119" s="235" t="s">
        <v>178</v>
      </c>
      <c r="D119" s="235" t="s">
        <v>179</v>
      </c>
      <c r="E119" s="236" t="s">
        <v>180</v>
      </c>
      <c r="F119" s="237" t="s">
        <v>181</v>
      </c>
      <c r="G119" s="238" t="s">
        <v>175</v>
      </c>
      <c r="H119" s="239">
        <v>2</v>
      </c>
      <c r="I119" s="240"/>
      <c r="J119" s="241">
        <f>ROUND(I119*H119,2)</f>
        <v>0</v>
      </c>
      <c r="K119" s="237" t="s">
        <v>143</v>
      </c>
      <c r="L119" s="242"/>
      <c r="M119" s="243" t="s">
        <v>19</v>
      </c>
      <c r="N119" s="244" t="s">
        <v>43</v>
      </c>
      <c r="O119" s="85"/>
      <c r="P119" s="214">
        <f>O119*H119</f>
        <v>0</v>
      </c>
      <c r="Q119" s="214">
        <v>0.01553</v>
      </c>
      <c r="R119" s="214">
        <f>Q119*H119</f>
        <v>0.031060000000000001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182</v>
      </c>
      <c r="AT119" s="216" t="s">
        <v>179</v>
      </c>
      <c r="AU119" s="216" t="s">
        <v>82</v>
      </c>
      <c r="AY119" s="18" t="s">
        <v>136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144</v>
      </c>
      <c r="BM119" s="216" t="s">
        <v>183</v>
      </c>
    </row>
    <row r="120" s="12" customFormat="1" ht="22.8" customHeight="1">
      <c r="A120" s="12"/>
      <c r="B120" s="189"/>
      <c r="C120" s="190"/>
      <c r="D120" s="191" t="s">
        <v>71</v>
      </c>
      <c r="E120" s="203" t="s">
        <v>182</v>
      </c>
      <c r="F120" s="203" t="s">
        <v>184</v>
      </c>
      <c r="G120" s="190"/>
      <c r="H120" s="190"/>
      <c r="I120" s="193"/>
      <c r="J120" s="204">
        <f>BK120</f>
        <v>0</v>
      </c>
      <c r="K120" s="190"/>
      <c r="L120" s="195"/>
      <c r="M120" s="196"/>
      <c r="N120" s="197"/>
      <c r="O120" s="197"/>
      <c r="P120" s="198">
        <f>SUM(P121:P123)</f>
        <v>0</v>
      </c>
      <c r="Q120" s="197"/>
      <c r="R120" s="198">
        <f>SUM(R121:R123)</f>
        <v>0</v>
      </c>
      <c r="S120" s="197"/>
      <c r="T120" s="199">
        <f>SUM(T121:T123)</f>
        <v>0.29999999999999999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0" t="s">
        <v>80</v>
      </c>
      <c r="AT120" s="201" t="s">
        <v>71</v>
      </c>
      <c r="AU120" s="201" t="s">
        <v>80</v>
      </c>
      <c r="AY120" s="200" t="s">
        <v>136</v>
      </c>
      <c r="BK120" s="202">
        <f>SUM(BK121:BK123)</f>
        <v>0</v>
      </c>
    </row>
    <row r="121" s="2" customFormat="1" ht="14.4" customHeight="1">
      <c r="A121" s="39"/>
      <c r="B121" s="40"/>
      <c r="C121" s="205" t="s">
        <v>182</v>
      </c>
      <c r="D121" s="205" t="s">
        <v>139</v>
      </c>
      <c r="E121" s="206" t="s">
        <v>185</v>
      </c>
      <c r="F121" s="207" t="s">
        <v>186</v>
      </c>
      <c r="G121" s="208" t="s">
        <v>175</v>
      </c>
      <c r="H121" s="209">
        <v>2</v>
      </c>
      <c r="I121" s="210"/>
      <c r="J121" s="211">
        <f>ROUND(I121*H121,2)</f>
        <v>0</v>
      </c>
      <c r="K121" s="207" t="s">
        <v>143</v>
      </c>
      <c r="L121" s="45"/>
      <c r="M121" s="212" t="s">
        <v>19</v>
      </c>
      <c r="N121" s="213" t="s">
        <v>43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0.14999999999999999</v>
      </c>
      <c r="T121" s="215">
        <f>S121*H121</f>
        <v>0.29999999999999999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144</v>
      </c>
      <c r="AT121" s="216" t="s">
        <v>139</v>
      </c>
      <c r="AU121" s="216" t="s">
        <v>82</v>
      </c>
      <c r="AY121" s="18" t="s">
        <v>136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80</v>
      </c>
      <c r="BK121" s="217">
        <f>ROUND(I121*H121,2)</f>
        <v>0</v>
      </c>
      <c r="BL121" s="18" t="s">
        <v>144</v>
      </c>
      <c r="BM121" s="216" t="s">
        <v>187</v>
      </c>
    </row>
    <row r="122" s="2" customFormat="1">
      <c r="A122" s="39"/>
      <c r="B122" s="40"/>
      <c r="C122" s="41"/>
      <c r="D122" s="218" t="s">
        <v>146</v>
      </c>
      <c r="E122" s="41"/>
      <c r="F122" s="219" t="s">
        <v>188</v>
      </c>
      <c r="G122" s="41"/>
      <c r="H122" s="41"/>
      <c r="I122" s="220"/>
      <c r="J122" s="41"/>
      <c r="K122" s="41"/>
      <c r="L122" s="45"/>
      <c r="M122" s="221"/>
      <c r="N122" s="222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146</v>
      </c>
      <c r="AU122" s="18" t="s">
        <v>82</v>
      </c>
    </row>
    <row r="123" s="13" customFormat="1">
      <c r="A123" s="13"/>
      <c r="B123" s="223"/>
      <c r="C123" s="224"/>
      <c r="D123" s="225" t="s">
        <v>148</v>
      </c>
      <c r="E123" s="226" t="s">
        <v>19</v>
      </c>
      <c r="F123" s="227" t="s">
        <v>189</v>
      </c>
      <c r="G123" s="224"/>
      <c r="H123" s="228">
        <v>2</v>
      </c>
      <c r="I123" s="229"/>
      <c r="J123" s="224"/>
      <c r="K123" s="224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148</v>
      </c>
      <c r="AU123" s="234" t="s">
        <v>82</v>
      </c>
      <c r="AV123" s="13" t="s">
        <v>82</v>
      </c>
      <c r="AW123" s="13" t="s">
        <v>33</v>
      </c>
      <c r="AX123" s="13" t="s">
        <v>80</v>
      </c>
      <c r="AY123" s="234" t="s">
        <v>136</v>
      </c>
    </row>
    <row r="124" s="12" customFormat="1" ht="22.8" customHeight="1">
      <c r="A124" s="12"/>
      <c r="B124" s="189"/>
      <c r="C124" s="190"/>
      <c r="D124" s="191" t="s">
        <v>71</v>
      </c>
      <c r="E124" s="203" t="s">
        <v>190</v>
      </c>
      <c r="F124" s="203" t="s">
        <v>191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SUM(P125:P179)</f>
        <v>0</v>
      </c>
      <c r="Q124" s="197"/>
      <c r="R124" s="198">
        <f>SUM(R125:R179)</f>
        <v>0.017459499999999999</v>
      </c>
      <c r="S124" s="197"/>
      <c r="T124" s="199">
        <f>SUM(T125:T179)</f>
        <v>15.012789999999999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0" t="s">
        <v>80</v>
      </c>
      <c r="AT124" s="201" t="s">
        <v>71</v>
      </c>
      <c r="AU124" s="201" t="s">
        <v>80</v>
      </c>
      <c r="AY124" s="200" t="s">
        <v>136</v>
      </c>
      <c r="BK124" s="202">
        <f>SUM(BK125:BK179)</f>
        <v>0</v>
      </c>
    </row>
    <row r="125" s="2" customFormat="1" ht="14.4" customHeight="1">
      <c r="A125" s="39"/>
      <c r="B125" s="40"/>
      <c r="C125" s="205" t="s">
        <v>190</v>
      </c>
      <c r="D125" s="205" t="s">
        <v>139</v>
      </c>
      <c r="E125" s="206" t="s">
        <v>192</v>
      </c>
      <c r="F125" s="207" t="s">
        <v>193</v>
      </c>
      <c r="G125" s="208" t="s">
        <v>194</v>
      </c>
      <c r="H125" s="209">
        <v>1</v>
      </c>
      <c r="I125" s="210"/>
      <c r="J125" s="211">
        <f>ROUND(I125*H125,2)</f>
        <v>0</v>
      </c>
      <c r="K125" s="207" t="s">
        <v>19</v>
      </c>
      <c r="L125" s="45"/>
      <c r="M125" s="212" t="s">
        <v>19</v>
      </c>
      <c r="N125" s="213" t="s">
        <v>43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195</v>
      </c>
      <c r="AT125" s="216" t="s">
        <v>139</v>
      </c>
      <c r="AU125" s="216" t="s">
        <v>82</v>
      </c>
      <c r="AY125" s="18" t="s">
        <v>136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80</v>
      </c>
      <c r="BK125" s="217">
        <f>ROUND(I125*H125,2)</f>
        <v>0</v>
      </c>
      <c r="BL125" s="18" t="s">
        <v>195</v>
      </c>
      <c r="BM125" s="216" t="s">
        <v>196</v>
      </c>
    </row>
    <row r="126" s="2" customFormat="1" ht="22.2" customHeight="1">
      <c r="A126" s="39"/>
      <c r="B126" s="40"/>
      <c r="C126" s="205" t="s">
        <v>197</v>
      </c>
      <c r="D126" s="205" t="s">
        <v>139</v>
      </c>
      <c r="E126" s="206" t="s">
        <v>198</v>
      </c>
      <c r="F126" s="207" t="s">
        <v>199</v>
      </c>
      <c r="G126" s="208" t="s">
        <v>194</v>
      </c>
      <c r="H126" s="209">
        <v>1</v>
      </c>
      <c r="I126" s="210"/>
      <c r="J126" s="211">
        <f>ROUND(I126*H126,2)</f>
        <v>0</v>
      </c>
      <c r="K126" s="207" t="s">
        <v>19</v>
      </c>
      <c r="L126" s="45"/>
      <c r="M126" s="212" t="s">
        <v>19</v>
      </c>
      <c r="N126" s="213" t="s">
        <v>43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195</v>
      </c>
      <c r="AT126" s="216" t="s">
        <v>139</v>
      </c>
      <c r="AU126" s="216" t="s">
        <v>82</v>
      </c>
      <c r="AY126" s="18" t="s">
        <v>136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80</v>
      </c>
      <c r="BK126" s="217">
        <f>ROUND(I126*H126,2)</f>
        <v>0</v>
      </c>
      <c r="BL126" s="18" t="s">
        <v>195</v>
      </c>
      <c r="BM126" s="216" t="s">
        <v>200</v>
      </c>
    </row>
    <row r="127" s="2" customFormat="1" ht="14.4" customHeight="1">
      <c r="A127" s="39"/>
      <c r="B127" s="40"/>
      <c r="C127" s="205" t="s">
        <v>201</v>
      </c>
      <c r="D127" s="205" t="s">
        <v>139</v>
      </c>
      <c r="E127" s="206" t="s">
        <v>202</v>
      </c>
      <c r="F127" s="207" t="s">
        <v>203</v>
      </c>
      <c r="G127" s="208" t="s">
        <v>175</v>
      </c>
      <c r="H127" s="209">
        <v>4</v>
      </c>
      <c r="I127" s="210"/>
      <c r="J127" s="211">
        <f>ROUND(I127*H127,2)</f>
        <v>0</v>
      </c>
      <c r="K127" s="207" t="s">
        <v>19</v>
      </c>
      <c r="L127" s="45"/>
      <c r="M127" s="212" t="s">
        <v>19</v>
      </c>
      <c r="N127" s="213" t="s">
        <v>43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195</v>
      </c>
      <c r="AT127" s="216" t="s">
        <v>139</v>
      </c>
      <c r="AU127" s="216" t="s">
        <v>82</v>
      </c>
      <c r="AY127" s="18" t="s">
        <v>136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80</v>
      </c>
      <c r="BK127" s="217">
        <f>ROUND(I127*H127,2)</f>
        <v>0</v>
      </c>
      <c r="BL127" s="18" t="s">
        <v>195</v>
      </c>
      <c r="BM127" s="216" t="s">
        <v>204</v>
      </c>
    </row>
    <row r="128" s="2" customFormat="1" ht="22.2" customHeight="1">
      <c r="A128" s="39"/>
      <c r="B128" s="40"/>
      <c r="C128" s="205" t="s">
        <v>205</v>
      </c>
      <c r="D128" s="205" t="s">
        <v>139</v>
      </c>
      <c r="E128" s="206" t="s">
        <v>206</v>
      </c>
      <c r="F128" s="207" t="s">
        <v>207</v>
      </c>
      <c r="G128" s="208" t="s">
        <v>142</v>
      </c>
      <c r="H128" s="209">
        <v>95.549999999999997</v>
      </c>
      <c r="I128" s="210"/>
      <c r="J128" s="211">
        <f>ROUND(I128*H128,2)</f>
        <v>0</v>
      </c>
      <c r="K128" s="207" t="s">
        <v>143</v>
      </c>
      <c r="L128" s="45"/>
      <c r="M128" s="212" t="s">
        <v>19</v>
      </c>
      <c r="N128" s="213" t="s">
        <v>43</v>
      </c>
      <c r="O128" s="85"/>
      <c r="P128" s="214">
        <f>O128*H128</f>
        <v>0</v>
      </c>
      <c r="Q128" s="214">
        <v>0.00012999999999999999</v>
      </c>
      <c r="R128" s="214">
        <f>Q128*H128</f>
        <v>0.012421499999999999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144</v>
      </c>
      <c r="AT128" s="216" t="s">
        <v>139</v>
      </c>
      <c r="AU128" s="216" t="s">
        <v>82</v>
      </c>
      <c r="AY128" s="18" t="s">
        <v>136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80</v>
      </c>
      <c r="BK128" s="217">
        <f>ROUND(I128*H128,2)</f>
        <v>0</v>
      </c>
      <c r="BL128" s="18" t="s">
        <v>144</v>
      </c>
      <c r="BM128" s="216" t="s">
        <v>208</v>
      </c>
    </row>
    <row r="129" s="2" customFormat="1">
      <c r="A129" s="39"/>
      <c r="B129" s="40"/>
      <c r="C129" s="41"/>
      <c r="D129" s="218" t="s">
        <v>146</v>
      </c>
      <c r="E129" s="41"/>
      <c r="F129" s="219" t="s">
        <v>209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146</v>
      </c>
      <c r="AU129" s="18" t="s">
        <v>82</v>
      </c>
    </row>
    <row r="130" s="13" customFormat="1">
      <c r="A130" s="13"/>
      <c r="B130" s="223"/>
      <c r="C130" s="224"/>
      <c r="D130" s="225" t="s">
        <v>148</v>
      </c>
      <c r="E130" s="226" t="s">
        <v>19</v>
      </c>
      <c r="F130" s="227" t="s">
        <v>210</v>
      </c>
      <c r="G130" s="224"/>
      <c r="H130" s="228">
        <v>95.549999999999997</v>
      </c>
      <c r="I130" s="229"/>
      <c r="J130" s="224"/>
      <c r="K130" s="224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148</v>
      </c>
      <c r="AU130" s="234" t="s">
        <v>82</v>
      </c>
      <c r="AV130" s="13" t="s">
        <v>82</v>
      </c>
      <c r="AW130" s="13" t="s">
        <v>33</v>
      </c>
      <c r="AX130" s="13" t="s">
        <v>80</v>
      </c>
      <c r="AY130" s="234" t="s">
        <v>136</v>
      </c>
    </row>
    <row r="131" s="2" customFormat="1" ht="14.4" customHeight="1">
      <c r="A131" s="39"/>
      <c r="B131" s="40"/>
      <c r="C131" s="205" t="s">
        <v>211</v>
      </c>
      <c r="D131" s="205" t="s">
        <v>139</v>
      </c>
      <c r="E131" s="206" t="s">
        <v>212</v>
      </c>
      <c r="F131" s="207" t="s">
        <v>213</v>
      </c>
      <c r="G131" s="208" t="s">
        <v>175</v>
      </c>
      <c r="H131" s="209">
        <v>2</v>
      </c>
      <c r="I131" s="210"/>
      <c r="J131" s="211">
        <f>ROUND(I131*H131,2)</f>
        <v>0</v>
      </c>
      <c r="K131" s="207" t="s">
        <v>19</v>
      </c>
      <c r="L131" s="45"/>
      <c r="M131" s="212" t="s">
        <v>19</v>
      </c>
      <c r="N131" s="213" t="s">
        <v>43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144</v>
      </c>
      <c r="AT131" s="216" t="s">
        <v>139</v>
      </c>
      <c r="AU131" s="216" t="s">
        <v>82</v>
      </c>
      <c r="AY131" s="18" t="s">
        <v>136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80</v>
      </c>
      <c r="BK131" s="217">
        <f>ROUND(I131*H131,2)</f>
        <v>0</v>
      </c>
      <c r="BL131" s="18" t="s">
        <v>144</v>
      </c>
      <c r="BM131" s="216" t="s">
        <v>214</v>
      </c>
    </row>
    <row r="132" s="2" customFormat="1" ht="22.2" customHeight="1">
      <c r="A132" s="39"/>
      <c r="B132" s="40"/>
      <c r="C132" s="205" t="s">
        <v>215</v>
      </c>
      <c r="D132" s="205" t="s">
        <v>139</v>
      </c>
      <c r="E132" s="206" t="s">
        <v>216</v>
      </c>
      <c r="F132" s="207" t="s">
        <v>217</v>
      </c>
      <c r="G132" s="208" t="s">
        <v>142</v>
      </c>
      <c r="H132" s="209">
        <v>95.549999999999997</v>
      </c>
      <c r="I132" s="210"/>
      <c r="J132" s="211">
        <f>ROUND(I132*H132,2)</f>
        <v>0</v>
      </c>
      <c r="K132" s="207" t="s">
        <v>143</v>
      </c>
      <c r="L132" s="45"/>
      <c r="M132" s="212" t="s">
        <v>19</v>
      </c>
      <c r="N132" s="213" t="s">
        <v>43</v>
      </c>
      <c r="O132" s="85"/>
      <c r="P132" s="214">
        <f>O132*H132</f>
        <v>0</v>
      </c>
      <c r="Q132" s="214">
        <v>4.0000000000000003E-05</v>
      </c>
      <c r="R132" s="214">
        <f>Q132*H132</f>
        <v>0.0038220000000000003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144</v>
      </c>
      <c r="AT132" s="216" t="s">
        <v>139</v>
      </c>
      <c r="AU132" s="216" t="s">
        <v>82</v>
      </c>
      <c r="AY132" s="18" t="s">
        <v>136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80</v>
      </c>
      <c r="BK132" s="217">
        <f>ROUND(I132*H132,2)</f>
        <v>0</v>
      </c>
      <c r="BL132" s="18" t="s">
        <v>144</v>
      </c>
      <c r="BM132" s="216" t="s">
        <v>218</v>
      </c>
    </row>
    <row r="133" s="2" customFormat="1">
      <c r="A133" s="39"/>
      <c r="B133" s="40"/>
      <c r="C133" s="41"/>
      <c r="D133" s="218" t="s">
        <v>146</v>
      </c>
      <c r="E133" s="41"/>
      <c r="F133" s="219" t="s">
        <v>219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146</v>
      </c>
      <c r="AU133" s="18" t="s">
        <v>82</v>
      </c>
    </row>
    <row r="134" s="2" customFormat="1" ht="22.2" customHeight="1">
      <c r="A134" s="39"/>
      <c r="B134" s="40"/>
      <c r="C134" s="205" t="s">
        <v>8</v>
      </c>
      <c r="D134" s="205" t="s">
        <v>139</v>
      </c>
      <c r="E134" s="206" t="s">
        <v>220</v>
      </c>
      <c r="F134" s="207" t="s">
        <v>221</v>
      </c>
      <c r="G134" s="208" t="s">
        <v>142</v>
      </c>
      <c r="H134" s="209">
        <v>24.699999999999999</v>
      </c>
      <c r="I134" s="210"/>
      <c r="J134" s="211">
        <f>ROUND(I134*H134,2)</f>
        <v>0</v>
      </c>
      <c r="K134" s="207" t="s">
        <v>143</v>
      </c>
      <c r="L134" s="45"/>
      <c r="M134" s="212" t="s">
        <v>19</v>
      </c>
      <c r="N134" s="213" t="s">
        <v>43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0.26100000000000001</v>
      </c>
      <c r="T134" s="215">
        <f>S134*H134</f>
        <v>6.4466999999999999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144</v>
      </c>
      <c r="AT134" s="216" t="s">
        <v>139</v>
      </c>
      <c r="AU134" s="216" t="s">
        <v>82</v>
      </c>
      <c r="AY134" s="18" t="s">
        <v>136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80</v>
      </c>
      <c r="BK134" s="217">
        <f>ROUND(I134*H134,2)</f>
        <v>0</v>
      </c>
      <c r="BL134" s="18" t="s">
        <v>144</v>
      </c>
      <c r="BM134" s="216" t="s">
        <v>222</v>
      </c>
    </row>
    <row r="135" s="2" customFormat="1">
      <c r="A135" s="39"/>
      <c r="B135" s="40"/>
      <c r="C135" s="41"/>
      <c r="D135" s="218" t="s">
        <v>146</v>
      </c>
      <c r="E135" s="41"/>
      <c r="F135" s="219" t="s">
        <v>223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146</v>
      </c>
      <c r="AU135" s="18" t="s">
        <v>82</v>
      </c>
    </row>
    <row r="136" s="13" customFormat="1">
      <c r="A136" s="13"/>
      <c r="B136" s="223"/>
      <c r="C136" s="224"/>
      <c r="D136" s="225" t="s">
        <v>148</v>
      </c>
      <c r="E136" s="226" t="s">
        <v>19</v>
      </c>
      <c r="F136" s="227" t="s">
        <v>224</v>
      </c>
      <c r="G136" s="224"/>
      <c r="H136" s="228">
        <v>24.699999999999999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148</v>
      </c>
      <c r="AU136" s="234" t="s">
        <v>82</v>
      </c>
      <c r="AV136" s="13" t="s">
        <v>82</v>
      </c>
      <c r="AW136" s="13" t="s">
        <v>33</v>
      </c>
      <c r="AX136" s="13" t="s">
        <v>80</v>
      </c>
      <c r="AY136" s="234" t="s">
        <v>136</v>
      </c>
    </row>
    <row r="137" s="2" customFormat="1" ht="22.2" customHeight="1">
      <c r="A137" s="39"/>
      <c r="B137" s="40"/>
      <c r="C137" s="205" t="s">
        <v>195</v>
      </c>
      <c r="D137" s="205" t="s">
        <v>139</v>
      </c>
      <c r="E137" s="206" t="s">
        <v>225</v>
      </c>
      <c r="F137" s="207" t="s">
        <v>226</v>
      </c>
      <c r="G137" s="208" t="s">
        <v>142</v>
      </c>
      <c r="H137" s="209">
        <v>6.4000000000000004</v>
      </c>
      <c r="I137" s="210"/>
      <c r="J137" s="211">
        <f>ROUND(I137*H137,2)</f>
        <v>0</v>
      </c>
      <c r="K137" s="207" t="s">
        <v>143</v>
      </c>
      <c r="L137" s="45"/>
      <c r="M137" s="212" t="s">
        <v>19</v>
      </c>
      <c r="N137" s="213" t="s">
        <v>43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0.087999999999999995</v>
      </c>
      <c r="T137" s="215">
        <f>S137*H137</f>
        <v>0.56320000000000003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144</v>
      </c>
      <c r="AT137" s="216" t="s">
        <v>139</v>
      </c>
      <c r="AU137" s="216" t="s">
        <v>82</v>
      </c>
      <c r="AY137" s="18" t="s">
        <v>136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80</v>
      </c>
      <c r="BK137" s="217">
        <f>ROUND(I137*H137,2)</f>
        <v>0</v>
      </c>
      <c r="BL137" s="18" t="s">
        <v>144</v>
      </c>
      <c r="BM137" s="216" t="s">
        <v>227</v>
      </c>
    </row>
    <row r="138" s="2" customFormat="1">
      <c r="A138" s="39"/>
      <c r="B138" s="40"/>
      <c r="C138" s="41"/>
      <c r="D138" s="218" t="s">
        <v>146</v>
      </c>
      <c r="E138" s="41"/>
      <c r="F138" s="219" t="s">
        <v>228</v>
      </c>
      <c r="G138" s="41"/>
      <c r="H138" s="41"/>
      <c r="I138" s="220"/>
      <c r="J138" s="41"/>
      <c r="K138" s="41"/>
      <c r="L138" s="45"/>
      <c r="M138" s="221"/>
      <c r="N138" s="222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146</v>
      </c>
      <c r="AU138" s="18" t="s">
        <v>82</v>
      </c>
    </row>
    <row r="139" s="13" customFormat="1">
      <c r="A139" s="13"/>
      <c r="B139" s="223"/>
      <c r="C139" s="224"/>
      <c r="D139" s="225" t="s">
        <v>148</v>
      </c>
      <c r="E139" s="226" t="s">
        <v>19</v>
      </c>
      <c r="F139" s="227" t="s">
        <v>229</v>
      </c>
      <c r="G139" s="224"/>
      <c r="H139" s="228">
        <v>6.4000000000000004</v>
      </c>
      <c r="I139" s="229"/>
      <c r="J139" s="224"/>
      <c r="K139" s="224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148</v>
      </c>
      <c r="AU139" s="234" t="s">
        <v>82</v>
      </c>
      <c r="AV139" s="13" t="s">
        <v>82</v>
      </c>
      <c r="AW139" s="13" t="s">
        <v>33</v>
      </c>
      <c r="AX139" s="13" t="s">
        <v>80</v>
      </c>
      <c r="AY139" s="234" t="s">
        <v>136</v>
      </c>
    </row>
    <row r="140" s="2" customFormat="1" ht="22.2" customHeight="1">
      <c r="A140" s="39"/>
      <c r="B140" s="40"/>
      <c r="C140" s="205" t="s">
        <v>230</v>
      </c>
      <c r="D140" s="205" t="s">
        <v>139</v>
      </c>
      <c r="E140" s="206" t="s">
        <v>231</v>
      </c>
      <c r="F140" s="207" t="s">
        <v>232</v>
      </c>
      <c r="G140" s="208" t="s">
        <v>142</v>
      </c>
      <c r="H140" s="209">
        <v>0.64000000000000001</v>
      </c>
      <c r="I140" s="210"/>
      <c r="J140" s="211">
        <f>ROUND(I140*H140,2)</f>
        <v>0</v>
      </c>
      <c r="K140" s="207" t="s">
        <v>143</v>
      </c>
      <c r="L140" s="45"/>
      <c r="M140" s="212" t="s">
        <v>19</v>
      </c>
      <c r="N140" s="213" t="s">
        <v>43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0.088999999999999996</v>
      </c>
      <c r="T140" s="215">
        <f>S140*H140</f>
        <v>0.056959999999999997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144</v>
      </c>
      <c r="AT140" s="216" t="s">
        <v>139</v>
      </c>
      <c r="AU140" s="216" t="s">
        <v>82</v>
      </c>
      <c r="AY140" s="18" t="s">
        <v>136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80</v>
      </c>
      <c r="BK140" s="217">
        <f>ROUND(I140*H140,2)</f>
        <v>0</v>
      </c>
      <c r="BL140" s="18" t="s">
        <v>144</v>
      </c>
      <c r="BM140" s="216" t="s">
        <v>233</v>
      </c>
    </row>
    <row r="141" s="2" customFormat="1">
      <c r="A141" s="39"/>
      <c r="B141" s="40"/>
      <c r="C141" s="41"/>
      <c r="D141" s="218" t="s">
        <v>146</v>
      </c>
      <c r="E141" s="41"/>
      <c r="F141" s="219" t="s">
        <v>234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146</v>
      </c>
      <c r="AU141" s="18" t="s">
        <v>82</v>
      </c>
    </row>
    <row r="142" s="13" customFormat="1">
      <c r="A142" s="13"/>
      <c r="B142" s="223"/>
      <c r="C142" s="224"/>
      <c r="D142" s="225" t="s">
        <v>148</v>
      </c>
      <c r="E142" s="226" t="s">
        <v>19</v>
      </c>
      <c r="F142" s="227" t="s">
        <v>235</v>
      </c>
      <c r="G142" s="224"/>
      <c r="H142" s="228">
        <v>0.64000000000000001</v>
      </c>
      <c r="I142" s="229"/>
      <c r="J142" s="224"/>
      <c r="K142" s="224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148</v>
      </c>
      <c r="AU142" s="234" t="s">
        <v>82</v>
      </c>
      <c r="AV142" s="13" t="s">
        <v>82</v>
      </c>
      <c r="AW142" s="13" t="s">
        <v>33</v>
      </c>
      <c r="AX142" s="13" t="s">
        <v>80</v>
      </c>
      <c r="AY142" s="234" t="s">
        <v>136</v>
      </c>
    </row>
    <row r="143" s="2" customFormat="1" ht="22.2" customHeight="1">
      <c r="A143" s="39"/>
      <c r="B143" s="40"/>
      <c r="C143" s="205" t="s">
        <v>236</v>
      </c>
      <c r="D143" s="205" t="s">
        <v>139</v>
      </c>
      <c r="E143" s="206" t="s">
        <v>237</v>
      </c>
      <c r="F143" s="207" t="s">
        <v>238</v>
      </c>
      <c r="G143" s="208" t="s">
        <v>142</v>
      </c>
      <c r="H143" s="209">
        <v>3.2000000000000002</v>
      </c>
      <c r="I143" s="210"/>
      <c r="J143" s="211">
        <f>ROUND(I143*H143,2)</f>
        <v>0</v>
      </c>
      <c r="K143" s="207" t="s">
        <v>143</v>
      </c>
      <c r="L143" s="45"/>
      <c r="M143" s="212" t="s">
        <v>19</v>
      </c>
      <c r="N143" s="213" t="s">
        <v>43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0.075999999999999998</v>
      </c>
      <c r="T143" s="215">
        <f>S143*H143</f>
        <v>0.2432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144</v>
      </c>
      <c r="AT143" s="216" t="s">
        <v>139</v>
      </c>
      <c r="AU143" s="216" t="s">
        <v>82</v>
      </c>
      <c r="AY143" s="18" t="s">
        <v>136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80</v>
      </c>
      <c r="BK143" s="217">
        <f>ROUND(I143*H143,2)</f>
        <v>0</v>
      </c>
      <c r="BL143" s="18" t="s">
        <v>144</v>
      </c>
      <c r="BM143" s="216" t="s">
        <v>239</v>
      </c>
    </row>
    <row r="144" s="2" customFormat="1">
      <c r="A144" s="39"/>
      <c r="B144" s="40"/>
      <c r="C144" s="41"/>
      <c r="D144" s="218" t="s">
        <v>146</v>
      </c>
      <c r="E144" s="41"/>
      <c r="F144" s="219" t="s">
        <v>240</v>
      </c>
      <c r="G144" s="41"/>
      <c r="H144" s="41"/>
      <c r="I144" s="220"/>
      <c r="J144" s="41"/>
      <c r="K144" s="41"/>
      <c r="L144" s="45"/>
      <c r="M144" s="221"/>
      <c r="N144" s="222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146</v>
      </c>
      <c r="AU144" s="18" t="s">
        <v>82</v>
      </c>
    </row>
    <row r="145" s="13" customFormat="1">
      <c r="A145" s="13"/>
      <c r="B145" s="223"/>
      <c r="C145" s="224"/>
      <c r="D145" s="225" t="s">
        <v>148</v>
      </c>
      <c r="E145" s="226" t="s">
        <v>19</v>
      </c>
      <c r="F145" s="227" t="s">
        <v>241</v>
      </c>
      <c r="G145" s="224"/>
      <c r="H145" s="228">
        <v>3.2000000000000002</v>
      </c>
      <c r="I145" s="229"/>
      <c r="J145" s="224"/>
      <c r="K145" s="224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148</v>
      </c>
      <c r="AU145" s="234" t="s">
        <v>82</v>
      </c>
      <c r="AV145" s="13" t="s">
        <v>82</v>
      </c>
      <c r="AW145" s="13" t="s">
        <v>33</v>
      </c>
      <c r="AX145" s="13" t="s">
        <v>80</v>
      </c>
      <c r="AY145" s="234" t="s">
        <v>136</v>
      </c>
    </row>
    <row r="146" s="2" customFormat="1" ht="22.2" customHeight="1">
      <c r="A146" s="39"/>
      <c r="B146" s="40"/>
      <c r="C146" s="205" t="s">
        <v>242</v>
      </c>
      <c r="D146" s="205" t="s">
        <v>139</v>
      </c>
      <c r="E146" s="206" t="s">
        <v>243</v>
      </c>
      <c r="F146" s="207" t="s">
        <v>244</v>
      </c>
      <c r="G146" s="208" t="s">
        <v>175</v>
      </c>
      <c r="H146" s="209">
        <v>1</v>
      </c>
      <c r="I146" s="210"/>
      <c r="J146" s="211">
        <f>ROUND(I146*H146,2)</f>
        <v>0</v>
      </c>
      <c r="K146" s="207" t="s">
        <v>143</v>
      </c>
      <c r="L146" s="45"/>
      <c r="M146" s="212" t="s">
        <v>19</v>
      </c>
      <c r="N146" s="213" t="s">
        <v>43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0.016</v>
      </c>
      <c r="T146" s="215">
        <f>S146*H146</f>
        <v>0.016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144</v>
      </c>
      <c r="AT146" s="216" t="s">
        <v>139</v>
      </c>
      <c r="AU146" s="216" t="s">
        <v>82</v>
      </c>
      <c r="AY146" s="18" t="s">
        <v>136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80</v>
      </c>
      <c r="BK146" s="217">
        <f>ROUND(I146*H146,2)</f>
        <v>0</v>
      </c>
      <c r="BL146" s="18" t="s">
        <v>144</v>
      </c>
      <c r="BM146" s="216" t="s">
        <v>245</v>
      </c>
    </row>
    <row r="147" s="2" customFormat="1">
      <c r="A147" s="39"/>
      <c r="B147" s="40"/>
      <c r="C147" s="41"/>
      <c r="D147" s="218" t="s">
        <v>146</v>
      </c>
      <c r="E147" s="41"/>
      <c r="F147" s="219" t="s">
        <v>246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146</v>
      </c>
      <c r="AU147" s="18" t="s">
        <v>82</v>
      </c>
    </row>
    <row r="148" s="13" customFormat="1">
      <c r="A148" s="13"/>
      <c r="B148" s="223"/>
      <c r="C148" s="224"/>
      <c r="D148" s="225" t="s">
        <v>148</v>
      </c>
      <c r="E148" s="226" t="s">
        <v>19</v>
      </c>
      <c r="F148" s="227" t="s">
        <v>247</v>
      </c>
      <c r="G148" s="224"/>
      <c r="H148" s="228">
        <v>1</v>
      </c>
      <c r="I148" s="229"/>
      <c r="J148" s="224"/>
      <c r="K148" s="224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148</v>
      </c>
      <c r="AU148" s="234" t="s">
        <v>82</v>
      </c>
      <c r="AV148" s="13" t="s">
        <v>82</v>
      </c>
      <c r="AW148" s="13" t="s">
        <v>33</v>
      </c>
      <c r="AX148" s="13" t="s">
        <v>80</v>
      </c>
      <c r="AY148" s="234" t="s">
        <v>136</v>
      </c>
    </row>
    <row r="149" s="2" customFormat="1" ht="22.2" customHeight="1">
      <c r="A149" s="39"/>
      <c r="B149" s="40"/>
      <c r="C149" s="205" t="s">
        <v>248</v>
      </c>
      <c r="D149" s="205" t="s">
        <v>139</v>
      </c>
      <c r="E149" s="206" t="s">
        <v>249</v>
      </c>
      <c r="F149" s="207" t="s">
        <v>250</v>
      </c>
      <c r="G149" s="208" t="s">
        <v>175</v>
      </c>
      <c r="H149" s="209">
        <v>1</v>
      </c>
      <c r="I149" s="210"/>
      <c r="J149" s="211">
        <f>ROUND(I149*H149,2)</f>
        <v>0</v>
      </c>
      <c r="K149" s="207" t="s">
        <v>143</v>
      </c>
      <c r="L149" s="45"/>
      <c r="M149" s="212" t="s">
        <v>19</v>
      </c>
      <c r="N149" s="213" t="s">
        <v>43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0.025000000000000001</v>
      </c>
      <c r="T149" s="215">
        <f>S149*H149</f>
        <v>0.025000000000000001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144</v>
      </c>
      <c r="AT149" s="216" t="s">
        <v>139</v>
      </c>
      <c r="AU149" s="216" t="s">
        <v>82</v>
      </c>
      <c r="AY149" s="18" t="s">
        <v>136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80</v>
      </c>
      <c r="BK149" s="217">
        <f>ROUND(I149*H149,2)</f>
        <v>0</v>
      </c>
      <c r="BL149" s="18" t="s">
        <v>144</v>
      </c>
      <c r="BM149" s="216" t="s">
        <v>251</v>
      </c>
    </row>
    <row r="150" s="2" customFormat="1">
      <c r="A150" s="39"/>
      <c r="B150" s="40"/>
      <c r="C150" s="41"/>
      <c r="D150" s="218" t="s">
        <v>146</v>
      </c>
      <c r="E150" s="41"/>
      <c r="F150" s="219" t="s">
        <v>252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146</v>
      </c>
      <c r="AU150" s="18" t="s">
        <v>82</v>
      </c>
    </row>
    <row r="151" s="13" customFormat="1">
      <c r="A151" s="13"/>
      <c r="B151" s="223"/>
      <c r="C151" s="224"/>
      <c r="D151" s="225" t="s">
        <v>148</v>
      </c>
      <c r="E151" s="226" t="s">
        <v>19</v>
      </c>
      <c r="F151" s="227" t="s">
        <v>253</v>
      </c>
      <c r="G151" s="224"/>
      <c r="H151" s="228">
        <v>1</v>
      </c>
      <c r="I151" s="229"/>
      <c r="J151" s="224"/>
      <c r="K151" s="224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148</v>
      </c>
      <c r="AU151" s="234" t="s">
        <v>82</v>
      </c>
      <c r="AV151" s="13" t="s">
        <v>82</v>
      </c>
      <c r="AW151" s="13" t="s">
        <v>33</v>
      </c>
      <c r="AX151" s="13" t="s">
        <v>80</v>
      </c>
      <c r="AY151" s="234" t="s">
        <v>136</v>
      </c>
    </row>
    <row r="152" s="2" customFormat="1" ht="22.2" customHeight="1">
      <c r="A152" s="39"/>
      <c r="B152" s="40"/>
      <c r="C152" s="205" t="s">
        <v>7</v>
      </c>
      <c r="D152" s="205" t="s">
        <v>139</v>
      </c>
      <c r="E152" s="206" t="s">
        <v>254</v>
      </c>
      <c r="F152" s="207" t="s">
        <v>255</v>
      </c>
      <c r="G152" s="208" t="s">
        <v>175</v>
      </c>
      <c r="H152" s="209">
        <v>3</v>
      </c>
      <c r="I152" s="210"/>
      <c r="J152" s="211">
        <f>ROUND(I152*H152,2)</f>
        <v>0</v>
      </c>
      <c r="K152" s="207" t="s">
        <v>143</v>
      </c>
      <c r="L152" s="45"/>
      <c r="M152" s="212" t="s">
        <v>19</v>
      </c>
      <c r="N152" s="213" t="s">
        <v>43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0.13800000000000001</v>
      </c>
      <c r="T152" s="215">
        <f>S152*H152</f>
        <v>0.41400000000000003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144</v>
      </c>
      <c r="AT152" s="216" t="s">
        <v>139</v>
      </c>
      <c r="AU152" s="216" t="s">
        <v>82</v>
      </c>
      <c r="AY152" s="18" t="s">
        <v>136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80</v>
      </c>
      <c r="BK152" s="217">
        <f>ROUND(I152*H152,2)</f>
        <v>0</v>
      </c>
      <c r="BL152" s="18" t="s">
        <v>144</v>
      </c>
      <c r="BM152" s="216" t="s">
        <v>256</v>
      </c>
    </row>
    <row r="153" s="2" customFormat="1">
      <c r="A153" s="39"/>
      <c r="B153" s="40"/>
      <c r="C153" s="41"/>
      <c r="D153" s="218" t="s">
        <v>146</v>
      </c>
      <c r="E153" s="41"/>
      <c r="F153" s="219" t="s">
        <v>257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146</v>
      </c>
      <c r="AU153" s="18" t="s">
        <v>82</v>
      </c>
    </row>
    <row r="154" s="13" customFormat="1">
      <c r="A154" s="13"/>
      <c r="B154" s="223"/>
      <c r="C154" s="224"/>
      <c r="D154" s="225" t="s">
        <v>148</v>
      </c>
      <c r="E154" s="226" t="s">
        <v>19</v>
      </c>
      <c r="F154" s="227" t="s">
        <v>258</v>
      </c>
      <c r="G154" s="224"/>
      <c r="H154" s="228">
        <v>3</v>
      </c>
      <c r="I154" s="229"/>
      <c r="J154" s="224"/>
      <c r="K154" s="224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148</v>
      </c>
      <c r="AU154" s="234" t="s">
        <v>82</v>
      </c>
      <c r="AV154" s="13" t="s">
        <v>82</v>
      </c>
      <c r="AW154" s="13" t="s">
        <v>33</v>
      </c>
      <c r="AX154" s="13" t="s">
        <v>80</v>
      </c>
      <c r="AY154" s="234" t="s">
        <v>136</v>
      </c>
    </row>
    <row r="155" s="2" customFormat="1" ht="22.2" customHeight="1">
      <c r="A155" s="39"/>
      <c r="B155" s="40"/>
      <c r="C155" s="205" t="s">
        <v>259</v>
      </c>
      <c r="D155" s="205" t="s">
        <v>139</v>
      </c>
      <c r="E155" s="206" t="s">
        <v>260</v>
      </c>
      <c r="F155" s="207" t="s">
        <v>261</v>
      </c>
      <c r="G155" s="208" t="s">
        <v>175</v>
      </c>
      <c r="H155" s="209">
        <v>4</v>
      </c>
      <c r="I155" s="210"/>
      <c r="J155" s="211">
        <f>ROUND(I155*H155,2)</f>
        <v>0</v>
      </c>
      <c r="K155" s="207" t="s">
        <v>143</v>
      </c>
      <c r="L155" s="45"/>
      <c r="M155" s="212" t="s">
        <v>19</v>
      </c>
      <c r="N155" s="213" t="s">
        <v>43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0.34399999999999997</v>
      </c>
      <c r="T155" s="215">
        <f>S155*H155</f>
        <v>1.3759999999999999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144</v>
      </c>
      <c r="AT155" s="216" t="s">
        <v>139</v>
      </c>
      <c r="AU155" s="216" t="s">
        <v>82</v>
      </c>
      <c r="AY155" s="18" t="s">
        <v>136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80</v>
      </c>
      <c r="BK155" s="217">
        <f>ROUND(I155*H155,2)</f>
        <v>0</v>
      </c>
      <c r="BL155" s="18" t="s">
        <v>144</v>
      </c>
      <c r="BM155" s="216" t="s">
        <v>262</v>
      </c>
    </row>
    <row r="156" s="2" customFormat="1">
      <c r="A156" s="39"/>
      <c r="B156" s="40"/>
      <c r="C156" s="41"/>
      <c r="D156" s="218" t="s">
        <v>146</v>
      </c>
      <c r="E156" s="41"/>
      <c r="F156" s="219" t="s">
        <v>263</v>
      </c>
      <c r="G156" s="41"/>
      <c r="H156" s="41"/>
      <c r="I156" s="220"/>
      <c r="J156" s="41"/>
      <c r="K156" s="41"/>
      <c r="L156" s="45"/>
      <c r="M156" s="221"/>
      <c r="N156" s="222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146</v>
      </c>
      <c r="AU156" s="18" t="s">
        <v>82</v>
      </c>
    </row>
    <row r="157" s="13" customFormat="1">
      <c r="A157" s="13"/>
      <c r="B157" s="223"/>
      <c r="C157" s="224"/>
      <c r="D157" s="225" t="s">
        <v>148</v>
      </c>
      <c r="E157" s="226" t="s">
        <v>19</v>
      </c>
      <c r="F157" s="227" t="s">
        <v>264</v>
      </c>
      <c r="G157" s="224"/>
      <c r="H157" s="228">
        <v>4</v>
      </c>
      <c r="I157" s="229"/>
      <c r="J157" s="224"/>
      <c r="K157" s="224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148</v>
      </c>
      <c r="AU157" s="234" t="s">
        <v>82</v>
      </c>
      <c r="AV157" s="13" t="s">
        <v>82</v>
      </c>
      <c r="AW157" s="13" t="s">
        <v>33</v>
      </c>
      <c r="AX157" s="13" t="s">
        <v>80</v>
      </c>
      <c r="AY157" s="234" t="s">
        <v>136</v>
      </c>
    </row>
    <row r="158" s="2" customFormat="1" ht="19.8" customHeight="1">
      <c r="A158" s="39"/>
      <c r="B158" s="40"/>
      <c r="C158" s="205" t="s">
        <v>265</v>
      </c>
      <c r="D158" s="205" t="s">
        <v>139</v>
      </c>
      <c r="E158" s="206" t="s">
        <v>266</v>
      </c>
      <c r="F158" s="207" t="s">
        <v>267</v>
      </c>
      <c r="G158" s="208" t="s">
        <v>268</v>
      </c>
      <c r="H158" s="209">
        <v>5.2000000000000002</v>
      </c>
      <c r="I158" s="210"/>
      <c r="J158" s="211">
        <f>ROUND(I158*H158,2)</f>
        <v>0</v>
      </c>
      <c r="K158" s="207" t="s">
        <v>143</v>
      </c>
      <c r="L158" s="45"/>
      <c r="M158" s="212" t="s">
        <v>19</v>
      </c>
      <c r="N158" s="213" t="s">
        <v>43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0.017999999999999999</v>
      </c>
      <c r="T158" s="215">
        <f>S158*H158</f>
        <v>0.093600000000000003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144</v>
      </c>
      <c r="AT158" s="216" t="s">
        <v>139</v>
      </c>
      <c r="AU158" s="216" t="s">
        <v>82</v>
      </c>
      <c r="AY158" s="18" t="s">
        <v>136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80</v>
      </c>
      <c r="BK158" s="217">
        <f>ROUND(I158*H158,2)</f>
        <v>0</v>
      </c>
      <c r="BL158" s="18" t="s">
        <v>144</v>
      </c>
      <c r="BM158" s="216" t="s">
        <v>269</v>
      </c>
    </row>
    <row r="159" s="2" customFormat="1">
      <c r="A159" s="39"/>
      <c r="B159" s="40"/>
      <c r="C159" s="41"/>
      <c r="D159" s="218" t="s">
        <v>146</v>
      </c>
      <c r="E159" s="41"/>
      <c r="F159" s="219" t="s">
        <v>270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146</v>
      </c>
      <c r="AU159" s="18" t="s">
        <v>82</v>
      </c>
    </row>
    <row r="160" s="13" customFormat="1">
      <c r="A160" s="13"/>
      <c r="B160" s="223"/>
      <c r="C160" s="224"/>
      <c r="D160" s="225" t="s">
        <v>148</v>
      </c>
      <c r="E160" s="226" t="s">
        <v>19</v>
      </c>
      <c r="F160" s="227" t="s">
        <v>271</v>
      </c>
      <c r="G160" s="224"/>
      <c r="H160" s="228">
        <v>5.2000000000000002</v>
      </c>
      <c r="I160" s="229"/>
      <c r="J160" s="224"/>
      <c r="K160" s="224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148</v>
      </c>
      <c r="AU160" s="234" t="s">
        <v>82</v>
      </c>
      <c r="AV160" s="13" t="s">
        <v>82</v>
      </c>
      <c r="AW160" s="13" t="s">
        <v>33</v>
      </c>
      <c r="AX160" s="13" t="s">
        <v>80</v>
      </c>
      <c r="AY160" s="234" t="s">
        <v>136</v>
      </c>
    </row>
    <row r="161" s="2" customFormat="1" ht="19.8" customHeight="1">
      <c r="A161" s="39"/>
      <c r="B161" s="40"/>
      <c r="C161" s="205" t="s">
        <v>272</v>
      </c>
      <c r="D161" s="205" t="s">
        <v>139</v>
      </c>
      <c r="E161" s="206" t="s">
        <v>273</v>
      </c>
      <c r="F161" s="207" t="s">
        <v>274</v>
      </c>
      <c r="G161" s="208" t="s">
        <v>268</v>
      </c>
      <c r="H161" s="209">
        <v>13</v>
      </c>
      <c r="I161" s="210"/>
      <c r="J161" s="211">
        <f>ROUND(I161*H161,2)</f>
        <v>0</v>
      </c>
      <c r="K161" s="207" t="s">
        <v>143</v>
      </c>
      <c r="L161" s="45"/>
      <c r="M161" s="212" t="s">
        <v>19</v>
      </c>
      <c r="N161" s="213" t="s">
        <v>43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0.010999999999999999</v>
      </c>
      <c r="T161" s="215">
        <f>S161*H161</f>
        <v>0.14299999999999999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144</v>
      </c>
      <c r="AT161" s="216" t="s">
        <v>139</v>
      </c>
      <c r="AU161" s="216" t="s">
        <v>82</v>
      </c>
      <c r="AY161" s="18" t="s">
        <v>136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80</v>
      </c>
      <c r="BK161" s="217">
        <f>ROUND(I161*H161,2)</f>
        <v>0</v>
      </c>
      <c r="BL161" s="18" t="s">
        <v>144</v>
      </c>
      <c r="BM161" s="216" t="s">
        <v>275</v>
      </c>
    </row>
    <row r="162" s="2" customFormat="1">
      <c r="A162" s="39"/>
      <c r="B162" s="40"/>
      <c r="C162" s="41"/>
      <c r="D162" s="218" t="s">
        <v>146</v>
      </c>
      <c r="E162" s="41"/>
      <c r="F162" s="219" t="s">
        <v>276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146</v>
      </c>
      <c r="AU162" s="18" t="s">
        <v>82</v>
      </c>
    </row>
    <row r="163" s="13" customFormat="1">
      <c r="A163" s="13"/>
      <c r="B163" s="223"/>
      <c r="C163" s="224"/>
      <c r="D163" s="225" t="s">
        <v>148</v>
      </c>
      <c r="E163" s="226" t="s">
        <v>19</v>
      </c>
      <c r="F163" s="227" t="s">
        <v>277</v>
      </c>
      <c r="G163" s="224"/>
      <c r="H163" s="228">
        <v>13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148</v>
      </c>
      <c r="AU163" s="234" t="s">
        <v>82</v>
      </c>
      <c r="AV163" s="13" t="s">
        <v>82</v>
      </c>
      <c r="AW163" s="13" t="s">
        <v>33</v>
      </c>
      <c r="AX163" s="13" t="s">
        <v>80</v>
      </c>
      <c r="AY163" s="234" t="s">
        <v>136</v>
      </c>
    </row>
    <row r="164" s="2" customFormat="1" ht="19.8" customHeight="1">
      <c r="A164" s="39"/>
      <c r="B164" s="40"/>
      <c r="C164" s="205" t="s">
        <v>278</v>
      </c>
      <c r="D164" s="205" t="s">
        <v>139</v>
      </c>
      <c r="E164" s="206" t="s">
        <v>279</v>
      </c>
      <c r="F164" s="207" t="s">
        <v>280</v>
      </c>
      <c r="G164" s="208" t="s">
        <v>268</v>
      </c>
      <c r="H164" s="209">
        <v>3.8999999999999999</v>
      </c>
      <c r="I164" s="210"/>
      <c r="J164" s="211">
        <f>ROUND(I164*H164,2)</f>
        <v>0</v>
      </c>
      <c r="K164" s="207" t="s">
        <v>143</v>
      </c>
      <c r="L164" s="45"/>
      <c r="M164" s="212" t="s">
        <v>19</v>
      </c>
      <c r="N164" s="213" t="s">
        <v>43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0.047</v>
      </c>
      <c r="T164" s="215">
        <f>S164*H164</f>
        <v>0.18329999999999999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144</v>
      </c>
      <c r="AT164" s="216" t="s">
        <v>139</v>
      </c>
      <c r="AU164" s="216" t="s">
        <v>82</v>
      </c>
      <c r="AY164" s="18" t="s">
        <v>136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80</v>
      </c>
      <c r="BK164" s="217">
        <f>ROUND(I164*H164,2)</f>
        <v>0</v>
      </c>
      <c r="BL164" s="18" t="s">
        <v>144</v>
      </c>
      <c r="BM164" s="216" t="s">
        <v>281</v>
      </c>
    </row>
    <row r="165" s="2" customFormat="1">
      <c r="A165" s="39"/>
      <c r="B165" s="40"/>
      <c r="C165" s="41"/>
      <c r="D165" s="218" t="s">
        <v>146</v>
      </c>
      <c r="E165" s="41"/>
      <c r="F165" s="219" t="s">
        <v>282</v>
      </c>
      <c r="G165" s="41"/>
      <c r="H165" s="41"/>
      <c r="I165" s="220"/>
      <c r="J165" s="41"/>
      <c r="K165" s="41"/>
      <c r="L165" s="45"/>
      <c r="M165" s="221"/>
      <c r="N165" s="222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146</v>
      </c>
      <c r="AU165" s="18" t="s">
        <v>82</v>
      </c>
    </row>
    <row r="166" s="13" customFormat="1">
      <c r="A166" s="13"/>
      <c r="B166" s="223"/>
      <c r="C166" s="224"/>
      <c r="D166" s="225" t="s">
        <v>148</v>
      </c>
      <c r="E166" s="226" t="s">
        <v>19</v>
      </c>
      <c r="F166" s="227" t="s">
        <v>283</v>
      </c>
      <c r="G166" s="224"/>
      <c r="H166" s="228">
        <v>3.8999999999999999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148</v>
      </c>
      <c r="AU166" s="234" t="s">
        <v>82</v>
      </c>
      <c r="AV166" s="13" t="s">
        <v>82</v>
      </c>
      <c r="AW166" s="13" t="s">
        <v>33</v>
      </c>
      <c r="AX166" s="13" t="s">
        <v>80</v>
      </c>
      <c r="AY166" s="234" t="s">
        <v>136</v>
      </c>
    </row>
    <row r="167" s="2" customFormat="1" ht="22.2" customHeight="1">
      <c r="A167" s="39"/>
      <c r="B167" s="40"/>
      <c r="C167" s="205" t="s">
        <v>284</v>
      </c>
      <c r="D167" s="205" t="s">
        <v>139</v>
      </c>
      <c r="E167" s="206" t="s">
        <v>285</v>
      </c>
      <c r="F167" s="207" t="s">
        <v>286</v>
      </c>
      <c r="G167" s="208" t="s">
        <v>268</v>
      </c>
      <c r="H167" s="209">
        <v>1.6000000000000001</v>
      </c>
      <c r="I167" s="210"/>
      <c r="J167" s="211">
        <f>ROUND(I167*H167,2)</f>
        <v>0</v>
      </c>
      <c r="K167" s="207" t="s">
        <v>143</v>
      </c>
      <c r="L167" s="45"/>
      <c r="M167" s="212" t="s">
        <v>19</v>
      </c>
      <c r="N167" s="213" t="s">
        <v>43</v>
      </c>
      <c r="O167" s="85"/>
      <c r="P167" s="214">
        <f>O167*H167</f>
        <v>0</v>
      </c>
      <c r="Q167" s="214">
        <v>0.00076000000000000004</v>
      </c>
      <c r="R167" s="214">
        <f>Q167*H167</f>
        <v>0.0012160000000000001</v>
      </c>
      <c r="S167" s="214">
        <v>0.0020999999999999999</v>
      </c>
      <c r="T167" s="215">
        <f>S167*H167</f>
        <v>0.0033600000000000001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144</v>
      </c>
      <c r="AT167" s="216" t="s">
        <v>139</v>
      </c>
      <c r="AU167" s="216" t="s">
        <v>82</v>
      </c>
      <c r="AY167" s="18" t="s">
        <v>136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80</v>
      </c>
      <c r="BK167" s="217">
        <f>ROUND(I167*H167,2)</f>
        <v>0</v>
      </c>
      <c r="BL167" s="18" t="s">
        <v>144</v>
      </c>
      <c r="BM167" s="216" t="s">
        <v>287</v>
      </c>
    </row>
    <row r="168" s="2" customFormat="1">
      <c r="A168" s="39"/>
      <c r="B168" s="40"/>
      <c r="C168" s="41"/>
      <c r="D168" s="218" t="s">
        <v>146</v>
      </c>
      <c r="E168" s="41"/>
      <c r="F168" s="219" t="s">
        <v>288</v>
      </c>
      <c r="G168" s="41"/>
      <c r="H168" s="41"/>
      <c r="I168" s="220"/>
      <c r="J168" s="41"/>
      <c r="K168" s="41"/>
      <c r="L168" s="45"/>
      <c r="M168" s="221"/>
      <c r="N168" s="222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146</v>
      </c>
      <c r="AU168" s="18" t="s">
        <v>82</v>
      </c>
    </row>
    <row r="169" s="13" customFormat="1">
      <c r="A169" s="13"/>
      <c r="B169" s="223"/>
      <c r="C169" s="224"/>
      <c r="D169" s="225" t="s">
        <v>148</v>
      </c>
      <c r="E169" s="226" t="s">
        <v>19</v>
      </c>
      <c r="F169" s="227" t="s">
        <v>289</v>
      </c>
      <c r="G169" s="224"/>
      <c r="H169" s="228">
        <v>1.6000000000000001</v>
      </c>
      <c r="I169" s="229"/>
      <c r="J169" s="224"/>
      <c r="K169" s="224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148</v>
      </c>
      <c r="AU169" s="234" t="s">
        <v>82</v>
      </c>
      <c r="AV169" s="13" t="s">
        <v>82</v>
      </c>
      <c r="AW169" s="13" t="s">
        <v>33</v>
      </c>
      <c r="AX169" s="13" t="s">
        <v>80</v>
      </c>
      <c r="AY169" s="234" t="s">
        <v>136</v>
      </c>
    </row>
    <row r="170" s="2" customFormat="1" ht="14.4" customHeight="1">
      <c r="A170" s="39"/>
      <c r="B170" s="40"/>
      <c r="C170" s="205" t="s">
        <v>290</v>
      </c>
      <c r="D170" s="205" t="s">
        <v>139</v>
      </c>
      <c r="E170" s="206" t="s">
        <v>291</v>
      </c>
      <c r="F170" s="207" t="s">
        <v>292</v>
      </c>
      <c r="G170" s="208" t="s">
        <v>268</v>
      </c>
      <c r="H170" s="209">
        <v>26</v>
      </c>
      <c r="I170" s="210"/>
      <c r="J170" s="211">
        <f>ROUND(I170*H170,2)</f>
        <v>0</v>
      </c>
      <c r="K170" s="207" t="s">
        <v>143</v>
      </c>
      <c r="L170" s="45"/>
      <c r="M170" s="212" t="s">
        <v>19</v>
      </c>
      <c r="N170" s="213" t="s">
        <v>43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144</v>
      </c>
      <c r="AT170" s="216" t="s">
        <v>139</v>
      </c>
      <c r="AU170" s="216" t="s">
        <v>82</v>
      </c>
      <c r="AY170" s="18" t="s">
        <v>136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80</v>
      </c>
      <c r="BK170" s="217">
        <f>ROUND(I170*H170,2)</f>
        <v>0</v>
      </c>
      <c r="BL170" s="18" t="s">
        <v>144</v>
      </c>
      <c r="BM170" s="216" t="s">
        <v>293</v>
      </c>
    </row>
    <row r="171" s="2" customFormat="1">
      <c r="A171" s="39"/>
      <c r="B171" s="40"/>
      <c r="C171" s="41"/>
      <c r="D171" s="218" t="s">
        <v>146</v>
      </c>
      <c r="E171" s="41"/>
      <c r="F171" s="219" t="s">
        <v>294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146</v>
      </c>
      <c r="AU171" s="18" t="s">
        <v>82</v>
      </c>
    </row>
    <row r="172" s="13" customFormat="1">
      <c r="A172" s="13"/>
      <c r="B172" s="223"/>
      <c r="C172" s="224"/>
      <c r="D172" s="225" t="s">
        <v>148</v>
      </c>
      <c r="E172" s="226" t="s">
        <v>19</v>
      </c>
      <c r="F172" s="227" t="s">
        <v>295</v>
      </c>
      <c r="G172" s="224"/>
      <c r="H172" s="228">
        <v>26</v>
      </c>
      <c r="I172" s="229"/>
      <c r="J172" s="224"/>
      <c r="K172" s="224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148</v>
      </c>
      <c r="AU172" s="234" t="s">
        <v>82</v>
      </c>
      <c r="AV172" s="13" t="s">
        <v>82</v>
      </c>
      <c r="AW172" s="13" t="s">
        <v>33</v>
      </c>
      <c r="AX172" s="13" t="s">
        <v>80</v>
      </c>
      <c r="AY172" s="234" t="s">
        <v>136</v>
      </c>
    </row>
    <row r="173" s="2" customFormat="1" ht="14.4" customHeight="1">
      <c r="A173" s="39"/>
      <c r="B173" s="40"/>
      <c r="C173" s="205" t="s">
        <v>296</v>
      </c>
      <c r="D173" s="205" t="s">
        <v>139</v>
      </c>
      <c r="E173" s="206" t="s">
        <v>297</v>
      </c>
      <c r="F173" s="207" t="s">
        <v>298</v>
      </c>
      <c r="G173" s="208" t="s">
        <v>268</v>
      </c>
      <c r="H173" s="209">
        <v>15.6</v>
      </c>
      <c r="I173" s="210"/>
      <c r="J173" s="211">
        <f>ROUND(I173*H173,2)</f>
        <v>0</v>
      </c>
      <c r="K173" s="207" t="s">
        <v>143</v>
      </c>
      <c r="L173" s="45"/>
      <c r="M173" s="212" t="s">
        <v>19</v>
      </c>
      <c r="N173" s="213" t="s">
        <v>43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144</v>
      </c>
      <c r="AT173" s="216" t="s">
        <v>139</v>
      </c>
      <c r="AU173" s="216" t="s">
        <v>82</v>
      </c>
      <c r="AY173" s="18" t="s">
        <v>136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80</v>
      </c>
      <c r="BK173" s="217">
        <f>ROUND(I173*H173,2)</f>
        <v>0</v>
      </c>
      <c r="BL173" s="18" t="s">
        <v>144</v>
      </c>
      <c r="BM173" s="216" t="s">
        <v>299</v>
      </c>
    </row>
    <row r="174" s="2" customFormat="1">
      <c r="A174" s="39"/>
      <c r="B174" s="40"/>
      <c r="C174" s="41"/>
      <c r="D174" s="218" t="s">
        <v>146</v>
      </c>
      <c r="E174" s="41"/>
      <c r="F174" s="219" t="s">
        <v>300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146</v>
      </c>
      <c r="AU174" s="18" t="s">
        <v>82</v>
      </c>
    </row>
    <row r="175" s="13" customFormat="1">
      <c r="A175" s="13"/>
      <c r="B175" s="223"/>
      <c r="C175" s="224"/>
      <c r="D175" s="225" t="s">
        <v>148</v>
      </c>
      <c r="E175" s="226" t="s">
        <v>19</v>
      </c>
      <c r="F175" s="227" t="s">
        <v>301</v>
      </c>
      <c r="G175" s="224"/>
      <c r="H175" s="228">
        <v>15.6</v>
      </c>
      <c r="I175" s="229"/>
      <c r="J175" s="224"/>
      <c r="K175" s="224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148</v>
      </c>
      <c r="AU175" s="234" t="s">
        <v>82</v>
      </c>
      <c r="AV175" s="13" t="s">
        <v>82</v>
      </c>
      <c r="AW175" s="13" t="s">
        <v>33</v>
      </c>
      <c r="AX175" s="13" t="s">
        <v>80</v>
      </c>
      <c r="AY175" s="234" t="s">
        <v>136</v>
      </c>
    </row>
    <row r="176" s="2" customFormat="1" ht="22.2" customHeight="1">
      <c r="A176" s="39"/>
      <c r="B176" s="40"/>
      <c r="C176" s="205" t="s">
        <v>302</v>
      </c>
      <c r="D176" s="205" t="s">
        <v>139</v>
      </c>
      <c r="E176" s="206" t="s">
        <v>303</v>
      </c>
      <c r="F176" s="207" t="s">
        <v>304</v>
      </c>
      <c r="G176" s="208" t="s">
        <v>142</v>
      </c>
      <c r="H176" s="209">
        <v>118.44499999999999</v>
      </c>
      <c r="I176" s="210"/>
      <c r="J176" s="211">
        <f>ROUND(I176*H176,2)</f>
        <v>0</v>
      </c>
      <c r="K176" s="207" t="s">
        <v>143</v>
      </c>
      <c r="L176" s="45"/>
      <c r="M176" s="212" t="s">
        <v>19</v>
      </c>
      <c r="N176" s="213" t="s">
        <v>43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0.045999999999999999</v>
      </c>
      <c r="T176" s="215">
        <f>S176*H176</f>
        <v>5.4484699999999995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144</v>
      </c>
      <c r="AT176" s="216" t="s">
        <v>139</v>
      </c>
      <c r="AU176" s="216" t="s">
        <v>82</v>
      </c>
      <c r="AY176" s="18" t="s">
        <v>136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80</v>
      </c>
      <c r="BK176" s="217">
        <f>ROUND(I176*H176,2)</f>
        <v>0</v>
      </c>
      <c r="BL176" s="18" t="s">
        <v>144</v>
      </c>
      <c r="BM176" s="216" t="s">
        <v>305</v>
      </c>
    </row>
    <row r="177" s="2" customFormat="1">
      <c r="A177" s="39"/>
      <c r="B177" s="40"/>
      <c r="C177" s="41"/>
      <c r="D177" s="218" t="s">
        <v>146</v>
      </c>
      <c r="E177" s="41"/>
      <c r="F177" s="219" t="s">
        <v>306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146</v>
      </c>
      <c r="AU177" s="18" t="s">
        <v>82</v>
      </c>
    </row>
    <row r="178" s="2" customFormat="1" ht="14.4" customHeight="1">
      <c r="A178" s="39"/>
      <c r="B178" s="40"/>
      <c r="C178" s="205" t="s">
        <v>307</v>
      </c>
      <c r="D178" s="205" t="s">
        <v>139</v>
      </c>
      <c r="E178" s="206" t="s">
        <v>308</v>
      </c>
      <c r="F178" s="207" t="s">
        <v>309</v>
      </c>
      <c r="G178" s="208" t="s">
        <v>310</v>
      </c>
      <c r="H178" s="209">
        <v>48</v>
      </c>
      <c r="I178" s="210"/>
      <c r="J178" s="211">
        <f>ROUND(I178*H178,2)</f>
        <v>0</v>
      </c>
      <c r="K178" s="207" t="s">
        <v>19</v>
      </c>
      <c r="L178" s="45"/>
      <c r="M178" s="212" t="s">
        <v>19</v>
      </c>
      <c r="N178" s="213" t="s">
        <v>43</v>
      </c>
      <c r="O178" s="85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144</v>
      </c>
      <c r="AT178" s="216" t="s">
        <v>139</v>
      </c>
      <c r="AU178" s="216" t="s">
        <v>82</v>
      </c>
      <c r="AY178" s="18" t="s">
        <v>136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80</v>
      </c>
      <c r="BK178" s="217">
        <f>ROUND(I178*H178,2)</f>
        <v>0</v>
      </c>
      <c r="BL178" s="18" t="s">
        <v>144</v>
      </c>
      <c r="BM178" s="216" t="s">
        <v>311</v>
      </c>
    </row>
    <row r="179" s="13" customFormat="1">
      <c r="A179" s="13"/>
      <c r="B179" s="223"/>
      <c r="C179" s="224"/>
      <c r="D179" s="225" t="s">
        <v>148</v>
      </c>
      <c r="E179" s="226" t="s">
        <v>19</v>
      </c>
      <c r="F179" s="227" t="s">
        <v>312</v>
      </c>
      <c r="G179" s="224"/>
      <c r="H179" s="228">
        <v>48</v>
      </c>
      <c r="I179" s="229"/>
      <c r="J179" s="224"/>
      <c r="K179" s="224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148</v>
      </c>
      <c r="AU179" s="234" t="s">
        <v>82</v>
      </c>
      <c r="AV179" s="13" t="s">
        <v>82</v>
      </c>
      <c r="AW179" s="13" t="s">
        <v>33</v>
      </c>
      <c r="AX179" s="13" t="s">
        <v>80</v>
      </c>
      <c r="AY179" s="234" t="s">
        <v>136</v>
      </c>
    </row>
    <row r="180" s="12" customFormat="1" ht="22.8" customHeight="1">
      <c r="A180" s="12"/>
      <c r="B180" s="189"/>
      <c r="C180" s="190"/>
      <c r="D180" s="191" t="s">
        <v>71</v>
      </c>
      <c r="E180" s="203" t="s">
        <v>313</v>
      </c>
      <c r="F180" s="203" t="s">
        <v>314</v>
      </c>
      <c r="G180" s="190"/>
      <c r="H180" s="190"/>
      <c r="I180" s="193"/>
      <c r="J180" s="204">
        <f>BK180</f>
        <v>0</v>
      </c>
      <c r="K180" s="190"/>
      <c r="L180" s="195"/>
      <c r="M180" s="196"/>
      <c r="N180" s="197"/>
      <c r="O180" s="197"/>
      <c r="P180" s="198">
        <f>SUM(P181:P189)</f>
        <v>0</v>
      </c>
      <c r="Q180" s="197"/>
      <c r="R180" s="198">
        <f>SUM(R181:R189)</f>
        <v>0</v>
      </c>
      <c r="S180" s="197"/>
      <c r="T180" s="199">
        <f>SUM(T181:T189)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0" t="s">
        <v>80</v>
      </c>
      <c r="AT180" s="201" t="s">
        <v>71</v>
      </c>
      <c r="AU180" s="201" t="s">
        <v>80</v>
      </c>
      <c r="AY180" s="200" t="s">
        <v>136</v>
      </c>
      <c r="BK180" s="202">
        <f>SUM(BK181:BK189)</f>
        <v>0</v>
      </c>
    </row>
    <row r="181" s="2" customFormat="1" ht="19.8" customHeight="1">
      <c r="A181" s="39"/>
      <c r="B181" s="40"/>
      <c r="C181" s="205" t="s">
        <v>315</v>
      </c>
      <c r="D181" s="205" t="s">
        <v>139</v>
      </c>
      <c r="E181" s="206" t="s">
        <v>316</v>
      </c>
      <c r="F181" s="207" t="s">
        <v>317</v>
      </c>
      <c r="G181" s="208" t="s">
        <v>318</v>
      </c>
      <c r="H181" s="209">
        <v>19.992000000000001</v>
      </c>
      <c r="I181" s="210"/>
      <c r="J181" s="211">
        <f>ROUND(I181*H181,2)</f>
        <v>0</v>
      </c>
      <c r="K181" s="207" t="s">
        <v>143</v>
      </c>
      <c r="L181" s="45"/>
      <c r="M181" s="212" t="s">
        <v>19</v>
      </c>
      <c r="N181" s="213" t="s">
        <v>43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144</v>
      </c>
      <c r="AT181" s="216" t="s">
        <v>139</v>
      </c>
      <c r="AU181" s="216" t="s">
        <v>82</v>
      </c>
      <c r="AY181" s="18" t="s">
        <v>136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80</v>
      </c>
      <c r="BK181" s="217">
        <f>ROUND(I181*H181,2)</f>
        <v>0</v>
      </c>
      <c r="BL181" s="18" t="s">
        <v>144</v>
      </c>
      <c r="BM181" s="216" t="s">
        <v>319</v>
      </c>
    </row>
    <row r="182" s="2" customFormat="1">
      <c r="A182" s="39"/>
      <c r="B182" s="40"/>
      <c r="C182" s="41"/>
      <c r="D182" s="218" t="s">
        <v>146</v>
      </c>
      <c r="E182" s="41"/>
      <c r="F182" s="219" t="s">
        <v>320</v>
      </c>
      <c r="G182" s="41"/>
      <c r="H182" s="41"/>
      <c r="I182" s="220"/>
      <c r="J182" s="41"/>
      <c r="K182" s="41"/>
      <c r="L182" s="45"/>
      <c r="M182" s="221"/>
      <c r="N182" s="222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146</v>
      </c>
      <c r="AU182" s="18" t="s">
        <v>82</v>
      </c>
    </row>
    <row r="183" s="2" customFormat="1" ht="19.8" customHeight="1">
      <c r="A183" s="39"/>
      <c r="B183" s="40"/>
      <c r="C183" s="205" t="s">
        <v>321</v>
      </c>
      <c r="D183" s="205" t="s">
        <v>139</v>
      </c>
      <c r="E183" s="206" t="s">
        <v>322</v>
      </c>
      <c r="F183" s="207" t="s">
        <v>323</v>
      </c>
      <c r="G183" s="208" t="s">
        <v>318</v>
      </c>
      <c r="H183" s="209">
        <v>19.992000000000001</v>
      </c>
      <c r="I183" s="210"/>
      <c r="J183" s="211">
        <f>ROUND(I183*H183,2)</f>
        <v>0</v>
      </c>
      <c r="K183" s="207" t="s">
        <v>143</v>
      </c>
      <c r="L183" s="45"/>
      <c r="M183" s="212" t="s">
        <v>19</v>
      </c>
      <c r="N183" s="213" t="s">
        <v>43</v>
      </c>
      <c r="O183" s="85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144</v>
      </c>
      <c r="AT183" s="216" t="s">
        <v>139</v>
      </c>
      <c r="AU183" s="216" t="s">
        <v>82</v>
      </c>
      <c r="AY183" s="18" t="s">
        <v>136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80</v>
      </c>
      <c r="BK183" s="217">
        <f>ROUND(I183*H183,2)</f>
        <v>0</v>
      </c>
      <c r="BL183" s="18" t="s">
        <v>144</v>
      </c>
      <c r="BM183" s="216" t="s">
        <v>324</v>
      </c>
    </row>
    <row r="184" s="2" customFormat="1">
      <c r="A184" s="39"/>
      <c r="B184" s="40"/>
      <c r="C184" s="41"/>
      <c r="D184" s="218" t="s">
        <v>146</v>
      </c>
      <c r="E184" s="41"/>
      <c r="F184" s="219" t="s">
        <v>325</v>
      </c>
      <c r="G184" s="41"/>
      <c r="H184" s="41"/>
      <c r="I184" s="220"/>
      <c r="J184" s="41"/>
      <c r="K184" s="41"/>
      <c r="L184" s="45"/>
      <c r="M184" s="221"/>
      <c r="N184" s="222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146</v>
      </c>
      <c r="AU184" s="18" t="s">
        <v>82</v>
      </c>
    </row>
    <row r="185" s="2" customFormat="1" ht="22.2" customHeight="1">
      <c r="A185" s="39"/>
      <c r="B185" s="40"/>
      <c r="C185" s="205" t="s">
        <v>326</v>
      </c>
      <c r="D185" s="205" t="s">
        <v>139</v>
      </c>
      <c r="E185" s="206" t="s">
        <v>327</v>
      </c>
      <c r="F185" s="207" t="s">
        <v>328</v>
      </c>
      <c r="G185" s="208" t="s">
        <v>318</v>
      </c>
      <c r="H185" s="209">
        <v>479.80799999999999</v>
      </c>
      <c r="I185" s="210"/>
      <c r="J185" s="211">
        <f>ROUND(I185*H185,2)</f>
        <v>0</v>
      </c>
      <c r="K185" s="207" t="s">
        <v>143</v>
      </c>
      <c r="L185" s="45"/>
      <c r="M185" s="212" t="s">
        <v>19</v>
      </c>
      <c r="N185" s="213" t="s">
        <v>43</v>
      </c>
      <c r="O185" s="85"/>
      <c r="P185" s="214">
        <f>O185*H185</f>
        <v>0</v>
      </c>
      <c r="Q185" s="214">
        <v>0</v>
      </c>
      <c r="R185" s="214">
        <f>Q185*H185</f>
        <v>0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144</v>
      </c>
      <c r="AT185" s="216" t="s">
        <v>139</v>
      </c>
      <c r="AU185" s="216" t="s">
        <v>82</v>
      </c>
      <c r="AY185" s="18" t="s">
        <v>136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80</v>
      </c>
      <c r="BK185" s="217">
        <f>ROUND(I185*H185,2)</f>
        <v>0</v>
      </c>
      <c r="BL185" s="18" t="s">
        <v>144</v>
      </c>
      <c r="BM185" s="216" t="s">
        <v>329</v>
      </c>
    </row>
    <row r="186" s="2" customFormat="1">
      <c r="A186" s="39"/>
      <c r="B186" s="40"/>
      <c r="C186" s="41"/>
      <c r="D186" s="218" t="s">
        <v>146</v>
      </c>
      <c r="E186" s="41"/>
      <c r="F186" s="219" t="s">
        <v>330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146</v>
      </c>
      <c r="AU186" s="18" t="s">
        <v>82</v>
      </c>
    </row>
    <row r="187" s="13" customFormat="1">
      <c r="A187" s="13"/>
      <c r="B187" s="223"/>
      <c r="C187" s="224"/>
      <c r="D187" s="225" t="s">
        <v>148</v>
      </c>
      <c r="E187" s="226" t="s">
        <v>19</v>
      </c>
      <c r="F187" s="227" t="s">
        <v>331</v>
      </c>
      <c r="G187" s="224"/>
      <c r="H187" s="228">
        <v>479.80799999999999</v>
      </c>
      <c r="I187" s="229"/>
      <c r="J187" s="224"/>
      <c r="K187" s="224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148</v>
      </c>
      <c r="AU187" s="234" t="s">
        <v>82</v>
      </c>
      <c r="AV187" s="13" t="s">
        <v>82</v>
      </c>
      <c r="AW187" s="13" t="s">
        <v>33</v>
      </c>
      <c r="AX187" s="13" t="s">
        <v>80</v>
      </c>
      <c r="AY187" s="234" t="s">
        <v>136</v>
      </c>
    </row>
    <row r="188" s="2" customFormat="1" ht="22.2" customHeight="1">
      <c r="A188" s="39"/>
      <c r="B188" s="40"/>
      <c r="C188" s="205" t="s">
        <v>332</v>
      </c>
      <c r="D188" s="205" t="s">
        <v>139</v>
      </c>
      <c r="E188" s="206" t="s">
        <v>333</v>
      </c>
      <c r="F188" s="207" t="s">
        <v>334</v>
      </c>
      <c r="G188" s="208" t="s">
        <v>318</v>
      </c>
      <c r="H188" s="209">
        <v>19.992000000000001</v>
      </c>
      <c r="I188" s="210"/>
      <c r="J188" s="211">
        <f>ROUND(I188*H188,2)</f>
        <v>0</v>
      </c>
      <c r="K188" s="207" t="s">
        <v>143</v>
      </c>
      <c r="L188" s="45"/>
      <c r="M188" s="212" t="s">
        <v>19</v>
      </c>
      <c r="N188" s="213" t="s">
        <v>43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144</v>
      </c>
      <c r="AT188" s="216" t="s">
        <v>139</v>
      </c>
      <c r="AU188" s="216" t="s">
        <v>82</v>
      </c>
      <c r="AY188" s="18" t="s">
        <v>136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80</v>
      </c>
      <c r="BK188" s="217">
        <f>ROUND(I188*H188,2)</f>
        <v>0</v>
      </c>
      <c r="BL188" s="18" t="s">
        <v>144</v>
      </c>
      <c r="BM188" s="216" t="s">
        <v>335</v>
      </c>
    </row>
    <row r="189" s="2" customFormat="1">
      <c r="A189" s="39"/>
      <c r="B189" s="40"/>
      <c r="C189" s="41"/>
      <c r="D189" s="218" t="s">
        <v>146</v>
      </c>
      <c r="E189" s="41"/>
      <c r="F189" s="219" t="s">
        <v>336</v>
      </c>
      <c r="G189" s="41"/>
      <c r="H189" s="41"/>
      <c r="I189" s="220"/>
      <c r="J189" s="41"/>
      <c r="K189" s="41"/>
      <c r="L189" s="45"/>
      <c r="M189" s="221"/>
      <c r="N189" s="222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146</v>
      </c>
      <c r="AU189" s="18" t="s">
        <v>82</v>
      </c>
    </row>
    <row r="190" s="12" customFormat="1" ht="22.8" customHeight="1">
      <c r="A190" s="12"/>
      <c r="B190" s="189"/>
      <c r="C190" s="190"/>
      <c r="D190" s="191" t="s">
        <v>71</v>
      </c>
      <c r="E190" s="203" t="s">
        <v>337</v>
      </c>
      <c r="F190" s="203" t="s">
        <v>338</v>
      </c>
      <c r="G190" s="190"/>
      <c r="H190" s="190"/>
      <c r="I190" s="193"/>
      <c r="J190" s="204">
        <f>BK190</f>
        <v>0</v>
      </c>
      <c r="K190" s="190"/>
      <c r="L190" s="195"/>
      <c r="M190" s="196"/>
      <c r="N190" s="197"/>
      <c r="O190" s="197"/>
      <c r="P190" s="198">
        <f>SUM(P191:P192)</f>
        <v>0</v>
      </c>
      <c r="Q190" s="197"/>
      <c r="R190" s="198">
        <f>SUM(R191:R192)</f>
        <v>0</v>
      </c>
      <c r="S190" s="197"/>
      <c r="T190" s="199">
        <f>SUM(T191:T192)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0" t="s">
        <v>80</v>
      </c>
      <c r="AT190" s="201" t="s">
        <v>71</v>
      </c>
      <c r="AU190" s="201" t="s">
        <v>80</v>
      </c>
      <c r="AY190" s="200" t="s">
        <v>136</v>
      </c>
      <c r="BK190" s="202">
        <f>SUM(BK191:BK192)</f>
        <v>0</v>
      </c>
    </row>
    <row r="191" s="2" customFormat="1" ht="30" customHeight="1">
      <c r="A191" s="39"/>
      <c r="B191" s="40"/>
      <c r="C191" s="205" t="s">
        <v>339</v>
      </c>
      <c r="D191" s="205" t="s">
        <v>139</v>
      </c>
      <c r="E191" s="206" t="s">
        <v>340</v>
      </c>
      <c r="F191" s="207" t="s">
        <v>341</v>
      </c>
      <c r="G191" s="208" t="s">
        <v>318</v>
      </c>
      <c r="H191" s="209">
        <v>3.8519999999999999</v>
      </c>
      <c r="I191" s="210"/>
      <c r="J191" s="211">
        <f>ROUND(I191*H191,2)</f>
        <v>0</v>
      </c>
      <c r="K191" s="207" t="s">
        <v>143</v>
      </c>
      <c r="L191" s="45"/>
      <c r="M191" s="212" t="s">
        <v>19</v>
      </c>
      <c r="N191" s="213" t="s">
        <v>43</v>
      </c>
      <c r="O191" s="85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144</v>
      </c>
      <c r="AT191" s="216" t="s">
        <v>139</v>
      </c>
      <c r="AU191" s="216" t="s">
        <v>82</v>
      </c>
      <c r="AY191" s="18" t="s">
        <v>136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80</v>
      </c>
      <c r="BK191" s="217">
        <f>ROUND(I191*H191,2)</f>
        <v>0</v>
      </c>
      <c r="BL191" s="18" t="s">
        <v>144</v>
      </c>
      <c r="BM191" s="216" t="s">
        <v>342</v>
      </c>
    </row>
    <row r="192" s="2" customFormat="1">
      <c r="A192" s="39"/>
      <c r="B192" s="40"/>
      <c r="C192" s="41"/>
      <c r="D192" s="218" t="s">
        <v>146</v>
      </c>
      <c r="E192" s="41"/>
      <c r="F192" s="219" t="s">
        <v>343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146</v>
      </c>
      <c r="AU192" s="18" t="s">
        <v>82</v>
      </c>
    </row>
    <row r="193" s="12" customFormat="1" ht="25.92" customHeight="1">
      <c r="A193" s="12"/>
      <c r="B193" s="189"/>
      <c r="C193" s="190"/>
      <c r="D193" s="191" t="s">
        <v>71</v>
      </c>
      <c r="E193" s="192" t="s">
        <v>344</v>
      </c>
      <c r="F193" s="192" t="s">
        <v>345</v>
      </c>
      <c r="G193" s="190"/>
      <c r="H193" s="190"/>
      <c r="I193" s="193"/>
      <c r="J193" s="194">
        <f>BK193</f>
        <v>0</v>
      </c>
      <c r="K193" s="190"/>
      <c r="L193" s="195"/>
      <c r="M193" s="196"/>
      <c r="N193" s="197"/>
      <c r="O193" s="197"/>
      <c r="P193" s="198">
        <f>P194+P202+P233+P266+P270+P283+P287</f>
        <v>0</v>
      </c>
      <c r="Q193" s="197"/>
      <c r="R193" s="198">
        <f>R194+R202+R233+R266+R270+R283+R287</f>
        <v>3.9204395500000007</v>
      </c>
      <c r="S193" s="197"/>
      <c r="T193" s="199">
        <f>T194+T202+T233+T266+T270+T283+T287</f>
        <v>4.6796236900000006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0" t="s">
        <v>82</v>
      </c>
      <c r="AT193" s="201" t="s">
        <v>71</v>
      </c>
      <c r="AU193" s="201" t="s">
        <v>72</v>
      </c>
      <c r="AY193" s="200" t="s">
        <v>136</v>
      </c>
      <c r="BK193" s="202">
        <f>BK194+BK202+BK233+BK266+BK270+BK283+BK287</f>
        <v>0</v>
      </c>
    </row>
    <row r="194" s="12" customFormat="1" ht="22.8" customHeight="1">
      <c r="A194" s="12"/>
      <c r="B194" s="189"/>
      <c r="C194" s="190"/>
      <c r="D194" s="191" t="s">
        <v>71</v>
      </c>
      <c r="E194" s="203" t="s">
        <v>346</v>
      </c>
      <c r="F194" s="203" t="s">
        <v>347</v>
      </c>
      <c r="G194" s="190"/>
      <c r="H194" s="190"/>
      <c r="I194" s="193"/>
      <c r="J194" s="204">
        <f>BK194</f>
        <v>0</v>
      </c>
      <c r="K194" s="190"/>
      <c r="L194" s="195"/>
      <c r="M194" s="196"/>
      <c r="N194" s="197"/>
      <c r="O194" s="197"/>
      <c r="P194" s="198">
        <f>SUM(P195:P201)</f>
        <v>0</v>
      </c>
      <c r="Q194" s="197"/>
      <c r="R194" s="198">
        <f>SUM(R195:R201)</f>
        <v>0.035504000000000001</v>
      </c>
      <c r="S194" s="197"/>
      <c r="T194" s="199">
        <f>SUM(T195:T201)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0" t="s">
        <v>82</v>
      </c>
      <c r="AT194" s="201" t="s">
        <v>71</v>
      </c>
      <c r="AU194" s="201" t="s">
        <v>80</v>
      </c>
      <c r="AY194" s="200" t="s">
        <v>136</v>
      </c>
      <c r="BK194" s="202">
        <f>SUM(BK195:BK201)</f>
        <v>0</v>
      </c>
    </row>
    <row r="195" s="2" customFormat="1" ht="22.2" customHeight="1">
      <c r="A195" s="39"/>
      <c r="B195" s="40"/>
      <c r="C195" s="205" t="s">
        <v>348</v>
      </c>
      <c r="D195" s="205" t="s">
        <v>139</v>
      </c>
      <c r="E195" s="206" t="s">
        <v>349</v>
      </c>
      <c r="F195" s="207" t="s">
        <v>350</v>
      </c>
      <c r="G195" s="208" t="s">
        <v>142</v>
      </c>
      <c r="H195" s="209">
        <v>24.863</v>
      </c>
      <c r="I195" s="210"/>
      <c r="J195" s="211">
        <f>ROUND(I195*H195,2)</f>
        <v>0</v>
      </c>
      <c r="K195" s="207" t="s">
        <v>143</v>
      </c>
      <c r="L195" s="45"/>
      <c r="M195" s="212" t="s">
        <v>19</v>
      </c>
      <c r="N195" s="213" t="s">
        <v>43</v>
      </c>
      <c r="O195" s="85"/>
      <c r="P195" s="214">
        <f>O195*H195</f>
        <v>0</v>
      </c>
      <c r="Q195" s="214">
        <v>0</v>
      </c>
      <c r="R195" s="214">
        <f>Q195*H195</f>
        <v>0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195</v>
      </c>
      <c r="AT195" s="216" t="s">
        <v>139</v>
      </c>
      <c r="AU195" s="216" t="s">
        <v>82</v>
      </c>
      <c r="AY195" s="18" t="s">
        <v>136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80</v>
      </c>
      <c r="BK195" s="217">
        <f>ROUND(I195*H195,2)</f>
        <v>0</v>
      </c>
      <c r="BL195" s="18" t="s">
        <v>195</v>
      </c>
      <c r="BM195" s="216" t="s">
        <v>351</v>
      </c>
    </row>
    <row r="196" s="2" customFormat="1">
      <c r="A196" s="39"/>
      <c r="B196" s="40"/>
      <c r="C196" s="41"/>
      <c r="D196" s="218" t="s">
        <v>146</v>
      </c>
      <c r="E196" s="41"/>
      <c r="F196" s="219" t="s">
        <v>352</v>
      </c>
      <c r="G196" s="41"/>
      <c r="H196" s="41"/>
      <c r="I196" s="220"/>
      <c r="J196" s="41"/>
      <c r="K196" s="41"/>
      <c r="L196" s="45"/>
      <c r="M196" s="221"/>
      <c r="N196" s="222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146</v>
      </c>
      <c r="AU196" s="18" t="s">
        <v>82</v>
      </c>
    </row>
    <row r="197" s="13" customFormat="1">
      <c r="A197" s="13"/>
      <c r="B197" s="223"/>
      <c r="C197" s="224"/>
      <c r="D197" s="225" t="s">
        <v>148</v>
      </c>
      <c r="E197" s="226" t="s">
        <v>19</v>
      </c>
      <c r="F197" s="227" t="s">
        <v>353</v>
      </c>
      <c r="G197" s="224"/>
      <c r="H197" s="228">
        <v>24.863</v>
      </c>
      <c r="I197" s="229"/>
      <c r="J197" s="224"/>
      <c r="K197" s="224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148</v>
      </c>
      <c r="AU197" s="234" t="s">
        <v>82</v>
      </c>
      <c r="AV197" s="13" t="s">
        <v>82</v>
      </c>
      <c r="AW197" s="13" t="s">
        <v>33</v>
      </c>
      <c r="AX197" s="13" t="s">
        <v>80</v>
      </c>
      <c r="AY197" s="234" t="s">
        <v>136</v>
      </c>
    </row>
    <row r="198" s="2" customFormat="1" ht="14.4" customHeight="1">
      <c r="A198" s="39"/>
      <c r="B198" s="40"/>
      <c r="C198" s="235" t="s">
        <v>354</v>
      </c>
      <c r="D198" s="235" t="s">
        <v>179</v>
      </c>
      <c r="E198" s="236" t="s">
        <v>355</v>
      </c>
      <c r="F198" s="237" t="s">
        <v>356</v>
      </c>
      <c r="G198" s="238" t="s">
        <v>142</v>
      </c>
      <c r="H198" s="239">
        <v>25.359999999999999</v>
      </c>
      <c r="I198" s="240"/>
      <c r="J198" s="241">
        <f>ROUND(I198*H198,2)</f>
        <v>0</v>
      </c>
      <c r="K198" s="237" t="s">
        <v>143</v>
      </c>
      <c r="L198" s="242"/>
      <c r="M198" s="243" t="s">
        <v>19</v>
      </c>
      <c r="N198" s="244" t="s">
        <v>43</v>
      </c>
      <c r="O198" s="85"/>
      <c r="P198" s="214">
        <f>O198*H198</f>
        <v>0</v>
      </c>
      <c r="Q198" s="214">
        <v>0.0014</v>
      </c>
      <c r="R198" s="214">
        <f>Q198*H198</f>
        <v>0.035504000000000001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321</v>
      </c>
      <c r="AT198" s="216" t="s">
        <v>179</v>
      </c>
      <c r="AU198" s="216" t="s">
        <v>82</v>
      </c>
      <c r="AY198" s="18" t="s">
        <v>136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80</v>
      </c>
      <c r="BK198" s="217">
        <f>ROUND(I198*H198,2)</f>
        <v>0</v>
      </c>
      <c r="BL198" s="18" t="s">
        <v>195</v>
      </c>
      <c r="BM198" s="216" t="s">
        <v>357</v>
      </c>
    </row>
    <row r="199" s="13" customFormat="1">
      <c r="A199" s="13"/>
      <c r="B199" s="223"/>
      <c r="C199" s="224"/>
      <c r="D199" s="225" t="s">
        <v>148</v>
      </c>
      <c r="E199" s="224"/>
      <c r="F199" s="227" t="s">
        <v>358</v>
      </c>
      <c r="G199" s="224"/>
      <c r="H199" s="228">
        <v>25.359999999999999</v>
      </c>
      <c r="I199" s="229"/>
      <c r="J199" s="224"/>
      <c r="K199" s="224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148</v>
      </c>
      <c r="AU199" s="234" t="s">
        <v>82</v>
      </c>
      <c r="AV199" s="13" t="s">
        <v>82</v>
      </c>
      <c r="AW199" s="13" t="s">
        <v>4</v>
      </c>
      <c r="AX199" s="13" t="s">
        <v>80</v>
      </c>
      <c r="AY199" s="234" t="s">
        <v>136</v>
      </c>
    </row>
    <row r="200" s="2" customFormat="1" ht="22.2" customHeight="1">
      <c r="A200" s="39"/>
      <c r="B200" s="40"/>
      <c r="C200" s="205" t="s">
        <v>359</v>
      </c>
      <c r="D200" s="205" t="s">
        <v>139</v>
      </c>
      <c r="E200" s="206" t="s">
        <v>360</v>
      </c>
      <c r="F200" s="207" t="s">
        <v>361</v>
      </c>
      <c r="G200" s="208" t="s">
        <v>362</v>
      </c>
      <c r="H200" s="245"/>
      <c r="I200" s="210"/>
      <c r="J200" s="211">
        <f>ROUND(I200*H200,2)</f>
        <v>0</v>
      </c>
      <c r="K200" s="207" t="s">
        <v>143</v>
      </c>
      <c r="L200" s="45"/>
      <c r="M200" s="212" t="s">
        <v>19</v>
      </c>
      <c r="N200" s="213" t="s">
        <v>43</v>
      </c>
      <c r="O200" s="85"/>
      <c r="P200" s="214">
        <f>O200*H200</f>
        <v>0</v>
      </c>
      <c r="Q200" s="214">
        <v>0</v>
      </c>
      <c r="R200" s="214">
        <f>Q200*H200</f>
        <v>0</v>
      </c>
      <c r="S200" s="214">
        <v>0</v>
      </c>
      <c r="T200" s="21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6" t="s">
        <v>195</v>
      </c>
      <c r="AT200" s="216" t="s">
        <v>139</v>
      </c>
      <c r="AU200" s="216" t="s">
        <v>82</v>
      </c>
      <c r="AY200" s="18" t="s">
        <v>136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8" t="s">
        <v>80</v>
      </c>
      <c r="BK200" s="217">
        <f>ROUND(I200*H200,2)</f>
        <v>0</v>
      </c>
      <c r="BL200" s="18" t="s">
        <v>195</v>
      </c>
      <c r="BM200" s="216" t="s">
        <v>363</v>
      </c>
    </row>
    <row r="201" s="2" customFormat="1">
      <c r="A201" s="39"/>
      <c r="B201" s="40"/>
      <c r="C201" s="41"/>
      <c r="D201" s="218" t="s">
        <v>146</v>
      </c>
      <c r="E201" s="41"/>
      <c r="F201" s="219" t="s">
        <v>364</v>
      </c>
      <c r="G201" s="41"/>
      <c r="H201" s="41"/>
      <c r="I201" s="220"/>
      <c r="J201" s="41"/>
      <c r="K201" s="41"/>
      <c r="L201" s="45"/>
      <c r="M201" s="221"/>
      <c r="N201" s="222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146</v>
      </c>
      <c r="AU201" s="18" t="s">
        <v>82</v>
      </c>
    </row>
    <row r="202" s="12" customFormat="1" ht="22.8" customHeight="1">
      <c r="A202" s="12"/>
      <c r="B202" s="189"/>
      <c r="C202" s="190"/>
      <c r="D202" s="191" t="s">
        <v>71</v>
      </c>
      <c r="E202" s="203" t="s">
        <v>365</v>
      </c>
      <c r="F202" s="203" t="s">
        <v>366</v>
      </c>
      <c r="G202" s="190"/>
      <c r="H202" s="190"/>
      <c r="I202" s="193"/>
      <c r="J202" s="204">
        <f>BK202</f>
        <v>0</v>
      </c>
      <c r="K202" s="190"/>
      <c r="L202" s="195"/>
      <c r="M202" s="196"/>
      <c r="N202" s="197"/>
      <c r="O202" s="197"/>
      <c r="P202" s="198">
        <f>SUM(P203:P232)</f>
        <v>0</v>
      </c>
      <c r="Q202" s="197"/>
      <c r="R202" s="198">
        <f>SUM(R203:R232)</f>
        <v>2.7866591500000002</v>
      </c>
      <c r="S202" s="197"/>
      <c r="T202" s="199">
        <f>SUM(T203:T232)</f>
        <v>0.61770000000000003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0" t="s">
        <v>82</v>
      </c>
      <c r="AT202" s="201" t="s">
        <v>71</v>
      </c>
      <c r="AU202" s="201" t="s">
        <v>80</v>
      </c>
      <c r="AY202" s="200" t="s">
        <v>136</v>
      </c>
      <c r="BK202" s="202">
        <f>SUM(BK203:BK232)</f>
        <v>0</v>
      </c>
    </row>
    <row r="203" s="2" customFormat="1" ht="22.2" customHeight="1">
      <c r="A203" s="39"/>
      <c r="B203" s="40"/>
      <c r="C203" s="205" t="s">
        <v>367</v>
      </c>
      <c r="D203" s="205" t="s">
        <v>139</v>
      </c>
      <c r="E203" s="206" t="s">
        <v>368</v>
      </c>
      <c r="F203" s="207" t="s">
        <v>369</v>
      </c>
      <c r="G203" s="208" t="s">
        <v>142</v>
      </c>
      <c r="H203" s="209">
        <v>7.7080000000000002</v>
      </c>
      <c r="I203" s="210"/>
      <c r="J203" s="211">
        <f>ROUND(I203*H203,2)</f>
        <v>0</v>
      </c>
      <c r="K203" s="207" t="s">
        <v>143</v>
      </c>
      <c r="L203" s="45"/>
      <c r="M203" s="212" t="s">
        <v>19</v>
      </c>
      <c r="N203" s="213" t="s">
        <v>43</v>
      </c>
      <c r="O203" s="85"/>
      <c r="P203" s="214">
        <f>O203*H203</f>
        <v>0</v>
      </c>
      <c r="Q203" s="214">
        <v>0.010880000000000001</v>
      </c>
      <c r="R203" s="214">
        <f>Q203*H203</f>
        <v>0.083863040000000014</v>
      </c>
      <c r="S203" s="214">
        <v>0</v>
      </c>
      <c r="T203" s="215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6" t="s">
        <v>195</v>
      </c>
      <c r="AT203" s="216" t="s">
        <v>139</v>
      </c>
      <c r="AU203" s="216" t="s">
        <v>82</v>
      </c>
      <c r="AY203" s="18" t="s">
        <v>136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8" t="s">
        <v>80</v>
      </c>
      <c r="BK203" s="217">
        <f>ROUND(I203*H203,2)</f>
        <v>0</v>
      </c>
      <c r="BL203" s="18" t="s">
        <v>195</v>
      </c>
      <c r="BM203" s="216" t="s">
        <v>370</v>
      </c>
    </row>
    <row r="204" s="2" customFormat="1">
      <c r="A204" s="39"/>
      <c r="B204" s="40"/>
      <c r="C204" s="41"/>
      <c r="D204" s="218" t="s">
        <v>146</v>
      </c>
      <c r="E204" s="41"/>
      <c r="F204" s="219" t="s">
        <v>371</v>
      </c>
      <c r="G204" s="41"/>
      <c r="H204" s="41"/>
      <c r="I204" s="220"/>
      <c r="J204" s="41"/>
      <c r="K204" s="41"/>
      <c r="L204" s="45"/>
      <c r="M204" s="221"/>
      <c r="N204" s="222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146</v>
      </c>
      <c r="AU204" s="18" t="s">
        <v>82</v>
      </c>
    </row>
    <row r="205" s="13" customFormat="1">
      <c r="A205" s="13"/>
      <c r="B205" s="223"/>
      <c r="C205" s="224"/>
      <c r="D205" s="225" t="s">
        <v>148</v>
      </c>
      <c r="E205" s="226" t="s">
        <v>19</v>
      </c>
      <c r="F205" s="227" t="s">
        <v>372</v>
      </c>
      <c r="G205" s="224"/>
      <c r="H205" s="228">
        <v>7.7080000000000002</v>
      </c>
      <c r="I205" s="229"/>
      <c r="J205" s="224"/>
      <c r="K205" s="224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148</v>
      </c>
      <c r="AU205" s="234" t="s">
        <v>82</v>
      </c>
      <c r="AV205" s="13" t="s">
        <v>82</v>
      </c>
      <c r="AW205" s="13" t="s">
        <v>33</v>
      </c>
      <c r="AX205" s="13" t="s">
        <v>80</v>
      </c>
      <c r="AY205" s="234" t="s">
        <v>136</v>
      </c>
    </row>
    <row r="206" s="2" customFormat="1" ht="22.2" customHeight="1">
      <c r="A206" s="39"/>
      <c r="B206" s="40"/>
      <c r="C206" s="205" t="s">
        <v>373</v>
      </c>
      <c r="D206" s="205" t="s">
        <v>139</v>
      </c>
      <c r="E206" s="206" t="s">
        <v>374</v>
      </c>
      <c r="F206" s="207" t="s">
        <v>375</v>
      </c>
      <c r="G206" s="208" t="s">
        <v>142</v>
      </c>
      <c r="H206" s="209">
        <v>24.863</v>
      </c>
      <c r="I206" s="210"/>
      <c r="J206" s="211">
        <f>ROUND(I206*H206,2)</f>
        <v>0</v>
      </c>
      <c r="K206" s="207" t="s">
        <v>19</v>
      </c>
      <c r="L206" s="45"/>
      <c r="M206" s="212" t="s">
        <v>19</v>
      </c>
      <c r="N206" s="213" t="s">
        <v>43</v>
      </c>
      <c r="O206" s="85"/>
      <c r="P206" s="214">
        <f>O206*H206</f>
        <v>0</v>
      </c>
      <c r="Q206" s="214">
        <v>0.024649999999999998</v>
      </c>
      <c r="R206" s="214">
        <f>Q206*H206</f>
        <v>0.61287294999999997</v>
      </c>
      <c r="S206" s="214">
        <v>0</v>
      </c>
      <c r="T206" s="21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6" t="s">
        <v>195</v>
      </c>
      <c r="AT206" s="216" t="s">
        <v>139</v>
      </c>
      <c r="AU206" s="216" t="s">
        <v>82</v>
      </c>
      <c r="AY206" s="18" t="s">
        <v>136</v>
      </c>
      <c r="BE206" s="217">
        <f>IF(N206="základní",J206,0)</f>
        <v>0</v>
      </c>
      <c r="BF206" s="217">
        <f>IF(N206="snížená",J206,0)</f>
        <v>0</v>
      </c>
      <c r="BG206" s="217">
        <f>IF(N206="zákl. přenesená",J206,0)</f>
        <v>0</v>
      </c>
      <c r="BH206" s="217">
        <f>IF(N206="sníž. přenesená",J206,0)</f>
        <v>0</v>
      </c>
      <c r="BI206" s="217">
        <f>IF(N206="nulová",J206,0)</f>
        <v>0</v>
      </c>
      <c r="BJ206" s="18" t="s">
        <v>80</v>
      </c>
      <c r="BK206" s="217">
        <f>ROUND(I206*H206,2)</f>
        <v>0</v>
      </c>
      <c r="BL206" s="18" t="s">
        <v>195</v>
      </c>
      <c r="BM206" s="216" t="s">
        <v>376</v>
      </c>
    </row>
    <row r="207" s="13" customFormat="1">
      <c r="A207" s="13"/>
      <c r="B207" s="223"/>
      <c r="C207" s="224"/>
      <c r="D207" s="225" t="s">
        <v>148</v>
      </c>
      <c r="E207" s="226" t="s">
        <v>19</v>
      </c>
      <c r="F207" s="227" t="s">
        <v>377</v>
      </c>
      <c r="G207" s="224"/>
      <c r="H207" s="228">
        <v>24.863</v>
      </c>
      <c r="I207" s="229"/>
      <c r="J207" s="224"/>
      <c r="K207" s="224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148</v>
      </c>
      <c r="AU207" s="234" t="s">
        <v>82</v>
      </c>
      <c r="AV207" s="13" t="s">
        <v>82</v>
      </c>
      <c r="AW207" s="13" t="s">
        <v>33</v>
      </c>
      <c r="AX207" s="13" t="s">
        <v>80</v>
      </c>
      <c r="AY207" s="234" t="s">
        <v>136</v>
      </c>
    </row>
    <row r="208" s="2" customFormat="1" ht="22.2" customHeight="1">
      <c r="A208" s="39"/>
      <c r="B208" s="40"/>
      <c r="C208" s="205" t="s">
        <v>378</v>
      </c>
      <c r="D208" s="205" t="s">
        <v>139</v>
      </c>
      <c r="E208" s="206" t="s">
        <v>379</v>
      </c>
      <c r="F208" s="207" t="s">
        <v>380</v>
      </c>
      <c r="G208" s="208" t="s">
        <v>142</v>
      </c>
      <c r="H208" s="209">
        <v>40.438000000000002</v>
      </c>
      <c r="I208" s="210"/>
      <c r="J208" s="211">
        <f>ROUND(I208*H208,2)</f>
        <v>0</v>
      </c>
      <c r="K208" s="207" t="s">
        <v>19</v>
      </c>
      <c r="L208" s="45"/>
      <c r="M208" s="212" t="s">
        <v>19</v>
      </c>
      <c r="N208" s="213" t="s">
        <v>43</v>
      </c>
      <c r="O208" s="85"/>
      <c r="P208" s="214">
        <f>O208*H208</f>
        <v>0</v>
      </c>
      <c r="Q208" s="214">
        <v>0.025069999999999999</v>
      </c>
      <c r="R208" s="214">
        <f>Q208*H208</f>
        <v>1.0137806600000001</v>
      </c>
      <c r="S208" s="214">
        <v>0</v>
      </c>
      <c r="T208" s="215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6" t="s">
        <v>195</v>
      </c>
      <c r="AT208" s="216" t="s">
        <v>139</v>
      </c>
      <c r="AU208" s="216" t="s">
        <v>82</v>
      </c>
      <c r="AY208" s="18" t="s">
        <v>136</v>
      </c>
      <c r="BE208" s="217">
        <f>IF(N208="základní",J208,0)</f>
        <v>0</v>
      </c>
      <c r="BF208" s="217">
        <f>IF(N208="snížená",J208,0)</f>
        <v>0</v>
      </c>
      <c r="BG208" s="217">
        <f>IF(N208="zákl. přenesená",J208,0)</f>
        <v>0</v>
      </c>
      <c r="BH208" s="217">
        <f>IF(N208="sníž. přenesená",J208,0)</f>
        <v>0</v>
      </c>
      <c r="BI208" s="217">
        <f>IF(N208="nulová",J208,0)</f>
        <v>0</v>
      </c>
      <c r="BJ208" s="18" t="s">
        <v>80</v>
      </c>
      <c r="BK208" s="217">
        <f>ROUND(I208*H208,2)</f>
        <v>0</v>
      </c>
      <c r="BL208" s="18" t="s">
        <v>195</v>
      </c>
      <c r="BM208" s="216" t="s">
        <v>381</v>
      </c>
    </row>
    <row r="209" s="13" customFormat="1">
      <c r="A209" s="13"/>
      <c r="B209" s="223"/>
      <c r="C209" s="224"/>
      <c r="D209" s="225" t="s">
        <v>148</v>
      </c>
      <c r="E209" s="226" t="s">
        <v>19</v>
      </c>
      <c r="F209" s="227" t="s">
        <v>382</v>
      </c>
      <c r="G209" s="224"/>
      <c r="H209" s="228">
        <v>21.268000000000001</v>
      </c>
      <c r="I209" s="229"/>
      <c r="J209" s="224"/>
      <c r="K209" s="224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148</v>
      </c>
      <c r="AU209" s="234" t="s">
        <v>82</v>
      </c>
      <c r="AV209" s="13" t="s">
        <v>82</v>
      </c>
      <c r="AW209" s="13" t="s">
        <v>33</v>
      </c>
      <c r="AX209" s="13" t="s">
        <v>72</v>
      </c>
      <c r="AY209" s="234" t="s">
        <v>136</v>
      </c>
    </row>
    <row r="210" s="13" customFormat="1">
      <c r="A210" s="13"/>
      <c r="B210" s="223"/>
      <c r="C210" s="224"/>
      <c r="D210" s="225" t="s">
        <v>148</v>
      </c>
      <c r="E210" s="226" t="s">
        <v>19</v>
      </c>
      <c r="F210" s="227" t="s">
        <v>383</v>
      </c>
      <c r="G210" s="224"/>
      <c r="H210" s="228">
        <v>19.170000000000002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148</v>
      </c>
      <c r="AU210" s="234" t="s">
        <v>82</v>
      </c>
      <c r="AV210" s="13" t="s">
        <v>82</v>
      </c>
      <c r="AW210" s="13" t="s">
        <v>33</v>
      </c>
      <c r="AX210" s="13" t="s">
        <v>72</v>
      </c>
      <c r="AY210" s="234" t="s">
        <v>136</v>
      </c>
    </row>
    <row r="211" s="14" customFormat="1">
      <c r="A211" s="14"/>
      <c r="B211" s="246"/>
      <c r="C211" s="247"/>
      <c r="D211" s="225" t="s">
        <v>148</v>
      </c>
      <c r="E211" s="248" t="s">
        <v>19</v>
      </c>
      <c r="F211" s="249" t="s">
        <v>384</v>
      </c>
      <c r="G211" s="247"/>
      <c r="H211" s="250">
        <v>40.438000000000002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6" t="s">
        <v>148</v>
      </c>
      <c r="AU211" s="256" t="s">
        <v>82</v>
      </c>
      <c r="AV211" s="14" t="s">
        <v>144</v>
      </c>
      <c r="AW211" s="14" t="s">
        <v>33</v>
      </c>
      <c r="AX211" s="14" t="s">
        <v>80</v>
      </c>
      <c r="AY211" s="256" t="s">
        <v>136</v>
      </c>
    </row>
    <row r="212" s="2" customFormat="1" ht="22.2" customHeight="1">
      <c r="A212" s="39"/>
      <c r="B212" s="40"/>
      <c r="C212" s="205" t="s">
        <v>385</v>
      </c>
      <c r="D212" s="205" t="s">
        <v>139</v>
      </c>
      <c r="E212" s="206" t="s">
        <v>386</v>
      </c>
      <c r="F212" s="207" t="s">
        <v>387</v>
      </c>
      <c r="G212" s="208" t="s">
        <v>142</v>
      </c>
      <c r="H212" s="209">
        <v>75.978999999999999</v>
      </c>
      <c r="I212" s="210"/>
      <c r="J212" s="211">
        <f>ROUND(I212*H212,2)</f>
        <v>0</v>
      </c>
      <c r="K212" s="207" t="s">
        <v>143</v>
      </c>
      <c r="L212" s="45"/>
      <c r="M212" s="212" t="s">
        <v>19</v>
      </c>
      <c r="N212" s="213" t="s">
        <v>43</v>
      </c>
      <c r="O212" s="85"/>
      <c r="P212" s="214">
        <f>O212*H212</f>
        <v>0</v>
      </c>
      <c r="Q212" s="214">
        <v>0.00010000000000000001</v>
      </c>
      <c r="R212" s="214">
        <f>Q212*H212</f>
        <v>0.0075979000000000003</v>
      </c>
      <c r="S212" s="214">
        <v>0</v>
      </c>
      <c r="T212" s="215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6" t="s">
        <v>195</v>
      </c>
      <c r="AT212" s="216" t="s">
        <v>139</v>
      </c>
      <c r="AU212" s="216" t="s">
        <v>82</v>
      </c>
      <c r="AY212" s="18" t="s">
        <v>136</v>
      </c>
      <c r="BE212" s="217">
        <f>IF(N212="základní",J212,0)</f>
        <v>0</v>
      </c>
      <c r="BF212" s="217">
        <f>IF(N212="snížená",J212,0)</f>
        <v>0</v>
      </c>
      <c r="BG212" s="217">
        <f>IF(N212="zákl. přenesená",J212,0)</f>
        <v>0</v>
      </c>
      <c r="BH212" s="217">
        <f>IF(N212="sníž. přenesená",J212,0)</f>
        <v>0</v>
      </c>
      <c r="BI212" s="217">
        <f>IF(N212="nulová",J212,0)</f>
        <v>0</v>
      </c>
      <c r="BJ212" s="18" t="s">
        <v>80</v>
      </c>
      <c r="BK212" s="217">
        <f>ROUND(I212*H212,2)</f>
        <v>0</v>
      </c>
      <c r="BL212" s="18" t="s">
        <v>195</v>
      </c>
      <c r="BM212" s="216" t="s">
        <v>388</v>
      </c>
    </row>
    <row r="213" s="2" customFormat="1">
      <c r="A213" s="39"/>
      <c r="B213" s="40"/>
      <c r="C213" s="41"/>
      <c r="D213" s="218" t="s">
        <v>146</v>
      </c>
      <c r="E213" s="41"/>
      <c r="F213" s="219" t="s">
        <v>389</v>
      </c>
      <c r="G213" s="41"/>
      <c r="H213" s="41"/>
      <c r="I213" s="220"/>
      <c r="J213" s="41"/>
      <c r="K213" s="41"/>
      <c r="L213" s="45"/>
      <c r="M213" s="221"/>
      <c r="N213" s="222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146</v>
      </c>
      <c r="AU213" s="18" t="s">
        <v>82</v>
      </c>
    </row>
    <row r="214" s="13" customFormat="1">
      <c r="A214" s="13"/>
      <c r="B214" s="223"/>
      <c r="C214" s="224"/>
      <c r="D214" s="225" t="s">
        <v>148</v>
      </c>
      <c r="E214" s="226" t="s">
        <v>19</v>
      </c>
      <c r="F214" s="227" t="s">
        <v>390</v>
      </c>
      <c r="G214" s="224"/>
      <c r="H214" s="228">
        <v>75.978999999999999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148</v>
      </c>
      <c r="AU214" s="234" t="s">
        <v>82</v>
      </c>
      <c r="AV214" s="13" t="s">
        <v>82</v>
      </c>
      <c r="AW214" s="13" t="s">
        <v>33</v>
      </c>
      <c r="AX214" s="13" t="s">
        <v>80</v>
      </c>
      <c r="AY214" s="234" t="s">
        <v>136</v>
      </c>
    </row>
    <row r="215" s="2" customFormat="1" ht="14.4" customHeight="1">
      <c r="A215" s="39"/>
      <c r="B215" s="40"/>
      <c r="C215" s="205" t="s">
        <v>391</v>
      </c>
      <c r="D215" s="205" t="s">
        <v>139</v>
      </c>
      <c r="E215" s="206" t="s">
        <v>392</v>
      </c>
      <c r="F215" s="207" t="s">
        <v>393</v>
      </c>
      <c r="G215" s="208" t="s">
        <v>142</v>
      </c>
      <c r="H215" s="209">
        <v>75.978999999999999</v>
      </c>
      <c r="I215" s="210"/>
      <c r="J215" s="211">
        <f>ROUND(I215*H215,2)</f>
        <v>0</v>
      </c>
      <c r="K215" s="207" t="s">
        <v>19</v>
      </c>
      <c r="L215" s="45"/>
      <c r="M215" s="212" t="s">
        <v>19</v>
      </c>
      <c r="N215" s="213" t="s">
        <v>43</v>
      </c>
      <c r="O215" s="85"/>
      <c r="P215" s="214">
        <f>O215*H215</f>
        <v>0</v>
      </c>
      <c r="Q215" s="214">
        <v>0</v>
      </c>
      <c r="R215" s="214">
        <f>Q215*H215</f>
        <v>0</v>
      </c>
      <c r="S215" s="214">
        <v>0</v>
      </c>
      <c r="T215" s="215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6" t="s">
        <v>195</v>
      </c>
      <c r="AT215" s="216" t="s">
        <v>139</v>
      </c>
      <c r="AU215" s="216" t="s">
        <v>82</v>
      </c>
      <c r="AY215" s="18" t="s">
        <v>136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8" t="s">
        <v>80</v>
      </c>
      <c r="BK215" s="217">
        <f>ROUND(I215*H215,2)</f>
        <v>0</v>
      </c>
      <c r="BL215" s="18" t="s">
        <v>195</v>
      </c>
      <c r="BM215" s="216" t="s">
        <v>394</v>
      </c>
    </row>
    <row r="216" s="2" customFormat="1" ht="22.2" customHeight="1">
      <c r="A216" s="39"/>
      <c r="B216" s="40"/>
      <c r="C216" s="205" t="s">
        <v>395</v>
      </c>
      <c r="D216" s="205" t="s">
        <v>139</v>
      </c>
      <c r="E216" s="206" t="s">
        <v>396</v>
      </c>
      <c r="F216" s="207" t="s">
        <v>397</v>
      </c>
      <c r="G216" s="208" t="s">
        <v>142</v>
      </c>
      <c r="H216" s="209">
        <v>80.234999999999999</v>
      </c>
      <c r="I216" s="210"/>
      <c r="J216" s="211">
        <f>ROUND(I216*H216,2)</f>
        <v>0</v>
      </c>
      <c r="K216" s="207" t="s">
        <v>143</v>
      </c>
      <c r="L216" s="45"/>
      <c r="M216" s="212" t="s">
        <v>19</v>
      </c>
      <c r="N216" s="213" t="s">
        <v>43</v>
      </c>
      <c r="O216" s="85"/>
      <c r="P216" s="214">
        <f>O216*H216</f>
        <v>0</v>
      </c>
      <c r="Q216" s="214">
        <v>0.012200000000000001</v>
      </c>
      <c r="R216" s="214">
        <f>Q216*H216</f>
        <v>0.97886700000000004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195</v>
      </c>
      <c r="AT216" s="216" t="s">
        <v>139</v>
      </c>
      <c r="AU216" s="216" t="s">
        <v>82</v>
      </c>
      <c r="AY216" s="18" t="s">
        <v>136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80</v>
      </c>
      <c r="BK216" s="217">
        <f>ROUND(I216*H216,2)</f>
        <v>0</v>
      </c>
      <c r="BL216" s="18" t="s">
        <v>195</v>
      </c>
      <c r="BM216" s="216" t="s">
        <v>398</v>
      </c>
    </row>
    <row r="217" s="2" customFormat="1">
      <c r="A217" s="39"/>
      <c r="B217" s="40"/>
      <c r="C217" s="41"/>
      <c r="D217" s="218" t="s">
        <v>146</v>
      </c>
      <c r="E217" s="41"/>
      <c r="F217" s="219" t="s">
        <v>399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146</v>
      </c>
      <c r="AU217" s="18" t="s">
        <v>82</v>
      </c>
    </row>
    <row r="218" s="13" customFormat="1">
      <c r="A218" s="13"/>
      <c r="B218" s="223"/>
      <c r="C218" s="224"/>
      <c r="D218" s="225" t="s">
        <v>148</v>
      </c>
      <c r="E218" s="226" t="s">
        <v>19</v>
      </c>
      <c r="F218" s="227" t="s">
        <v>400</v>
      </c>
      <c r="G218" s="224"/>
      <c r="H218" s="228">
        <v>80.234999999999999</v>
      </c>
      <c r="I218" s="229"/>
      <c r="J218" s="224"/>
      <c r="K218" s="224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148</v>
      </c>
      <c r="AU218" s="234" t="s">
        <v>82</v>
      </c>
      <c r="AV218" s="13" t="s">
        <v>82</v>
      </c>
      <c r="AW218" s="13" t="s">
        <v>33</v>
      </c>
      <c r="AX218" s="13" t="s">
        <v>80</v>
      </c>
      <c r="AY218" s="234" t="s">
        <v>136</v>
      </c>
    </row>
    <row r="219" s="2" customFormat="1" ht="22.2" customHeight="1">
      <c r="A219" s="39"/>
      <c r="B219" s="40"/>
      <c r="C219" s="205" t="s">
        <v>401</v>
      </c>
      <c r="D219" s="205" t="s">
        <v>139</v>
      </c>
      <c r="E219" s="206" t="s">
        <v>402</v>
      </c>
      <c r="F219" s="207" t="s">
        <v>403</v>
      </c>
      <c r="G219" s="208" t="s">
        <v>142</v>
      </c>
      <c r="H219" s="209">
        <v>80.234999999999999</v>
      </c>
      <c r="I219" s="210"/>
      <c r="J219" s="211">
        <f>ROUND(I219*H219,2)</f>
        <v>0</v>
      </c>
      <c r="K219" s="207" t="s">
        <v>143</v>
      </c>
      <c r="L219" s="45"/>
      <c r="M219" s="212" t="s">
        <v>19</v>
      </c>
      <c r="N219" s="213" t="s">
        <v>43</v>
      </c>
      <c r="O219" s="85"/>
      <c r="P219" s="214">
        <f>O219*H219</f>
        <v>0</v>
      </c>
      <c r="Q219" s="214">
        <v>0.00010000000000000001</v>
      </c>
      <c r="R219" s="214">
        <f>Q219*H219</f>
        <v>0.0080235000000000011</v>
      </c>
      <c r="S219" s="214">
        <v>0</v>
      </c>
      <c r="T219" s="21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195</v>
      </c>
      <c r="AT219" s="216" t="s">
        <v>139</v>
      </c>
      <c r="AU219" s="216" t="s">
        <v>82</v>
      </c>
      <c r="AY219" s="18" t="s">
        <v>136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80</v>
      </c>
      <c r="BK219" s="217">
        <f>ROUND(I219*H219,2)</f>
        <v>0</v>
      </c>
      <c r="BL219" s="18" t="s">
        <v>195</v>
      </c>
      <c r="BM219" s="216" t="s">
        <v>404</v>
      </c>
    </row>
    <row r="220" s="2" customFormat="1">
      <c r="A220" s="39"/>
      <c r="B220" s="40"/>
      <c r="C220" s="41"/>
      <c r="D220" s="218" t="s">
        <v>146</v>
      </c>
      <c r="E220" s="41"/>
      <c r="F220" s="219" t="s">
        <v>405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146</v>
      </c>
      <c r="AU220" s="18" t="s">
        <v>82</v>
      </c>
    </row>
    <row r="221" s="2" customFormat="1" ht="14.4" customHeight="1">
      <c r="A221" s="39"/>
      <c r="B221" s="40"/>
      <c r="C221" s="205" t="s">
        <v>406</v>
      </c>
      <c r="D221" s="205" t="s">
        <v>139</v>
      </c>
      <c r="E221" s="206" t="s">
        <v>407</v>
      </c>
      <c r="F221" s="207" t="s">
        <v>408</v>
      </c>
      <c r="G221" s="208" t="s">
        <v>142</v>
      </c>
      <c r="H221" s="209">
        <v>18</v>
      </c>
      <c r="I221" s="210"/>
      <c r="J221" s="211">
        <f>ROUND(I221*H221,2)</f>
        <v>0</v>
      </c>
      <c r="K221" s="207" t="s">
        <v>19</v>
      </c>
      <c r="L221" s="45"/>
      <c r="M221" s="212" t="s">
        <v>19</v>
      </c>
      <c r="N221" s="213" t="s">
        <v>43</v>
      </c>
      <c r="O221" s="85"/>
      <c r="P221" s="214">
        <f>O221*H221</f>
        <v>0</v>
      </c>
      <c r="Q221" s="214">
        <v>0</v>
      </c>
      <c r="R221" s="214">
        <f>Q221*H221</f>
        <v>0</v>
      </c>
      <c r="S221" s="214">
        <v>0</v>
      </c>
      <c r="T221" s="21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6" t="s">
        <v>195</v>
      </c>
      <c r="AT221" s="216" t="s">
        <v>139</v>
      </c>
      <c r="AU221" s="216" t="s">
        <v>82</v>
      </c>
      <c r="AY221" s="18" t="s">
        <v>136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8" t="s">
        <v>80</v>
      </c>
      <c r="BK221" s="217">
        <f>ROUND(I221*H221,2)</f>
        <v>0</v>
      </c>
      <c r="BL221" s="18" t="s">
        <v>195</v>
      </c>
      <c r="BM221" s="216" t="s">
        <v>409</v>
      </c>
    </row>
    <row r="222" s="2" customFormat="1" ht="14.4" customHeight="1">
      <c r="A222" s="39"/>
      <c r="B222" s="40"/>
      <c r="C222" s="205" t="s">
        <v>410</v>
      </c>
      <c r="D222" s="205" t="s">
        <v>139</v>
      </c>
      <c r="E222" s="206" t="s">
        <v>411</v>
      </c>
      <c r="F222" s="207" t="s">
        <v>412</v>
      </c>
      <c r="G222" s="208" t="s">
        <v>268</v>
      </c>
      <c r="H222" s="209">
        <v>24</v>
      </c>
      <c r="I222" s="210"/>
      <c r="J222" s="211">
        <f>ROUND(I222*H222,2)</f>
        <v>0</v>
      </c>
      <c r="K222" s="207" t="s">
        <v>19</v>
      </c>
      <c r="L222" s="45"/>
      <c r="M222" s="212" t="s">
        <v>19</v>
      </c>
      <c r="N222" s="213" t="s">
        <v>43</v>
      </c>
      <c r="O222" s="85"/>
      <c r="P222" s="214">
        <f>O222*H222</f>
        <v>0</v>
      </c>
      <c r="Q222" s="214">
        <v>0</v>
      </c>
      <c r="R222" s="214">
        <f>Q222*H222</f>
        <v>0</v>
      </c>
      <c r="S222" s="214">
        <v>0</v>
      </c>
      <c r="T222" s="215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6" t="s">
        <v>195</v>
      </c>
      <c r="AT222" s="216" t="s">
        <v>139</v>
      </c>
      <c r="AU222" s="216" t="s">
        <v>82</v>
      </c>
      <c r="AY222" s="18" t="s">
        <v>136</v>
      </c>
      <c r="BE222" s="217">
        <f>IF(N222="základní",J222,0)</f>
        <v>0</v>
      </c>
      <c r="BF222" s="217">
        <f>IF(N222="snížená",J222,0)</f>
        <v>0</v>
      </c>
      <c r="BG222" s="217">
        <f>IF(N222="zákl. přenesená",J222,0)</f>
        <v>0</v>
      </c>
      <c r="BH222" s="217">
        <f>IF(N222="sníž. přenesená",J222,0)</f>
        <v>0</v>
      </c>
      <c r="BI222" s="217">
        <f>IF(N222="nulová",J222,0)</f>
        <v>0</v>
      </c>
      <c r="BJ222" s="18" t="s">
        <v>80</v>
      </c>
      <c r="BK222" s="217">
        <f>ROUND(I222*H222,2)</f>
        <v>0</v>
      </c>
      <c r="BL222" s="18" t="s">
        <v>195</v>
      </c>
      <c r="BM222" s="216" t="s">
        <v>413</v>
      </c>
    </row>
    <row r="223" s="2" customFormat="1" ht="14.4" customHeight="1">
      <c r="A223" s="39"/>
      <c r="B223" s="40"/>
      <c r="C223" s="205" t="s">
        <v>414</v>
      </c>
      <c r="D223" s="205" t="s">
        <v>139</v>
      </c>
      <c r="E223" s="206" t="s">
        <v>415</v>
      </c>
      <c r="F223" s="207" t="s">
        <v>416</v>
      </c>
      <c r="G223" s="208" t="s">
        <v>142</v>
      </c>
      <c r="H223" s="209">
        <v>58</v>
      </c>
      <c r="I223" s="210"/>
      <c r="J223" s="211">
        <f>ROUND(I223*H223,2)</f>
        <v>0</v>
      </c>
      <c r="K223" s="207" t="s">
        <v>143</v>
      </c>
      <c r="L223" s="45"/>
      <c r="M223" s="212" t="s">
        <v>19</v>
      </c>
      <c r="N223" s="213" t="s">
        <v>43</v>
      </c>
      <c r="O223" s="85"/>
      <c r="P223" s="214">
        <f>O223*H223</f>
        <v>0</v>
      </c>
      <c r="Q223" s="214">
        <v>0</v>
      </c>
      <c r="R223" s="214">
        <f>Q223*H223</f>
        <v>0</v>
      </c>
      <c r="S223" s="214">
        <v>0.01065</v>
      </c>
      <c r="T223" s="215">
        <f>S223*H223</f>
        <v>0.61770000000000003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6" t="s">
        <v>195</v>
      </c>
      <c r="AT223" s="216" t="s">
        <v>139</v>
      </c>
      <c r="AU223" s="216" t="s">
        <v>82</v>
      </c>
      <c r="AY223" s="18" t="s">
        <v>136</v>
      </c>
      <c r="BE223" s="217">
        <f>IF(N223="základní",J223,0)</f>
        <v>0</v>
      </c>
      <c r="BF223" s="217">
        <f>IF(N223="snížená",J223,0)</f>
        <v>0</v>
      </c>
      <c r="BG223" s="217">
        <f>IF(N223="zákl. přenesená",J223,0)</f>
        <v>0</v>
      </c>
      <c r="BH223" s="217">
        <f>IF(N223="sníž. přenesená",J223,0)</f>
        <v>0</v>
      </c>
      <c r="BI223" s="217">
        <f>IF(N223="nulová",J223,0)</f>
        <v>0</v>
      </c>
      <c r="BJ223" s="18" t="s">
        <v>80</v>
      </c>
      <c r="BK223" s="217">
        <f>ROUND(I223*H223,2)</f>
        <v>0</v>
      </c>
      <c r="BL223" s="18" t="s">
        <v>195</v>
      </c>
      <c r="BM223" s="216" t="s">
        <v>417</v>
      </c>
    </row>
    <row r="224" s="2" customFormat="1">
      <c r="A224" s="39"/>
      <c r="B224" s="40"/>
      <c r="C224" s="41"/>
      <c r="D224" s="218" t="s">
        <v>146</v>
      </c>
      <c r="E224" s="41"/>
      <c r="F224" s="219" t="s">
        <v>418</v>
      </c>
      <c r="G224" s="41"/>
      <c r="H224" s="41"/>
      <c r="I224" s="220"/>
      <c r="J224" s="41"/>
      <c r="K224" s="41"/>
      <c r="L224" s="45"/>
      <c r="M224" s="221"/>
      <c r="N224" s="222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146</v>
      </c>
      <c r="AU224" s="18" t="s">
        <v>82</v>
      </c>
    </row>
    <row r="225" s="13" customFormat="1">
      <c r="A225" s="13"/>
      <c r="B225" s="223"/>
      <c r="C225" s="224"/>
      <c r="D225" s="225" t="s">
        <v>148</v>
      </c>
      <c r="E225" s="226" t="s">
        <v>19</v>
      </c>
      <c r="F225" s="227" t="s">
        <v>419</v>
      </c>
      <c r="G225" s="224"/>
      <c r="H225" s="228">
        <v>58</v>
      </c>
      <c r="I225" s="229"/>
      <c r="J225" s="224"/>
      <c r="K225" s="224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148</v>
      </c>
      <c r="AU225" s="234" t="s">
        <v>82</v>
      </c>
      <c r="AV225" s="13" t="s">
        <v>82</v>
      </c>
      <c r="AW225" s="13" t="s">
        <v>33</v>
      </c>
      <c r="AX225" s="13" t="s">
        <v>80</v>
      </c>
      <c r="AY225" s="234" t="s">
        <v>136</v>
      </c>
    </row>
    <row r="226" s="2" customFormat="1" ht="22.2" customHeight="1">
      <c r="A226" s="39"/>
      <c r="B226" s="40"/>
      <c r="C226" s="205" t="s">
        <v>420</v>
      </c>
      <c r="D226" s="205" t="s">
        <v>139</v>
      </c>
      <c r="E226" s="206" t="s">
        <v>421</v>
      </c>
      <c r="F226" s="207" t="s">
        <v>422</v>
      </c>
      <c r="G226" s="208" t="s">
        <v>142</v>
      </c>
      <c r="H226" s="209">
        <v>2.9700000000000002</v>
      </c>
      <c r="I226" s="210"/>
      <c r="J226" s="211">
        <f>ROUND(I226*H226,2)</f>
        <v>0</v>
      </c>
      <c r="K226" s="207" t="s">
        <v>19</v>
      </c>
      <c r="L226" s="45"/>
      <c r="M226" s="212" t="s">
        <v>19</v>
      </c>
      <c r="N226" s="213" t="s">
        <v>43</v>
      </c>
      <c r="O226" s="85"/>
      <c r="P226" s="214">
        <f>O226*H226</f>
        <v>0</v>
      </c>
      <c r="Q226" s="214">
        <v>0.026530000000000001</v>
      </c>
      <c r="R226" s="214">
        <f>Q226*H226</f>
        <v>0.078794100000000006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195</v>
      </c>
      <c r="AT226" s="216" t="s">
        <v>139</v>
      </c>
      <c r="AU226" s="216" t="s">
        <v>82</v>
      </c>
      <c r="AY226" s="18" t="s">
        <v>136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80</v>
      </c>
      <c r="BK226" s="217">
        <f>ROUND(I226*H226,2)</f>
        <v>0</v>
      </c>
      <c r="BL226" s="18" t="s">
        <v>195</v>
      </c>
      <c r="BM226" s="216" t="s">
        <v>423</v>
      </c>
    </row>
    <row r="227" s="13" customFormat="1">
      <c r="A227" s="13"/>
      <c r="B227" s="223"/>
      <c r="C227" s="224"/>
      <c r="D227" s="225" t="s">
        <v>148</v>
      </c>
      <c r="E227" s="226" t="s">
        <v>19</v>
      </c>
      <c r="F227" s="227" t="s">
        <v>424</v>
      </c>
      <c r="G227" s="224"/>
      <c r="H227" s="228">
        <v>2.9700000000000002</v>
      </c>
      <c r="I227" s="229"/>
      <c r="J227" s="224"/>
      <c r="K227" s="224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148</v>
      </c>
      <c r="AU227" s="234" t="s">
        <v>82</v>
      </c>
      <c r="AV227" s="13" t="s">
        <v>82</v>
      </c>
      <c r="AW227" s="13" t="s">
        <v>33</v>
      </c>
      <c r="AX227" s="13" t="s">
        <v>80</v>
      </c>
      <c r="AY227" s="234" t="s">
        <v>136</v>
      </c>
    </row>
    <row r="228" s="2" customFormat="1" ht="22.2" customHeight="1">
      <c r="A228" s="39"/>
      <c r="B228" s="40"/>
      <c r="C228" s="205" t="s">
        <v>425</v>
      </c>
      <c r="D228" s="205" t="s">
        <v>139</v>
      </c>
      <c r="E228" s="206" t="s">
        <v>426</v>
      </c>
      <c r="F228" s="207" t="s">
        <v>427</v>
      </c>
      <c r="G228" s="208" t="s">
        <v>175</v>
      </c>
      <c r="H228" s="209">
        <v>2</v>
      </c>
      <c r="I228" s="210"/>
      <c r="J228" s="211">
        <f>ROUND(I228*H228,2)</f>
        <v>0</v>
      </c>
      <c r="K228" s="207" t="s">
        <v>143</v>
      </c>
      <c r="L228" s="45"/>
      <c r="M228" s="212" t="s">
        <v>19</v>
      </c>
      <c r="N228" s="213" t="s">
        <v>43</v>
      </c>
      <c r="O228" s="85"/>
      <c r="P228" s="214">
        <f>O228*H228</f>
        <v>0</v>
      </c>
      <c r="Q228" s="214">
        <v>3.0000000000000001E-05</v>
      </c>
      <c r="R228" s="214">
        <f>Q228*H228</f>
        <v>6.0000000000000002E-05</v>
      </c>
      <c r="S228" s="214">
        <v>0</v>
      </c>
      <c r="T228" s="215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6" t="s">
        <v>195</v>
      </c>
      <c r="AT228" s="216" t="s">
        <v>139</v>
      </c>
      <c r="AU228" s="216" t="s">
        <v>82</v>
      </c>
      <c r="AY228" s="18" t="s">
        <v>136</v>
      </c>
      <c r="BE228" s="217">
        <f>IF(N228="základní",J228,0)</f>
        <v>0</v>
      </c>
      <c r="BF228" s="217">
        <f>IF(N228="snížená",J228,0)</f>
        <v>0</v>
      </c>
      <c r="BG228" s="217">
        <f>IF(N228="zákl. přenesená",J228,0)</f>
        <v>0</v>
      </c>
      <c r="BH228" s="217">
        <f>IF(N228="sníž. přenesená",J228,0)</f>
        <v>0</v>
      </c>
      <c r="BI228" s="217">
        <f>IF(N228="nulová",J228,0)</f>
        <v>0</v>
      </c>
      <c r="BJ228" s="18" t="s">
        <v>80</v>
      </c>
      <c r="BK228" s="217">
        <f>ROUND(I228*H228,2)</f>
        <v>0</v>
      </c>
      <c r="BL228" s="18" t="s">
        <v>195</v>
      </c>
      <c r="BM228" s="216" t="s">
        <v>428</v>
      </c>
    </row>
    <row r="229" s="2" customFormat="1">
      <c r="A229" s="39"/>
      <c r="B229" s="40"/>
      <c r="C229" s="41"/>
      <c r="D229" s="218" t="s">
        <v>146</v>
      </c>
      <c r="E229" s="41"/>
      <c r="F229" s="219" t="s">
        <v>429</v>
      </c>
      <c r="G229" s="41"/>
      <c r="H229" s="41"/>
      <c r="I229" s="220"/>
      <c r="J229" s="41"/>
      <c r="K229" s="41"/>
      <c r="L229" s="45"/>
      <c r="M229" s="221"/>
      <c r="N229" s="222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146</v>
      </c>
      <c r="AU229" s="18" t="s">
        <v>82</v>
      </c>
    </row>
    <row r="230" s="2" customFormat="1" ht="14.4" customHeight="1">
      <c r="A230" s="39"/>
      <c r="B230" s="40"/>
      <c r="C230" s="235" t="s">
        <v>430</v>
      </c>
      <c r="D230" s="235" t="s">
        <v>179</v>
      </c>
      <c r="E230" s="236" t="s">
        <v>431</v>
      </c>
      <c r="F230" s="237" t="s">
        <v>432</v>
      </c>
      <c r="G230" s="238" t="s">
        <v>175</v>
      </c>
      <c r="H230" s="239">
        <v>2</v>
      </c>
      <c r="I230" s="240"/>
      <c r="J230" s="241">
        <f>ROUND(I230*H230,2)</f>
        <v>0</v>
      </c>
      <c r="K230" s="237" t="s">
        <v>143</v>
      </c>
      <c r="L230" s="242"/>
      <c r="M230" s="243" t="s">
        <v>19</v>
      </c>
      <c r="N230" s="244" t="s">
        <v>43</v>
      </c>
      <c r="O230" s="85"/>
      <c r="P230" s="214">
        <f>O230*H230</f>
        <v>0</v>
      </c>
      <c r="Q230" s="214">
        <v>0.0014</v>
      </c>
      <c r="R230" s="214">
        <f>Q230*H230</f>
        <v>0.0028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321</v>
      </c>
      <c r="AT230" s="216" t="s">
        <v>179</v>
      </c>
      <c r="AU230" s="216" t="s">
        <v>82</v>
      </c>
      <c r="AY230" s="18" t="s">
        <v>136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80</v>
      </c>
      <c r="BK230" s="217">
        <f>ROUND(I230*H230,2)</f>
        <v>0</v>
      </c>
      <c r="BL230" s="18" t="s">
        <v>195</v>
      </c>
      <c r="BM230" s="216" t="s">
        <v>433</v>
      </c>
    </row>
    <row r="231" s="2" customFormat="1" ht="22.2" customHeight="1">
      <c r="A231" s="39"/>
      <c r="B231" s="40"/>
      <c r="C231" s="205" t="s">
        <v>434</v>
      </c>
      <c r="D231" s="205" t="s">
        <v>139</v>
      </c>
      <c r="E231" s="206" t="s">
        <v>435</v>
      </c>
      <c r="F231" s="207" t="s">
        <v>436</v>
      </c>
      <c r="G231" s="208" t="s">
        <v>362</v>
      </c>
      <c r="H231" s="245"/>
      <c r="I231" s="210"/>
      <c r="J231" s="211">
        <f>ROUND(I231*H231,2)</f>
        <v>0</v>
      </c>
      <c r="K231" s="207" t="s">
        <v>143</v>
      </c>
      <c r="L231" s="45"/>
      <c r="M231" s="212" t="s">
        <v>19</v>
      </c>
      <c r="N231" s="213" t="s">
        <v>43</v>
      </c>
      <c r="O231" s="85"/>
      <c r="P231" s="214">
        <f>O231*H231</f>
        <v>0</v>
      </c>
      <c r="Q231" s="214">
        <v>0</v>
      </c>
      <c r="R231" s="214">
        <f>Q231*H231</f>
        <v>0</v>
      </c>
      <c r="S231" s="214">
        <v>0</v>
      </c>
      <c r="T231" s="215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6" t="s">
        <v>195</v>
      </c>
      <c r="AT231" s="216" t="s">
        <v>139</v>
      </c>
      <c r="AU231" s="216" t="s">
        <v>82</v>
      </c>
      <c r="AY231" s="18" t="s">
        <v>136</v>
      </c>
      <c r="BE231" s="217">
        <f>IF(N231="základní",J231,0)</f>
        <v>0</v>
      </c>
      <c r="BF231" s="217">
        <f>IF(N231="snížená",J231,0)</f>
        <v>0</v>
      </c>
      <c r="BG231" s="217">
        <f>IF(N231="zákl. přenesená",J231,0)</f>
        <v>0</v>
      </c>
      <c r="BH231" s="217">
        <f>IF(N231="sníž. přenesená",J231,0)</f>
        <v>0</v>
      </c>
      <c r="BI231" s="217">
        <f>IF(N231="nulová",J231,0)</f>
        <v>0</v>
      </c>
      <c r="BJ231" s="18" t="s">
        <v>80</v>
      </c>
      <c r="BK231" s="217">
        <f>ROUND(I231*H231,2)</f>
        <v>0</v>
      </c>
      <c r="BL231" s="18" t="s">
        <v>195</v>
      </c>
      <c r="BM231" s="216" t="s">
        <v>437</v>
      </c>
    </row>
    <row r="232" s="2" customFormat="1">
      <c r="A232" s="39"/>
      <c r="B232" s="40"/>
      <c r="C232" s="41"/>
      <c r="D232" s="218" t="s">
        <v>146</v>
      </c>
      <c r="E232" s="41"/>
      <c r="F232" s="219" t="s">
        <v>438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146</v>
      </c>
      <c r="AU232" s="18" t="s">
        <v>82</v>
      </c>
    </row>
    <row r="233" s="12" customFormat="1" ht="22.8" customHeight="1">
      <c r="A233" s="12"/>
      <c r="B233" s="189"/>
      <c r="C233" s="190"/>
      <c r="D233" s="191" t="s">
        <v>71</v>
      </c>
      <c r="E233" s="203" t="s">
        <v>439</v>
      </c>
      <c r="F233" s="203" t="s">
        <v>440</v>
      </c>
      <c r="G233" s="190"/>
      <c r="H233" s="190"/>
      <c r="I233" s="193"/>
      <c r="J233" s="204">
        <f>BK233</f>
        <v>0</v>
      </c>
      <c r="K233" s="190"/>
      <c r="L233" s="195"/>
      <c r="M233" s="196"/>
      <c r="N233" s="197"/>
      <c r="O233" s="197"/>
      <c r="P233" s="198">
        <f>SUM(P234:P265)</f>
        <v>0</v>
      </c>
      <c r="Q233" s="197"/>
      <c r="R233" s="198">
        <f>SUM(R234:R265)</f>
        <v>0.045700000000000005</v>
      </c>
      <c r="S233" s="197"/>
      <c r="T233" s="199">
        <f>SUM(T234:T265)</f>
        <v>3.8258186900000002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0" t="s">
        <v>82</v>
      </c>
      <c r="AT233" s="201" t="s">
        <v>71</v>
      </c>
      <c r="AU233" s="201" t="s">
        <v>80</v>
      </c>
      <c r="AY233" s="200" t="s">
        <v>136</v>
      </c>
      <c r="BK233" s="202">
        <f>SUM(BK234:BK265)</f>
        <v>0</v>
      </c>
    </row>
    <row r="234" s="2" customFormat="1" ht="14.4" customHeight="1">
      <c r="A234" s="39"/>
      <c r="B234" s="40"/>
      <c r="C234" s="205" t="s">
        <v>441</v>
      </c>
      <c r="D234" s="205" t="s">
        <v>139</v>
      </c>
      <c r="E234" s="206" t="s">
        <v>442</v>
      </c>
      <c r="F234" s="207" t="s">
        <v>443</v>
      </c>
      <c r="G234" s="208" t="s">
        <v>142</v>
      </c>
      <c r="H234" s="209">
        <v>34.843000000000004</v>
      </c>
      <c r="I234" s="210"/>
      <c r="J234" s="211">
        <f>ROUND(I234*H234,2)</f>
        <v>0</v>
      </c>
      <c r="K234" s="207" t="s">
        <v>143</v>
      </c>
      <c r="L234" s="45"/>
      <c r="M234" s="212" t="s">
        <v>19</v>
      </c>
      <c r="N234" s="213" t="s">
        <v>43</v>
      </c>
      <c r="O234" s="85"/>
      <c r="P234" s="214">
        <f>O234*H234</f>
        <v>0</v>
      </c>
      <c r="Q234" s="214">
        <v>0</v>
      </c>
      <c r="R234" s="214">
        <f>Q234*H234</f>
        <v>0</v>
      </c>
      <c r="S234" s="214">
        <v>0.024649999999999998</v>
      </c>
      <c r="T234" s="215">
        <f>S234*H234</f>
        <v>0.85887995000000006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195</v>
      </c>
      <c r="AT234" s="216" t="s">
        <v>139</v>
      </c>
      <c r="AU234" s="216" t="s">
        <v>82</v>
      </c>
      <c r="AY234" s="18" t="s">
        <v>136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80</v>
      </c>
      <c r="BK234" s="217">
        <f>ROUND(I234*H234,2)</f>
        <v>0</v>
      </c>
      <c r="BL234" s="18" t="s">
        <v>195</v>
      </c>
      <c r="BM234" s="216" t="s">
        <v>444</v>
      </c>
    </row>
    <row r="235" s="2" customFormat="1">
      <c r="A235" s="39"/>
      <c r="B235" s="40"/>
      <c r="C235" s="41"/>
      <c r="D235" s="218" t="s">
        <v>146</v>
      </c>
      <c r="E235" s="41"/>
      <c r="F235" s="219" t="s">
        <v>445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146</v>
      </c>
      <c r="AU235" s="18" t="s">
        <v>82</v>
      </c>
    </row>
    <row r="236" s="13" customFormat="1">
      <c r="A236" s="13"/>
      <c r="B236" s="223"/>
      <c r="C236" s="224"/>
      <c r="D236" s="225" t="s">
        <v>148</v>
      </c>
      <c r="E236" s="226" t="s">
        <v>19</v>
      </c>
      <c r="F236" s="227" t="s">
        <v>446</v>
      </c>
      <c r="G236" s="224"/>
      <c r="H236" s="228">
        <v>34.843000000000004</v>
      </c>
      <c r="I236" s="229"/>
      <c r="J236" s="224"/>
      <c r="K236" s="224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148</v>
      </c>
      <c r="AU236" s="234" t="s">
        <v>82</v>
      </c>
      <c r="AV236" s="13" t="s">
        <v>82</v>
      </c>
      <c r="AW236" s="13" t="s">
        <v>33</v>
      </c>
      <c r="AX236" s="13" t="s">
        <v>80</v>
      </c>
      <c r="AY236" s="234" t="s">
        <v>136</v>
      </c>
    </row>
    <row r="237" s="2" customFormat="1" ht="14.4" customHeight="1">
      <c r="A237" s="39"/>
      <c r="B237" s="40"/>
      <c r="C237" s="205" t="s">
        <v>447</v>
      </c>
      <c r="D237" s="205" t="s">
        <v>139</v>
      </c>
      <c r="E237" s="206" t="s">
        <v>448</v>
      </c>
      <c r="F237" s="207" t="s">
        <v>449</v>
      </c>
      <c r="G237" s="208" t="s">
        <v>142</v>
      </c>
      <c r="H237" s="209">
        <v>71.316000000000002</v>
      </c>
      <c r="I237" s="210"/>
      <c r="J237" s="211">
        <f>ROUND(I237*H237,2)</f>
        <v>0</v>
      </c>
      <c r="K237" s="207" t="s">
        <v>143</v>
      </c>
      <c r="L237" s="45"/>
      <c r="M237" s="212" t="s">
        <v>19</v>
      </c>
      <c r="N237" s="213" t="s">
        <v>43</v>
      </c>
      <c r="O237" s="85"/>
      <c r="P237" s="214">
        <f>O237*H237</f>
        <v>0</v>
      </c>
      <c r="Q237" s="214">
        <v>0</v>
      </c>
      <c r="R237" s="214">
        <f>Q237*H237</f>
        <v>0</v>
      </c>
      <c r="S237" s="214">
        <v>0.024649999999999998</v>
      </c>
      <c r="T237" s="215">
        <f>S237*H237</f>
        <v>1.7579393999999999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6" t="s">
        <v>195</v>
      </c>
      <c r="AT237" s="216" t="s">
        <v>139</v>
      </c>
      <c r="AU237" s="216" t="s">
        <v>82</v>
      </c>
      <c r="AY237" s="18" t="s">
        <v>136</v>
      </c>
      <c r="BE237" s="217">
        <f>IF(N237="základní",J237,0)</f>
        <v>0</v>
      </c>
      <c r="BF237" s="217">
        <f>IF(N237="snížená",J237,0)</f>
        <v>0</v>
      </c>
      <c r="BG237" s="217">
        <f>IF(N237="zákl. přenesená",J237,0)</f>
        <v>0</v>
      </c>
      <c r="BH237" s="217">
        <f>IF(N237="sníž. přenesená",J237,0)</f>
        <v>0</v>
      </c>
      <c r="BI237" s="217">
        <f>IF(N237="nulová",J237,0)</f>
        <v>0</v>
      </c>
      <c r="BJ237" s="18" t="s">
        <v>80</v>
      </c>
      <c r="BK237" s="217">
        <f>ROUND(I237*H237,2)</f>
        <v>0</v>
      </c>
      <c r="BL237" s="18" t="s">
        <v>195</v>
      </c>
      <c r="BM237" s="216" t="s">
        <v>450</v>
      </c>
    </row>
    <row r="238" s="2" customFormat="1">
      <c r="A238" s="39"/>
      <c r="B238" s="40"/>
      <c r="C238" s="41"/>
      <c r="D238" s="218" t="s">
        <v>146</v>
      </c>
      <c r="E238" s="41"/>
      <c r="F238" s="219" t="s">
        <v>451</v>
      </c>
      <c r="G238" s="41"/>
      <c r="H238" s="41"/>
      <c r="I238" s="220"/>
      <c r="J238" s="41"/>
      <c r="K238" s="41"/>
      <c r="L238" s="45"/>
      <c r="M238" s="221"/>
      <c r="N238" s="222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146</v>
      </c>
      <c r="AU238" s="18" t="s">
        <v>82</v>
      </c>
    </row>
    <row r="239" s="13" customFormat="1">
      <c r="A239" s="13"/>
      <c r="B239" s="223"/>
      <c r="C239" s="224"/>
      <c r="D239" s="225" t="s">
        <v>148</v>
      </c>
      <c r="E239" s="226" t="s">
        <v>19</v>
      </c>
      <c r="F239" s="227" t="s">
        <v>452</v>
      </c>
      <c r="G239" s="224"/>
      <c r="H239" s="228">
        <v>71.316000000000002</v>
      </c>
      <c r="I239" s="229"/>
      <c r="J239" s="224"/>
      <c r="K239" s="224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148</v>
      </c>
      <c r="AU239" s="234" t="s">
        <v>82</v>
      </c>
      <c r="AV239" s="13" t="s">
        <v>82</v>
      </c>
      <c r="AW239" s="13" t="s">
        <v>33</v>
      </c>
      <c r="AX239" s="13" t="s">
        <v>80</v>
      </c>
      <c r="AY239" s="234" t="s">
        <v>136</v>
      </c>
    </row>
    <row r="240" s="2" customFormat="1" ht="14.4" customHeight="1">
      <c r="A240" s="39"/>
      <c r="B240" s="40"/>
      <c r="C240" s="205" t="s">
        <v>453</v>
      </c>
      <c r="D240" s="205" t="s">
        <v>139</v>
      </c>
      <c r="E240" s="206" t="s">
        <v>454</v>
      </c>
      <c r="F240" s="207" t="s">
        <v>455</v>
      </c>
      <c r="G240" s="208" t="s">
        <v>142</v>
      </c>
      <c r="H240" s="209">
        <v>106.15900000000001</v>
      </c>
      <c r="I240" s="210"/>
      <c r="J240" s="211">
        <f>ROUND(I240*H240,2)</f>
        <v>0</v>
      </c>
      <c r="K240" s="207" t="s">
        <v>143</v>
      </c>
      <c r="L240" s="45"/>
      <c r="M240" s="212" t="s">
        <v>19</v>
      </c>
      <c r="N240" s="213" t="s">
        <v>43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0.0080000000000000002</v>
      </c>
      <c r="T240" s="215">
        <f>S240*H240</f>
        <v>0.84927200000000003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195</v>
      </c>
      <c r="AT240" s="216" t="s">
        <v>139</v>
      </c>
      <c r="AU240" s="216" t="s">
        <v>82</v>
      </c>
      <c r="AY240" s="18" t="s">
        <v>136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80</v>
      </c>
      <c r="BK240" s="217">
        <f>ROUND(I240*H240,2)</f>
        <v>0</v>
      </c>
      <c r="BL240" s="18" t="s">
        <v>195</v>
      </c>
      <c r="BM240" s="216" t="s">
        <v>456</v>
      </c>
    </row>
    <row r="241" s="2" customFormat="1">
      <c r="A241" s="39"/>
      <c r="B241" s="40"/>
      <c r="C241" s="41"/>
      <c r="D241" s="218" t="s">
        <v>146</v>
      </c>
      <c r="E241" s="41"/>
      <c r="F241" s="219" t="s">
        <v>457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146</v>
      </c>
      <c r="AU241" s="18" t="s">
        <v>82</v>
      </c>
    </row>
    <row r="242" s="13" customFormat="1">
      <c r="A242" s="13"/>
      <c r="B242" s="223"/>
      <c r="C242" s="224"/>
      <c r="D242" s="225" t="s">
        <v>148</v>
      </c>
      <c r="E242" s="226" t="s">
        <v>19</v>
      </c>
      <c r="F242" s="227" t="s">
        <v>458</v>
      </c>
      <c r="G242" s="224"/>
      <c r="H242" s="228">
        <v>106.15900000000001</v>
      </c>
      <c r="I242" s="229"/>
      <c r="J242" s="224"/>
      <c r="K242" s="224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148</v>
      </c>
      <c r="AU242" s="234" t="s">
        <v>82</v>
      </c>
      <c r="AV242" s="13" t="s">
        <v>82</v>
      </c>
      <c r="AW242" s="13" t="s">
        <v>33</v>
      </c>
      <c r="AX242" s="13" t="s">
        <v>80</v>
      </c>
      <c r="AY242" s="234" t="s">
        <v>136</v>
      </c>
    </row>
    <row r="243" s="2" customFormat="1" ht="14.4" customHeight="1">
      <c r="A243" s="39"/>
      <c r="B243" s="40"/>
      <c r="C243" s="205" t="s">
        <v>459</v>
      </c>
      <c r="D243" s="205" t="s">
        <v>139</v>
      </c>
      <c r="E243" s="206" t="s">
        <v>460</v>
      </c>
      <c r="F243" s="207" t="s">
        <v>461</v>
      </c>
      <c r="G243" s="208" t="s">
        <v>142</v>
      </c>
      <c r="H243" s="209">
        <v>2.048</v>
      </c>
      <c r="I243" s="210"/>
      <c r="J243" s="211">
        <f>ROUND(I243*H243,2)</f>
        <v>0</v>
      </c>
      <c r="K243" s="207" t="s">
        <v>143</v>
      </c>
      <c r="L243" s="45"/>
      <c r="M243" s="212" t="s">
        <v>19</v>
      </c>
      <c r="N243" s="213" t="s">
        <v>43</v>
      </c>
      <c r="O243" s="85"/>
      <c r="P243" s="214">
        <f>O243*H243</f>
        <v>0</v>
      </c>
      <c r="Q243" s="214">
        <v>0</v>
      </c>
      <c r="R243" s="214">
        <f>Q243*H243</f>
        <v>0</v>
      </c>
      <c r="S243" s="214">
        <v>0.024649999999999998</v>
      </c>
      <c r="T243" s="215">
        <f>S243*H243</f>
        <v>0.050483199999999999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16" t="s">
        <v>195</v>
      </c>
      <c r="AT243" s="216" t="s">
        <v>139</v>
      </c>
      <c r="AU243" s="216" t="s">
        <v>82</v>
      </c>
      <c r="AY243" s="18" t="s">
        <v>136</v>
      </c>
      <c r="BE243" s="217">
        <f>IF(N243="základní",J243,0)</f>
        <v>0</v>
      </c>
      <c r="BF243" s="217">
        <f>IF(N243="snížená",J243,0)</f>
        <v>0</v>
      </c>
      <c r="BG243" s="217">
        <f>IF(N243="zákl. přenesená",J243,0)</f>
        <v>0</v>
      </c>
      <c r="BH243" s="217">
        <f>IF(N243="sníž. přenesená",J243,0)</f>
        <v>0</v>
      </c>
      <c r="BI243" s="217">
        <f>IF(N243="nulová",J243,0)</f>
        <v>0</v>
      </c>
      <c r="BJ243" s="18" t="s">
        <v>80</v>
      </c>
      <c r="BK243" s="217">
        <f>ROUND(I243*H243,2)</f>
        <v>0</v>
      </c>
      <c r="BL243" s="18" t="s">
        <v>195</v>
      </c>
      <c r="BM243" s="216" t="s">
        <v>462</v>
      </c>
    </row>
    <row r="244" s="2" customFormat="1">
      <c r="A244" s="39"/>
      <c r="B244" s="40"/>
      <c r="C244" s="41"/>
      <c r="D244" s="218" t="s">
        <v>146</v>
      </c>
      <c r="E244" s="41"/>
      <c r="F244" s="219" t="s">
        <v>463</v>
      </c>
      <c r="G244" s="41"/>
      <c r="H244" s="41"/>
      <c r="I244" s="220"/>
      <c r="J244" s="41"/>
      <c r="K244" s="41"/>
      <c r="L244" s="45"/>
      <c r="M244" s="221"/>
      <c r="N244" s="222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146</v>
      </c>
      <c r="AU244" s="18" t="s">
        <v>82</v>
      </c>
    </row>
    <row r="245" s="2" customFormat="1" ht="14.4" customHeight="1">
      <c r="A245" s="39"/>
      <c r="B245" s="40"/>
      <c r="C245" s="205" t="s">
        <v>464</v>
      </c>
      <c r="D245" s="205" t="s">
        <v>139</v>
      </c>
      <c r="E245" s="206" t="s">
        <v>465</v>
      </c>
      <c r="F245" s="207" t="s">
        <v>466</v>
      </c>
      <c r="G245" s="208" t="s">
        <v>142</v>
      </c>
      <c r="H245" s="209">
        <v>7.843</v>
      </c>
      <c r="I245" s="210"/>
      <c r="J245" s="211">
        <f>ROUND(I245*H245,2)</f>
        <v>0</v>
      </c>
      <c r="K245" s="207" t="s">
        <v>143</v>
      </c>
      <c r="L245" s="45"/>
      <c r="M245" s="212" t="s">
        <v>19</v>
      </c>
      <c r="N245" s="213" t="s">
        <v>43</v>
      </c>
      <c r="O245" s="85"/>
      <c r="P245" s="214">
        <f>O245*H245</f>
        <v>0</v>
      </c>
      <c r="Q245" s="214">
        <v>0</v>
      </c>
      <c r="R245" s="214">
        <f>Q245*H245</f>
        <v>0</v>
      </c>
      <c r="S245" s="214">
        <v>0.01098</v>
      </c>
      <c r="T245" s="215">
        <f>S245*H245</f>
        <v>0.086116140000000008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6" t="s">
        <v>195</v>
      </c>
      <c r="AT245" s="216" t="s">
        <v>139</v>
      </c>
      <c r="AU245" s="216" t="s">
        <v>82</v>
      </c>
      <c r="AY245" s="18" t="s">
        <v>136</v>
      </c>
      <c r="BE245" s="217">
        <f>IF(N245="základní",J245,0)</f>
        <v>0</v>
      </c>
      <c r="BF245" s="217">
        <f>IF(N245="snížená",J245,0)</f>
        <v>0</v>
      </c>
      <c r="BG245" s="217">
        <f>IF(N245="zákl. přenesená",J245,0)</f>
        <v>0</v>
      </c>
      <c r="BH245" s="217">
        <f>IF(N245="sníž. přenesená",J245,0)</f>
        <v>0</v>
      </c>
      <c r="BI245" s="217">
        <f>IF(N245="nulová",J245,0)</f>
        <v>0</v>
      </c>
      <c r="BJ245" s="18" t="s">
        <v>80</v>
      </c>
      <c r="BK245" s="217">
        <f>ROUND(I245*H245,2)</f>
        <v>0</v>
      </c>
      <c r="BL245" s="18" t="s">
        <v>195</v>
      </c>
      <c r="BM245" s="216" t="s">
        <v>467</v>
      </c>
    </row>
    <row r="246" s="2" customFormat="1">
      <c r="A246" s="39"/>
      <c r="B246" s="40"/>
      <c r="C246" s="41"/>
      <c r="D246" s="218" t="s">
        <v>146</v>
      </c>
      <c r="E246" s="41"/>
      <c r="F246" s="219" t="s">
        <v>468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146</v>
      </c>
      <c r="AU246" s="18" t="s">
        <v>82</v>
      </c>
    </row>
    <row r="247" s="2" customFormat="1" ht="14.4" customHeight="1">
      <c r="A247" s="39"/>
      <c r="B247" s="40"/>
      <c r="C247" s="205" t="s">
        <v>419</v>
      </c>
      <c r="D247" s="205" t="s">
        <v>139</v>
      </c>
      <c r="E247" s="206" t="s">
        <v>469</v>
      </c>
      <c r="F247" s="207" t="s">
        <v>470</v>
      </c>
      <c r="G247" s="208" t="s">
        <v>142</v>
      </c>
      <c r="H247" s="209">
        <v>9.891</v>
      </c>
      <c r="I247" s="210"/>
      <c r="J247" s="211">
        <f>ROUND(I247*H247,2)</f>
        <v>0</v>
      </c>
      <c r="K247" s="207" t="s">
        <v>143</v>
      </c>
      <c r="L247" s="45"/>
      <c r="M247" s="212" t="s">
        <v>19</v>
      </c>
      <c r="N247" s="213" t="s">
        <v>43</v>
      </c>
      <c r="O247" s="85"/>
      <c r="P247" s="214">
        <f>O247*H247</f>
        <v>0</v>
      </c>
      <c r="Q247" s="214">
        <v>0</v>
      </c>
      <c r="R247" s="214">
        <f>Q247*H247</f>
        <v>0</v>
      </c>
      <c r="S247" s="214">
        <v>0.0080000000000000002</v>
      </c>
      <c r="T247" s="215">
        <f>S247*H247</f>
        <v>0.079128000000000004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6" t="s">
        <v>195</v>
      </c>
      <c r="AT247" s="216" t="s">
        <v>139</v>
      </c>
      <c r="AU247" s="216" t="s">
        <v>82</v>
      </c>
      <c r="AY247" s="18" t="s">
        <v>136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8" t="s">
        <v>80</v>
      </c>
      <c r="BK247" s="217">
        <f>ROUND(I247*H247,2)</f>
        <v>0</v>
      </c>
      <c r="BL247" s="18" t="s">
        <v>195</v>
      </c>
      <c r="BM247" s="216" t="s">
        <v>471</v>
      </c>
    </row>
    <row r="248" s="2" customFormat="1">
      <c r="A248" s="39"/>
      <c r="B248" s="40"/>
      <c r="C248" s="41"/>
      <c r="D248" s="218" t="s">
        <v>146</v>
      </c>
      <c r="E248" s="41"/>
      <c r="F248" s="219" t="s">
        <v>472</v>
      </c>
      <c r="G248" s="41"/>
      <c r="H248" s="41"/>
      <c r="I248" s="220"/>
      <c r="J248" s="41"/>
      <c r="K248" s="41"/>
      <c r="L248" s="45"/>
      <c r="M248" s="221"/>
      <c r="N248" s="222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146</v>
      </c>
      <c r="AU248" s="18" t="s">
        <v>82</v>
      </c>
    </row>
    <row r="249" s="13" customFormat="1">
      <c r="A249" s="13"/>
      <c r="B249" s="223"/>
      <c r="C249" s="224"/>
      <c r="D249" s="225" t="s">
        <v>148</v>
      </c>
      <c r="E249" s="226" t="s">
        <v>19</v>
      </c>
      <c r="F249" s="227" t="s">
        <v>473</v>
      </c>
      <c r="G249" s="224"/>
      <c r="H249" s="228">
        <v>9.891</v>
      </c>
      <c r="I249" s="229"/>
      <c r="J249" s="224"/>
      <c r="K249" s="224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148</v>
      </c>
      <c r="AU249" s="234" t="s">
        <v>82</v>
      </c>
      <c r="AV249" s="13" t="s">
        <v>82</v>
      </c>
      <c r="AW249" s="13" t="s">
        <v>33</v>
      </c>
      <c r="AX249" s="13" t="s">
        <v>80</v>
      </c>
      <c r="AY249" s="234" t="s">
        <v>136</v>
      </c>
    </row>
    <row r="250" s="2" customFormat="1" ht="14.4" customHeight="1">
      <c r="A250" s="39"/>
      <c r="B250" s="40"/>
      <c r="C250" s="205" t="s">
        <v>474</v>
      </c>
      <c r="D250" s="205" t="s">
        <v>139</v>
      </c>
      <c r="E250" s="206" t="s">
        <v>475</v>
      </c>
      <c r="F250" s="207" t="s">
        <v>476</v>
      </c>
      <c r="G250" s="208" t="s">
        <v>142</v>
      </c>
      <c r="H250" s="209">
        <v>6.4749999999999996</v>
      </c>
      <c r="I250" s="210"/>
      <c r="J250" s="211">
        <f>ROUND(I250*H250,2)</f>
        <v>0</v>
      </c>
      <c r="K250" s="207" t="s">
        <v>19</v>
      </c>
      <c r="L250" s="45"/>
      <c r="M250" s="212" t="s">
        <v>19</v>
      </c>
      <c r="N250" s="213" t="s">
        <v>43</v>
      </c>
      <c r="O250" s="85"/>
      <c r="P250" s="214">
        <f>O250*H250</f>
        <v>0</v>
      </c>
      <c r="Q250" s="214">
        <v>0</v>
      </c>
      <c r="R250" s="214">
        <f>Q250*H250</f>
        <v>0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195</v>
      </c>
      <c r="AT250" s="216" t="s">
        <v>139</v>
      </c>
      <c r="AU250" s="216" t="s">
        <v>82</v>
      </c>
      <c r="AY250" s="18" t="s">
        <v>136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80</v>
      </c>
      <c r="BK250" s="217">
        <f>ROUND(I250*H250,2)</f>
        <v>0</v>
      </c>
      <c r="BL250" s="18" t="s">
        <v>195</v>
      </c>
      <c r="BM250" s="216" t="s">
        <v>477</v>
      </c>
    </row>
    <row r="251" s="2" customFormat="1" ht="14.4" customHeight="1">
      <c r="A251" s="39"/>
      <c r="B251" s="40"/>
      <c r="C251" s="205" t="s">
        <v>478</v>
      </c>
      <c r="D251" s="205" t="s">
        <v>139</v>
      </c>
      <c r="E251" s="206" t="s">
        <v>479</v>
      </c>
      <c r="F251" s="207" t="s">
        <v>480</v>
      </c>
      <c r="G251" s="208" t="s">
        <v>175</v>
      </c>
      <c r="H251" s="209">
        <v>1</v>
      </c>
      <c r="I251" s="210"/>
      <c r="J251" s="211">
        <f>ROUND(I251*H251,2)</f>
        <v>0</v>
      </c>
      <c r="K251" s="207" t="s">
        <v>19</v>
      </c>
      <c r="L251" s="45"/>
      <c r="M251" s="212" t="s">
        <v>19</v>
      </c>
      <c r="N251" s="213" t="s">
        <v>43</v>
      </c>
      <c r="O251" s="85"/>
      <c r="P251" s="214">
        <f>O251*H251</f>
        <v>0</v>
      </c>
      <c r="Q251" s="214">
        <v>0</v>
      </c>
      <c r="R251" s="214">
        <f>Q251*H251</f>
        <v>0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195</v>
      </c>
      <c r="AT251" s="216" t="s">
        <v>139</v>
      </c>
      <c r="AU251" s="216" t="s">
        <v>82</v>
      </c>
      <c r="AY251" s="18" t="s">
        <v>136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80</v>
      </c>
      <c r="BK251" s="217">
        <f>ROUND(I251*H251,2)</f>
        <v>0</v>
      </c>
      <c r="BL251" s="18" t="s">
        <v>195</v>
      </c>
      <c r="BM251" s="216" t="s">
        <v>481</v>
      </c>
    </row>
    <row r="252" s="2" customFormat="1" ht="22.2" customHeight="1">
      <c r="A252" s="39"/>
      <c r="B252" s="40"/>
      <c r="C252" s="205" t="s">
        <v>482</v>
      </c>
      <c r="D252" s="205" t="s">
        <v>139</v>
      </c>
      <c r="E252" s="206" t="s">
        <v>483</v>
      </c>
      <c r="F252" s="207" t="s">
        <v>484</v>
      </c>
      <c r="G252" s="208" t="s">
        <v>175</v>
      </c>
      <c r="H252" s="209">
        <v>2</v>
      </c>
      <c r="I252" s="210"/>
      <c r="J252" s="211">
        <f>ROUND(I252*H252,2)</f>
        <v>0</v>
      </c>
      <c r="K252" s="207" t="s">
        <v>143</v>
      </c>
      <c r="L252" s="45"/>
      <c r="M252" s="212" t="s">
        <v>19</v>
      </c>
      <c r="N252" s="213" t="s">
        <v>43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195</v>
      </c>
      <c r="AT252" s="216" t="s">
        <v>139</v>
      </c>
      <c r="AU252" s="216" t="s">
        <v>82</v>
      </c>
      <c r="AY252" s="18" t="s">
        <v>136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80</v>
      </c>
      <c r="BK252" s="217">
        <f>ROUND(I252*H252,2)</f>
        <v>0</v>
      </c>
      <c r="BL252" s="18" t="s">
        <v>195</v>
      </c>
      <c r="BM252" s="216" t="s">
        <v>485</v>
      </c>
    </row>
    <row r="253" s="2" customFormat="1">
      <c r="A253" s="39"/>
      <c r="B253" s="40"/>
      <c r="C253" s="41"/>
      <c r="D253" s="218" t="s">
        <v>146</v>
      </c>
      <c r="E253" s="41"/>
      <c r="F253" s="219" t="s">
        <v>486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146</v>
      </c>
      <c r="AU253" s="18" t="s">
        <v>82</v>
      </c>
    </row>
    <row r="254" s="2" customFormat="1" ht="14.4" customHeight="1">
      <c r="A254" s="39"/>
      <c r="B254" s="40"/>
      <c r="C254" s="235" t="s">
        <v>487</v>
      </c>
      <c r="D254" s="235" t="s">
        <v>179</v>
      </c>
      <c r="E254" s="236" t="s">
        <v>488</v>
      </c>
      <c r="F254" s="237" t="s">
        <v>489</v>
      </c>
      <c r="G254" s="238" t="s">
        <v>175</v>
      </c>
      <c r="H254" s="239">
        <v>2</v>
      </c>
      <c r="I254" s="240"/>
      <c r="J254" s="241">
        <f>ROUND(I254*H254,2)</f>
        <v>0</v>
      </c>
      <c r="K254" s="237" t="s">
        <v>143</v>
      </c>
      <c r="L254" s="242"/>
      <c r="M254" s="243" t="s">
        <v>19</v>
      </c>
      <c r="N254" s="244" t="s">
        <v>43</v>
      </c>
      <c r="O254" s="85"/>
      <c r="P254" s="214">
        <f>O254*H254</f>
        <v>0</v>
      </c>
      <c r="Q254" s="214">
        <v>0.020500000000000001</v>
      </c>
      <c r="R254" s="214">
        <f>Q254*H254</f>
        <v>0.041000000000000002</v>
      </c>
      <c r="S254" s="214">
        <v>0</v>
      </c>
      <c r="T254" s="215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6" t="s">
        <v>321</v>
      </c>
      <c r="AT254" s="216" t="s">
        <v>179</v>
      </c>
      <c r="AU254" s="216" t="s">
        <v>82</v>
      </c>
      <c r="AY254" s="18" t="s">
        <v>136</v>
      </c>
      <c r="BE254" s="217">
        <f>IF(N254="základní",J254,0)</f>
        <v>0</v>
      </c>
      <c r="BF254" s="217">
        <f>IF(N254="snížená",J254,0)</f>
        <v>0</v>
      </c>
      <c r="BG254" s="217">
        <f>IF(N254="zákl. přenesená",J254,0)</f>
        <v>0</v>
      </c>
      <c r="BH254" s="217">
        <f>IF(N254="sníž. přenesená",J254,0)</f>
        <v>0</v>
      </c>
      <c r="BI254" s="217">
        <f>IF(N254="nulová",J254,0)</f>
        <v>0</v>
      </c>
      <c r="BJ254" s="18" t="s">
        <v>80</v>
      </c>
      <c r="BK254" s="217">
        <f>ROUND(I254*H254,2)</f>
        <v>0</v>
      </c>
      <c r="BL254" s="18" t="s">
        <v>195</v>
      </c>
      <c r="BM254" s="216" t="s">
        <v>490</v>
      </c>
    </row>
    <row r="255" s="2" customFormat="1" ht="14.4" customHeight="1">
      <c r="A255" s="39"/>
      <c r="B255" s="40"/>
      <c r="C255" s="205" t="s">
        <v>491</v>
      </c>
      <c r="D255" s="205" t="s">
        <v>139</v>
      </c>
      <c r="E255" s="206" t="s">
        <v>492</v>
      </c>
      <c r="F255" s="207" t="s">
        <v>493</v>
      </c>
      <c r="G255" s="208" t="s">
        <v>175</v>
      </c>
      <c r="H255" s="209">
        <v>2</v>
      </c>
      <c r="I255" s="210"/>
      <c r="J255" s="211">
        <f>ROUND(I255*H255,2)</f>
        <v>0</v>
      </c>
      <c r="K255" s="207" t="s">
        <v>143</v>
      </c>
      <c r="L255" s="45"/>
      <c r="M255" s="212" t="s">
        <v>19</v>
      </c>
      <c r="N255" s="213" t="s">
        <v>43</v>
      </c>
      <c r="O255" s="85"/>
      <c r="P255" s="214">
        <f>O255*H255</f>
        <v>0</v>
      </c>
      <c r="Q255" s="214">
        <v>0</v>
      </c>
      <c r="R255" s="214">
        <f>Q255*H255</f>
        <v>0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195</v>
      </c>
      <c r="AT255" s="216" t="s">
        <v>139</v>
      </c>
      <c r="AU255" s="216" t="s">
        <v>82</v>
      </c>
      <c r="AY255" s="18" t="s">
        <v>136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80</v>
      </c>
      <c r="BK255" s="217">
        <f>ROUND(I255*H255,2)</f>
        <v>0</v>
      </c>
      <c r="BL255" s="18" t="s">
        <v>195</v>
      </c>
      <c r="BM255" s="216" t="s">
        <v>494</v>
      </c>
    </row>
    <row r="256" s="2" customFormat="1">
      <c r="A256" s="39"/>
      <c r="B256" s="40"/>
      <c r="C256" s="41"/>
      <c r="D256" s="218" t="s">
        <v>146</v>
      </c>
      <c r="E256" s="41"/>
      <c r="F256" s="219" t="s">
        <v>495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146</v>
      </c>
      <c r="AU256" s="18" t="s">
        <v>82</v>
      </c>
    </row>
    <row r="257" s="2" customFormat="1" ht="14.4" customHeight="1">
      <c r="A257" s="39"/>
      <c r="B257" s="40"/>
      <c r="C257" s="235" t="s">
        <v>496</v>
      </c>
      <c r="D257" s="235" t="s">
        <v>179</v>
      </c>
      <c r="E257" s="236" t="s">
        <v>497</v>
      </c>
      <c r="F257" s="237" t="s">
        <v>498</v>
      </c>
      <c r="G257" s="238" t="s">
        <v>175</v>
      </c>
      <c r="H257" s="239">
        <v>2</v>
      </c>
      <c r="I257" s="240"/>
      <c r="J257" s="241">
        <f>ROUND(I257*H257,2)</f>
        <v>0</v>
      </c>
      <c r="K257" s="237" t="s">
        <v>143</v>
      </c>
      <c r="L257" s="242"/>
      <c r="M257" s="243" t="s">
        <v>19</v>
      </c>
      <c r="N257" s="244" t="s">
        <v>43</v>
      </c>
      <c r="O257" s="85"/>
      <c r="P257" s="214">
        <f>O257*H257</f>
        <v>0</v>
      </c>
      <c r="Q257" s="214">
        <v>0.00014999999999999999</v>
      </c>
      <c r="R257" s="214">
        <f>Q257*H257</f>
        <v>0.00029999999999999997</v>
      </c>
      <c r="S257" s="214">
        <v>0</v>
      </c>
      <c r="T257" s="215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6" t="s">
        <v>321</v>
      </c>
      <c r="AT257" s="216" t="s">
        <v>179</v>
      </c>
      <c r="AU257" s="216" t="s">
        <v>82</v>
      </c>
      <c r="AY257" s="18" t="s">
        <v>136</v>
      </c>
      <c r="BE257" s="217">
        <f>IF(N257="základní",J257,0)</f>
        <v>0</v>
      </c>
      <c r="BF257" s="217">
        <f>IF(N257="snížená",J257,0)</f>
        <v>0</v>
      </c>
      <c r="BG257" s="217">
        <f>IF(N257="zákl. přenesená",J257,0)</f>
        <v>0</v>
      </c>
      <c r="BH257" s="217">
        <f>IF(N257="sníž. přenesená",J257,0)</f>
        <v>0</v>
      </c>
      <c r="BI257" s="217">
        <f>IF(N257="nulová",J257,0)</f>
        <v>0</v>
      </c>
      <c r="BJ257" s="18" t="s">
        <v>80</v>
      </c>
      <c r="BK257" s="217">
        <f>ROUND(I257*H257,2)</f>
        <v>0</v>
      </c>
      <c r="BL257" s="18" t="s">
        <v>195</v>
      </c>
      <c r="BM257" s="216" t="s">
        <v>499</v>
      </c>
    </row>
    <row r="258" s="2" customFormat="1" ht="14.4" customHeight="1">
      <c r="A258" s="39"/>
      <c r="B258" s="40"/>
      <c r="C258" s="205" t="s">
        <v>500</v>
      </c>
      <c r="D258" s="205" t="s">
        <v>139</v>
      </c>
      <c r="E258" s="206" t="s">
        <v>501</v>
      </c>
      <c r="F258" s="207" t="s">
        <v>502</v>
      </c>
      <c r="G258" s="208" t="s">
        <v>175</v>
      </c>
      <c r="H258" s="209">
        <v>2</v>
      </c>
      <c r="I258" s="210"/>
      <c r="J258" s="211">
        <f>ROUND(I258*H258,2)</f>
        <v>0</v>
      </c>
      <c r="K258" s="207" t="s">
        <v>143</v>
      </c>
      <c r="L258" s="45"/>
      <c r="M258" s="212" t="s">
        <v>19</v>
      </c>
      <c r="N258" s="213" t="s">
        <v>43</v>
      </c>
      <c r="O258" s="85"/>
      <c r="P258" s="214">
        <f>O258*H258</f>
        <v>0</v>
      </c>
      <c r="Q258" s="214">
        <v>0</v>
      </c>
      <c r="R258" s="214">
        <f>Q258*H258</f>
        <v>0</v>
      </c>
      <c r="S258" s="214">
        <v>0</v>
      </c>
      <c r="T258" s="215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6" t="s">
        <v>195</v>
      </c>
      <c r="AT258" s="216" t="s">
        <v>139</v>
      </c>
      <c r="AU258" s="216" t="s">
        <v>82</v>
      </c>
      <c r="AY258" s="18" t="s">
        <v>136</v>
      </c>
      <c r="BE258" s="217">
        <f>IF(N258="základní",J258,0)</f>
        <v>0</v>
      </c>
      <c r="BF258" s="217">
        <f>IF(N258="snížená",J258,0)</f>
        <v>0</v>
      </c>
      <c r="BG258" s="217">
        <f>IF(N258="zákl. přenesená",J258,0)</f>
        <v>0</v>
      </c>
      <c r="BH258" s="217">
        <f>IF(N258="sníž. přenesená",J258,0)</f>
        <v>0</v>
      </c>
      <c r="BI258" s="217">
        <f>IF(N258="nulová",J258,0)</f>
        <v>0</v>
      </c>
      <c r="BJ258" s="18" t="s">
        <v>80</v>
      </c>
      <c r="BK258" s="217">
        <f>ROUND(I258*H258,2)</f>
        <v>0</v>
      </c>
      <c r="BL258" s="18" t="s">
        <v>195</v>
      </c>
      <c r="BM258" s="216" t="s">
        <v>503</v>
      </c>
    </row>
    <row r="259" s="2" customFormat="1">
      <c r="A259" s="39"/>
      <c r="B259" s="40"/>
      <c r="C259" s="41"/>
      <c r="D259" s="218" t="s">
        <v>146</v>
      </c>
      <c r="E259" s="41"/>
      <c r="F259" s="219" t="s">
        <v>504</v>
      </c>
      <c r="G259" s="41"/>
      <c r="H259" s="41"/>
      <c r="I259" s="220"/>
      <c r="J259" s="41"/>
      <c r="K259" s="41"/>
      <c r="L259" s="45"/>
      <c r="M259" s="221"/>
      <c r="N259" s="222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146</v>
      </c>
      <c r="AU259" s="18" t="s">
        <v>82</v>
      </c>
    </row>
    <row r="260" s="2" customFormat="1" ht="14.4" customHeight="1">
      <c r="A260" s="39"/>
      <c r="B260" s="40"/>
      <c r="C260" s="235" t="s">
        <v>505</v>
      </c>
      <c r="D260" s="235" t="s">
        <v>179</v>
      </c>
      <c r="E260" s="236" t="s">
        <v>506</v>
      </c>
      <c r="F260" s="237" t="s">
        <v>507</v>
      </c>
      <c r="G260" s="238" t="s">
        <v>175</v>
      </c>
      <c r="H260" s="239">
        <v>2</v>
      </c>
      <c r="I260" s="240"/>
      <c r="J260" s="241">
        <f>ROUND(I260*H260,2)</f>
        <v>0</v>
      </c>
      <c r="K260" s="237" t="s">
        <v>143</v>
      </c>
      <c r="L260" s="242"/>
      <c r="M260" s="243" t="s">
        <v>19</v>
      </c>
      <c r="N260" s="244" t="s">
        <v>43</v>
      </c>
      <c r="O260" s="85"/>
      <c r="P260" s="214">
        <f>O260*H260</f>
        <v>0</v>
      </c>
      <c r="Q260" s="214">
        <v>0.0022000000000000001</v>
      </c>
      <c r="R260" s="214">
        <f>Q260*H260</f>
        <v>0.0044000000000000003</v>
      </c>
      <c r="S260" s="214">
        <v>0</v>
      </c>
      <c r="T260" s="215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321</v>
      </c>
      <c r="AT260" s="216" t="s">
        <v>179</v>
      </c>
      <c r="AU260" s="216" t="s">
        <v>82</v>
      </c>
      <c r="AY260" s="18" t="s">
        <v>136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80</v>
      </c>
      <c r="BK260" s="217">
        <f>ROUND(I260*H260,2)</f>
        <v>0</v>
      </c>
      <c r="BL260" s="18" t="s">
        <v>195</v>
      </c>
      <c r="BM260" s="216" t="s">
        <v>508</v>
      </c>
    </row>
    <row r="261" s="2" customFormat="1" ht="14.4" customHeight="1">
      <c r="A261" s="39"/>
      <c r="B261" s="40"/>
      <c r="C261" s="205" t="s">
        <v>509</v>
      </c>
      <c r="D261" s="205" t="s">
        <v>139</v>
      </c>
      <c r="E261" s="206" t="s">
        <v>510</v>
      </c>
      <c r="F261" s="207" t="s">
        <v>511</v>
      </c>
      <c r="G261" s="208" t="s">
        <v>175</v>
      </c>
      <c r="H261" s="209">
        <v>6</v>
      </c>
      <c r="I261" s="210"/>
      <c r="J261" s="211">
        <f>ROUND(I261*H261,2)</f>
        <v>0</v>
      </c>
      <c r="K261" s="207" t="s">
        <v>143</v>
      </c>
      <c r="L261" s="45"/>
      <c r="M261" s="212" t="s">
        <v>19</v>
      </c>
      <c r="N261" s="213" t="s">
        <v>43</v>
      </c>
      <c r="O261" s="85"/>
      <c r="P261" s="214">
        <f>O261*H261</f>
        <v>0</v>
      </c>
      <c r="Q261" s="214">
        <v>0</v>
      </c>
      <c r="R261" s="214">
        <f>Q261*H261</f>
        <v>0</v>
      </c>
      <c r="S261" s="214">
        <v>0.024</v>
      </c>
      <c r="T261" s="215">
        <f>S261*H261</f>
        <v>0.14400000000000002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6" t="s">
        <v>195</v>
      </c>
      <c r="AT261" s="216" t="s">
        <v>139</v>
      </c>
      <c r="AU261" s="216" t="s">
        <v>82</v>
      </c>
      <c r="AY261" s="18" t="s">
        <v>136</v>
      </c>
      <c r="BE261" s="217">
        <f>IF(N261="základní",J261,0)</f>
        <v>0</v>
      </c>
      <c r="BF261" s="217">
        <f>IF(N261="snížená",J261,0)</f>
        <v>0</v>
      </c>
      <c r="BG261" s="217">
        <f>IF(N261="zákl. přenesená",J261,0)</f>
        <v>0</v>
      </c>
      <c r="BH261" s="217">
        <f>IF(N261="sníž. přenesená",J261,0)</f>
        <v>0</v>
      </c>
      <c r="BI261" s="217">
        <f>IF(N261="nulová",J261,0)</f>
        <v>0</v>
      </c>
      <c r="BJ261" s="18" t="s">
        <v>80</v>
      </c>
      <c r="BK261" s="217">
        <f>ROUND(I261*H261,2)</f>
        <v>0</v>
      </c>
      <c r="BL261" s="18" t="s">
        <v>195</v>
      </c>
      <c r="BM261" s="216" t="s">
        <v>512</v>
      </c>
    </row>
    <row r="262" s="2" customFormat="1">
      <c r="A262" s="39"/>
      <c r="B262" s="40"/>
      <c r="C262" s="41"/>
      <c r="D262" s="218" t="s">
        <v>146</v>
      </c>
      <c r="E262" s="41"/>
      <c r="F262" s="219" t="s">
        <v>513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146</v>
      </c>
      <c r="AU262" s="18" t="s">
        <v>82</v>
      </c>
    </row>
    <row r="263" s="13" customFormat="1">
      <c r="A263" s="13"/>
      <c r="B263" s="223"/>
      <c r="C263" s="224"/>
      <c r="D263" s="225" t="s">
        <v>148</v>
      </c>
      <c r="E263" s="226" t="s">
        <v>19</v>
      </c>
      <c r="F263" s="227" t="s">
        <v>514</v>
      </c>
      <c r="G263" s="224"/>
      <c r="H263" s="228">
        <v>6</v>
      </c>
      <c r="I263" s="229"/>
      <c r="J263" s="224"/>
      <c r="K263" s="224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148</v>
      </c>
      <c r="AU263" s="234" t="s">
        <v>82</v>
      </c>
      <c r="AV263" s="13" t="s">
        <v>82</v>
      </c>
      <c r="AW263" s="13" t="s">
        <v>33</v>
      </c>
      <c r="AX263" s="13" t="s">
        <v>80</v>
      </c>
      <c r="AY263" s="234" t="s">
        <v>136</v>
      </c>
    </row>
    <row r="264" s="2" customFormat="1" ht="22.2" customHeight="1">
      <c r="A264" s="39"/>
      <c r="B264" s="40"/>
      <c r="C264" s="205" t="s">
        <v>515</v>
      </c>
      <c r="D264" s="205" t="s">
        <v>139</v>
      </c>
      <c r="E264" s="206" t="s">
        <v>516</v>
      </c>
      <c r="F264" s="207" t="s">
        <v>517</v>
      </c>
      <c r="G264" s="208" t="s">
        <v>362</v>
      </c>
      <c r="H264" s="245"/>
      <c r="I264" s="210"/>
      <c r="J264" s="211">
        <f>ROUND(I264*H264,2)</f>
        <v>0</v>
      </c>
      <c r="K264" s="207" t="s">
        <v>143</v>
      </c>
      <c r="L264" s="45"/>
      <c r="M264" s="212" t="s">
        <v>19</v>
      </c>
      <c r="N264" s="213" t="s">
        <v>43</v>
      </c>
      <c r="O264" s="85"/>
      <c r="P264" s="214">
        <f>O264*H264</f>
        <v>0</v>
      </c>
      <c r="Q264" s="214">
        <v>0</v>
      </c>
      <c r="R264" s="214">
        <f>Q264*H264</f>
        <v>0</v>
      </c>
      <c r="S264" s="214">
        <v>0</v>
      </c>
      <c r="T264" s="215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6" t="s">
        <v>195</v>
      </c>
      <c r="AT264" s="216" t="s">
        <v>139</v>
      </c>
      <c r="AU264" s="216" t="s">
        <v>82</v>
      </c>
      <c r="AY264" s="18" t="s">
        <v>136</v>
      </c>
      <c r="BE264" s="217">
        <f>IF(N264="základní",J264,0)</f>
        <v>0</v>
      </c>
      <c r="BF264" s="217">
        <f>IF(N264="snížená",J264,0)</f>
        <v>0</v>
      </c>
      <c r="BG264" s="217">
        <f>IF(N264="zákl. přenesená",J264,0)</f>
        <v>0</v>
      </c>
      <c r="BH264" s="217">
        <f>IF(N264="sníž. přenesená",J264,0)</f>
        <v>0</v>
      </c>
      <c r="BI264" s="217">
        <f>IF(N264="nulová",J264,0)</f>
        <v>0</v>
      </c>
      <c r="BJ264" s="18" t="s">
        <v>80</v>
      </c>
      <c r="BK264" s="217">
        <f>ROUND(I264*H264,2)</f>
        <v>0</v>
      </c>
      <c r="BL264" s="18" t="s">
        <v>195</v>
      </c>
      <c r="BM264" s="216" t="s">
        <v>518</v>
      </c>
    </row>
    <row r="265" s="2" customFormat="1">
      <c r="A265" s="39"/>
      <c r="B265" s="40"/>
      <c r="C265" s="41"/>
      <c r="D265" s="218" t="s">
        <v>146</v>
      </c>
      <c r="E265" s="41"/>
      <c r="F265" s="219" t="s">
        <v>519</v>
      </c>
      <c r="G265" s="41"/>
      <c r="H265" s="41"/>
      <c r="I265" s="220"/>
      <c r="J265" s="41"/>
      <c r="K265" s="41"/>
      <c r="L265" s="45"/>
      <c r="M265" s="221"/>
      <c r="N265" s="222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146</v>
      </c>
      <c r="AU265" s="18" t="s">
        <v>82</v>
      </c>
    </row>
    <row r="266" s="12" customFormat="1" ht="22.8" customHeight="1">
      <c r="A266" s="12"/>
      <c r="B266" s="189"/>
      <c r="C266" s="190"/>
      <c r="D266" s="191" t="s">
        <v>71</v>
      </c>
      <c r="E266" s="203" t="s">
        <v>520</v>
      </c>
      <c r="F266" s="203" t="s">
        <v>521</v>
      </c>
      <c r="G266" s="190"/>
      <c r="H266" s="190"/>
      <c r="I266" s="193"/>
      <c r="J266" s="204">
        <f>BK266</f>
        <v>0</v>
      </c>
      <c r="K266" s="190"/>
      <c r="L266" s="195"/>
      <c r="M266" s="196"/>
      <c r="N266" s="197"/>
      <c r="O266" s="197"/>
      <c r="P266" s="198">
        <f>SUM(P267:P269)</f>
        <v>0</v>
      </c>
      <c r="Q266" s="197"/>
      <c r="R266" s="198">
        <f>SUM(R267:R269)</f>
        <v>0</v>
      </c>
      <c r="S266" s="197"/>
      <c r="T266" s="199">
        <f>SUM(T267:T269)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0" t="s">
        <v>82</v>
      </c>
      <c r="AT266" s="201" t="s">
        <v>71</v>
      </c>
      <c r="AU266" s="201" t="s">
        <v>80</v>
      </c>
      <c r="AY266" s="200" t="s">
        <v>136</v>
      </c>
      <c r="BK266" s="202">
        <f>SUM(BK267:BK269)</f>
        <v>0</v>
      </c>
    </row>
    <row r="267" s="2" customFormat="1" ht="14.4" customHeight="1">
      <c r="A267" s="39"/>
      <c r="B267" s="40"/>
      <c r="C267" s="205" t="s">
        <v>522</v>
      </c>
      <c r="D267" s="205" t="s">
        <v>139</v>
      </c>
      <c r="E267" s="206" t="s">
        <v>523</v>
      </c>
      <c r="F267" s="207" t="s">
        <v>524</v>
      </c>
      <c r="G267" s="208" t="s">
        <v>175</v>
      </c>
      <c r="H267" s="209">
        <v>2</v>
      </c>
      <c r="I267" s="210"/>
      <c r="J267" s="211">
        <f>ROUND(I267*H267,2)</f>
        <v>0</v>
      </c>
      <c r="K267" s="207" t="s">
        <v>19</v>
      </c>
      <c r="L267" s="45"/>
      <c r="M267" s="212" t="s">
        <v>19</v>
      </c>
      <c r="N267" s="213" t="s">
        <v>43</v>
      </c>
      <c r="O267" s="85"/>
      <c r="P267" s="214">
        <f>O267*H267</f>
        <v>0</v>
      </c>
      <c r="Q267" s="214">
        <v>0</v>
      </c>
      <c r="R267" s="214">
        <f>Q267*H267</f>
        <v>0</v>
      </c>
      <c r="S267" s="214">
        <v>0</v>
      </c>
      <c r="T267" s="215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6" t="s">
        <v>195</v>
      </c>
      <c r="AT267" s="216" t="s">
        <v>139</v>
      </c>
      <c r="AU267" s="216" t="s">
        <v>82</v>
      </c>
      <c r="AY267" s="18" t="s">
        <v>136</v>
      </c>
      <c r="BE267" s="217">
        <f>IF(N267="základní",J267,0)</f>
        <v>0</v>
      </c>
      <c r="BF267" s="217">
        <f>IF(N267="snížená",J267,0)</f>
        <v>0</v>
      </c>
      <c r="BG267" s="217">
        <f>IF(N267="zákl. přenesená",J267,0)</f>
        <v>0</v>
      </c>
      <c r="BH267" s="217">
        <f>IF(N267="sníž. přenesená",J267,0)</f>
        <v>0</v>
      </c>
      <c r="BI267" s="217">
        <f>IF(N267="nulová",J267,0)</f>
        <v>0</v>
      </c>
      <c r="BJ267" s="18" t="s">
        <v>80</v>
      </c>
      <c r="BK267" s="217">
        <f>ROUND(I267*H267,2)</f>
        <v>0</v>
      </c>
      <c r="BL267" s="18" t="s">
        <v>195</v>
      </c>
      <c r="BM267" s="216" t="s">
        <v>525</v>
      </c>
    </row>
    <row r="268" s="2" customFormat="1" ht="22.2" customHeight="1">
      <c r="A268" s="39"/>
      <c r="B268" s="40"/>
      <c r="C268" s="205" t="s">
        <v>526</v>
      </c>
      <c r="D268" s="205" t="s">
        <v>139</v>
      </c>
      <c r="E268" s="206" t="s">
        <v>527</v>
      </c>
      <c r="F268" s="207" t="s">
        <v>528</v>
      </c>
      <c r="G268" s="208" t="s">
        <v>362</v>
      </c>
      <c r="H268" s="245"/>
      <c r="I268" s="210"/>
      <c r="J268" s="211">
        <f>ROUND(I268*H268,2)</f>
        <v>0</v>
      </c>
      <c r="K268" s="207" t="s">
        <v>143</v>
      </c>
      <c r="L268" s="45"/>
      <c r="M268" s="212" t="s">
        <v>19</v>
      </c>
      <c r="N268" s="213" t="s">
        <v>43</v>
      </c>
      <c r="O268" s="85"/>
      <c r="P268" s="214">
        <f>O268*H268</f>
        <v>0</v>
      </c>
      <c r="Q268" s="214">
        <v>0</v>
      </c>
      <c r="R268" s="214">
        <f>Q268*H268</f>
        <v>0</v>
      </c>
      <c r="S268" s="214">
        <v>0</v>
      </c>
      <c r="T268" s="215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6" t="s">
        <v>195</v>
      </c>
      <c r="AT268" s="216" t="s">
        <v>139</v>
      </c>
      <c r="AU268" s="216" t="s">
        <v>82</v>
      </c>
      <c r="AY268" s="18" t="s">
        <v>136</v>
      </c>
      <c r="BE268" s="217">
        <f>IF(N268="základní",J268,0)</f>
        <v>0</v>
      </c>
      <c r="BF268" s="217">
        <f>IF(N268="snížená",J268,0)</f>
        <v>0</v>
      </c>
      <c r="BG268" s="217">
        <f>IF(N268="zákl. přenesená",J268,0)</f>
        <v>0</v>
      </c>
      <c r="BH268" s="217">
        <f>IF(N268="sníž. přenesená",J268,0)</f>
        <v>0</v>
      </c>
      <c r="BI268" s="217">
        <f>IF(N268="nulová",J268,0)</f>
        <v>0</v>
      </c>
      <c r="BJ268" s="18" t="s">
        <v>80</v>
      </c>
      <c r="BK268" s="217">
        <f>ROUND(I268*H268,2)</f>
        <v>0</v>
      </c>
      <c r="BL268" s="18" t="s">
        <v>195</v>
      </c>
      <c r="BM268" s="216" t="s">
        <v>529</v>
      </c>
    </row>
    <row r="269" s="2" customFormat="1">
      <c r="A269" s="39"/>
      <c r="B269" s="40"/>
      <c r="C269" s="41"/>
      <c r="D269" s="218" t="s">
        <v>146</v>
      </c>
      <c r="E269" s="41"/>
      <c r="F269" s="219" t="s">
        <v>530</v>
      </c>
      <c r="G269" s="41"/>
      <c r="H269" s="41"/>
      <c r="I269" s="220"/>
      <c r="J269" s="41"/>
      <c r="K269" s="41"/>
      <c r="L269" s="45"/>
      <c r="M269" s="221"/>
      <c r="N269" s="222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146</v>
      </c>
      <c r="AU269" s="18" t="s">
        <v>82</v>
      </c>
    </row>
    <row r="270" s="12" customFormat="1" ht="22.8" customHeight="1">
      <c r="A270" s="12"/>
      <c r="B270" s="189"/>
      <c r="C270" s="190"/>
      <c r="D270" s="191" t="s">
        <v>71</v>
      </c>
      <c r="E270" s="203" t="s">
        <v>531</v>
      </c>
      <c r="F270" s="203" t="s">
        <v>532</v>
      </c>
      <c r="G270" s="190"/>
      <c r="H270" s="190"/>
      <c r="I270" s="193"/>
      <c r="J270" s="204">
        <f>BK270</f>
        <v>0</v>
      </c>
      <c r="K270" s="190"/>
      <c r="L270" s="195"/>
      <c r="M270" s="196"/>
      <c r="N270" s="197"/>
      <c r="O270" s="197"/>
      <c r="P270" s="198">
        <f>SUM(P271:P282)</f>
        <v>0</v>
      </c>
      <c r="Q270" s="197"/>
      <c r="R270" s="198">
        <f>SUM(R271:R282)</f>
        <v>0.95821500000000004</v>
      </c>
      <c r="S270" s="197"/>
      <c r="T270" s="199">
        <f>SUM(T271:T282)</f>
        <v>0.23610499999999998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0" t="s">
        <v>82</v>
      </c>
      <c r="AT270" s="201" t="s">
        <v>71</v>
      </c>
      <c r="AU270" s="201" t="s">
        <v>80</v>
      </c>
      <c r="AY270" s="200" t="s">
        <v>136</v>
      </c>
      <c r="BK270" s="202">
        <f>SUM(BK271:BK282)</f>
        <v>0</v>
      </c>
    </row>
    <row r="271" s="2" customFormat="1" ht="14.4" customHeight="1">
      <c r="A271" s="39"/>
      <c r="B271" s="40"/>
      <c r="C271" s="205" t="s">
        <v>533</v>
      </c>
      <c r="D271" s="205" t="s">
        <v>139</v>
      </c>
      <c r="E271" s="206" t="s">
        <v>534</v>
      </c>
      <c r="F271" s="207" t="s">
        <v>535</v>
      </c>
      <c r="G271" s="208" t="s">
        <v>142</v>
      </c>
      <c r="H271" s="209">
        <v>95.25</v>
      </c>
      <c r="I271" s="210"/>
      <c r="J271" s="211">
        <f>ROUND(I271*H271,2)</f>
        <v>0</v>
      </c>
      <c r="K271" s="207" t="s">
        <v>143</v>
      </c>
      <c r="L271" s="45"/>
      <c r="M271" s="212" t="s">
        <v>19</v>
      </c>
      <c r="N271" s="213" t="s">
        <v>43</v>
      </c>
      <c r="O271" s="85"/>
      <c r="P271" s="214">
        <f>O271*H271</f>
        <v>0</v>
      </c>
      <c r="Q271" s="214">
        <v>0.00020000000000000001</v>
      </c>
      <c r="R271" s="214">
        <f>Q271*H271</f>
        <v>0.019050000000000001</v>
      </c>
      <c r="S271" s="214">
        <v>0</v>
      </c>
      <c r="T271" s="215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6" t="s">
        <v>195</v>
      </c>
      <c r="AT271" s="216" t="s">
        <v>139</v>
      </c>
      <c r="AU271" s="216" t="s">
        <v>82</v>
      </c>
      <c r="AY271" s="18" t="s">
        <v>136</v>
      </c>
      <c r="BE271" s="217">
        <f>IF(N271="základní",J271,0)</f>
        <v>0</v>
      </c>
      <c r="BF271" s="217">
        <f>IF(N271="snížená",J271,0)</f>
        <v>0</v>
      </c>
      <c r="BG271" s="217">
        <f>IF(N271="zákl. přenesená",J271,0)</f>
        <v>0</v>
      </c>
      <c r="BH271" s="217">
        <f>IF(N271="sníž. přenesená",J271,0)</f>
        <v>0</v>
      </c>
      <c r="BI271" s="217">
        <f>IF(N271="nulová",J271,0)</f>
        <v>0</v>
      </c>
      <c r="BJ271" s="18" t="s">
        <v>80</v>
      </c>
      <c r="BK271" s="217">
        <f>ROUND(I271*H271,2)</f>
        <v>0</v>
      </c>
      <c r="BL271" s="18" t="s">
        <v>195</v>
      </c>
      <c r="BM271" s="216" t="s">
        <v>536</v>
      </c>
    </row>
    <row r="272" s="2" customFormat="1">
      <c r="A272" s="39"/>
      <c r="B272" s="40"/>
      <c r="C272" s="41"/>
      <c r="D272" s="218" t="s">
        <v>146</v>
      </c>
      <c r="E272" s="41"/>
      <c r="F272" s="219" t="s">
        <v>537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146</v>
      </c>
      <c r="AU272" s="18" t="s">
        <v>82</v>
      </c>
    </row>
    <row r="273" s="2" customFormat="1" ht="19.8" customHeight="1">
      <c r="A273" s="39"/>
      <c r="B273" s="40"/>
      <c r="C273" s="205" t="s">
        <v>538</v>
      </c>
      <c r="D273" s="205" t="s">
        <v>139</v>
      </c>
      <c r="E273" s="206" t="s">
        <v>539</v>
      </c>
      <c r="F273" s="207" t="s">
        <v>540</v>
      </c>
      <c r="G273" s="208" t="s">
        <v>142</v>
      </c>
      <c r="H273" s="209">
        <v>95.25</v>
      </c>
      <c r="I273" s="210"/>
      <c r="J273" s="211">
        <f>ROUND(I273*H273,2)</f>
        <v>0</v>
      </c>
      <c r="K273" s="207" t="s">
        <v>143</v>
      </c>
      <c r="L273" s="45"/>
      <c r="M273" s="212" t="s">
        <v>19</v>
      </c>
      <c r="N273" s="213" t="s">
        <v>43</v>
      </c>
      <c r="O273" s="85"/>
      <c r="P273" s="214">
        <f>O273*H273</f>
        <v>0</v>
      </c>
      <c r="Q273" s="214">
        <v>0.0075799999999999999</v>
      </c>
      <c r="R273" s="214">
        <f>Q273*H273</f>
        <v>0.72199499999999994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195</v>
      </c>
      <c r="AT273" s="216" t="s">
        <v>139</v>
      </c>
      <c r="AU273" s="216" t="s">
        <v>82</v>
      </c>
      <c r="AY273" s="18" t="s">
        <v>136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80</v>
      </c>
      <c r="BK273" s="217">
        <f>ROUND(I273*H273,2)</f>
        <v>0</v>
      </c>
      <c r="BL273" s="18" t="s">
        <v>195</v>
      </c>
      <c r="BM273" s="216" t="s">
        <v>541</v>
      </c>
    </row>
    <row r="274" s="2" customFormat="1">
      <c r="A274" s="39"/>
      <c r="B274" s="40"/>
      <c r="C274" s="41"/>
      <c r="D274" s="218" t="s">
        <v>146</v>
      </c>
      <c r="E274" s="41"/>
      <c r="F274" s="219" t="s">
        <v>542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146</v>
      </c>
      <c r="AU274" s="18" t="s">
        <v>82</v>
      </c>
    </row>
    <row r="275" s="2" customFormat="1" ht="14.4" customHeight="1">
      <c r="A275" s="39"/>
      <c r="B275" s="40"/>
      <c r="C275" s="205" t="s">
        <v>543</v>
      </c>
      <c r="D275" s="205" t="s">
        <v>139</v>
      </c>
      <c r="E275" s="206" t="s">
        <v>544</v>
      </c>
      <c r="F275" s="207" t="s">
        <v>545</v>
      </c>
      <c r="G275" s="208" t="s">
        <v>142</v>
      </c>
      <c r="H275" s="209">
        <v>94.441999999999993</v>
      </c>
      <c r="I275" s="210"/>
      <c r="J275" s="211">
        <f>ROUND(I275*H275,2)</f>
        <v>0</v>
      </c>
      <c r="K275" s="207" t="s">
        <v>143</v>
      </c>
      <c r="L275" s="45"/>
      <c r="M275" s="212" t="s">
        <v>19</v>
      </c>
      <c r="N275" s="213" t="s">
        <v>43</v>
      </c>
      <c r="O275" s="85"/>
      <c r="P275" s="214">
        <f>O275*H275</f>
        <v>0</v>
      </c>
      <c r="Q275" s="214">
        <v>0</v>
      </c>
      <c r="R275" s="214">
        <f>Q275*H275</f>
        <v>0</v>
      </c>
      <c r="S275" s="214">
        <v>0.0025000000000000001</v>
      </c>
      <c r="T275" s="215">
        <f>S275*H275</f>
        <v>0.23610499999999998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195</v>
      </c>
      <c r="AT275" s="216" t="s">
        <v>139</v>
      </c>
      <c r="AU275" s="216" t="s">
        <v>82</v>
      </c>
      <c r="AY275" s="18" t="s">
        <v>136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80</v>
      </c>
      <c r="BK275" s="217">
        <f>ROUND(I275*H275,2)</f>
        <v>0</v>
      </c>
      <c r="BL275" s="18" t="s">
        <v>195</v>
      </c>
      <c r="BM275" s="216" t="s">
        <v>546</v>
      </c>
    </row>
    <row r="276" s="2" customFormat="1">
      <c r="A276" s="39"/>
      <c r="B276" s="40"/>
      <c r="C276" s="41"/>
      <c r="D276" s="218" t="s">
        <v>146</v>
      </c>
      <c r="E276" s="41"/>
      <c r="F276" s="219" t="s">
        <v>547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146</v>
      </c>
      <c r="AU276" s="18" t="s">
        <v>82</v>
      </c>
    </row>
    <row r="277" s="2" customFormat="1" ht="14.4" customHeight="1">
      <c r="A277" s="39"/>
      <c r="B277" s="40"/>
      <c r="C277" s="205" t="s">
        <v>548</v>
      </c>
      <c r="D277" s="205" t="s">
        <v>139</v>
      </c>
      <c r="E277" s="206" t="s">
        <v>549</v>
      </c>
      <c r="F277" s="207" t="s">
        <v>550</v>
      </c>
      <c r="G277" s="208" t="s">
        <v>142</v>
      </c>
      <c r="H277" s="209">
        <v>95.25</v>
      </c>
      <c r="I277" s="210"/>
      <c r="J277" s="211">
        <f>ROUND(I277*H277,2)</f>
        <v>0</v>
      </c>
      <c r="K277" s="207" t="s">
        <v>19</v>
      </c>
      <c r="L277" s="45"/>
      <c r="M277" s="212" t="s">
        <v>19</v>
      </c>
      <c r="N277" s="213" t="s">
        <v>43</v>
      </c>
      <c r="O277" s="85"/>
      <c r="P277" s="214">
        <f>O277*H277</f>
        <v>0</v>
      </c>
      <c r="Q277" s="214">
        <v>0.00029999999999999997</v>
      </c>
      <c r="R277" s="214">
        <f>Q277*H277</f>
        <v>0.028574999999999996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195</v>
      </c>
      <c r="AT277" s="216" t="s">
        <v>139</v>
      </c>
      <c r="AU277" s="216" t="s">
        <v>82</v>
      </c>
      <c r="AY277" s="18" t="s">
        <v>136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80</v>
      </c>
      <c r="BK277" s="217">
        <f>ROUND(I277*H277,2)</f>
        <v>0</v>
      </c>
      <c r="BL277" s="18" t="s">
        <v>195</v>
      </c>
      <c r="BM277" s="216" t="s">
        <v>551</v>
      </c>
    </row>
    <row r="278" s="2" customFormat="1" ht="22.2" customHeight="1">
      <c r="A278" s="39"/>
      <c r="B278" s="40"/>
      <c r="C278" s="235" t="s">
        <v>552</v>
      </c>
      <c r="D278" s="235" t="s">
        <v>179</v>
      </c>
      <c r="E278" s="236" t="s">
        <v>553</v>
      </c>
      <c r="F278" s="237" t="s">
        <v>554</v>
      </c>
      <c r="G278" s="238" t="s">
        <v>142</v>
      </c>
      <c r="H278" s="239">
        <v>104.77500000000001</v>
      </c>
      <c r="I278" s="240"/>
      <c r="J278" s="241">
        <f>ROUND(I278*H278,2)</f>
        <v>0</v>
      </c>
      <c r="K278" s="237" t="s">
        <v>143</v>
      </c>
      <c r="L278" s="242"/>
      <c r="M278" s="243" t="s">
        <v>19</v>
      </c>
      <c r="N278" s="244" t="s">
        <v>43</v>
      </c>
      <c r="O278" s="85"/>
      <c r="P278" s="214">
        <f>O278*H278</f>
        <v>0</v>
      </c>
      <c r="Q278" s="214">
        <v>0.0018</v>
      </c>
      <c r="R278" s="214">
        <f>Q278*H278</f>
        <v>0.18859500000000001</v>
      </c>
      <c r="S278" s="214">
        <v>0</v>
      </c>
      <c r="T278" s="215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6" t="s">
        <v>321</v>
      </c>
      <c r="AT278" s="216" t="s">
        <v>179</v>
      </c>
      <c r="AU278" s="216" t="s">
        <v>82</v>
      </c>
      <c r="AY278" s="18" t="s">
        <v>136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8" t="s">
        <v>80</v>
      </c>
      <c r="BK278" s="217">
        <f>ROUND(I278*H278,2)</f>
        <v>0</v>
      </c>
      <c r="BL278" s="18" t="s">
        <v>195</v>
      </c>
      <c r="BM278" s="216" t="s">
        <v>555</v>
      </c>
    </row>
    <row r="279" s="13" customFormat="1">
      <c r="A279" s="13"/>
      <c r="B279" s="223"/>
      <c r="C279" s="224"/>
      <c r="D279" s="225" t="s">
        <v>148</v>
      </c>
      <c r="E279" s="226" t="s">
        <v>19</v>
      </c>
      <c r="F279" s="227" t="s">
        <v>556</v>
      </c>
      <c r="G279" s="224"/>
      <c r="H279" s="228">
        <v>95.25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148</v>
      </c>
      <c r="AU279" s="234" t="s">
        <v>82</v>
      </c>
      <c r="AV279" s="13" t="s">
        <v>82</v>
      </c>
      <c r="AW279" s="13" t="s">
        <v>33</v>
      </c>
      <c r="AX279" s="13" t="s">
        <v>80</v>
      </c>
      <c r="AY279" s="234" t="s">
        <v>136</v>
      </c>
    </row>
    <row r="280" s="13" customFormat="1">
      <c r="A280" s="13"/>
      <c r="B280" s="223"/>
      <c r="C280" s="224"/>
      <c r="D280" s="225" t="s">
        <v>148</v>
      </c>
      <c r="E280" s="224"/>
      <c r="F280" s="227" t="s">
        <v>557</v>
      </c>
      <c r="G280" s="224"/>
      <c r="H280" s="228">
        <v>104.77500000000001</v>
      </c>
      <c r="I280" s="229"/>
      <c r="J280" s="224"/>
      <c r="K280" s="224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148</v>
      </c>
      <c r="AU280" s="234" t="s">
        <v>82</v>
      </c>
      <c r="AV280" s="13" t="s">
        <v>82</v>
      </c>
      <c r="AW280" s="13" t="s">
        <v>4</v>
      </c>
      <c r="AX280" s="13" t="s">
        <v>80</v>
      </c>
      <c r="AY280" s="234" t="s">
        <v>136</v>
      </c>
    </row>
    <row r="281" s="2" customFormat="1" ht="22.2" customHeight="1">
      <c r="A281" s="39"/>
      <c r="B281" s="40"/>
      <c r="C281" s="205" t="s">
        <v>558</v>
      </c>
      <c r="D281" s="205" t="s">
        <v>139</v>
      </c>
      <c r="E281" s="206" t="s">
        <v>559</v>
      </c>
      <c r="F281" s="207" t="s">
        <v>560</v>
      </c>
      <c r="G281" s="208" t="s">
        <v>362</v>
      </c>
      <c r="H281" s="245"/>
      <c r="I281" s="210"/>
      <c r="J281" s="211">
        <f>ROUND(I281*H281,2)</f>
        <v>0</v>
      </c>
      <c r="K281" s="207" t="s">
        <v>143</v>
      </c>
      <c r="L281" s="45"/>
      <c r="M281" s="212" t="s">
        <v>19</v>
      </c>
      <c r="N281" s="213" t="s">
        <v>43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195</v>
      </c>
      <c r="AT281" s="216" t="s">
        <v>139</v>
      </c>
      <c r="AU281" s="216" t="s">
        <v>82</v>
      </c>
      <c r="AY281" s="18" t="s">
        <v>136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80</v>
      </c>
      <c r="BK281" s="217">
        <f>ROUND(I281*H281,2)</f>
        <v>0</v>
      </c>
      <c r="BL281" s="18" t="s">
        <v>195</v>
      </c>
      <c r="BM281" s="216" t="s">
        <v>561</v>
      </c>
    </row>
    <row r="282" s="2" customFormat="1">
      <c r="A282" s="39"/>
      <c r="B282" s="40"/>
      <c r="C282" s="41"/>
      <c r="D282" s="218" t="s">
        <v>146</v>
      </c>
      <c r="E282" s="41"/>
      <c r="F282" s="219" t="s">
        <v>562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146</v>
      </c>
      <c r="AU282" s="18" t="s">
        <v>82</v>
      </c>
    </row>
    <row r="283" s="12" customFormat="1" ht="22.8" customHeight="1">
      <c r="A283" s="12"/>
      <c r="B283" s="189"/>
      <c r="C283" s="190"/>
      <c r="D283" s="191" t="s">
        <v>71</v>
      </c>
      <c r="E283" s="203" t="s">
        <v>563</v>
      </c>
      <c r="F283" s="203" t="s">
        <v>564</v>
      </c>
      <c r="G283" s="190"/>
      <c r="H283" s="190"/>
      <c r="I283" s="193"/>
      <c r="J283" s="204">
        <f>BK283</f>
        <v>0</v>
      </c>
      <c r="K283" s="190"/>
      <c r="L283" s="195"/>
      <c r="M283" s="196"/>
      <c r="N283" s="197"/>
      <c r="O283" s="197"/>
      <c r="P283" s="198">
        <f>SUM(P284:P286)</f>
        <v>0</v>
      </c>
      <c r="Q283" s="197"/>
      <c r="R283" s="198">
        <f>SUM(R284:R286)</f>
        <v>0.0004704</v>
      </c>
      <c r="S283" s="197"/>
      <c r="T283" s="199">
        <f>SUM(T284:T286)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0" t="s">
        <v>82</v>
      </c>
      <c r="AT283" s="201" t="s">
        <v>71</v>
      </c>
      <c r="AU283" s="201" t="s">
        <v>80</v>
      </c>
      <c r="AY283" s="200" t="s">
        <v>136</v>
      </c>
      <c r="BK283" s="202">
        <f>SUM(BK284:BK286)</f>
        <v>0</v>
      </c>
    </row>
    <row r="284" s="2" customFormat="1" ht="14.4" customHeight="1">
      <c r="A284" s="39"/>
      <c r="B284" s="40"/>
      <c r="C284" s="205" t="s">
        <v>565</v>
      </c>
      <c r="D284" s="205" t="s">
        <v>139</v>
      </c>
      <c r="E284" s="206" t="s">
        <v>566</v>
      </c>
      <c r="F284" s="207" t="s">
        <v>567</v>
      </c>
      <c r="G284" s="208" t="s">
        <v>142</v>
      </c>
      <c r="H284" s="209">
        <v>3.9199999999999999</v>
      </c>
      <c r="I284" s="210"/>
      <c r="J284" s="211">
        <f>ROUND(I284*H284,2)</f>
        <v>0</v>
      </c>
      <c r="K284" s="207" t="s">
        <v>143</v>
      </c>
      <c r="L284" s="45"/>
      <c r="M284" s="212" t="s">
        <v>19</v>
      </c>
      <c r="N284" s="213" t="s">
        <v>43</v>
      </c>
      <c r="O284" s="85"/>
      <c r="P284" s="214">
        <f>O284*H284</f>
        <v>0</v>
      </c>
      <c r="Q284" s="214">
        <v>0.00012</v>
      </c>
      <c r="R284" s="214">
        <f>Q284*H284</f>
        <v>0.0004704</v>
      </c>
      <c r="S284" s="214">
        <v>0</v>
      </c>
      <c r="T284" s="21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6" t="s">
        <v>195</v>
      </c>
      <c r="AT284" s="216" t="s">
        <v>139</v>
      </c>
      <c r="AU284" s="216" t="s">
        <v>82</v>
      </c>
      <c r="AY284" s="18" t="s">
        <v>136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8" t="s">
        <v>80</v>
      </c>
      <c r="BK284" s="217">
        <f>ROUND(I284*H284,2)</f>
        <v>0</v>
      </c>
      <c r="BL284" s="18" t="s">
        <v>195</v>
      </c>
      <c r="BM284" s="216" t="s">
        <v>568</v>
      </c>
    </row>
    <row r="285" s="2" customFormat="1">
      <c r="A285" s="39"/>
      <c r="B285" s="40"/>
      <c r="C285" s="41"/>
      <c r="D285" s="218" t="s">
        <v>146</v>
      </c>
      <c r="E285" s="41"/>
      <c r="F285" s="219" t="s">
        <v>569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146</v>
      </c>
      <c r="AU285" s="18" t="s">
        <v>82</v>
      </c>
    </row>
    <row r="286" s="13" customFormat="1">
      <c r="A286" s="13"/>
      <c r="B286" s="223"/>
      <c r="C286" s="224"/>
      <c r="D286" s="225" t="s">
        <v>148</v>
      </c>
      <c r="E286" s="226" t="s">
        <v>19</v>
      </c>
      <c r="F286" s="227" t="s">
        <v>570</v>
      </c>
      <c r="G286" s="224"/>
      <c r="H286" s="228">
        <v>3.9199999999999999</v>
      </c>
      <c r="I286" s="229"/>
      <c r="J286" s="224"/>
      <c r="K286" s="224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148</v>
      </c>
      <c r="AU286" s="234" t="s">
        <v>82</v>
      </c>
      <c r="AV286" s="13" t="s">
        <v>82</v>
      </c>
      <c r="AW286" s="13" t="s">
        <v>33</v>
      </c>
      <c r="AX286" s="13" t="s">
        <v>80</v>
      </c>
      <c r="AY286" s="234" t="s">
        <v>136</v>
      </c>
    </row>
    <row r="287" s="12" customFormat="1" ht="22.8" customHeight="1">
      <c r="A287" s="12"/>
      <c r="B287" s="189"/>
      <c r="C287" s="190"/>
      <c r="D287" s="191" t="s">
        <v>71</v>
      </c>
      <c r="E287" s="203" t="s">
        <v>571</v>
      </c>
      <c r="F287" s="203" t="s">
        <v>572</v>
      </c>
      <c r="G287" s="190"/>
      <c r="H287" s="190"/>
      <c r="I287" s="193"/>
      <c r="J287" s="204">
        <f>BK287</f>
        <v>0</v>
      </c>
      <c r="K287" s="190"/>
      <c r="L287" s="195"/>
      <c r="M287" s="196"/>
      <c r="N287" s="197"/>
      <c r="O287" s="197"/>
      <c r="P287" s="198">
        <f>SUM(P288:P296)</f>
        <v>0</v>
      </c>
      <c r="Q287" s="197"/>
      <c r="R287" s="198">
        <f>SUM(R288:R296)</f>
        <v>0.093891000000000002</v>
      </c>
      <c r="S287" s="197"/>
      <c r="T287" s="199">
        <f>SUM(T288:T296)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0" t="s">
        <v>82</v>
      </c>
      <c r="AT287" s="201" t="s">
        <v>71</v>
      </c>
      <c r="AU287" s="201" t="s">
        <v>80</v>
      </c>
      <c r="AY287" s="200" t="s">
        <v>136</v>
      </c>
      <c r="BK287" s="202">
        <f>SUM(BK288:BK296)</f>
        <v>0</v>
      </c>
    </row>
    <row r="288" s="2" customFormat="1" ht="14.4" customHeight="1">
      <c r="A288" s="39"/>
      <c r="B288" s="40"/>
      <c r="C288" s="205" t="s">
        <v>573</v>
      </c>
      <c r="D288" s="205" t="s">
        <v>139</v>
      </c>
      <c r="E288" s="206" t="s">
        <v>574</v>
      </c>
      <c r="F288" s="207" t="s">
        <v>575</v>
      </c>
      <c r="G288" s="208" t="s">
        <v>142</v>
      </c>
      <c r="H288" s="209">
        <v>115.816</v>
      </c>
      <c r="I288" s="210"/>
      <c r="J288" s="211">
        <f>ROUND(I288*H288,2)</f>
        <v>0</v>
      </c>
      <c r="K288" s="207" t="s">
        <v>143</v>
      </c>
      <c r="L288" s="45"/>
      <c r="M288" s="212" t="s">
        <v>19</v>
      </c>
      <c r="N288" s="213" t="s">
        <v>43</v>
      </c>
      <c r="O288" s="85"/>
      <c r="P288" s="214">
        <f>O288*H288</f>
        <v>0</v>
      </c>
      <c r="Q288" s="214">
        <v>0.00020000000000000001</v>
      </c>
      <c r="R288" s="214">
        <f>Q288*H288</f>
        <v>0.023163200000000002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195</v>
      </c>
      <c r="AT288" s="216" t="s">
        <v>139</v>
      </c>
      <c r="AU288" s="216" t="s">
        <v>82</v>
      </c>
      <c r="AY288" s="18" t="s">
        <v>136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80</v>
      </c>
      <c r="BK288" s="217">
        <f>ROUND(I288*H288,2)</f>
        <v>0</v>
      </c>
      <c r="BL288" s="18" t="s">
        <v>195</v>
      </c>
      <c r="BM288" s="216" t="s">
        <v>576</v>
      </c>
    </row>
    <row r="289" s="2" customFormat="1">
      <c r="A289" s="39"/>
      <c r="B289" s="40"/>
      <c r="C289" s="41"/>
      <c r="D289" s="218" t="s">
        <v>146</v>
      </c>
      <c r="E289" s="41"/>
      <c r="F289" s="219" t="s">
        <v>577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146</v>
      </c>
      <c r="AU289" s="18" t="s">
        <v>82</v>
      </c>
    </row>
    <row r="290" s="13" customFormat="1">
      <c r="A290" s="13"/>
      <c r="B290" s="223"/>
      <c r="C290" s="224"/>
      <c r="D290" s="225" t="s">
        <v>148</v>
      </c>
      <c r="E290" s="226" t="s">
        <v>19</v>
      </c>
      <c r="F290" s="227" t="s">
        <v>578</v>
      </c>
      <c r="G290" s="224"/>
      <c r="H290" s="228">
        <v>115.816</v>
      </c>
      <c r="I290" s="229"/>
      <c r="J290" s="224"/>
      <c r="K290" s="224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148</v>
      </c>
      <c r="AU290" s="234" t="s">
        <v>82</v>
      </c>
      <c r="AV290" s="13" t="s">
        <v>82</v>
      </c>
      <c r="AW290" s="13" t="s">
        <v>33</v>
      </c>
      <c r="AX290" s="13" t="s">
        <v>80</v>
      </c>
      <c r="AY290" s="234" t="s">
        <v>136</v>
      </c>
    </row>
    <row r="291" s="2" customFormat="1" ht="22.2" customHeight="1">
      <c r="A291" s="39"/>
      <c r="B291" s="40"/>
      <c r="C291" s="205" t="s">
        <v>579</v>
      </c>
      <c r="D291" s="205" t="s">
        <v>139</v>
      </c>
      <c r="E291" s="206" t="s">
        <v>580</v>
      </c>
      <c r="F291" s="207" t="s">
        <v>581</v>
      </c>
      <c r="G291" s="208" t="s">
        <v>142</v>
      </c>
      <c r="H291" s="209">
        <v>272.02999999999997</v>
      </c>
      <c r="I291" s="210"/>
      <c r="J291" s="211">
        <f>ROUND(I291*H291,2)</f>
        <v>0</v>
      </c>
      <c r="K291" s="207" t="s">
        <v>143</v>
      </c>
      <c r="L291" s="45"/>
      <c r="M291" s="212" t="s">
        <v>19</v>
      </c>
      <c r="N291" s="213" t="s">
        <v>43</v>
      </c>
      <c r="O291" s="85"/>
      <c r="P291" s="214">
        <f>O291*H291</f>
        <v>0</v>
      </c>
      <c r="Q291" s="214">
        <v>0.00025999999999999998</v>
      </c>
      <c r="R291" s="214">
        <f>Q291*H291</f>
        <v>0.070727799999999993</v>
      </c>
      <c r="S291" s="214">
        <v>0</v>
      </c>
      <c r="T291" s="215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16" t="s">
        <v>195</v>
      </c>
      <c r="AT291" s="216" t="s">
        <v>139</v>
      </c>
      <c r="AU291" s="216" t="s">
        <v>82</v>
      </c>
      <c r="AY291" s="18" t="s">
        <v>136</v>
      </c>
      <c r="BE291" s="217">
        <f>IF(N291="základní",J291,0)</f>
        <v>0</v>
      </c>
      <c r="BF291" s="217">
        <f>IF(N291="snížená",J291,0)</f>
        <v>0</v>
      </c>
      <c r="BG291" s="217">
        <f>IF(N291="zákl. přenesená",J291,0)</f>
        <v>0</v>
      </c>
      <c r="BH291" s="217">
        <f>IF(N291="sníž. přenesená",J291,0)</f>
        <v>0</v>
      </c>
      <c r="BI291" s="217">
        <f>IF(N291="nulová",J291,0)</f>
        <v>0</v>
      </c>
      <c r="BJ291" s="18" t="s">
        <v>80</v>
      </c>
      <c r="BK291" s="217">
        <f>ROUND(I291*H291,2)</f>
        <v>0</v>
      </c>
      <c r="BL291" s="18" t="s">
        <v>195</v>
      </c>
      <c r="BM291" s="216" t="s">
        <v>582</v>
      </c>
    </row>
    <row r="292" s="2" customFormat="1">
      <c r="A292" s="39"/>
      <c r="B292" s="40"/>
      <c r="C292" s="41"/>
      <c r="D292" s="218" t="s">
        <v>146</v>
      </c>
      <c r="E292" s="41"/>
      <c r="F292" s="219" t="s">
        <v>583</v>
      </c>
      <c r="G292" s="41"/>
      <c r="H292" s="41"/>
      <c r="I292" s="220"/>
      <c r="J292" s="41"/>
      <c r="K292" s="41"/>
      <c r="L292" s="45"/>
      <c r="M292" s="221"/>
      <c r="N292" s="222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146</v>
      </c>
      <c r="AU292" s="18" t="s">
        <v>82</v>
      </c>
    </row>
    <row r="293" s="13" customFormat="1">
      <c r="A293" s="13"/>
      <c r="B293" s="223"/>
      <c r="C293" s="224"/>
      <c r="D293" s="225" t="s">
        <v>148</v>
      </c>
      <c r="E293" s="226" t="s">
        <v>19</v>
      </c>
      <c r="F293" s="227" t="s">
        <v>578</v>
      </c>
      <c r="G293" s="224"/>
      <c r="H293" s="228">
        <v>115.816</v>
      </c>
      <c r="I293" s="229"/>
      <c r="J293" s="224"/>
      <c r="K293" s="224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148</v>
      </c>
      <c r="AU293" s="234" t="s">
        <v>82</v>
      </c>
      <c r="AV293" s="13" t="s">
        <v>82</v>
      </c>
      <c r="AW293" s="13" t="s">
        <v>33</v>
      </c>
      <c r="AX293" s="13" t="s">
        <v>72</v>
      </c>
      <c r="AY293" s="234" t="s">
        <v>136</v>
      </c>
    </row>
    <row r="294" s="13" customFormat="1">
      <c r="A294" s="13"/>
      <c r="B294" s="223"/>
      <c r="C294" s="224"/>
      <c r="D294" s="225" t="s">
        <v>148</v>
      </c>
      <c r="E294" s="226" t="s">
        <v>19</v>
      </c>
      <c r="F294" s="227" t="s">
        <v>584</v>
      </c>
      <c r="G294" s="224"/>
      <c r="H294" s="228">
        <v>80.234999999999999</v>
      </c>
      <c r="I294" s="229"/>
      <c r="J294" s="224"/>
      <c r="K294" s="224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148</v>
      </c>
      <c r="AU294" s="234" t="s">
        <v>82</v>
      </c>
      <c r="AV294" s="13" t="s">
        <v>82</v>
      </c>
      <c r="AW294" s="13" t="s">
        <v>33</v>
      </c>
      <c r="AX294" s="13" t="s">
        <v>72</v>
      </c>
      <c r="AY294" s="234" t="s">
        <v>136</v>
      </c>
    </row>
    <row r="295" s="13" customFormat="1">
      <c r="A295" s="13"/>
      <c r="B295" s="223"/>
      <c r="C295" s="224"/>
      <c r="D295" s="225" t="s">
        <v>148</v>
      </c>
      <c r="E295" s="226" t="s">
        <v>19</v>
      </c>
      <c r="F295" s="227" t="s">
        <v>585</v>
      </c>
      <c r="G295" s="224"/>
      <c r="H295" s="228">
        <v>75.978999999999999</v>
      </c>
      <c r="I295" s="229"/>
      <c r="J295" s="224"/>
      <c r="K295" s="224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148</v>
      </c>
      <c r="AU295" s="234" t="s">
        <v>82</v>
      </c>
      <c r="AV295" s="13" t="s">
        <v>82</v>
      </c>
      <c r="AW295" s="13" t="s">
        <v>33</v>
      </c>
      <c r="AX295" s="13" t="s">
        <v>72</v>
      </c>
      <c r="AY295" s="234" t="s">
        <v>136</v>
      </c>
    </row>
    <row r="296" s="14" customFormat="1">
      <c r="A296" s="14"/>
      <c r="B296" s="246"/>
      <c r="C296" s="247"/>
      <c r="D296" s="225" t="s">
        <v>148</v>
      </c>
      <c r="E296" s="248" t="s">
        <v>19</v>
      </c>
      <c r="F296" s="249" t="s">
        <v>384</v>
      </c>
      <c r="G296" s="247"/>
      <c r="H296" s="250">
        <v>272.02999999999997</v>
      </c>
      <c r="I296" s="251"/>
      <c r="J296" s="247"/>
      <c r="K296" s="247"/>
      <c r="L296" s="252"/>
      <c r="M296" s="253"/>
      <c r="N296" s="254"/>
      <c r="O296" s="254"/>
      <c r="P296" s="254"/>
      <c r="Q296" s="254"/>
      <c r="R296" s="254"/>
      <c r="S296" s="254"/>
      <c r="T296" s="25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6" t="s">
        <v>148</v>
      </c>
      <c r="AU296" s="256" t="s">
        <v>82</v>
      </c>
      <c r="AV296" s="14" t="s">
        <v>144</v>
      </c>
      <c r="AW296" s="14" t="s">
        <v>33</v>
      </c>
      <c r="AX296" s="14" t="s">
        <v>80</v>
      </c>
      <c r="AY296" s="256" t="s">
        <v>136</v>
      </c>
    </row>
    <row r="297" s="12" customFormat="1" ht="25.92" customHeight="1">
      <c r="A297" s="12"/>
      <c r="B297" s="189"/>
      <c r="C297" s="190"/>
      <c r="D297" s="191" t="s">
        <v>71</v>
      </c>
      <c r="E297" s="192" t="s">
        <v>586</v>
      </c>
      <c r="F297" s="192" t="s">
        <v>587</v>
      </c>
      <c r="G297" s="190"/>
      <c r="H297" s="190"/>
      <c r="I297" s="193"/>
      <c r="J297" s="194">
        <f>BK297</f>
        <v>0</v>
      </c>
      <c r="K297" s="190"/>
      <c r="L297" s="195"/>
      <c r="M297" s="196"/>
      <c r="N297" s="197"/>
      <c r="O297" s="197"/>
      <c r="P297" s="198">
        <f>P298+P301+P304</f>
        <v>0</v>
      </c>
      <c r="Q297" s="197"/>
      <c r="R297" s="198">
        <f>R298+R301+R304</f>
        <v>0</v>
      </c>
      <c r="S297" s="197"/>
      <c r="T297" s="199">
        <f>T298+T301+T304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0" t="s">
        <v>167</v>
      </c>
      <c r="AT297" s="201" t="s">
        <v>71</v>
      </c>
      <c r="AU297" s="201" t="s">
        <v>72</v>
      </c>
      <c r="AY297" s="200" t="s">
        <v>136</v>
      </c>
      <c r="BK297" s="202">
        <f>BK298+BK301+BK304</f>
        <v>0</v>
      </c>
    </row>
    <row r="298" s="12" customFormat="1" ht="22.8" customHeight="1">
      <c r="A298" s="12"/>
      <c r="B298" s="189"/>
      <c r="C298" s="190"/>
      <c r="D298" s="191" t="s">
        <v>71</v>
      </c>
      <c r="E298" s="203" t="s">
        <v>588</v>
      </c>
      <c r="F298" s="203" t="s">
        <v>589</v>
      </c>
      <c r="G298" s="190"/>
      <c r="H298" s="190"/>
      <c r="I298" s="193"/>
      <c r="J298" s="204">
        <f>BK298</f>
        <v>0</v>
      </c>
      <c r="K298" s="190"/>
      <c r="L298" s="195"/>
      <c r="M298" s="196"/>
      <c r="N298" s="197"/>
      <c r="O298" s="197"/>
      <c r="P298" s="198">
        <f>SUM(P299:P300)</f>
        <v>0</v>
      </c>
      <c r="Q298" s="197"/>
      <c r="R298" s="198">
        <f>SUM(R299:R300)</f>
        <v>0</v>
      </c>
      <c r="S298" s="197"/>
      <c r="T298" s="199">
        <f>SUM(T299:T300)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0" t="s">
        <v>167</v>
      </c>
      <c r="AT298" s="201" t="s">
        <v>71</v>
      </c>
      <c r="AU298" s="201" t="s">
        <v>80</v>
      </c>
      <c r="AY298" s="200" t="s">
        <v>136</v>
      </c>
      <c r="BK298" s="202">
        <f>SUM(BK299:BK300)</f>
        <v>0</v>
      </c>
    </row>
    <row r="299" s="2" customFormat="1" ht="14.4" customHeight="1">
      <c r="A299" s="39"/>
      <c r="B299" s="40"/>
      <c r="C299" s="205" t="s">
        <v>590</v>
      </c>
      <c r="D299" s="205" t="s">
        <v>139</v>
      </c>
      <c r="E299" s="206" t="s">
        <v>591</v>
      </c>
      <c r="F299" s="207" t="s">
        <v>589</v>
      </c>
      <c r="G299" s="208" t="s">
        <v>194</v>
      </c>
      <c r="H299" s="209">
        <v>1</v>
      </c>
      <c r="I299" s="210"/>
      <c r="J299" s="211">
        <f>ROUND(I299*H299,2)</f>
        <v>0</v>
      </c>
      <c r="K299" s="207" t="s">
        <v>143</v>
      </c>
      <c r="L299" s="45"/>
      <c r="M299" s="212" t="s">
        <v>19</v>
      </c>
      <c r="N299" s="213" t="s">
        <v>43</v>
      </c>
      <c r="O299" s="85"/>
      <c r="P299" s="214">
        <f>O299*H299</f>
        <v>0</v>
      </c>
      <c r="Q299" s="214">
        <v>0</v>
      </c>
      <c r="R299" s="214">
        <f>Q299*H299</f>
        <v>0</v>
      </c>
      <c r="S299" s="214">
        <v>0</v>
      </c>
      <c r="T299" s="21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592</v>
      </c>
      <c r="AT299" s="216" t="s">
        <v>139</v>
      </c>
      <c r="AU299" s="216" t="s">
        <v>82</v>
      </c>
      <c r="AY299" s="18" t="s">
        <v>136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80</v>
      </c>
      <c r="BK299" s="217">
        <f>ROUND(I299*H299,2)</f>
        <v>0</v>
      </c>
      <c r="BL299" s="18" t="s">
        <v>592</v>
      </c>
      <c r="BM299" s="216" t="s">
        <v>593</v>
      </c>
    </row>
    <row r="300" s="2" customFormat="1">
      <c r="A300" s="39"/>
      <c r="B300" s="40"/>
      <c r="C300" s="41"/>
      <c r="D300" s="218" t="s">
        <v>146</v>
      </c>
      <c r="E300" s="41"/>
      <c r="F300" s="219" t="s">
        <v>594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146</v>
      </c>
      <c r="AU300" s="18" t="s">
        <v>82</v>
      </c>
    </row>
    <row r="301" s="12" customFormat="1" ht="22.8" customHeight="1">
      <c r="A301" s="12"/>
      <c r="B301" s="189"/>
      <c r="C301" s="190"/>
      <c r="D301" s="191" t="s">
        <v>71</v>
      </c>
      <c r="E301" s="203" t="s">
        <v>595</v>
      </c>
      <c r="F301" s="203" t="s">
        <v>596</v>
      </c>
      <c r="G301" s="190"/>
      <c r="H301" s="190"/>
      <c r="I301" s="193"/>
      <c r="J301" s="204">
        <f>BK301</f>
        <v>0</v>
      </c>
      <c r="K301" s="190"/>
      <c r="L301" s="195"/>
      <c r="M301" s="196"/>
      <c r="N301" s="197"/>
      <c r="O301" s="197"/>
      <c r="P301" s="198">
        <f>SUM(P302:P303)</f>
        <v>0</v>
      </c>
      <c r="Q301" s="197"/>
      <c r="R301" s="198">
        <f>SUM(R302:R303)</f>
        <v>0</v>
      </c>
      <c r="S301" s="197"/>
      <c r="T301" s="199">
        <f>SUM(T302:T303)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00" t="s">
        <v>167</v>
      </c>
      <c r="AT301" s="201" t="s">
        <v>71</v>
      </c>
      <c r="AU301" s="201" t="s">
        <v>80</v>
      </c>
      <c r="AY301" s="200" t="s">
        <v>136</v>
      </c>
      <c r="BK301" s="202">
        <f>SUM(BK302:BK303)</f>
        <v>0</v>
      </c>
    </row>
    <row r="302" s="2" customFormat="1" ht="14.4" customHeight="1">
      <c r="A302" s="39"/>
      <c r="B302" s="40"/>
      <c r="C302" s="205" t="s">
        <v>597</v>
      </c>
      <c r="D302" s="205" t="s">
        <v>139</v>
      </c>
      <c r="E302" s="206" t="s">
        <v>598</v>
      </c>
      <c r="F302" s="207" t="s">
        <v>596</v>
      </c>
      <c r="G302" s="208" t="s">
        <v>194</v>
      </c>
      <c r="H302" s="209">
        <v>1</v>
      </c>
      <c r="I302" s="210"/>
      <c r="J302" s="211">
        <f>ROUND(I302*H302,2)</f>
        <v>0</v>
      </c>
      <c r="K302" s="207" t="s">
        <v>143</v>
      </c>
      <c r="L302" s="45"/>
      <c r="M302" s="212" t="s">
        <v>19</v>
      </c>
      <c r="N302" s="213" t="s">
        <v>43</v>
      </c>
      <c r="O302" s="85"/>
      <c r="P302" s="214">
        <f>O302*H302</f>
        <v>0</v>
      </c>
      <c r="Q302" s="214">
        <v>0</v>
      </c>
      <c r="R302" s="214">
        <f>Q302*H302</f>
        <v>0</v>
      </c>
      <c r="S302" s="214">
        <v>0</v>
      </c>
      <c r="T302" s="215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6" t="s">
        <v>592</v>
      </c>
      <c r="AT302" s="216" t="s">
        <v>139</v>
      </c>
      <c r="AU302" s="216" t="s">
        <v>82</v>
      </c>
      <c r="AY302" s="18" t="s">
        <v>136</v>
      </c>
      <c r="BE302" s="217">
        <f>IF(N302="základní",J302,0)</f>
        <v>0</v>
      </c>
      <c r="BF302" s="217">
        <f>IF(N302="snížená",J302,0)</f>
        <v>0</v>
      </c>
      <c r="BG302" s="217">
        <f>IF(N302="zákl. přenesená",J302,0)</f>
        <v>0</v>
      </c>
      <c r="BH302" s="217">
        <f>IF(N302="sníž. přenesená",J302,0)</f>
        <v>0</v>
      </c>
      <c r="BI302" s="217">
        <f>IF(N302="nulová",J302,0)</f>
        <v>0</v>
      </c>
      <c r="BJ302" s="18" t="s">
        <v>80</v>
      </c>
      <c r="BK302" s="217">
        <f>ROUND(I302*H302,2)</f>
        <v>0</v>
      </c>
      <c r="BL302" s="18" t="s">
        <v>592</v>
      </c>
      <c r="BM302" s="216" t="s">
        <v>599</v>
      </c>
    </row>
    <row r="303" s="2" customFormat="1">
      <c r="A303" s="39"/>
      <c r="B303" s="40"/>
      <c r="C303" s="41"/>
      <c r="D303" s="218" t="s">
        <v>146</v>
      </c>
      <c r="E303" s="41"/>
      <c r="F303" s="219" t="s">
        <v>600</v>
      </c>
      <c r="G303" s="41"/>
      <c r="H303" s="41"/>
      <c r="I303" s="220"/>
      <c r="J303" s="41"/>
      <c r="K303" s="41"/>
      <c r="L303" s="45"/>
      <c r="M303" s="221"/>
      <c r="N303" s="222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146</v>
      </c>
      <c r="AU303" s="18" t="s">
        <v>82</v>
      </c>
    </row>
    <row r="304" s="12" customFormat="1" ht="22.8" customHeight="1">
      <c r="A304" s="12"/>
      <c r="B304" s="189"/>
      <c r="C304" s="190"/>
      <c r="D304" s="191" t="s">
        <v>71</v>
      </c>
      <c r="E304" s="203" t="s">
        <v>601</v>
      </c>
      <c r="F304" s="203" t="s">
        <v>602</v>
      </c>
      <c r="G304" s="190"/>
      <c r="H304" s="190"/>
      <c r="I304" s="193"/>
      <c r="J304" s="204">
        <f>BK304</f>
        <v>0</v>
      </c>
      <c r="K304" s="190"/>
      <c r="L304" s="195"/>
      <c r="M304" s="196"/>
      <c r="N304" s="197"/>
      <c r="O304" s="197"/>
      <c r="P304" s="198">
        <f>SUM(P305:P306)</f>
        <v>0</v>
      </c>
      <c r="Q304" s="197"/>
      <c r="R304" s="198">
        <f>SUM(R305:R306)</f>
        <v>0</v>
      </c>
      <c r="S304" s="197"/>
      <c r="T304" s="199">
        <f>SUM(T305:T306)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0" t="s">
        <v>167</v>
      </c>
      <c r="AT304" s="201" t="s">
        <v>71</v>
      </c>
      <c r="AU304" s="201" t="s">
        <v>80</v>
      </c>
      <c r="AY304" s="200" t="s">
        <v>136</v>
      </c>
      <c r="BK304" s="202">
        <f>SUM(BK305:BK306)</f>
        <v>0</v>
      </c>
    </row>
    <row r="305" s="2" customFormat="1" ht="14.4" customHeight="1">
      <c r="A305" s="39"/>
      <c r="B305" s="40"/>
      <c r="C305" s="205" t="s">
        <v>603</v>
      </c>
      <c r="D305" s="205" t="s">
        <v>139</v>
      </c>
      <c r="E305" s="206" t="s">
        <v>604</v>
      </c>
      <c r="F305" s="207" t="s">
        <v>602</v>
      </c>
      <c r="G305" s="208" t="s">
        <v>194</v>
      </c>
      <c r="H305" s="209">
        <v>1</v>
      </c>
      <c r="I305" s="210"/>
      <c r="J305" s="211">
        <f>ROUND(I305*H305,2)</f>
        <v>0</v>
      </c>
      <c r="K305" s="207" t="s">
        <v>143</v>
      </c>
      <c r="L305" s="45"/>
      <c r="M305" s="212" t="s">
        <v>19</v>
      </c>
      <c r="N305" s="213" t="s">
        <v>43</v>
      </c>
      <c r="O305" s="85"/>
      <c r="P305" s="214">
        <f>O305*H305</f>
        <v>0</v>
      </c>
      <c r="Q305" s="214">
        <v>0</v>
      </c>
      <c r="R305" s="214">
        <f>Q305*H305</f>
        <v>0</v>
      </c>
      <c r="S305" s="214">
        <v>0</v>
      </c>
      <c r="T305" s="215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6" t="s">
        <v>592</v>
      </c>
      <c r="AT305" s="216" t="s">
        <v>139</v>
      </c>
      <c r="AU305" s="216" t="s">
        <v>82</v>
      </c>
      <c r="AY305" s="18" t="s">
        <v>136</v>
      </c>
      <c r="BE305" s="217">
        <f>IF(N305="základní",J305,0)</f>
        <v>0</v>
      </c>
      <c r="BF305" s="217">
        <f>IF(N305="snížená",J305,0)</f>
        <v>0</v>
      </c>
      <c r="BG305" s="217">
        <f>IF(N305="zákl. přenesená",J305,0)</f>
        <v>0</v>
      </c>
      <c r="BH305" s="217">
        <f>IF(N305="sníž. přenesená",J305,0)</f>
        <v>0</v>
      </c>
      <c r="BI305" s="217">
        <f>IF(N305="nulová",J305,0)</f>
        <v>0</v>
      </c>
      <c r="BJ305" s="18" t="s">
        <v>80</v>
      </c>
      <c r="BK305" s="217">
        <f>ROUND(I305*H305,2)</f>
        <v>0</v>
      </c>
      <c r="BL305" s="18" t="s">
        <v>592</v>
      </c>
      <c r="BM305" s="216" t="s">
        <v>605</v>
      </c>
    </row>
    <row r="306" s="2" customFormat="1">
      <c r="A306" s="39"/>
      <c r="B306" s="40"/>
      <c r="C306" s="41"/>
      <c r="D306" s="218" t="s">
        <v>146</v>
      </c>
      <c r="E306" s="41"/>
      <c r="F306" s="219" t="s">
        <v>606</v>
      </c>
      <c r="G306" s="41"/>
      <c r="H306" s="41"/>
      <c r="I306" s="220"/>
      <c r="J306" s="41"/>
      <c r="K306" s="41"/>
      <c r="L306" s="45"/>
      <c r="M306" s="257"/>
      <c r="N306" s="258"/>
      <c r="O306" s="259"/>
      <c r="P306" s="259"/>
      <c r="Q306" s="259"/>
      <c r="R306" s="259"/>
      <c r="S306" s="259"/>
      <c r="T306" s="260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146</v>
      </c>
      <c r="AU306" s="18" t="s">
        <v>82</v>
      </c>
    </row>
    <row r="307" s="2" customFormat="1" ht="6.96" customHeight="1">
      <c r="A307" s="39"/>
      <c r="B307" s="60"/>
      <c r="C307" s="61"/>
      <c r="D307" s="61"/>
      <c r="E307" s="61"/>
      <c r="F307" s="61"/>
      <c r="G307" s="61"/>
      <c r="H307" s="61"/>
      <c r="I307" s="61"/>
      <c r="J307" s="61"/>
      <c r="K307" s="61"/>
      <c r="L307" s="45"/>
      <c r="M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</row>
  </sheetData>
  <sheetProtection sheet="1" autoFilter="0" formatColumns="0" formatRows="0" objects="1" scenarios="1" spinCount="100000" saltValue="IKitUQ5t1hQ6dqQ7Axyc6FTnYZWf8chkni1rlCpqRI4sjjdpJqN1Ezq6BnWIn3FfdkDZsfXb2BeyOWajaXuBVw==" hashValue="h5862Z8zXC3KsWLnU002f12vNu/bv1zCiJXLJLw3ImeUsSC877447ePS6c/+EdWYQLK7OL3drF/geyMXh8paxA==" algorithmName="SHA-512" password="CC35"/>
  <autoFilter ref="C97:K306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3_02/340271025"/>
    <hyperlink ref="F105" r:id="rId2" display="https://podminky.urs.cz/item/CS_URS_2023_02/340271041"/>
    <hyperlink ref="F108" r:id="rId3" display="https://podminky.urs.cz/item/CS_URS_2023_02/340271045"/>
    <hyperlink ref="F112" r:id="rId4" display="https://podminky.urs.cz/item/CS_URS_2023_02/612321141"/>
    <hyperlink ref="F115" r:id="rId5" display="https://podminky.urs.cz/item/CS_URS_2023_02/632450131"/>
    <hyperlink ref="F118" r:id="rId6" display="https://podminky.urs.cz/item/CS_URS_2023_02/642944121"/>
    <hyperlink ref="F122" r:id="rId7" display="https://podminky.urs.cz/item/CS_URS_2023_02/899103211"/>
    <hyperlink ref="F129" r:id="rId8" display="https://podminky.urs.cz/item/CS_URS_2023_02/949101111"/>
    <hyperlink ref="F133" r:id="rId9" display="https://podminky.urs.cz/item/CS_URS_2023_02/952901111"/>
    <hyperlink ref="F135" r:id="rId10" display="https://podminky.urs.cz/item/CS_URS_2023_02/962031133"/>
    <hyperlink ref="F138" r:id="rId11" display="https://podminky.urs.cz/item/CS_URS_2023_02/968062455"/>
    <hyperlink ref="F141" r:id="rId12" display="https://podminky.urs.cz/item/CS_URS_2023_02/968072354"/>
    <hyperlink ref="F144" r:id="rId13" display="https://podminky.urs.cz/item/CS_URS_2023_02/968072455"/>
    <hyperlink ref="F147" r:id="rId14" display="https://podminky.urs.cz/item/CS_URS_2023_02/971033261"/>
    <hyperlink ref="F150" r:id="rId15" display="https://podminky.urs.cz/item/CS_URS_2023_02/971033331"/>
    <hyperlink ref="F153" r:id="rId16" display="https://podminky.urs.cz/item/CS_URS_2023_02/971033441"/>
    <hyperlink ref="F156" r:id="rId17" display="https://podminky.urs.cz/item/CS_URS_2023_02/971033471"/>
    <hyperlink ref="F159" r:id="rId18" display="https://podminky.urs.cz/item/CS_URS_2023_02/974031153"/>
    <hyperlink ref="F162" r:id="rId19" display="https://podminky.urs.cz/item/CS_URS_2023_02/974042533"/>
    <hyperlink ref="F165" r:id="rId20" display="https://podminky.urs.cz/item/CS_URS_2023_02/974042547"/>
    <hyperlink ref="F168" r:id="rId21" display="https://podminky.urs.cz/item/CS_URS_2023_02/977151111"/>
    <hyperlink ref="F171" r:id="rId22" display="https://podminky.urs.cz/item/CS_URS_2023_02/977311111"/>
    <hyperlink ref="F174" r:id="rId23" display="https://podminky.urs.cz/item/CS_URS_2023_02/977311112"/>
    <hyperlink ref="F177" r:id="rId24" display="https://podminky.urs.cz/item/CS_URS_2023_02/978013191"/>
    <hyperlink ref="F182" r:id="rId25" display="https://podminky.urs.cz/item/CS_URS_2023_02/997013211"/>
    <hyperlink ref="F184" r:id="rId26" display="https://podminky.urs.cz/item/CS_URS_2023_02/997013501"/>
    <hyperlink ref="F186" r:id="rId27" display="https://podminky.urs.cz/item/CS_URS_2023_02/997013509"/>
    <hyperlink ref="F189" r:id="rId28" display="https://podminky.urs.cz/item/CS_URS_2023_02/997013631"/>
    <hyperlink ref="F192" r:id="rId29" display="https://podminky.urs.cz/item/CS_URS_2023_02/998018001"/>
    <hyperlink ref="F196" r:id="rId30" display="https://podminky.urs.cz/item/CS_URS_2023_02/713131151"/>
    <hyperlink ref="F201" r:id="rId31" display="https://podminky.urs.cz/item/CS_URS_2023_02/998713201"/>
    <hyperlink ref="F204" r:id="rId32" display="https://podminky.urs.cz/item/CS_URS_2023_02/763121211"/>
    <hyperlink ref="F213" r:id="rId33" display="https://podminky.urs.cz/item/CS_URS_2023_02/763121714"/>
    <hyperlink ref="F217" r:id="rId34" display="https://podminky.urs.cz/item/CS_URS_2023_02/763131411"/>
    <hyperlink ref="F220" r:id="rId35" display="https://podminky.urs.cz/item/CS_URS_2023_02/763131714"/>
    <hyperlink ref="F224" r:id="rId36" display="https://podminky.urs.cz/item/CS_URS_2023_02/763135811"/>
    <hyperlink ref="F229" r:id="rId37" display="https://podminky.urs.cz/item/CS_URS_2023_02/763172322"/>
    <hyperlink ref="F232" r:id="rId38" display="https://podminky.urs.cz/item/CS_URS_2023_02/998763401"/>
    <hyperlink ref="F235" r:id="rId39" display="https://podminky.urs.cz/item/CS_URS_2023_02/766411811"/>
    <hyperlink ref="F238" r:id="rId40" display="https://podminky.urs.cz/item/CS_URS_2023_02/766411812"/>
    <hyperlink ref="F241" r:id="rId41" display="https://podminky.urs.cz/item/CS_URS_2023_02/766411822"/>
    <hyperlink ref="F244" r:id="rId42" display="https://podminky.urs.cz/item/CS_URS_2023_02/766421812"/>
    <hyperlink ref="F246" r:id="rId43" display="https://podminky.urs.cz/item/CS_URS_2023_02/766421821"/>
    <hyperlink ref="F248" r:id="rId44" display="https://podminky.urs.cz/item/CS_URS_2023_02/766421822"/>
    <hyperlink ref="F253" r:id="rId45" display="https://podminky.urs.cz/item/CS_URS_2023_02/766660002"/>
    <hyperlink ref="F256" r:id="rId46" display="https://podminky.urs.cz/item/CS_URS_2023_02/766660728"/>
    <hyperlink ref="F259" r:id="rId47" display="https://podminky.urs.cz/item/CS_URS_2023_02/766660729"/>
    <hyperlink ref="F262" r:id="rId48" display="https://podminky.urs.cz/item/CS_URS_2023_02/766691914"/>
    <hyperlink ref="F265" r:id="rId49" display="https://podminky.urs.cz/item/CS_URS_2023_02/998766201"/>
    <hyperlink ref="F269" r:id="rId50" display="https://podminky.urs.cz/item/CS_URS_2023_02/998767201"/>
    <hyperlink ref="F272" r:id="rId51" display="https://podminky.urs.cz/item/CS_URS_2023_02/776121321"/>
    <hyperlink ref="F274" r:id="rId52" display="https://podminky.urs.cz/item/CS_URS_2023_02/776141112"/>
    <hyperlink ref="F276" r:id="rId53" display="https://podminky.urs.cz/item/CS_URS_2023_02/776201811"/>
    <hyperlink ref="F282" r:id="rId54" display="https://podminky.urs.cz/item/CS_URS_2023_02/998776201"/>
    <hyperlink ref="F285" r:id="rId55" display="https://podminky.urs.cz/item/CS_URS_2023_02/783317101"/>
    <hyperlink ref="F289" r:id="rId56" display="https://podminky.urs.cz/item/CS_URS_2023_02/784181121"/>
    <hyperlink ref="F292" r:id="rId57" display="https://podminky.urs.cz/item/CS_URS_2023_02/784211101"/>
    <hyperlink ref="F300" r:id="rId58" display="https://podminky.urs.cz/item/CS_URS_2023_02/030001000"/>
    <hyperlink ref="F303" r:id="rId59" display="https://podminky.urs.cz/item/CS_URS_2023_02/040001000"/>
    <hyperlink ref="F306" r:id="rId60" display="https://podminky.urs.cz/item/CS_URS_2023_02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Interiérové úpravy zkušebních místností řidičů, Magistrát města Karlovy Vary, U Spořitelny 2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607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4.4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ROUND((SUM(BE84:BE201)),  2)</f>
        <v>0</v>
      </c>
      <c r="G33" s="39"/>
      <c r="H33" s="39"/>
      <c r="I33" s="149">
        <v>0.20999999999999999</v>
      </c>
      <c r="J33" s="148">
        <f>ROUND(((SUM(BE84:BE201))*I33),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ROUND((SUM(BF84:BF201)),  2)</f>
        <v>0</v>
      </c>
      <c r="G34" s="39"/>
      <c r="H34" s="39"/>
      <c r="I34" s="149">
        <v>0.14999999999999999</v>
      </c>
      <c r="J34" s="148">
        <f>ROUND(((SUM(BF84:BF201))*I34),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ROUND((SUM(BG84:BG201)),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ROUND((SUM(BH84:BH201)),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ROUND((SUM(BI84:BI201)),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Interiérové úpravy zkušebních místností řidičů, Magistrát města Karlovy Vary, U Spořitelny 2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02 - Silnoproud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6.4" customHeight="1">
      <c r="A54" s="39"/>
      <c r="B54" s="40"/>
      <c r="C54" s="33" t="s">
        <v>25</v>
      </c>
      <c r="D54" s="41"/>
      <c r="E54" s="41"/>
      <c r="F54" s="28" t="str">
        <f>E15</f>
        <v>Magistrát města K.Vary</v>
      </c>
      <c r="G54" s="41"/>
      <c r="H54" s="41"/>
      <c r="I54" s="33" t="s">
        <v>31</v>
      </c>
      <c r="J54" s="37" t="str">
        <f>E21</f>
        <v>Ing.arch.B.Kubíček, K.Vary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Šimková Dita, K.Vary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608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609</v>
      </c>
      <c r="E61" s="169"/>
      <c r="F61" s="169"/>
      <c r="G61" s="169"/>
      <c r="H61" s="169"/>
      <c r="I61" s="169"/>
      <c r="J61" s="170">
        <f>J105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610</v>
      </c>
      <c r="E62" s="169"/>
      <c r="F62" s="169"/>
      <c r="G62" s="169"/>
      <c r="H62" s="169"/>
      <c r="I62" s="169"/>
      <c r="J62" s="170">
        <f>J143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611</v>
      </c>
      <c r="E63" s="169"/>
      <c r="F63" s="169"/>
      <c r="G63" s="169"/>
      <c r="H63" s="169"/>
      <c r="I63" s="169"/>
      <c r="J63" s="170">
        <f>J185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6"/>
      <c r="C64" s="167"/>
      <c r="D64" s="168" t="s">
        <v>612</v>
      </c>
      <c r="E64" s="169"/>
      <c r="F64" s="169"/>
      <c r="G64" s="169"/>
      <c r="H64" s="169"/>
      <c r="I64" s="169"/>
      <c r="J64" s="170">
        <f>J187</f>
        <v>0</v>
      </c>
      <c r="K64" s="167"/>
      <c r="L64" s="17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121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4.4" customHeight="1">
      <c r="A74" s="39"/>
      <c r="B74" s="40"/>
      <c r="C74" s="41"/>
      <c r="D74" s="41"/>
      <c r="E74" s="161" t="str">
        <f>E7</f>
        <v>Interiérové úpravy zkušebních místností řidičů, Magistrát města Karlovy Vary, U Spořitelny 2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96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6" customHeight="1">
      <c r="A76" s="39"/>
      <c r="B76" s="40"/>
      <c r="C76" s="41"/>
      <c r="D76" s="41"/>
      <c r="E76" s="70" t="str">
        <f>E9</f>
        <v>02 - Silnoproud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41"/>
      <c r="E78" s="41"/>
      <c r="F78" s="28" t="str">
        <f>F12</f>
        <v xml:space="preserve"> </v>
      </c>
      <c r="G78" s="41"/>
      <c r="H78" s="41"/>
      <c r="I78" s="33" t="s">
        <v>23</v>
      </c>
      <c r="J78" s="73" t="str">
        <f>IF(J12="","",J12)</f>
        <v>8. 12. 2023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6.4" customHeight="1">
      <c r="A80" s="39"/>
      <c r="B80" s="40"/>
      <c r="C80" s="33" t="s">
        <v>25</v>
      </c>
      <c r="D80" s="41"/>
      <c r="E80" s="41"/>
      <c r="F80" s="28" t="str">
        <f>E15</f>
        <v>Magistrát města K.Vary</v>
      </c>
      <c r="G80" s="41"/>
      <c r="H80" s="41"/>
      <c r="I80" s="33" t="s">
        <v>31</v>
      </c>
      <c r="J80" s="37" t="str">
        <f>E21</f>
        <v>Ing.arch.B.Kubíček, K.Vary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6" customHeight="1">
      <c r="A81" s="39"/>
      <c r="B81" s="40"/>
      <c r="C81" s="33" t="s">
        <v>29</v>
      </c>
      <c r="D81" s="41"/>
      <c r="E81" s="41"/>
      <c r="F81" s="28" t="str">
        <f>IF(E18="","",E18)</f>
        <v>Vyplň údaj</v>
      </c>
      <c r="G81" s="41"/>
      <c r="H81" s="41"/>
      <c r="I81" s="33" t="s">
        <v>34</v>
      </c>
      <c r="J81" s="37" t="str">
        <f>E24</f>
        <v>Šimková Dita, K.Vary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122</v>
      </c>
      <c r="D83" s="181" t="s">
        <v>57</v>
      </c>
      <c r="E83" s="181" t="s">
        <v>53</v>
      </c>
      <c r="F83" s="181" t="s">
        <v>54</v>
      </c>
      <c r="G83" s="181" t="s">
        <v>123</v>
      </c>
      <c r="H83" s="181" t="s">
        <v>124</v>
      </c>
      <c r="I83" s="181" t="s">
        <v>125</v>
      </c>
      <c r="J83" s="181" t="s">
        <v>100</v>
      </c>
      <c r="K83" s="182" t="s">
        <v>126</v>
      </c>
      <c r="L83" s="183"/>
      <c r="M83" s="93" t="s">
        <v>19</v>
      </c>
      <c r="N83" s="94" t="s">
        <v>42</v>
      </c>
      <c r="O83" s="94" t="s">
        <v>127</v>
      </c>
      <c r="P83" s="94" t="s">
        <v>128</v>
      </c>
      <c r="Q83" s="94" t="s">
        <v>129</v>
      </c>
      <c r="R83" s="94" t="s">
        <v>130</v>
      </c>
      <c r="S83" s="94" t="s">
        <v>131</v>
      </c>
      <c r="T83" s="95" t="s">
        <v>132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133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P85+P105+P143+P185+P187</f>
        <v>0</v>
      </c>
      <c r="Q84" s="97"/>
      <c r="R84" s="186">
        <f>R85+R105+R143+R185+R187</f>
        <v>0</v>
      </c>
      <c r="S84" s="97"/>
      <c r="T84" s="187">
        <f>T85+T105+T143+T185+T187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71</v>
      </c>
      <c r="AU84" s="18" t="s">
        <v>101</v>
      </c>
      <c r="BK84" s="188">
        <f>BK85+BK105+BK143+BK185+BK187</f>
        <v>0</v>
      </c>
    </row>
    <row r="85" s="12" customFormat="1" ht="25.92" customHeight="1">
      <c r="A85" s="12"/>
      <c r="B85" s="189"/>
      <c r="C85" s="190"/>
      <c r="D85" s="191" t="s">
        <v>71</v>
      </c>
      <c r="E85" s="192" t="s">
        <v>613</v>
      </c>
      <c r="F85" s="192" t="s">
        <v>614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SUM(P86:P104)</f>
        <v>0</v>
      </c>
      <c r="Q85" s="197"/>
      <c r="R85" s="198">
        <f>SUM(R86:R104)</f>
        <v>0</v>
      </c>
      <c r="S85" s="197"/>
      <c r="T85" s="199">
        <f>SUM(T86:T104)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80</v>
      </c>
      <c r="AT85" s="201" t="s">
        <v>71</v>
      </c>
      <c r="AU85" s="201" t="s">
        <v>72</v>
      </c>
      <c r="AY85" s="200" t="s">
        <v>136</v>
      </c>
      <c r="BK85" s="202">
        <f>SUM(BK86:BK104)</f>
        <v>0</v>
      </c>
    </row>
    <row r="86" s="2" customFormat="1" ht="14.4" customHeight="1">
      <c r="A86" s="39"/>
      <c r="B86" s="40"/>
      <c r="C86" s="235" t="s">
        <v>80</v>
      </c>
      <c r="D86" s="235" t="s">
        <v>179</v>
      </c>
      <c r="E86" s="236" t="s">
        <v>615</v>
      </c>
      <c r="F86" s="237" t="s">
        <v>616</v>
      </c>
      <c r="G86" s="238" t="s">
        <v>617</v>
      </c>
      <c r="H86" s="239">
        <v>1</v>
      </c>
      <c r="I86" s="240"/>
      <c r="J86" s="241">
        <f>ROUND(I86*H86,2)</f>
        <v>0</v>
      </c>
      <c r="K86" s="237" t="s">
        <v>19</v>
      </c>
      <c r="L86" s="242"/>
      <c r="M86" s="243" t="s">
        <v>19</v>
      </c>
      <c r="N86" s="244" t="s">
        <v>43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321</v>
      </c>
      <c r="AT86" s="216" t="s">
        <v>179</v>
      </c>
      <c r="AU86" s="216" t="s">
        <v>80</v>
      </c>
      <c r="AY86" s="18" t="s">
        <v>136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80</v>
      </c>
      <c r="BK86" s="217">
        <f>ROUND(I86*H86,2)</f>
        <v>0</v>
      </c>
      <c r="BL86" s="18" t="s">
        <v>195</v>
      </c>
      <c r="BM86" s="216" t="s">
        <v>618</v>
      </c>
    </row>
    <row r="87" s="2" customFormat="1">
      <c r="A87" s="39"/>
      <c r="B87" s="40"/>
      <c r="C87" s="41"/>
      <c r="D87" s="225" t="s">
        <v>619</v>
      </c>
      <c r="E87" s="41"/>
      <c r="F87" s="261" t="s">
        <v>620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619</v>
      </c>
      <c r="AU87" s="18" t="s">
        <v>80</v>
      </c>
    </row>
    <row r="88" s="2" customFormat="1" ht="14.4" customHeight="1">
      <c r="A88" s="39"/>
      <c r="B88" s="40"/>
      <c r="C88" s="235" t="s">
        <v>82</v>
      </c>
      <c r="D88" s="235" t="s">
        <v>179</v>
      </c>
      <c r="E88" s="236" t="s">
        <v>621</v>
      </c>
      <c r="F88" s="237" t="s">
        <v>622</v>
      </c>
      <c r="G88" s="238" t="s">
        <v>617</v>
      </c>
      <c r="H88" s="239">
        <v>8</v>
      </c>
      <c r="I88" s="240"/>
      <c r="J88" s="241">
        <f>ROUND(I88*H88,2)</f>
        <v>0</v>
      </c>
      <c r="K88" s="237" t="s">
        <v>19</v>
      </c>
      <c r="L88" s="242"/>
      <c r="M88" s="243" t="s">
        <v>19</v>
      </c>
      <c r="N88" s="244" t="s">
        <v>43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321</v>
      </c>
      <c r="AT88" s="216" t="s">
        <v>179</v>
      </c>
      <c r="AU88" s="216" t="s">
        <v>80</v>
      </c>
      <c r="AY88" s="18" t="s">
        <v>136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195</v>
      </c>
      <c r="BM88" s="216" t="s">
        <v>623</v>
      </c>
    </row>
    <row r="89" s="2" customFormat="1">
      <c r="A89" s="39"/>
      <c r="B89" s="40"/>
      <c r="C89" s="41"/>
      <c r="D89" s="225" t="s">
        <v>619</v>
      </c>
      <c r="E89" s="41"/>
      <c r="F89" s="261" t="s">
        <v>624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619</v>
      </c>
      <c r="AU89" s="18" t="s">
        <v>80</v>
      </c>
    </row>
    <row r="90" s="2" customFormat="1" ht="14.4" customHeight="1">
      <c r="A90" s="39"/>
      <c r="B90" s="40"/>
      <c r="C90" s="235" t="s">
        <v>137</v>
      </c>
      <c r="D90" s="235" t="s">
        <v>179</v>
      </c>
      <c r="E90" s="236" t="s">
        <v>625</v>
      </c>
      <c r="F90" s="237" t="s">
        <v>626</v>
      </c>
      <c r="G90" s="238" t="s">
        <v>617</v>
      </c>
      <c r="H90" s="239">
        <v>3</v>
      </c>
      <c r="I90" s="240"/>
      <c r="J90" s="241">
        <f>ROUND(I90*H90,2)</f>
        <v>0</v>
      </c>
      <c r="K90" s="237" t="s">
        <v>19</v>
      </c>
      <c r="L90" s="242"/>
      <c r="M90" s="243" t="s">
        <v>19</v>
      </c>
      <c r="N90" s="244" t="s">
        <v>43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321</v>
      </c>
      <c r="AT90" s="216" t="s">
        <v>179</v>
      </c>
      <c r="AU90" s="216" t="s">
        <v>80</v>
      </c>
      <c r="AY90" s="18" t="s">
        <v>136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80</v>
      </c>
      <c r="BK90" s="217">
        <f>ROUND(I90*H90,2)</f>
        <v>0</v>
      </c>
      <c r="BL90" s="18" t="s">
        <v>195</v>
      </c>
      <c r="BM90" s="216" t="s">
        <v>627</v>
      </c>
    </row>
    <row r="91" s="2" customFormat="1" ht="14.4" customHeight="1">
      <c r="A91" s="39"/>
      <c r="B91" s="40"/>
      <c r="C91" s="235" t="s">
        <v>144</v>
      </c>
      <c r="D91" s="235" t="s">
        <v>179</v>
      </c>
      <c r="E91" s="236" t="s">
        <v>628</v>
      </c>
      <c r="F91" s="237" t="s">
        <v>629</v>
      </c>
      <c r="G91" s="238" t="s">
        <v>617</v>
      </c>
      <c r="H91" s="239">
        <v>8</v>
      </c>
      <c r="I91" s="240"/>
      <c r="J91" s="241">
        <f>ROUND(I91*H91,2)</f>
        <v>0</v>
      </c>
      <c r="K91" s="237" t="s">
        <v>19</v>
      </c>
      <c r="L91" s="242"/>
      <c r="M91" s="243" t="s">
        <v>19</v>
      </c>
      <c r="N91" s="244" t="s">
        <v>43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321</v>
      </c>
      <c r="AT91" s="216" t="s">
        <v>179</v>
      </c>
      <c r="AU91" s="216" t="s">
        <v>80</v>
      </c>
      <c r="AY91" s="18" t="s">
        <v>136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80</v>
      </c>
      <c r="BK91" s="217">
        <f>ROUND(I91*H91,2)</f>
        <v>0</v>
      </c>
      <c r="BL91" s="18" t="s">
        <v>195</v>
      </c>
      <c r="BM91" s="216" t="s">
        <v>630</v>
      </c>
    </row>
    <row r="92" s="2" customFormat="1" ht="14.4" customHeight="1">
      <c r="A92" s="39"/>
      <c r="B92" s="40"/>
      <c r="C92" s="235" t="s">
        <v>167</v>
      </c>
      <c r="D92" s="235" t="s">
        <v>179</v>
      </c>
      <c r="E92" s="236" t="s">
        <v>631</v>
      </c>
      <c r="F92" s="237" t="s">
        <v>632</v>
      </c>
      <c r="G92" s="238" t="s">
        <v>617</v>
      </c>
      <c r="H92" s="239">
        <v>8</v>
      </c>
      <c r="I92" s="240"/>
      <c r="J92" s="241">
        <f>ROUND(I92*H92,2)</f>
        <v>0</v>
      </c>
      <c r="K92" s="237" t="s">
        <v>19</v>
      </c>
      <c r="L92" s="242"/>
      <c r="M92" s="243" t="s">
        <v>19</v>
      </c>
      <c r="N92" s="244" t="s">
        <v>43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321</v>
      </c>
      <c r="AT92" s="216" t="s">
        <v>179</v>
      </c>
      <c r="AU92" s="216" t="s">
        <v>80</v>
      </c>
      <c r="AY92" s="18" t="s">
        <v>136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80</v>
      </c>
      <c r="BK92" s="217">
        <f>ROUND(I92*H92,2)</f>
        <v>0</v>
      </c>
      <c r="BL92" s="18" t="s">
        <v>195</v>
      </c>
      <c r="BM92" s="216" t="s">
        <v>633</v>
      </c>
    </row>
    <row r="93" s="2" customFormat="1" ht="14.4" customHeight="1">
      <c r="A93" s="39"/>
      <c r="B93" s="40"/>
      <c r="C93" s="235" t="s">
        <v>160</v>
      </c>
      <c r="D93" s="235" t="s">
        <v>179</v>
      </c>
      <c r="E93" s="236" t="s">
        <v>634</v>
      </c>
      <c r="F93" s="237" t="s">
        <v>635</v>
      </c>
      <c r="G93" s="238" t="s">
        <v>617</v>
      </c>
      <c r="H93" s="239">
        <v>12</v>
      </c>
      <c r="I93" s="240"/>
      <c r="J93" s="241">
        <f>ROUND(I93*H93,2)</f>
        <v>0</v>
      </c>
      <c r="K93" s="237" t="s">
        <v>19</v>
      </c>
      <c r="L93" s="242"/>
      <c r="M93" s="243" t="s">
        <v>19</v>
      </c>
      <c r="N93" s="244" t="s">
        <v>43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321</v>
      </c>
      <c r="AT93" s="216" t="s">
        <v>179</v>
      </c>
      <c r="AU93" s="216" t="s">
        <v>80</v>
      </c>
      <c r="AY93" s="18" t="s">
        <v>136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80</v>
      </c>
      <c r="BK93" s="217">
        <f>ROUND(I93*H93,2)</f>
        <v>0</v>
      </c>
      <c r="BL93" s="18" t="s">
        <v>195</v>
      </c>
      <c r="BM93" s="216" t="s">
        <v>636</v>
      </c>
    </row>
    <row r="94" s="2" customFormat="1" ht="14.4" customHeight="1">
      <c r="A94" s="39"/>
      <c r="B94" s="40"/>
      <c r="C94" s="235" t="s">
        <v>178</v>
      </c>
      <c r="D94" s="235" t="s">
        <v>179</v>
      </c>
      <c r="E94" s="236" t="s">
        <v>637</v>
      </c>
      <c r="F94" s="237" t="s">
        <v>638</v>
      </c>
      <c r="G94" s="238" t="s">
        <v>268</v>
      </c>
      <c r="H94" s="239">
        <v>12</v>
      </c>
      <c r="I94" s="240"/>
      <c r="J94" s="241">
        <f>ROUND(I94*H94,2)</f>
        <v>0</v>
      </c>
      <c r="K94" s="237" t="s">
        <v>19</v>
      </c>
      <c r="L94" s="242"/>
      <c r="M94" s="243" t="s">
        <v>19</v>
      </c>
      <c r="N94" s="244" t="s">
        <v>43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321</v>
      </c>
      <c r="AT94" s="216" t="s">
        <v>179</v>
      </c>
      <c r="AU94" s="216" t="s">
        <v>80</v>
      </c>
      <c r="AY94" s="18" t="s">
        <v>136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80</v>
      </c>
      <c r="BK94" s="217">
        <f>ROUND(I94*H94,2)</f>
        <v>0</v>
      </c>
      <c r="BL94" s="18" t="s">
        <v>195</v>
      </c>
      <c r="BM94" s="216" t="s">
        <v>639</v>
      </c>
    </row>
    <row r="95" s="2" customFormat="1">
      <c r="A95" s="39"/>
      <c r="B95" s="40"/>
      <c r="C95" s="41"/>
      <c r="D95" s="225" t="s">
        <v>619</v>
      </c>
      <c r="E95" s="41"/>
      <c r="F95" s="261" t="s">
        <v>640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619</v>
      </c>
      <c r="AU95" s="18" t="s">
        <v>80</v>
      </c>
    </row>
    <row r="96" s="2" customFormat="1" ht="14.4" customHeight="1">
      <c r="A96" s="39"/>
      <c r="B96" s="40"/>
      <c r="C96" s="235" t="s">
        <v>182</v>
      </c>
      <c r="D96" s="235" t="s">
        <v>179</v>
      </c>
      <c r="E96" s="236" t="s">
        <v>641</v>
      </c>
      <c r="F96" s="237" t="s">
        <v>642</v>
      </c>
      <c r="G96" s="238" t="s">
        <v>268</v>
      </c>
      <c r="H96" s="239">
        <v>9</v>
      </c>
      <c r="I96" s="240"/>
      <c r="J96" s="241">
        <f>ROUND(I96*H96,2)</f>
        <v>0</v>
      </c>
      <c r="K96" s="237" t="s">
        <v>19</v>
      </c>
      <c r="L96" s="242"/>
      <c r="M96" s="243" t="s">
        <v>19</v>
      </c>
      <c r="N96" s="244" t="s">
        <v>43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321</v>
      </c>
      <c r="AT96" s="216" t="s">
        <v>179</v>
      </c>
      <c r="AU96" s="216" t="s">
        <v>80</v>
      </c>
      <c r="AY96" s="18" t="s">
        <v>136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80</v>
      </c>
      <c r="BK96" s="217">
        <f>ROUND(I96*H96,2)</f>
        <v>0</v>
      </c>
      <c r="BL96" s="18" t="s">
        <v>195</v>
      </c>
      <c r="BM96" s="216" t="s">
        <v>643</v>
      </c>
    </row>
    <row r="97" s="2" customFormat="1" ht="14.4" customHeight="1">
      <c r="A97" s="39"/>
      <c r="B97" s="40"/>
      <c r="C97" s="235" t="s">
        <v>190</v>
      </c>
      <c r="D97" s="235" t="s">
        <v>179</v>
      </c>
      <c r="E97" s="236" t="s">
        <v>644</v>
      </c>
      <c r="F97" s="237" t="s">
        <v>645</v>
      </c>
      <c r="G97" s="238" t="s">
        <v>268</v>
      </c>
      <c r="H97" s="239">
        <v>3</v>
      </c>
      <c r="I97" s="240"/>
      <c r="J97" s="241">
        <f>ROUND(I97*H97,2)</f>
        <v>0</v>
      </c>
      <c r="K97" s="237" t="s">
        <v>19</v>
      </c>
      <c r="L97" s="242"/>
      <c r="M97" s="243" t="s">
        <v>19</v>
      </c>
      <c r="N97" s="244" t="s">
        <v>43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321</v>
      </c>
      <c r="AT97" s="216" t="s">
        <v>179</v>
      </c>
      <c r="AU97" s="216" t="s">
        <v>80</v>
      </c>
      <c r="AY97" s="18" t="s">
        <v>136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80</v>
      </c>
      <c r="BK97" s="217">
        <f>ROUND(I97*H97,2)</f>
        <v>0</v>
      </c>
      <c r="BL97" s="18" t="s">
        <v>195</v>
      </c>
      <c r="BM97" s="216" t="s">
        <v>646</v>
      </c>
    </row>
    <row r="98" s="2" customFormat="1" ht="14.4" customHeight="1">
      <c r="A98" s="39"/>
      <c r="B98" s="40"/>
      <c r="C98" s="235" t="s">
        <v>197</v>
      </c>
      <c r="D98" s="235" t="s">
        <v>179</v>
      </c>
      <c r="E98" s="236" t="s">
        <v>647</v>
      </c>
      <c r="F98" s="237" t="s">
        <v>648</v>
      </c>
      <c r="G98" s="238" t="s">
        <v>268</v>
      </c>
      <c r="H98" s="239">
        <v>12</v>
      </c>
      <c r="I98" s="240"/>
      <c r="J98" s="241">
        <f>ROUND(I98*H98,2)</f>
        <v>0</v>
      </c>
      <c r="K98" s="237" t="s">
        <v>19</v>
      </c>
      <c r="L98" s="242"/>
      <c r="M98" s="243" t="s">
        <v>19</v>
      </c>
      <c r="N98" s="244" t="s">
        <v>43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321</v>
      </c>
      <c r="AT98" s="216" t="s">
        <v>179</v>
      </c>
      <c r="AU98" s="216" t="s">
        <v>80</v>
      </c>
      <c r="AY98" s="18" t="s">
        <v>136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80</v>
      </c>
      <c r="BK98" s="217">
        <f>ROUND(I98*H98,2)</f>
        <v>0</v>
      </c>
      <c r="BL98" s="18" t="s">
        <v>195</v>
      </c>
      <c r="BM98" s="216" t="s">
        <v>649</v>
      </c>
    </row>
    <row r="99" s="2" customFormat="1" ht="14.4" customHeight="1">
      <c r="A99" s="39"/>
      <c r="B99" s="40"/>
      <c r="C99" s="235" t="s">
        <v>201</v>
      </c>
      <c r="D99" s="235" t="s">
        <v>179</v>
      </c>
      <c r="E99" s="236" t="s">
        <v>650</v>
      </c>
      <c r="F99" s="237" t="s">
        <v>651</v>
      </c>
      <c r="G99" s="238" t="s">
        <v>617</v>
      </c>
      <c r="H99" s="239">
        <v>2</v>
      </c>
      <c r="I99" s="240"/>
      <c r="J99" s="241">
        <f>ROUND(I99*H99,2)</f>
        <v>0</v>
      </c>
      <c r="K99" s="237" t="s">
        <v>19</v>
      </c>
      <c r="L99" s="242"/>
      <c r="M99" s="243" t="s">
        <v>19</v>
      </c>
      <c r="N99" s="244" t="s">
        <v>43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321</v>
      </c>
      <c r="AT99" s="216" t="s">
        <v>179</v>
      </c>
      <c r="AU99" s="216" t="s">
        <v>80</v>
      </c>
      <c r="AY99" s="18" t="s">
        <v>136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80</v>
      </c>
      <c r="BK99" s="217">
        <f>ROUND(I99*H99,2)</f>
        <v>0</v>
      </c>
      <c r="BL99" s="18" t="s">
        <v>195</v>
      </c>
      <c r="BM99" s="216" t="s">
        <v>652</v>
      </c>
    </row>
    <row r="100" s="2" customFormat="1" ht="14.4" customHeight="1">
      <c r="A100" s="39"/>
      <c r="B100" s="40"/>
      <c r="C100" s="235" t="s">
        <v>205</v>
      </c>
      <c r="D100" s="235" t="s">
        <v>179</v>
      </c>
      <c r="E100" s="236" t="s">
        <v>653</v>
      </c>
      <c r="F100" s="237" t="s">
        <v>654</v>
      </c>
      <c r="G100" s="238" t="s">
        <v>617</v>
      </c>
      <c r="H100" s="239">
        <v>3</v>
      </c>
      <c r="I100" s="240"/>
      <c r="J100" s="241">
        <f>ROUND(I100*H100,2)</f>
        <v>0</v>
      </c>
      <c r="K100" s="237" t="s">
        <v>19</v>
      </c>
      <c r="L100" s="242"/>
      <c r="M100" s="243" t="s">
        <v>19</v>
      </c>
      <c r="N100" s="244" t="s">
        <v>43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321</v>
      </c>
      <c r="AT100" s="216" t="s">
        <v>179</v>
      </c>
      <c r="AU100" s="216" t="s">
        <v>80</v>
      </c>
      <c r="AY100" s="18" t="s">
        <v>136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80</v>
      </c>
      <c r="BK100" s="217">
        <f>ROUND(I100*H100,2)</f>
        <v>0</v>
      </c>
      <c r="BL100" s="18" t="s">
        <v>195</v>
      </c>
      <c r="BM100" s="216" t="s">
        <v>655</v>
      </c>
    </row>
    <row r="101" s="2" customFormat="1" ht="14.4" customHeight="1">
      <c r="A101" s="39"/>
      <c r="B101" s="40"/>
      <c r="C101" s="235" t="s">
        <v>211</v>
      </c>
      <c r="D101" s="235" t="s">
        <v>179</v>
      </c>
      <c r="E101" s="236" t="s">
        <v>656</v>
      </c>
      <c r="F101" s="237" t="s">
        <v>657</v>
      </c>
      <c r="G101" s="238" t="s">
        <v>617</v>
      </c>
      <c r="H101" s="239">
        <v>2</v>
      </c>
      <c r="I101" s="240"/>
      <c r="J101" s="241">
        <f>ROUND(I101*H101,2)</f>
        <v>0</v>
      </c>
      <c r="K101" s="237" t="s">
        <v>19</v>
      </c>
      <c r="L101" s="242"/>
      <c r="M101" s="243" t="s">
        <v>19</v>
      </c>
      <c r="N101" s="244" t="s">
        <v>43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321</v>
      </c>
      <c r="AT101" s="216" t="s">
        <v>179</v>
      </c>
      <c r="AU101" s="216" t="s">
        <v>80</v>
      </c>
      <c r="AY101" s="18" t="s">
        <v>136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80</v>
      </c>
      <c r="BK101" s="217">
        <f>ROUND(I101*H101,2)</f>
        <v>0</v>
      </c>
      <c r="BL101" s="18" t="s">
        <v>195</v>
      </c>
      <c r="BM101" s="216" t="s">
        <v>658</v>
      </c>
    </row>
    <row r="102" s="2" customFormat="1">
      <c r="A102" s="39"/>
      <c r="B102" s="40"/>
      <c r="C102" s="41"/>
      <c r="D102" s="225" t="s">
        <v>619</v>
      </c>
      <c r="E102" s="41"/>
      <c r="F102" s="261" t="s">
        <v>659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619</v>
      </c>
      <c r="AU102" s="18" t="s">
        <v>80</v>
      </c>
    </row>
    <row r="103" s="2" customFormat="1" ht="14.4" customHeight="1">
      <c r="A103" s="39"/>
      <c r="B103" s="40"/>
      <c r="C103" s="235" t="s">
        <v>215</v>
      </c>
      <c r="D103" s="235" t="s">
        <v>179</v>
      </c>
      <c r="E103" s="236" t="s">
        <v>660</v>
      </c>
      <c r="F103" s="237" t="s">
        <v>661</v>
      </c>
      <c r="G103" s="238" t="s">
        <v>617</v>
      </c>
      <c r="H103" s="239">
        <v>2</v>
      </c>
      <c r="I103" s="240"/>
      <c r="J103" s="241">
        <f>ROUND(I103*H103,2)</f>
        <v>0</v>
      </c>
      <c r="K103" s="237" t="s">
        <v>19</v>
      </c>
      <c r="L103" s="242"/>
      <c r="M103" s="243" t="s">
        <v>19</v>
      </c>
      <c r="N103" s="244" t="s">
        <v>43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321</v>
      </c>
      <c r="AT103" s="216" t="s">
        <v>179</v>
      </c>
      <c r="AU103" s="216" t="s">
        <v>80</v>
      </c>
      <c r="AY103" s="18" t="s">
        <v>136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80</v>
      </c>
      <c r="BK103" s="217">
        <f>ROUND(I103*H103,2)</f>
        <v>0</v>
      </c>
      <c r="BL103" s="18" t="s">
        <v>195</v>
      </c>
      <c r="BM103" s="216" t="s">
        <v>662</v>
      </c>
    </row>
    <row r="104" s="2" customFormat="1" ht="14.4" customHeight="1">
      <c r="A104" s="39"/>
      <c r="B104" s="40"/>
      <c r="C104" s="235" t="s">
        <v>8</v>
      </c>
      <c r="D104" s="235" t="s">
        <v>179</v>
      </c>
      <c r="E104" s="236" t="s">
        <v>663</v>
      </c>
      <c r="F104" s="237" t="s">
        <v>664</v>
      </c>
      <c r="G104" s="238" t="s">
        <v>617</v>
      </c>
      <c r="H104" s="239">
        <v>2</v>
      </c>
      <c r="I104" s="240"/>
      <c r="J104" s="241">
        <f>ROUND(I104*H104,2)</f>
        <v>0</v>
      </c>
      <c r="K104" s="237" t="s">
        <v>19</v>
      </c>
      <c r="L104" s="242"/>
      <c r="M104" s="243" t="s">
        <v>19</v>
      </c>
      <c r="N104" s="244" t="s">
        <v>43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321</v>
      </c>
      <c r="AT104" s="216" t="s">
        <v>179</v>
      </c>
      <c r="AU104" s="216" t="s">
        <v>80</v>
      </c>
      <c r="AY104" s="18" t="s">
        <v>136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80</v>
      </c>
      <c r="BK104" s="217">
        <f>ROUND(I104*H104,2)</f>
        <v>0</v>
      </c>
      <c r="BL104" s="18" t="s">
        <v>195</v>
      </c>
      <c r="BM104" s="216" t="s">
        <v>665</v>
      </c>
    </row>
    <row r="105" s="12" customFormat="1" ht="25.92" customHeight="1">
      <c r="A105" s="12"/>
      <c r="B105" s="189"/>
      <c r="C105" s="190"/>
      <c r="D105" s="191" t="s">
        <v>71</v>
      </c>
      <c r="E105" s="192" t="s">
        <v>666</v>
      </c>
      <c r="F105" s="192" t="s">
        <v>667</v>
      </c>
      <c r="G105" s="190"/>
      <c r="H105" s="190"/>
      <c r="I105" s="193"/>
      <c r="J105" s="194">
        <f>BK105</f>
        <v>0</v>
      </c>
      <c r="K105" s="190"/>
      <c r="L105" s="195"/>
      <c r="M105" s="196"/>
      <c r="N105" s="197"/>
      <c r="O105" s="197"/>
      <c r="P105" s="198">
        <f>SUM(P106:P142)</f>
        <v>0</v>
      </c>
      <c r="Q105" s="197"/>
      <c r="R105" s="198">
        <f>SUM(R106:R142)</f>
        <v>0</v>
      </c>
      <c r="S105" s="197"/>
      <c r="T105" s="199">
        <f>SUM(T106:T142)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80</v>
      </c>
      <c r="AT105" s="201" t="s">
        <v>71</v>
      </c>
      <c r="AU105" s="201" t="s">
        <v>72</v>
      </c>
      <c r="AY105" s="200" t="s">
        <v>136</v>
      </c>
      <c r="BK105" s="202">
        <f>SUM(BK106:BK142)</f>
        <v>0</v>
      </c>
    </row>
    <row r="106" s="2" customFormat="1" ht="14.4" customHeight="1">
      <c r="A106" s="39"/>
      <c r="B106" s="40"/>
      <c r="C106" s="235" t="s">
        <v>195</v>
      </c>
      <c r="D106" s="235" t="s">
        <v>179</v>
      </c>
      <c r="E106" s="236" t="s">
        <v>668</v>
      </c>
      <c r="F106" s="237" t="s">
        <v>669</v>
      </c>
      <c r="G106" s="238" t="s">
        <v>670</v>
      </c>
      <c r="H106" s="239">
        <v>2</v>
      </c>
      <c r="I106" s="240"/>
      <c r="J106" s="241">
        <f>ROUND(I106*H106,2)</f>
        <v>0</v>
      </c>
      <c r="K106" s="237" t="s">
        <v>19</v>
      </c>
      <c r="L106" s="242"/>
      <c r="M106" s="243" t="s">
        <v>19</v>
      </c>
      <c r="N106" s="244" t="s">
        <v>43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321</v>
      </c>
      <c r="AT106" s="216" t="s">
        <v>179</v>
      </c>
      <c r="AU106" s="216" t="s">
        <v>80</v>
      </c>
      <c r="AY106" s="18" t="s">
        <v>136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195</v>
      </c>
      <c r="BM106" s="216" t="s">
        <v>671</v>
      </c>
    </row>
    <row r="107" s="2" customFormat="1" ht="14.4" customHeight="1">
      <c r="A107" s="39"/>
      <c r="B107" s="40"/>
      <c r="C107" s="235" t="s">
        <v>230</v>
      </c>
      <c r="D107" s="235" t="s">
        <v>179</v>
      </c>
      <c r="E107" s="236" t="s">
        <v>672</v>
      </c>
      <c r="F107" s="237" t="s">
        <v>673</v>
      </c>
      <c r="G107" s="238" t="s">
        <v>617</v>
      </c>
      <c r="H107" s="239">
        <v>2</v>
      </c>
      <c r="I107" s="240"/>
      <c r="J107" s="241">
        <f>ROUND(I107*H107,2)</f>
        <v>0</v>
      </c>
      <c r="K107" s="237" t="s">
        <v>19</v>
      </c>
      <c r="L107" s="242"/>
      <c r="M107" s="243" t="s">
        <v>19</v>
      </c>
      <c r="N107" s="244" t="s">
        <v>43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321</v>
      </c>
      <c r="AT107" s="216" t="s">
        <v>179</v>
      </c>
      <c r="AU107" s="216" t="s">
        <v>80</v>
      </c>
      <c r="AY107" s="18" t="s">
        <v>136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195</v>
      </c>
      <c r="BM107" s="216" t="s">
        <v>674</v>
      </c>
    </row>
    <row r="108" s="2" customFormat="1" ht="14.4" customHeight="1">
      <c r="A108" s="39"/>
      <c r="B108" s="40"/>
      <c r="C108" s="235" t="s">
        <v>236</v>
      </c>
      <c r="D108" s="235" t="s">
        <v>179</v>
      </c>
      <c r="E108" s="236" t="s">
        <v>675</v>
      </c>
      <c r="F108" s="237" t="s">
        <v>676</v>
      </c>
      <c r="G108" s="238" t="s">
        <v>617</v>
      </c>
      <c r="H108" s="239">
        <v>2</v>
      </c>
      <c r="I108" s="240"/>
      <c r="J108" s="241">
        <f>ROUND(I108*H108,2)</f>
        <v>0</v>
      </c>
      <c r="K108" s="237" t="s">
        <v>19</v>
      </c>
      <c r="L108" s="242"/>
      <c r="M108" s="243" t="s">
        <v>19</v>
      </c>
      <c r="N108" s="244" t="s">
        <v>43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321</v>
      </c>
      <c r="AT108" s="216" t="s">
        <v>179</v>
      </c>
      <c r="AU108" s="216" t="s">
        <v>80</v>
      </c>
      <c r="AY108" s="18" t="s">
        <v>136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195</v>
      </c>
      <c r="BM108" s="216" t="s">
        <v>677</v>
      </c>
    </row>
    <row r="109" s="2" customFormat="1" ht="14.4" customHeight="1">
      <c r="A109" s="39"/>
      <c r="B109" s="40"/>
      <c r="C109" s="235" t="s">
        <v>242</v>
      </c>
      <c r="D109" s="235" t="s">
        <v>179</v>
      </c>
      <c r="E109" s="236" t="s">
        <v>678</v>
      </c>
      <c r="F109" s="237" t="s">
        <v>679</v>
      </c>
      <c r="G109" s="238" t="s">
        <v>617</v>
      </c>
      <c r="H109" s="239">
        <v>2</v>
      </c>
      <c r="I109" s="240"/>
      <c r="J109" s="241">
        <f>ROUND(I109*H109,2)</f>
        <v>0</v>
      </c>
      <c r="K109" s="237" t="s">
        <v>19</v>
      </c>
      <c r="L109" s="242"/>
      <c r="M109" s="243" t="s">
        <v>19</v>
      </c>
      <c r="N109" s="244" t="s">
        <v>43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321</v>
      </c>
      <c r="AT109" s="216" t="s">
        <v>179</v>
      </c>
      <c r="AU109" s="216" t="s">
        <v>80</v>
      </c>
      <c r="AY109" s="18" t="s">
        <v>136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80</v>
      </c>
      <c r="BK109" s="217">
        <f>ROUND(I109*H109,2)</f>
        <v>0</v>
      </c>
      <c r="BL109" s="18" t="s">
        <v>195</v>
      </c>
      <c r="BM109" s="216" t="s">
        <v>680</v>
      </c>
    </row>
    <row r="110" s="2" customFormat="1" ht="14.4" customHeight="1">
      <c r="A110" s="39"/>
      <c r="B110" s="40"/>
      <c r="C110" s="235" t="s">
        <v>248</v>
      </c>
      <c r="D110" s="235" t="s">
        <v>179</v>
      </c>
      <c r="E110" s="236" t="s">
        <v>675</v>
      </c>
      <c r="F110" s="237" t="s">
        <v>676</v>
      </c>
      <c r="G110" s="238" t="s">
        <v>617</v>
      </c>
      <c r="H110" s="239">
        <v>2</v>
      </c>
      <c r="I110" s="240"/>
      <c r="J110" s="241">
        <f>ROUND(I110*H110,2)</f>
        <v>0</v>
      </c>
      <c r="K110" s="237" t="s">
        <v>19</v>
      </c>
      <c r="L110" s="242"/>
      <c r="M110" s="243" t="s">
        <v>19</v>
      </c>
      <c r="N110" s="244" t="s">
        <v>43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321</v>
      </c>
      <c r="AT110" s="216" t="s">
        <v>179</v>
      </c>
      <c r="AU110" s="216" t="s">
        <v>80</v>
      </c>
      <c r="AY110" s="18" t="s">
        <v>136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195</v>
      </c>
      <c r="BM110" s="216" t="s">
        <v>681</v>
      </c>
    </row>
    <row r="111" s="2" customFormat="1" ht="14.4" customHeight="1">
      <c r="A111" s="39"/>
      <c r="B111" s="40"/>
      <c r="C111" s="235" t="s">
        <v>7</v>
      </c>
      <c r="D111" s="235" t="s">
        <v>179</v>
      </c>
      <c r="E111" s="236" t="s">
        <v>682</v>
      </c>
      <c r="F111" s="237" t="s">
        <v>683</v>
      </c>
      <c r="G111" s="238" t="s">
        <v>617</v>
      </c>
      <c r="H111" s="239">
        <v>3</v>
      </c>
      <c r="I111" s="240"/>
      <c r="J111" s="241">
        <f>ROUND(I111*H111,2)</f>
        <v>0</v>
      </c>
      <c r="K111" s="237" t="s">
        <v>19</v>
      </c>
      <c r="L111" s="242"/>
      <c r="M111" s="243" t="s">
        <v>19</v>
      </c>
      <c r="N111" s="244" t="s">
        <v>43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321</v>
      </c>
      <c r="AT111" s="216" t="s">
        <v>179</v>
      </c>
      <c r="AU111" s="216" t="s">
        <v>80</v>
      </c>
      <c r="AY111" s="18" t="s">
        <v>136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195</v>
      </c>
      <c r="BM111" s="216" t="s">
        <v>684</v>
      </c>
    </row>
    <row r="112" s="2" customFormat="1" ht="14.4" customHeight="1">
      <c r="A112" s="39"/>
      <c r="B112" s="40"/>
      <c r="C112" s="235" t="s">
        <v>259</v>
      </c>
      <c r="D112" s="235" t="s">
        <v>179</v>
      </c>
      <c r="E112" s="236" t="s">
        <v>685</v>
      </c>
      <c r="F112" s="237" t="s">
        <v>686</v>
      </c>
      <c r="G112" s="238" t="s">
        <v>617</v>
      </c>
      <c r="H112" s="239">
        <v>3</v>
      </c>
      <c r="I112" s="240"/>
      <c r="J112" s="241">
        <f>ROUND(I112*H112,2)</f>
        <v>0</v>
      </c>
      <c r="K112" s="237" t="s">
        <v>19</v>
      </c>
      <c r="L112" s="242"/>
      <c r="M112" s="243" t="s">
        <v>19</v>
      </c>
      <c r="N112" s="244" t="s">
        <v>43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321</v>
      </c>
      <c r="AT112" s="216" t="s">
        <v>179</v>
      </c>
      <c r="AU112" s="216" t="s">
        <v>80</v>
      </c>
      <c r="AY112" s="18" t="s">
        <v>136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80</v>
      </c>
      <c r="BK112" s="217">
        <f>ROUND(I112*H112,2)</f>
        <v>0</v>
      </c>
      <c r="BL112" s="18" t="s">
        <v>195</v>
      </c>
      <c r="BM112" s="216" t="s">
        <v>687</v>
      </c>
    </row>
    <row r="113" s="2" customFormat="1" ht="14.4" customHeight="1">
      <c r="A113" s="39"/>
      <c r="B113" s="40"/>
      <c r="C113" s="235" t="s">
        <v>265</v>
      </c>
      <c r="D113" s="235" t="s">
        <v>179</v>
      </c>
      <c r="E113" s="236" t="s">
        <v>688</v>
      </c>
      <c r="F113" s="237" t="s">
        <v>689</v>
      </c>
      <c r="G113" s="238" t="s">
        <v>617</v>
      </c>
      <c r="H113" s="239">
        <v>4</v>
      </c>
      <c r="I113" s="240"/>
      <c r="J113" s="241">
        <f>ROUND(I113*H113,2)</f>
        <v>0</v>
      </c>
      <c r="K113" s="237" t="s">
        <v>19</v>
      </c>
      <c r="L113" s="242"/>
      <c r="M113" s="243" t="s">
        <v>19</v>
      </c>
      <c r="N113" s="244" t="s">
        <v>43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321</v>
      </c>
      <c r="AT113" s="216" t="s">
        <v>179</v>
      </c>
      <c r="AU113" s="216" t="s">
        <v>80</v>
      </c>
      <c r="AY113" s="18" t="s">
        <v>136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80</v>
      </c>
      <c r="BK113" s="217">
        <f>ROUND(I113*H113,2)</f>
        <v>0</v>
      </c>
      <c r="BL113" s="18" t="s">
        <v>195</v>
      </c>
      <c r="BM113" s="216" t="s">
        <v>690</v>
      </c>
    </row>
    <row r="114" s="2" customFormat="1" ht="14.4" customHeight="1">
      <c r="A114" s="39"/>
      <c r="B114" s="40"/>
      <c r="C114" s="235" t="s">
        <v>272</v>
      </c>
      <c r="D114" s="235" t="s">
        <v>179</v>
      </c>
      <c r="E114" s="236" t="s">
        <v>685</v>
      </c>
      <c r="F114" s="237" t="s">
        <v>686</v>
      </c>
      <c r="G114" s="238" t="s">
        <v>617</v>
      </c>
      <c r="H114" s="239">
        <v>4</v>
      </c>
      <c r="I114" s="240"/>
      <c r="J114" s="241">
        <f>ROUND(I114*H114,2)</f>
        <v>0</v>
      </c>
      <c r="K114" s="237" t="s">
        <v>19</v>
      </c>
      <c r="L114" s="242"/>
      <c r="M114" s="243" t="s">
        <v>19</v>
      </c>
      <c r="N114" s="244" t="s">
        <v>43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321</v>
      </c>
      <c r="AT114" s="216" t="s">
        <v>179</v>
      </c>
      <c r="AU114" s="216" t="s">
        <v>80</v>
      </c>
      <c r="AY114" s="18" t="s">
        <v>136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80</v>
      </c>
      <c r="BK114" s="217">
        <f>ROUND(I114*H114,2)</f>
        <v>0</v>
      </c>
      <c r="BL114" s="18" t="s">
        <v>195</v>
      </c>
      <c r="BM114" s="216" t="s">
        <v>691</v>
      </c>
    </row>
    <row r="115" s="2" customFormat="1" ht="14.4" customHeight="1">
      <c r="A115" s="39"/>
      <c r="B115" s="40"/>
      <c r="C115" s="235" t="s">
        <v>278</v>
      </c>
      <c r="D115" s="235" t="s">
        <v>179</v>
      </c>
      <c r="E115" s="236" t="s">
        <v>692</v>
      </c>
      <c r="F115" s="237" t="s">
        <v>693</v>
      </c>
      <c r="G115" s="238" t="s">
        <v>617</v>
      </c>
      <c r="H115" s="239">
        <v>9</v>
      </c>
      <c r="I115" s="240"/>
      <c r="J115" s="241">
        <f>ROUND(I115*H115,2)</f>
        <v>0</v>
      </c>
      <c r="K115" s="237" t="s">
        <v>19</v>
      </c>
      <c r="L115" s="242"/>
      <c r="M115" s="243" t="s">
        <v>19</v>
      </c>
      <c r="N115" s="244" t="s">
        <v>43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321</v>
      </c>
      <c r="AT115" s="216" t="s">
        <v>179</v>
      </c>
      <c r="AU115" s="216" t="s">
        <v>80</v>
      </c>
      <c r="AY115" s="18" t="s">
        <v>136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80</v>
      </c>
      <c r="BK115" s="217">
        <f>ROUND(I115*H115,2)</f>
        <v>0</v>
      </c>
      <c r="BL115" s="18" t="s">
        <v>195</v>
      </c>
      <c r="BM115" s="216" t="s">
        <v>694</v>
      </c>
    </row>
    <row r="116" s="2" customFormat="1" ht="14.4" customHeight="1">
      <c r="A116" s="39"/>
      <c r="B116" s="40"/>
      <c r="C116" s="235" t="s">
        <v>284</v>
      </c>
      <c r="D116" s="235" t="s">
        <v>179</v>
      </c>
      <c r="E116" s="236" t="s">
        <v>695</v>
      </c>
      <c r="F116" s="237" t="s">
        <v>696</v>
      </c>
      <c r="G116" s="238" t="s">
        <v>617</v>
      </c>
      <c r="H116" s="239">
        <v>4</v>
      </c>
      <c r="I116" s="240"/>
      <c r="J116" s="241">
        <f>ROUND(I116*H116,2)</f>
        <v>0</v>
      </c>
      <c r="K116" s="237" t="s">
        <v>19</v>
      </c>
      <c r="L116" s="242"/>
      <c r="M116" s="243" t="s">
        <v>19</v>
      </c>
      <c r="N116" s="244" t="s">
        <v>43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321</v>
      </c>
      <c r="AT116" s="216" t="s">
        <v>179</v>
      </c>
      <c r="AU116" s="216" t="s">
        <v>80</v>
      </c>
      <c r="AY116" s="18" t="s">
        <v>136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80</v>
      </c>
      <c r="BK116" s="217">
        <f>ROUND(I116*H116,2)</f>
        <v>0</v>
      </c>
      <c r="BL116" s="18" t="s">
        <v>195</v>
      </c>
      <c r="BM116" s="216" t="s">
        <v>697</v>
      </c>
    </row>
    <row r="117" s="2" customFormat="1" ht="14.4" customHeight="1">
      <c r="A117" s="39"/>
      <c r="B117" s="40"/>
      <c r="C117" s="235" t="s">
        <v>290</v>
      </c>
      <c r="D117" s="235" t="s">
        <v>179</v>
      </c>
      <c r="E117" s="236" t="s">
        <v>698</v>
      </c>
      <c r="F117" s="237" t="s">
        <v>699</v>
      </c>
      <c r="G117" s="238" t="s">
        <v>617</v>
      </c>
      <c r="H117" s="239">
        <v>7</v>
      </c>
      <c r="I117" s="240"/>
      <c r="J117" s="241">
        <f>ROUND(I117*H117,2)</f>
        <v>0</v>
      </c>
      <c r="K117" s="237" t="s">
        <v>19</v>
      </c>
      <c r="L117" s="242"/>
      <c r="M117" s="243" t="s">
        <v>19</v>
      </c>
      <c r="N117" s="244" t="s">
        <v>43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321</v>
      </c>
      <c r="AT117" s="216" t="s">
        <v>179</v>
      </c>
      <c r="AU117" s="216" t="s">
        <v>80</v>
      </c>
      <c r="AY117" s="18" t="s">
        <v>136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80</v>
      </c>
      <c r="BK117" s="217">
        <f>ROUND(I117*H117,2)</f>
        <v>0</v>
      </c>
      <c r="BL117" s="18" t="s">
        <v>195</v>
      </c>
      <c r="BM117" s="216" t="s">
        <v>700</v>
      </c>
    </row>
    <row r="118" s="2" customFormat="1" ht="14.4" customHeight="1">
      <c r="A118" s="39"/>
      <c r="B118" s="40"/>
      <c r="C118" s="235" t="s">
        <v>296</v>
      </c>
      <c r="D118" s="235" t="s">
        <v>179</v>
      </c>
      <c r="E118" s="236" t="s">
        <v>701</v>
      </c>
      <c r="F118" s="237" t="s">
        <v>702</v>
      </c>
      <c r="G118" s="238" t="s">
        <v>617</v>
      </c>
      <c r="H118" s="239">
        <v>7</v>
      </c>
      <c r="I118" s="240"/>
      <c r="J118" s="241">
        <f>ROUND(I118*H118,2)</f>
        <v>0</v>
      </c>
      <c r="K118" s="237" t="s">
        <v>19</v>
      </c>
      <c r="L118" s="242"/>
      <c r="M118" s="243" t="s">
        <v>19</v>
      </c>
      <c r="N118" s="244" t="s">
        <v>43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321</v>
      </c>
      <c r="AT118" s="216" t="s">
        <v>179</v>
      </c>
      <c r="AU118" s="216" t="s">
        <v>80</v>
      </c>
      <c r="AY118" s="18" t="s">
        <v>136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80</v>
      </c>
      <c r="BK118" s="217">
        <f>ROUND(I118*H118,2)</f>
        <v>0</v>
      </c>
      <c r="BL118" s="18" t="s">
        <v>195</v>
      </c>
      <c r="BM118" s="216" t="s">
        <v>703</v>
      </c>
    </row>
    <row r="119" s="2" customFormat="1" ht="14.4" customHeight="1">
      <c r="A119" s="39"/>
      <c r="B119" s="40"/>
      <c r="C119" s="235" t="s">
        <v>302</v>
      </c>
      <c r="D119" s="235" t="s">
        <v>179</v>
      </c>
      <c r="E119" s="236" t="s">
        <v>704</v>
      </c>
      <c r="F119" s="237" t="s">
        <v>705</v>
      </c>
      <c r="G119" s="238" t="s">
        <v>617</v>
      </c>
      <c r="H119" s="239">
        <v>13</v>
      </c>
      <c r="I119" s="240"/>
      <c r="J119" s="241">
        <f>ROUND(I119*H119,2)</f>
        <v>0</v>
      </c>
      <c r="K119" s="237" t="s">
        <v>19</v>
      </c>
      <c r="L119" s="242"/>
      <c r="M119" s="243" t="s">
        <v>19</v>
      </c>
      <c r="N119" s="244" t="s">
        <v>43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321</v>
      </c>
      <c r="AT119" s="216" t="s">
        <v>179</v>
      </c>
      <c r="AU119" s="216" t="s">
        <v>80</v>
      </c>
      <c r="AY119" s="18" t="s">
        <v>136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195</v>
      </c>
      <c r="BM119" s="216" t="s">
        <v>706</v>
      </c>
    </row>
    <row r="120" s="2" customFormat="1" ht="14.4" customHeight="1">
      <c r="A120" s="39"/>
      <c r="B120" s="40"/>
      <c r="C120" s="235" t="s">
        <v>307</v>
      </c>
      <c r="D120" s="235" t="s">
        <v>179</v>
      </c>
      <c r="E120" s="236" t="s">
        <v>707</v>
      </c>
      <c r="F120" s="237" t="s">
        <v>708</v>
      </c>
      <c r="G120" s="238" t="s">
        <v>617</v>
      </c>
      <c r="H120" s="239">
        <v>13</v>
      </c>
      <c r="I120" s="240"/>
      <c r="J120" s="241">
        <f>ROUND(I120*H120,2)</f>
        <v>0</v>
      </c>
      <c r="K120" s="237" t="s">
        <v>19</v>
      </c>
      <c r="L120" s="242"/>
      <c r="M120" s="243" t="s">
        <v>19</v>
      </c>
      <c r="N120" s="244" t="s">
        <v>43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321</v>
      </c>
      <c r="AT120" s="216" t="s">
        <v>179</v>
      </c>
      <c r="AU120" s="216" t="s">
        <v>80</v>
      </c>
      <c r="AY120" s="18" t="s">
        <v>136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80</v>
      </c>
      <c r="BK120" s="217">
        <f>ROUND(I120*H120,2)</f>
        <v>0</v>
      </c>
      <c r="BL120" s="18" t="s">
        <v>195</v>
      </c>
      <c r="BM120" s="216" t="s">
        <v>709</v>
      </c>
    </row>
    <row r="121" s="2" customFormat="1" ht="14.4" customHeight="1">
      <c r="A121" s="39"/>
      <c r="B121" s="40"/>
      <c r="C121" s="235" t="s">
        <v>315</v>
      </c>
      <c r="D121" s="235" t="s">
        <v>179</v>
      </c>
      <c r="E121" s="236" t="s">
        <v>710</v>
      </c>
      <c r="F121" s="237" t="s">
        <v>711</v>
      </c>
      <c r="G121" s="238" t="s">
        <v>617</v>
      </c>
      <c r="H121" s="239">
        <v>32</v>
      </c>
      <c r="I121" s="240"/>
      <c r="J121" s="241">
        <f>ROUND(I121*H121,2)</f>
        <v>0</v>
      </c>
      <c r="K121" s="237" t="s">
        <v>19</v>
      </c>
      <c r="L121" s="242"/>
      <c r="M121" s="243" t="s">
        <v>19</v>
      </c>
      <c r="N121" s="244" t="s">
        <v>43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321</v>
      </c>
      <c r="AT121" s="216" t="s">
        <v>179</v>
      </c>
      <c r="AU121" s="216" t="s">
        <v>80</v>
      </c>
      <c r="AY121" s="18" t="s">
        <v>136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80</v>
      </c>
      <c r="BK121" s="217">
        <f>ROUND(I121*H121,2)</f>
        <v>0</v>
      </c>
      <c r="BL121" s="18" t="s">
        <v>195</v>
      </c>
      <c r="BM121" s="216" t="s">
        <v>712</v>
      </c>
    </row>
    <row r="122" s="2" customFormat="1" ht="14.4" customHeight="1">
      <c r="A122" s="39"/>
      <c r="B122" s="40"/>
      <c r="C122" s="235" t="s">
        <v>321</v>
      </c>
      <c r="D122" s="235" t="s">
        <v>179</v>
      </c>
      <c r="E122" s="236" t="s">
        <v>713</v>
      </c>
      <c r="F122" s="237" t="s">
        <v>714</v>
      </c>
      <c r="G122" s="238" t="s">
        <v>617</v>
      </c>
      <c r="H122" s="239">
        <v>13</v>
      </c>
      <c r="I122" s="240"/>
      <c r="J122" s="241">
        <f>ROUND(I122*H122,2)</f>
        <v>0</v>
      </c>
      <c r="K122" s="237" t="s">
        <v>19</v>
      </c>
      <c r="L122" s="242"/>
      <c r="M122" s="243" t="s">
        <v>19</v>
      </c>
      <c r="N122" s="244" t="s">
        <v>43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321</v>
      </c>
      <c r="AT122" s="216" t="s">
        <v>179</v>
      </c>
      <c r="AU122" s="216" t="s">
        <v>80</v>
      </c>
      <c r="AY122" s="18" t="s">
        <v>136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80</v>
      </c>
      <c r="BK122" s="217">
        <f>ROUND(I122*H122,2)</f>
        <v>0</v>
      </c>
      <c r="BL122" s="18" t="s">
        <v>195</v>
      </c>
      <c r="BM122" s="216" t="s">
        <v>715</v>
      </c>
    </row>
    <row r="123" s="2" customFormat="1" ht="14.4" customHeight="1">
      <c r="A123" s="39"/>
      <c r="B123" s="40"/>
      <c r="C123" s="235" t="s">
        <v>326</v>
      </c>
      <c r="D123" s="235" t="s">
        <v>179</v>
      </c>
      <c r="E123" s="236" t="s">
        <v>716</v>
      </c>
      <c r="F123" s="237" t="s">
        <v>717</v>
      </c>
      <c r="G123" s="238" t="s">
        <v>617</v>
      </c>
      <c r="H123" s="239">
        <v>13</v>
      </c>
      <c r="I123" s="240"/>
      <c r="J123" s="241">
        <f>ROUND(I123*H123,2)</f>
        <v>0</v>
      </c>
      <c r="K123" s="237" t="s">
        <v>19</v>
      </c>
      <c r="L123" s="242"/>
      <c r="M123" s="243" t="s">
        <v>19</v>
      </c>
      <c r="N123" s="244" t="s">
        <v>43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321</v>
      </c>
      <c r="AT123" s="216" t="s">
        <v>179</v>
      </c>
      <c r="AU123" s="216" t="s">
        <v>80</v>
      </c>
      <c r="AY123" s="18" t="s">
        <v>136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80</v>
      </c>
      <c r="BK123" s="217">
        <f>ROUND(I123*H123,2)</f>
        <v>0</v>
      </c>
      <c r="BL123" s="18" t="s">
        <v>195</v>
      </c>
      <c r="BM123" s="216" t="s">
        <v>718</v>
      </c>
    </row>
    <row r="124" s="2" customFormat="1" ht="14.4" customHeight="1">
      <c r="A124" s="39"/>
      <c r="B124" s="40"/>
      <c r="C124" s="235" t="s">
        <v>332</v>
      </c>
      <c r="D124" s="235" t="s">
        <v>179</v>
      </c>
      <c r="E124" s="236" t="s">
        <v>719</v>
      </c>
      <c r="F124" s="237" t="s">
        <v>720</v>
      </c>
      <c r="G124" s="238" t="s">
        <v>617</v>
      </c>
      <c r="H124" s="239">
        <v>1</v>
      </c>
      <c r="I124" s="240"/>
      <c r="J124" s="241">
        <f>ROUND(I124*H124,2)</f>
        <v>0</v>
      </c>
      <c r="K124" s="237" t="s">
        <v>19</v>
      </c>
      <c r="L124" s="242"/>
      <c r="M124" s="243" t="s">
        <v>19</v>
      </c>
      <c r="N124" s="244" t="s">
        <v>43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321</v>
      </c>
      <c r="AT124" s="216" t="s">
        <v>179</v>
      </c>
      <c r="AU124" s="216" t="s">
        <v>80</v>
      </c>
      <c r="AY124" s="18" t="s">
        <v>136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80</v>
      </c>
      <c r="BK124" s="217">
        <f>ROUND(I124*H124,2)</f>
        <v>0</v>
      </c>
      <c r="BL124" s="18" t="s">
        <v>195</v>
      </c>
      <c r="BM124" s="216" t="s">
        <v>721</v>
      </c>
    </row>
    <row r="125" s="2" customFormat="1" ht="14.4" customHeight="1">
      <c r="A125" s="39"/>
      <c r="B125" s="40"/>
      <c r="C125" s="235" t="s">
        <v>339</v>
      </c>
      <c r="D125" s="235" t="s">
        <v>179</v>
      </c>
      <c r="E125" s="236" t="s">
        <v>722</v>
      </c>
      <c r="F125" s="237" t="s">
        <v>723</v>
      </c>
      <c r="G125" s="238" t="s">
        <v>268</v>
      </c>
      <c r="H125" s="239">
        <v>9</v>
      </c>
      <c r="I125" s="240"/>
      <c r="J125" s="241">
        <f>ROUND(I125*H125,2)</f>
        <v>0</v>
      </c>
      <c r="K125" s="237" t="s">
        <v>19</v>
      </c>
      <c r="L125" s="242"/>
      <c r="M125" s="243" t="s">
        <v>19</v>
      </c>
      <c r="N125" s="244" t="s">
        <v>43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321</v>
      </c>
      <c r="AT125" s="216" t="s">
        <v>179</v>
      </c>
      <c r="AU125" s="216" t="s">
        <v>80</v>
      </c>
      <c r="AY125" s="18" t="s">
        <v>136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80</v>
      </c>
      <c r="BK125" s="217">
        <f>ROUND(I125*H125,2)</f>
        <v>0</v>
      </c>
      <c r="BL125" s="18" t="s">
        <v>195</v>
      </c>
      <c r="BM125" s="216" t="s">
        <v>724</v>
      </c>
    </row>
    <row r="126" s="2" customFormat="1" ht="14.4" customHeight="1">
      <c r="A126" s="39"/>
      <c r="B126" s="40"/>
      <c r="C126" s="235" t="s">
        <v>348</v>
      </c>
      <c r="D126" s="235" t="s">
        <v>179</v>
      </c>
      <c r="E126" s="236" t="s">
        <v>725</v>
      </c>
      <c r="F126" s="237" t="s">
        <v>726</v>
      </c>
      <c r="G126" s="238" t="s">
        <v>268</v>
      </c>
      <c r="H126" s="239">
        <v>9</v>
      </c>
      <c r="I126" s="240"/>
      <c r="J126" s="241">
        <f>ROUND(I126*H126,2)</f>
        <v>0</v>
      </c>
      <c r="K126" s="237" t="s">
        <v>19</v>
      </c>
      <c r="L126" s="242"/>
      <c r="M126" s="243" t="s">
        <v>19</v>
      </c>
      <c r="N126" s="244" t="s">
        <v>43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321</v>
      </c>
      <c r="AT126" s="216" t="s">
        <v>179</v>
      </c>
      <c r="AU126" s="216" t="s">
        <v>80</v>
      </c>
      <c r="AY126" s="18" t="s">
        <v>136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80</v>
      </c>
      <c r="BK126" s="217">
        <f>ROUND(I126*H126,2)</f>
        <v>0</v>
      </c>
      <c r="BL126" s="18" t="s">
        <v>195</v>
      </c>
      <c r="BM126" s="216" t="s">
        <v>727</v>
      </c>
    </row>
    <row r="127" s="2" customFormat="1" ht="14.4" customHeight="1">
      <c r="A127" s="39"/>
      <c r="B127" s="40"/>
      <c r="C127" s="235" t="s">
        <v>354</v>
      </c>
      <c r="D127" s="235" t="s">
        <v>179</v>
      </c>
      <c r="E127" s="236" t="s">
        <v>728</v>
      </c>
      <c r="F127" s="237" t="s">
        <v>729</v>
      </c>
      <c r="G127" s="238" t="s">
        <v>268</v>
      </c>
      <c r="H127" s="239">
        <v>20</v>
      </c>
      <c r="I127" s="240"/>
      <c r="J127" s="241">
        <f>ROUND(I127*H127,2)</f>
        <v>0</v>
      </c>
      <c r="K127" s="237" t="s">
        <v>19</v>
      </c>
      <c r="L127" s="242"/>
      <c r="M127" s="243" t="s">
        <v>19</v>
      </c>
      <c r="N127" s="244" t="s">
        <v>43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321</v>
      </c>
      <c r="AT127" s="216" t="s">
        <v>179</v>
      </c>
      <c r="AU127" s="216" t="s">
        <v>80</v>
      </c>
      <c r="AY127" s="18" t="s">
        <v>136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80</v>
      </c>
      <c r="BK127" s="217">
        <f>ROUND(I127*H127,2)</f>
        <v>0</v>
      </c>
      <c r="BL127" s="18" t="s">
        <v>195</v>
      </c>
      <c r="BM127" s="216" t="s">
        <v>730</v>
      </c>
    </row>
    <row r="128" s="2" customFormat="1" ht="14.4" customHeight="1">
      <c r="A128" s="39"/>
      <c r="B128" s="40"/>
      <c r="C128" s="235" t="s">
        <v>359</v>
      </c>
      <c r="D128" s="235" t="s">
        <v>179</v>
      </c>
      <c r="E128" s="236" t="s">
        <v>731</v>
      </c>
      <c r="F128" s="237" t="s">
        <v>732</v>
      </c>
      <c r="G128" s="238" t="s">
        <v>617</v>
      </c>
      <c r="H128" s="239">
        <v>2</v>
      </c>
      <c r="I128" s="240"/>
      <c r="J128" s="241">
        <f>ROUND(I128*H128,2)</f>
        <v>0</v>
      </c>
      <c r="K128" s="237" t="s">
        <v>19</v>
      </c>
      <c r="L128" s="242"/>
      <c r="M128" s="243" t="s">
        <v>19</v>
      </c>
      <c r="N128" s="244" t="s">
        <v>43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321</v>
      </c>
      <c r="AT128" s="216" t="s">
        <v>179</v>
      </c>
      <c r="AU128" s="216" t="s">
        <v>80</v>
      </c>
      <c r="AY128" s="18" t="s">
        <v>136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80</v>
      </c>
      <c r="BK128" s="217">
        <f>ROUND(I128*H128,2)</f>
        <v>0</v>
      </c>
      <c r="BL128" s="18" t="s">
        <v>195</v>
      </c>
      <c r="BM128" s="216" t="s">
        <v>733</v>
      </c>
    </row>
    <row r="129" s="2" customFormat="1" ht="14.4" customHeight="1">
      <c r="A129" s="39"/>
      <c r="B129" s="40"/>
      <c r="C129" s="235" t="s">
        <v>367</v>
      </c>
      <c r="D129" s="235" t="s">
        <v>179</v>
      </c>
      <c r="E129" s="236" t="s">
        <v>734</v>
      </c>
      <c r="F129" s="237" t="s">
        <v>735</v>
      </c>
      <c r="G129" s="238" t="s">
        <v>617</v>
      </c>
      <c r="H129" s="239">
        <v>6</v>
      </c>
      <c r="I129" s="240"/>
      <c r="J129" s="241">
        <f>ROUND(I129*H129,2)</f>
        <v>0</v>
      </c>
      <c r="K129" s="237" t="s">
        <v>19</v>
      </c>
      <c r="L129" s="242"/>
      <c r="M129" s="243" t="s">
        <v>19</v>
      </c>
      <c r="N129" s="244" t="s">
        <v>43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321</v>
      </c>
      <c r="AT129" s="216" t="s">
        <v>179</v>
      </c>
      <c r="AU129" s="216" t="s">
        <v>80</v>
      </c>
      <c r="AY129" s="18" t="s">
        <v>136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80</v>
      </c>
      <c r="BK129" s="217">
        <f>ROUND(I129*H129,2)</f>
        <v>0</v>
      </c>
      <c r="BL129" s="18" t="s">
        <v>195</v>
      </c>
      <c r="BM129" s="216" t="s">
        <v>736</v>
      </c>
    </row>
    <row r="130" s="2" customFormat="1" ht="14.4" customHeight="1">
      <c r="A130" s="39"/>
      <c r="B130" s="40"/>
      <c r="C130" s="235" t="s">
        <v>373</v>
      </c>
      <c r="D130" s="235" t="s">
        <v>179</v>
      </c>
      <c r="E130" s="236" t="s">
        <v>737</v>
      </c>
      <c r="F130" s="237" t="s">
        <v>738</v>
      </c>
      <c r="G130" s="238" t="s">
        <v>617</v>
      </c>
      <c r="H130" s="239">
        <v>6</v>
      </c>
      <c r="I130" s="240"/>
      <c r="J130" s="241">
        <f>ROUND(I130*H130,2)</f>
        <v>0</v>
      </c>
      <c r="K130" s="237" t="s">
        <v>19</v>
      </c>
      <c r="L130" s="242"/>
      <c r="M130" s="243" t="s">
        <v>19</v>
      </c>
      <c r="N130" s="244" t="s">
        <v>43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321</v>
      </c>
      <c r="AT130" s="216" t="s">
        <v>179</v>
      </c>
      <c r="AU130" s="216" t="s">
        <v>80</v>
      </c>
      <c r="AY130" s="18" t="s">
        <v>136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80</v>
      </c>
      <c r="BK130" s="217">
        <f>ROUND(I130*H130,2)</f>
        <v>0</v>
      </c>
      <c r="BL130" s="18" t="s">
        <v>195</v>
      </c>
      <c r="BM130" s="216" t="s">
        <v>739</v>
      </c>
    </row>
    <row r="131" s="2" customFormat="1" ht="14.4" customHeight="1">
      <c r="A131" s="39"/>
      <c r="B131" s="40"/>
      <c r="C131" s="235" t="s">
        <v>378</v>
      </c>
      <c r="D131" s="235" t="s">
        <v>179</v>
      </c>
      <c r="E131" s="236" t="s">
        <v>740</v>
      </c>
      <c r="F131" s="237" t="s">
        <v>741</v>
      </c>
      <c r="G131" s="238" t="s">
        <v>617</v>
      </c>
      <c r="H131" s="239">
        <v>3</v>
      </c>
      <c r="I131" s="240"/>
      <c r="J131" s="241">
        <f>ROUND(I131*H131,2)</f>
        <v>0</v>
      </c>
      <c r="K131" s="237" t="s">
        <v>19</v>
      </c>
      <c r="L131" s="242"/>
      <c r="M131" s="243" t="s">
        <v>19</v>
      </c>
      <c r="N131" s="244" t="s">
        <v>43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321</v>
      </c>
      <c r="AT131" s="216" t="s">
        <v>179</v>
      </c>
      <c r="AU131" s="216" t="s">
        <v>80</v>
      </c>
      <c r="AY131" s="18" t="s">
        <v>136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80</v>
      </c>
      <c r="BK131" s="217">
        <f>ROUND(I131*H131,2)</f>
        <v>0</v>
      </c>
      <c r="BL131" s="18" t="s">
        <v>195</v>
      </c>
      <c r="BM131" s="216" t="s">
        <v>742</v>
      </c>
    </row>
    <row r="132" s="2" customFormat="1" ht="14.4" customHeight="1">
      <c r="A132" s="39"/>
      <c r="B132" s="40"/>
      <c r="C132" s="235" t="s">
        <v>385</v>
      </c>
      <c r="D132" s="235" t="s">
        <v>179</v>
      </c>
      <c r="E132" s="236" t="s">
        <v>743</v>
      </c>
      <c r="F132" s="237" t="s">
        <v>744</v>
      </c>
      <c r="G132" s="238" t="s">
        <v>617</v>
      </c>
      <c r="H132" s="239">
        <v>3</v>
      </c>
      <c r="I132" s="240"/>
      <c r="J132" s="241">
        <f>ROUND(I132*H132,2)</f>
        <v>0</v>
      </c>
      <c r="K132" s="237" t="s">
        <v>19</v>
      </c>
      <c r="L132" s="242"/>
      <c r="M132" s="243" t="s">
        <v>19</v>
      </c>
      <c r="N132" s="244" t="s">
        <v>43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321</v>
      </c>
      <c r="AT132" s="216" t="s">
        <v>179</v>
      </c>
      <c r="AU132" s="216" t="s">
        <v>80</v>
      </c>
      <c r="AY132" s="18" t="s">
        <v>136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80</v>
      </c>
      <c r="BK132" s="217">
        <f>ROUND(I132*H132,2)</f>
        <v>0</v>
      </c>
      <c r="BL132" s="18" t="s">
        <v>195</v>
      </c>
      <c r="BM132" s="216" t="s">
        <v>745</v>
      </c>
    </row>
    <row r="133" s="2" customFormat="1" ht="14.4" customHeight="1">
      <c r="A133" s="39"/>
      <c r="B133" s="40"/>
      <c r="C133" s="235" t="s">
        <v>391</v>
      </c>
      <c r="D133" s="235" t="s">
        <v>179</v>
      </c>
      <c r="E133" s="236" t="s">
        <v>746</v>
      </c>
      <c r="F133" s="237" t="s">
        <v>747</v>
      </c>
      <c r="G133" s="238" t="s">
        <v>617</v>
      </c>
      <c r="H133" s="239">
        <v>100</v>
      </c>
      <c r="I133" s="240"/>
      <c r="J133" s="241">
        <f>ROUND(I133*H133,2)</f>
        <v>0</v>
      </c>
      <c r="K133" s="237" t="s">
        <v>19</v>
      </c>
      <c r="L133" s="242"/>
      <c r="M133" s="243" t="s">
        <v>19</v>
      </c>
      <c r="N133" s="244" t="s">
        <v>43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321</v>
      </c>
      <c r="AT133" s="216" t="s">
        <v>179</v>
      </c>
      <c r="AU133" s="216" t="s">
        <v>80</v>
      </c>
      <c r="AY133" s="18" t="s">
        <v>136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80</v>
      </c>
      <c r="BK133" s="217">
        <f>ROUND(I133*H133,2)</f>
        <v>0</v>
      </c>
      <c r="BL133" s="18" t="s">
        <v>195</v>
      </c>
      <c r="BM133" s="216" t="s">
        <v>748</v>
      </c>
    </row>
    <row r="134" s="2" customFormat="1" ht="14.4" customHeight="1">
      <c r="A134" s="39"/>
      <c r="B134" s="40"/>
      <c r="C134" s="235" t="s">
        <v>395</v>
      </c>
      <c r="D134" s="235" t="s">
        <v>179</v>
      </c>
      <c r="E134" s="236" t="s">
        <v>749</v>
      </c>
      <c r="F134" s="237" t="s">
        <v>750</v>
      </c>
      <c r="G134" s="238" t="s">
        <v>670</v>
      </c>
      <c r="H134" s="239">
        <v>30</v>
      </c>
      <c r="I134" s="240"/>
      <c r="J134" s="241">
        <f>ROUND(I134*H134,2)</f>
        <v>0</v>
      </c>
      <c r="K134" s="237" t="s">
        <v>19</v>
      </c>
      <c r="L134" s="242"/>
      <c r="M134" s="243" t="s">
        <v>19</v>
      </c>
      <c r="N134" s="244" t="s">
        <v>43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321</v>
      </c>
      <c r="AT134" s="216" t="s">
        <v>179</v>
      </c>
      <c r="AU134" s="216" t="s">
        <v>80</v>
      </c>
      <c r="AY134" s="18" t="s">
        <v>136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80</v>
      </c>
      <c r="BK134" s="217">
        <f>ROUND(I134*H134,2)</f>
        <v>0</v>
      </c>
      <c r="BL134" s="18" t="s">
        <v>195</v>
      </c>
      <c r="BM134" s="216" t="s">
        <v>751</v>
      </c>
    </row>
    <row r="135" s="2" customFormat="1" ht="14.4" customHeight="1">
      <c r="A135" s="39"/>
      <c r="B135" s="40"/>
      <c r="C135" s="235" t="s">
        <v>401</v>
      </c>
      <c r="D135" s="235" t="s">
        <v>179</v>
      </c>
      <c r="E135" s="236" t="s">
        <v>752</v>
      </c>
      <c r="F135" s="237" t="s">
        <v>753</v>
      </c>
      <c r="G135" s="238" t="s">
        <v>268</v>
      </c>
      <c r="H135" s="239">
        <v>25</v>
      </c>
      <c r="I135" s="240"/>
      <c r="J135" s="241">
        <f>ROUND(I135*H135,2)</f>
        <v>0</v>
      </c>
      <c r="K135" s="237" t="s">
        <v>19</v>
      </c>
      <c r="L135" s="242"/>
      <c r="M135" s="243" t="s">
        <v>19</v>
      </c>
      <c r="N135" s="244" t="s">
        <v>43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321</v>
      </c>
      <c r="AT135" s="216" t="s">
        <v>179</v>
      </c>
      <c r="AU135" s="216" t="s">
        <v>80</v>
      </c>
      <c r="AY135" s="18" t="s">
        <v>136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80</v>
      </c>
      <c r="BK135" s="217">
        <f>ROUND(I135*H135,2)</f>
        <v>0</v>
      </c>
      <c r="BL135" s="18" t="s">
        <v>195</v>
      </c>
      <c r="BM135" s="216" t="s">
        <v>754</v>
      </c>
    </row>
    <row r="136" s="2" customFormat="1" ht="14.4" customHeight="1">
      <c r="A136" s="39"/>
      <c r="B136" s="40"/>
      <c r="C136" s="235" t="s">
        <v>406</v>
      </c>
      <c r="D136" s="235" t="s">
        <v>179</v>
      </c>
      <c r="E136" s="236" t="s">
        <v>755</v>
      </c>
      <c r="F136" s="237" t="s">
        <v>756</v>
      </c>
      <c r="G136" s="238" t="s">
        <v>268</v>
      </c>
      <c r="H136" s="239">
        <v>20</v>
      </c>
      <c r="I136" s="240"/>
      <c r="J136" s="241">
        <f>ROUND(I136*H136,2)</f>
        <v>0</v>
      </c>
      <c r="K136" s="237" t="s">
        <v>19</v>
      </c>
      <c r="L136" s="242"/>
      <c r="M136" s="243" t="s">
        <v>19</v>
      </c>
      <c r="N136" s="244" t="s">
        <v>43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321</v>
      </c>
      <c r="AT136" s="216" t="s">
        <v>179</v>
      </c>
      <c r="AU136" s="216" t="s">
        <v>80</v>
      </c>
      <c r="AY136" s="18" t="s">
        <v>136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80</v>
      </c>
      <c r="BK136" s="217">
        <f>ROUND(I136*H136,2)</f>
        <v>0</v>
      </c>
      <c r="BL136" s="18" t="s">
        <v>195</v>
      </c>
      <c r="BM136" s="216" t="s">
        <v>757</v>
      </c>
    </row>
    <row r="137" s="2" customFormat="1" ht="14.4" customHeight="1">
      <c r="A137" s="39"/>
      <c r="B137" s="40"/>
      <c r="C137" s="235" t="s">
        <v>410</v>
      </c>
      <c r="D137" s="235" t="s">
        <v>179</v>
      </c>
      <c r="E137" s="236" t="s">
        <v>758</v>
      </c>
      <c r="F137" s="237" t="s">
        <v>759</v>
      </c>
      <c r="G137" s="238" t="s">
        <v>268</v>
      </c>
      <c r="H137" s="239">
        <v>70</v>
      </c>
      <c r="I137" s="240"/>
      <c r="J137" s="241">
        <f>ROUND(I137*H137,2)</f>
        <v>0</v>
      </c>
      <c r="K137" s="237" t="s">
        <v>19</v>
      </c>
      <c r="L137" s="242"/>
      <c r="M137" s="243" t="s">
        <v>19</v>
      </c>
      <c r="N137" s="244" t="s">
        <v>43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321</v>
      </c>
      <c r="AT137" s="216" t="s">
        <v>179</v>
      </c>
      <c r="AU137" s="216" t="s">
        <v>80</v>
      </c>
      <c r="AY137" s="18" t="s">
        <v>136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80</v>
      </c>
      <c r="BK137" s="217">
        <f>ROUND(I137*H137,2)</f>
        <v>0</v>
      </c>
      <c r="BL137" s="18" t="s">
        <v>195</v>
      </c>
      <c r="BM137" s="216" t="s">
        <v>760</v>
      </c>
    </row>
    <row r="138" s="2" customFormat="1" ht="14.4" customHeight="1">
      <c r="A138" s="39"/>
      <c r="B138" s="40"/>
      <c r="C138" s="235" t="s">
        <v>414</v>
      </c>
      <c r="D138" s="235" t="s">
        <v>179</v>
      </c>
      <c r="E138" s="236" t="s">
        <v>761</v>
      </c>
      <c r="F138" s="237" t="s">
        <v>762</v>
      </c>
      <c r="G138" s="238" t="s">
        <v>268</v>
      </c>
      <c r="H138" s="239">
        <v>20</v>
      </c>
      <c r="I138" s="240"/>
      <c r="J138" s="241">
        <f>ROUND(I138*H138,2)</f>
        <v>0</v>
      </c>
      <c r="K138" s="237" t="s">
        <v>19</v>
      </c>
      <c r="L138" s="242"/>
      <c r="M138" s="243" t="s">
        <v>19</v>
      </c>
      <c r="N138" s="244" t="s">
        <v>43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321</v>
      </c>
      <c r="AT138" s="216" t="s">
        <v>179</v>
      </c>
      <c r="AU138" s="216" t="s">
        <v>80</v>
      </c>
      <c r="AY138" s="18" t="s">
        <v>136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80</v>
      </c>
      <c r="BK138" s="217">
        <f>ROUND(I138*H138,2)</f>
        <v>0</v>
      </c>
      <c r="BL138" s="18" t="s">
        <v>195</v>
      </c>
      <c r="BM138" s="216" t="s">
        <v>763</v>
      </c>
    </row>
    <row r="139" s="2" customFormat="1" ht="14.4" customHeight="1">
      <c r="A139" s="39"/>
      <c r="B139" s="40"/>
      <c r="C139" s="235" t="s">
        <v>420</v>
      </c>
      <c r="D139" s="235" t="s">
        <v>179</v>
      </c>
      <c r="E139" s="236" t="s">
        <v>764</v>
      </c>
      <c r="F139" s="237" t="s">
        <v>765</v>
      </c>
      <c r="G139" s="238" t="s">
        <v>268</v>
      </c>
      <c r="H139" s="239">
        <v>250</v>
      </c>
      <c r="I139" s="240"/>
      <c r="J139" s="241">
        <f>ROUND(I139*H139,2)</f>
        <v>0</v>
      </c>
      <c r="K139" s="237" t="s">
        <v>19</v>
      </c>
      <c r="L139" s="242"/>
      <c r="M139" s="243" t="s">
        <v>19</v>
      </c>
      <c r="N139" s="244" t="s">
        <v>43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321</v>
      </c>
      <c r="AT139" s="216" t="s">
        <v>179</v>
      </c>
      <c r="AU139" s="216" t="s">
        <v>80</v>
      </c>
      <c r="AY139" s="18" t="s">
        <v>136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80</v>
      </c>
      <c r="BK139" s="217">
        <f>ROUND(I139*H139,2)</f>
        <v>0</v>
      </c>
      <c r="BL139" s="18" t="s">
        <v>195</v>
      </c>
      <c r="BM139" s="216" t="s">
        <v>766</v>
      </c>
    </row>
    <row r="140" s="2" customFormat="1" ht="14.4" customHeight="1">
      <c r="A140" s="39"/>
      <c r="B140" s="40"/>
      <c r="C140" s="235" t="s">
        <v>425</v>
      </c>
      <c r="D140" s="235" t="s">
        <v>179</v>
      </c>
      <c r="E140" s="236" t="s">
        <v>767</v>
      </c>
      <c r="F140" s="237" t="s">
        <v>768</v>
      </c>
      <c r="G140" s="238" t="s">
        <v>268</v>
      </c>
      <c r="H140" s="239">
        <v>220</v>
      </c>
      <c r="I140" s="240"/>
      <c r="J140" s="241">
        <f>ROUND(I140*H140,2)</f>
        <v>0</v>
      </c>
      <c r="K140" s="237" t="s">
        <v>19</v>
      </c>
      <c r="L140" s="242"/>
      <c r="M140" s="243" t="s">
        <v>19</v>
      </c>
      <c r="N140" s="244" t="s">
        <v>43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321</v>
      </c>
      <c r="AT140" s="216" t="s">
        <v>179</v>
      </c>
      <c r="AU140" s="216" t="s">
        <v>80</v>
      </c>
      <c r="AY140" s="18" t="s">
        <v>136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80</v>
      </c>
      <c r="BK140" s="217">
        <f>ROUND(I140*H140,2)</f>
        <v>0</v>
      </c>
      <c r="BL140" s="18" t="s">
        <v>195</v>
      </c>
      <c r="BM140" s="216" t="s">
        <v>769</v>
      </c>
    </row>
    <row r="141" s="2" customFormat="1" ht="14.4" customHeight="1">
      <c r="A141" s="39"/>
      <c r="B141" s="40"/>
      <c r="C141" s="235" t="s">
        <v>430</v>
      </c>
      <c r="D141" s="235" t="s">
        <v>179</v>
      </c>
      <c r="E141" s="236" t="s">
        <v>770</v>
      </c>
      <c r="F141" s="237" t="s">
        <v>771</v>
      </c>
      <c r="G141" s="238" t="s">
        <v>268</v>
      </c>
      <c r="H141" s="239">
        <v>70</v>
      </c>
      <c r="I141" s="240"/>
      <c r="J141" s="241">
        <f>ROUND(I141*H141,2)</f>
        <v>0</v>
      </c>
      <c r="K141" s="237" t="s">
        <v>19</v>
      </c>
      <c r="L141" s="242"/>
      <c r="M141" s="243" t="s">
        <v>19</v>
      </c>
      <c r="N141" s="244" t="s">
        <v>43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321</v>
      </c>
      <c r="AT141" s="216" t="s">
        <v>179</v>
      </c>
      <c r="AU141" s="216" t="s">
        <v>80</v>
      </c>
      <c r="AY141" s="18" t="s">
        <v>136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80</v>
      </c>
      <c r="BK141" s="217">
        <f>ROUND(I141*H141,2)</f>
        <v>0</v>
      </c>
      <c r="BL141" s="18" t="s">
        <v>195</v>
      </c>
      <c r="BM141" s="216" t="s">
        <v>772</v>
      </c>
    </row>
    <row r="142" s="2" customFormat="1" ht="14.4" customHeight="1">
      <c r="A142" s="39"/>
      <c r="B142" s="40"/>
      <c r="C142" s="235" t="s">
        <v>434</v>
      </c>
      <c r="D142" s="235" t="s">
        <v>179</v>
      </c>
      <c r="E142" s="236" t="s">
        <v>773</v>
      </c>
      <c r="F142" s="237" t="s">
        <v>774</v>
      </c>
      <c r="G142" s="238" t="s">
        <v>268</v>
      </c>
      <c r="H142" s="239">
        <v>30</v>
      </c>
      <c r="I142" s="240"/>
      <c r="J142" s="241">
        <f>ROUND(I142*H142,2)</f>
        <v>0</v>
      </c>
      <c r="K142" s="237" t="s">
        <v>19</v>
      </c>
      <c r="L142" s="242"/>
      <c r="M142" s="243" t="s">
        <v>19</v>
      </c>
      <c r="N142" s="244" t="s">
        <v>43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321</v>
      </c>
      <c r="AT142" s="216" t="s">
        <v>179</v>
      </c>
      <c r="AU142" s="216" t="s">
        <v>80</v>
      </c>
      <c r="AY142" s="18" t="s">
        <v>136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80</v>
      </c>
      <c r="BK142" s="217">
        <f>ROUND(I142*H142,2)</f>
        <v>0</v>
      </c>
      <c r="BL142" s="18" t="s">
        <v>195</v>
      </c>
      <c r="BM142" s="216" t="s">
        <v>775</v>
      </c>
    </row>
    <row r="143" s="12" customFormat="1" ht="25.92" customHeight="1">
      <c r="A143" s="12"/>
      <c r="B143" s="189"/>
      <c r="C143" s="190"/>
      <c r="D143" s="191" t="s">
        <v>71</v>
      </c>
      <c r="E143" s="192" t="s">
        <v>776</v>
      </c>
      <c r="F143" s="192" t="s">
        <v>777</v>
      </c>
      <c r="G143" s="190"/>
      <c r="H143" s="190"/>
      <c r="I143" s="193"/>
      <c r="J143" s="194">
        <f>BK143</f>
        <v>0</v>
      </c>
      <c r="K143" s="190"/>
      <c r="L143" s="195"/>
      <c r="M143" s="196"/>
      <c r="N143" s="197"/>
      <c r="O143" s="197"/>
      <c r="P143" s="198">
        <f>SUM(P144:P184)</f>
        <v>0</v>
      </c>
      <c r="Q143" s="197"/>
      <c r="R143" s="198">
        <f>SUM(R144:R184)</f>
        <v>0</v>
      </c>
      <c r="S143" s="197"/>
      <c r="T143" s="199">
        <f>SUM(T144:T184)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0" t="s">
        <v>80</v>
      </c>
      <c r="AT143" s="201" t="s">
        <v>71</v>
      </c>
      <c r="AU143" s="201" t="s">
        <v>72</v>
      </c>
      <c r="AY143" s="200" t="s">
        <v>136</v>
      </c>
      <c r="BK143" s="202">
        <f>SUM(BK144:BK184)</f>
        <v>0</v>
      </c>
    </row>
    <row r="144" s="2" customFormat="1" ht="14.4" customHeight="1">
      <c r="A144" s="39"/>
      <c r="B144" s="40"/>
      <c r="C144" s="205" t="s">
        <v>441</v>
      </c>
      <c r="D144" s="205" t="s">
        <v>139</v>
      </c>
      <c r="E144" s="206" t="s">
        <v>778</v>
      </c>
      <c r="F144" s="207" t="s">
        <v>779</v>
      </c>
      <c r="G144" s="208" t="s">
        <v>268</v>
      </c>
      <c r="H144" s="209">
        <v>20</v>
      </c>
      <c r="I144" s="210"/>
      <c r="J144" s="211">
        <f>ROUND(I144*H144,2)</f>
        <v>0</v>
      </c>
      <c r="K144" s="207" t="s">
        <v>19</v>
      </c>
      <c r="L144" s="45"/>
      <c r="M144" s="212" t="s">
        <v>19</v>
      </c>
      <c r="N144" s="213" t="s">
        <v>43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195</v>
      </c>
      <c r="AT144" s="216" t="s">
        <v>139</v>
      </c>
      <c r="AU144" s="216" t="s">
        <v>80</v>
      </c>
      <c r="AY144" s="18" t="s">
        <v>136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80</v>
      </c>
      <c r="BK144" s="217">
        <f>ROUND(I144*H144,2)</f>
        <v>0</v>
      </c>
      <c r="BL144" s="18" t="s">
        <v>195</v>
      </c>
      <c r="BM144" s="216" t="s">
        <v>780</v>
      </c>
    </row>
    <row r="145" s="2" customFormat="1" ht="14.4" customHeight="1">
      <c r="A145" s="39"/>
      <c r="B145" s="40"/>
      <c r="C145" s="205" t="s">
        <v>447</v>
      </c>
      <c r="D145" s="205" t="s">
        <v>139</v>
      </c>
      <c r="E145" s="206" t="s">
        <v>781</v>
      </c>
      <c r="F145" s="207" t="s">
        <v>782</v>
      </c>
      <c r="G145" s="208" t="s">
        <v>268</v>
      </c>
      <c r="H145" s="209">
        <v>9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43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195</v>
      </c>
      <c r="AT145" s="216" t="s">
        <v>139</v>
      </c>
      <c r="AU145" s="216" t="s">
        <v>80</v>
      </c>
      <c r="AY145" s="18" t="s">
        <v>136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80</v>
      </c>
      <c r="BK145" s="217">
        <f>ROUND(I145*H145,2)</f>
        <v>0</v>
      </c>
      <c r="BL145" s="18" t="s">
        <v>195</v>
      </c>
      <c r="BM145" s="216" t="s">
        <v>783</v>
      </c>
    </row>
    <row r="146" s="2" customFormat="1" ht="14.4" customHeight="1">
      <c r="A146" s="39"/>
      <c r="B146" s="40"/>
      <c r="C146" s="205" t="s">
        <v>453</v>
      </c>
      <c r="D146" s="205" t="s">
        <v>139</v>
      </c>
      <c r="E146" s="206" t="s">
        <v>781</v>
      </c>
      <c r="F146" s="207" t="s">
        <v>782</v>
      </c>
      <c r="G146" s="208" t="s">
        <v>268</v>
      </c>
      <c r="H146" s="209">
        <v>9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43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195</v>
      </c>
      <c r="AT146" s="216" t="s">
        <v>139</v>
      </c>
      <c r="AU146" s="216" t="s">
        <v>80</v>
      </c>
      <c r="AY146" s="18" t="s">
        <v>136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80</v>
      </c>
      <c r="BK146" s="217">
        <f>ROUND(I146*H146,2)</f>
        <v>0</v>
      </c>
      <c r="BL146" s="18" t="s">
        <v>195</v>
      </c>
      <c r="BM146" s="216" t="s">
        <v>784</v>
      </c>
    </row>
    <row r="147" s="2" customFormat="1" ht="14.4" customHeight="1">
      <c r="A147" s="39"/>
      <c r="B147" s="40"/>
      <c r="C147" s="205" t="s">
        <v>459</v>
      </c>
      <c r="D147" s="205" t="s">
        <v>139</v>
      </c>
      <c r="E147" s="206" t="s">
        <v>785</v>
      </c>
      <c r="F147" s="207" t="s">
        <v>786</v>
      </c>
      <c r="G147" s="208" t="s">
        <v>617</v>
      </c>
      <c r="H147" s="209">
        <v>2</v>
      </c>
      <c r="I147" s="210"/>
      <c r="J147" s="211">
        <f>ROUND(I147*H147,2)</f>
        <v>0</v>
      </c>
      <c r="K147" s="207" t="s">
        <v>19</v>
      </c>
      <c r="L147" s="45"/>
      <c r="M147" s="212" t="s">
        <v>19</v>
      </c>
      <c r="N147" s="213" t="s">
        <v>43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195</v>
      </c>
      <c r="AT147" s="216" t="s">
        <v>139</v>
      </c>
      <c r="AU147" s="216" t="s">
        <v>80</v>
      </c>
      <c r="AY147" s="18" t="s">
        <v>136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80</v>
      </c>
      <c r="BK147" s="217">
        <f>ROUND(I147*H147,2)</f>
        <v>0</v>
      </c>
      <c r="BL147" s="18" t="s">
        <v>195</v>
      </c>
      <c r="BM147" s="216" t="s">
        <v>787</v>
      </c>
    </row>
    <row r="148" s="2" customFormat="1" ht="14.4" customHeight="1">
      <c r="A148" s="39"/>
      <c r="B148" s="40"/>
      <c r="C148" s="205" t="s">
        <v>464</v>
      </c>
      <c r="D148" s="205" t="s">
        <v>139</v>
      </c>
      <c r="E148" s="206" t="s">
        <v>785</v>
      </c>
      <c r="F148" s="207" t="s">
        <v>786</v>
      </c>
      <c r="G148" s="208" t="s">
        <v>617</v>
      </c>
      <c r="H148" s="209">
        <v>6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43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195</v>
      </c>
      <c r="AT148" s="216" t="s">
        <v>139</v>
      </c>
      <c r="AU148" s="216" t="s">
        <v>80</v>
      </c>
      <c r="AY148" s="18" t="s">
        <v>136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80</v>
      </c>
      <c r="BK148" s="217">
        <f>ROUND(I148*H148,2)</f>
        <v>0</v>
      </c>
      <c r="BL148" s="18" t="s">
        <v>195</v>
      </c>
      <c r="BM148" s="216" t="s">
        <v>788</v>
      </c>
    </row>
    <row r="149" s="2" customFormat="1" ht="14.4" customHeight="1">
      <c r="A149" s="39"/>
      <c r="B149" s="40"/>
      <c r="C149" s="205" t="s">
        <v>419</v>
      </c>
      <c r="D149" s="205" t="s">
        <v>139</v>
      </c>
      <c r="E149" s="206" t="s">
        <v>789</v>
      </c>
      <c r="F149" s="207" t="s">
        <v>790</v>
      </c>
      <c r="G149" s="208" t="s">
        <v>617</v>
      </c>
      <c r="H149" s="209">
        <v>6</v>
      </c>
      <c r="I149" s="210"/>
      <c r="J149" s="211">
        <f>ROUND(I149*H149,2)</f>
        <v>0</v>
      </c>
      <c r="K149" s="207" t="s">
        <v>19</v>
      </c>
      <c r="L149" s="45"/>
      <c r="M149" s="212" t="s">
        <v>19</v>
      </c>
      <c r="N149" s="213" t="s">
        <v>43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195</v>
      </c>
      <c r="AT149" s="216" t="s">
        <v>139</v>
      </c>
      <c r="AU149" s="216" t="s">
        <v>80</v>
      </c>
      <c r="AY149" s="18" t="s">
        <v>136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80</v>
      </c>
      <c r="BK149" s="217">
        <f>ROUND(I149*H149,2)</f>
        <v>0</v>
      </c>
      <c r="BL149" s="18" t="s">
        <v>195</v>
      </c>
      <c r="BM149" s="216" t="s">
        <v>791</v>
      </c>
    </row>
    <row r="150" s="2" customFormat="1" ht="14.4" customHeight="1">
      <c r="A150" s="39"/>
      <c r="B150" s="40"/>
      <c r="C150" s="205" t="s">
        <v>474</v>
      </c>
      <c r="D150" s="205" t="s">
        <v>139</v>
      </c>
      <c r="E150" s="206" t="s">
        <v>792</v>
      </c>
      <c r="F150" s="207" t="s">
        <v>793</v>
      </c>
      <c r="G150" s="208" t="s">
        <v>617</v>
      </c>
      <c r="H150" s="209">
        <v>3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43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195</v>
      </c>
      <c r="AT150" s="216" t="s">
        <v>139</v>
      </c>
      <c r="AU150" s="216" t="s">
        <v>80</v>
      </c>
      <c r="AY150" s="18" t="s">
        <v>136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80</v>
      </c>
      <c r="BK150" s="217">
        <f>ROUND(I150*H150,2)</f>
        <v>0</v>
      </c>
      <c r="BL150" s="18" t="s">
        <v>195</v>
      </c>
      <c r="BM150" s="216" t="s">
        <v>794</v>
      </c>
    </row>
    <row r="151" s="2" customFormat="1" ht="14.4" customHeight="1">
      <c r="A151" s="39"/>
      <c r="B151" s="40"/>
      <c r="C151" s="205" t="s">
        <v>478</v>
      </c>
      <c r="D151" s="205" t="s">
        <v>139</v>
      </c>
      <c r="E151" s="206" t="s">
        <v>792</v>
      </c>
      <c r="F151" s="207" t="s">
        <v>793</v>
      </c>
      <c r="G151" s="208" t="s">
        <v>617</v>
      </c>
      <c r="H151" s="209">
        <v>3</v>
      </c>
      <c r="I151" s="210"/>
      <c r="J151" s="211">
        <f>ROUND(I151*H151,2)</f>
        <v>0</v>
      </c>
      <c r="K151" s="207" t="s">
        <v>19</v>
      </c>
      <c r="L151" s="45"/>
      <c r="M151" s="212" t="s">
        <v>19</v>
      </c>
      <c r="N151" s="213" t="s">
        <v>43</v>
      </c>
      <c r="O151" s="85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195</v>
      </c>
      <c r="AT151" s="216" t="s">
        <v>139</v>
      </c>
      <c r="AU151" s="216" t="s">
        <v>80</v>
      </c>
      <c r="AY151" s="18" t="s">
        <v>136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80</v>
      </c>
      <c r="BK151" s="217">
        <f>ROUND(I151*H151,2)</f>
        <v>0</v>
      </c>
      <c r="BL151" s="18" t="s">
        <v>195</v>
      </c>
      <c r="BM151" s="216" t="s">
        <v>795</v>
      </c>
    </row>
    <row r="152" s="2" customFormat="1" ht="14.4" customHeight="1">
      <c r="A152" s="39"/>
      <c r="B152" s="40"/>
      <c r="C152" s="205" t="s">
        <v>482</v>
      </c>
      <c r="D152" s="205" t="s">
        <v>139</v>
      </c>
      <c r="E152" s="206" t="s">
        <v>796</v>
      </c>
      <c r="F152" s="207" t="s">
        <v>797</v>
      </c>
      <c r="G152" s="208" t="s">
        <v>617</v>
      </c>
      <c r="H152" s="209">
        <v>13</v>
      </c>
      <c r="I152" s="210"/>
      <c r="J152" s="211">
        <f>ROUND(I152*H152,2)</f>
        <v>0</v>
      </c>
      <c r="K152" s="207" t="s">
        <v>19</v>
      </c>
      <c r="L152" s="45"/>
      <c r="M152" s="212" t="s">
        <v>19</v>
      </c>
      <c r="N152" s="213" t="s">
        <v>43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195</v>
      </c>
      <c r="AT152" s="216" t="s">
        <v>139</v>
      </c>
      <c r="AU152" s="216" t="s">
        <v>80</v>
      </c>
      <c r="AY152" s="18" t="s">
        <v>136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80</v>
      </c>
      <c r="BK152" s="217">
        <f>ROUND(I152*H152,2)</f>
        <v>0</v>
      </c>
      <c r="BL152" s="18" t="s">
        <v>195</v>
      </c>
      <c r="BM152" s="216" t="s">
        <v>798</v>
      </c>
    </row>
    <row r="153" s="2" customFormat="1" ht="14.4" customHeight="1">
      <c r="A153" s="39"/>
      <c r="B153" s="40"/>
      <c r="C153" s="205" t="s">
        <v>487</v>
      </c>
      <c r="D153" s="205" t="s">
        <v>139</v>
      </c>
      <c r="E153" s="206" t="s">
        <v>799</v>
      </c>
      <c r="F153" s="207" t="s">
        <v>800</v>
      </c>
      <c r="G153" s="208" t="s">
        <v>617</v>
      </c>
      <c r="H153" s="209">
        <v>46</v>
      </c>
      <c r="I153" s="210"/>
      <c r="J153" s="211">
        <f>ROUND(I153*H153,2)</f>
        <v>0</v>
      </c>
      <c r="K153" s="207" t="s">
        <v>19</v>
      </c>
      <c r="L153" s="45"/>
      <c r="M153" s="212" t="s">
        <v>19</v>
      </c>
      <c r="N153" s="213" t="s">
        <v>43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195</v>
      </c>
      <c r="AT153" s="216" t="s">
        <v>139</v>
      </c>
      <c r="AU153" s="216" t="s">
        <v>80</v>
      </c>
      <c r="AY153" s="18" t="s">
        <v>136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80</v>
      </c>
      <c r="BK153" s="217">
        <f>ROUND(I153*H153,2)</f>
        <v>0</v>
      </c>
      <c r="BL153" s="18" t="s">
        <v>195</v>
      </c>
      <c r="BM153" s="216" t="s">
        <v>801</v>
      </c>
    </row>
    <row r="154" s="2" customFormat="1" ht="14.4" customHeight="1">
      <c r="A154" s="39"/>
      <c r="B154" s="40"/>
      <c r="C154" s="205" t="s">
        <v>491</v>
      </c>
      <c r="D154" s="205" t="s">
        <v>139</v>
      </c>
      <c r="E154" s="206" t="s">
        <v>802</v>
      </c>
      <c r="F154" s="207" t="s">
        <v>803</v>
      </c>
      <c r="G154" s="208" t="s">
        <v>617</v>
      </c>
      <c r="H154" s="209">
        <v>3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43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195</v>
      </c>
      <c r="AT154" s="216" t="s">
        <v>139</v>
      </c>
      <c r="AU154" s="216" t="s">
        <v>80</v>
      </c>
      <c r="AY154" s="18" t="s">
        <v>136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80</v>
      </c>
      <c r="BK154" s="217">
        <f>ROUND(I154*H154,2)</f>
        <v>0</v>
      </c>
      <c r="BL154" s="18" t="s">
        <v>195</v>
      </c>
      <c r="BM154" s="216" t="s">
        <v>804</v>
      </c>
    </row>
    <row r="155" s="2" customFormat="1" ht="14.4" customHeight="1">
      <c r="A155" s="39"/>
      <c r="B155" s="40"/>
      <c r="C155" s="205" t="s">
        <v>496</v>
      </c>
      <c r="D155" s="205" t="s">
        <v>139</v>
      </c>
      <c r="E155" s="206" t="s">
        <v>805</v>
      </c>
      <c r="F155" s="207" t="s">
        <v>806</v>
      </c>
      <c r="G155" s="208" t="s">
        <v>617</v>
      </c>
      <c r="H155" s="209">
        <v>10</v>
      </c>
      <c r="I155" s="210"/>
      <c r="J155" s="211">
        <f>ROUND(I155*H155,2)</f>
        <v>0</v>
      </c>
      <c r="K155" s="207" t="s">
        <v>19</v>
      </c>
      <c r="L155" s="45"/>
      <c r="M155" s="212" t="s">
        <v>19</v>
      </c>
      <c r="N155" s="213" t="s">
        <v>43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195</v>
      </c>
      <c r="AT155" s="216" t="s">
        <v>139</v>
      </c>
      <c r="AU155" s="216" t="s">
        <v>80</v>
      </c>
      <c r="AY155" s="18" t="s">
        <v>136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80</v>
      </c>
      <c r="BK155" s="217">
        <f>ROUND(I155*H155,2)</f>
        <v>0</v>
      </c>
      <c r="BL155" s="18" t="s">
        <v>195</v>
      </c>
      <c r="BM155" s="216" t="s">
        <v>807</v>
      </c>
    </row>
    <row r="156" s="2" customFormat="1" ht="14.4" customHeight="1">
      <c r="A156" s="39"/>
      <c r="B156" s="40"/>
      <c r="C156" s="205" t="s">
        <v>500</v>
      </c>
      <c r="D156" s="205" t="s">
        <v>139</v>
      </c>
      <c r="E156" s="206" t="s">
        <v>808</v>
      </c>
      <c r="F156" s="207" t="s">
        <v>809</v>
      </c>
      <c r="G156" s="208" t="s">
        <v>617</v>
      </c>
      <c r="H156" s="209">
        <v>9</v>
      </c>
      <c r="I156" s="210"/>
      <c r="J156" s="211">
        <f>ROUND(I156*H156,2)</f>
        <v>0</v>
      </c>
      <c r="K156" s="207" t="s">
        <v>19</v>
      </c>
      <c r="L156" s="45"/>
      <c r="M156" s="212" t="s">
        <v>19</v>
      </c>
      <c r="N156" s="213" t="s">
        <v>43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195</v>
      </c>
      <c r="AT156" s="216" t="s">
        <v>139</v>
      </c>
      <c r="AU156" s="216" t="s">
        <v>80</v>
      </c>
      <c r="AY156" s="18" t="s">
        <v>136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80</v>
      </c>
      <c r="BK156" s="217">
        <f>ROUND(I156*H156,2)</f>
        <v>0</v>
      </c>
      <c r="BL156" s="18" t="s">
        <v>195</v>
      </c>
      <c r="BM156" s="216" t="s">
        <v>810</v>
      </c>
    </row>
    <row r="157" s="2" customFormat="1" ht="14.4" customHeight="1">
      <c r="A157" s="39"/>
      <c r="B157" s="40"/>
      <c r="C157" s="205" t="s">
        <v>505</v>
      </c>
      <c r="D157" s="205" t="s">
        <v>139</v>
      </c>
      <c r="E157" s="206" t="s">
        <v>811</v>
      </c>
      <c r="F157" s="207" t="s">
        <v>812</v>
      </c>
      <c r="G157" s="208" t="s">
        <v>617</v>
      </c>
      <c r="H157" s="209">
        <v>3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43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195</v>
      </c>
      <c r="AT157" s="216" t="s">
        <v>139</v>
      </c>
      <c r="AU157" s="216" t="s">
        <v>80</v>
      </c>
      <c r="AY157" s="18" t="s">
        <v>136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80</v>
      </c>
      <c r="BK157" s="217">
        <f>ROUND(I157*H157,2)</f>
        <v>0</v>
      </c>
      <c r="BL157" s="18" t="s">
        <v>195</v>
      </c>
      <c r="BM157" s="216" t="s">
        <v>813</v>
      </c>
    </row>
    <row r="158" s="2" customFormat="1" ht="14.4" customHeight="1">
      <c r="A158" s="39"/>
      <c r="B158" s="40"/>
      <c r="C158" s="205" t="s">
        <v>509</v>
      </c>
      <c r="D158" s="205" t="s">
        <v>139</v>
      </c>
      <c r="E158" s="206" t="s">
        <v>814</v>
      </c>
      <c r="F158" s="207" t="s">
        <v>815</v>
      </c>
      <c r="G158" s="208" t="s">
        <v>617</v>
      </c>
      <c r="H158" s="209">
        <v>4</v>
      </c>
      <c r="I158" s="210"/>
      <c r="J158" s="211">
        <f>ROUND(I158*H158,2)</f>
        <v>0</v>
      </c>
      <c r="K158" s="207" t="s">
        <v>19</v>
      </c>
      <c r="L158" s="45"/>
      <c r="M158" s="212" t="s">
        <v>19</v>
      </c>
      <c r="N158" s="213" t="s">
        <v>43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195</v>
      </c>
      <c r="AT158" s="216" t="s">
        <v>139</v>
      </c>
      <c r="AU158" s="216" t="s">
        <v>80</v>
      </c>
      <c r="AY158" s="18" t="s">
        <v>136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80</v>
      </c>
      <c r="BK158" s="217">
        <f>ROUND(I158*H158,2)</f>
        <v>0</v>
      </c>
      <c r="BL158" s="18" t="s">
        <v>195</v>
      </c>
      <c r="BM158" s="216" t="s">
        <v>816</v>
      </c>
    </row>
    <row r="159" s="2" customFormat="1" ht="14.4" customHeight="1">
      <c r="A159" s="39"/>
      <c r="B159" s="40"/>
      <c r="C159" s="205" t="s">
        <v>515</v>
      </c>
      <c r="D159" s="205" t="s">
        <v>139</v>
      </c>
      <c r="E159" s="206" t="s">
        <v>817</v>
      </c>
      <c r="F159" s="207" t="s">
        <v>818</v>
      </c>
      <c r="G159" s="208" t="s">
        <v>617</v>
      </c>
      <c r="H159" s="209">
        <v>2</v>
      </c>
      <c r="I159" s="210"/>
      <c r="J159" s="211">
        <f>ROUND(I159*H159,2)</f>
        <v>0</v>
      </c>
      <c r="K159" s="207" t="s">
        <v>19</v>
      </c>
      <c r="L159" s="45"/>
      <c r="M159" s="212" t="s">
        <v>19</v>
      </c>
      <c r="N159" s="213" t="s">
        <v>43</v>
      </c>
      <c r="O159" s="85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195</v>
      </c>
      <c r="AT159" s="216" t="s">
        <v>139</v>
      </c>
      <c r="AU159" s="216" t="s">
        <v>80</v>
      </c>
      <c r="AY159" s="18" t="s">
        <v>136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80</v>
      </c>
      <c r="BK159" s="217">
        <f>ROUND(I159*H159,2)</f>
        <v>0</v>
      </c>
      <c r="BL159" s="18" t="s">
        <v>195</v>
      </c>
      <c r="BM159" s="216" t="s">
        <v>819</v>
      </c>
    </row>
    <row r="160" s="2" customFormat="1" ht="14.4" customHeight="1">
      <c r="A160" s="39"/>
      <c r="B160" s="40"/>
      <c r="C160" s="205" t="s">
        <v>522</v>
      </c>
      <c r="D160" s="205" t="s">
        <v>139</v>
      </c>
      <c r="E160" s="206" t="s">
        <v>817</v>
      </c>
      <c r="F160" s="207" t="s">
        <v>818</v>
      </c>
      <c r="G160" s="208" t="s">
        <v>617</v>
      </c>
      <c r="H160" s="209">
        <v>2</v>
      </c>
      <c r="I160" s="210"/>
      <c r="J160" s="211">
        <f>ROUND(I160*H160,2)</f>
        <v>0</v>
      </c>
      <c r="K160" s="207" t="s">
        <v>19</v>
      </c>
      <c r="L160" s="45"/>
      <c r="M160" s="212" t="s">
        <v>19</v>
      </c>
      <c r="N160" s="213" t="s">
        <v>43</v>
      </c>
      <c r="O160" s="85"/>
      <c r="P160" s="214">
        <f>O160*H160</f>
        <v>0</v>
      </c>
      <c r="Q160" s="214">
        <v>0</v>
      </c>
      <c r="R160" s="214">
        <f>Q160*H160</f>
        <v>0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195</v>
      </c>
      <c r="AT160" s="216" t="s">
        <v>139</v>
      </c>
      <c r="AU160" s="216" t="s">
        <v>80</v>
      </c>
      <c r="AY160" s="18" t="s">
        <v>136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80</v>
      </c>
      <c r="BK160" s="217">
        <f>ROUND(I160*H160,2)</f>
        <v>0</v>
      </c>
      <c r="BL160" s="18" t="s">
        <v>195</v>
      </c>
      <c r="BM160" s="216" t="s">
        <v>820</v>
      </c>
    </row>
    <row r="161" s="2" customFormat="1" ht="14.4" customHeight="1">
      <c r="A161" s="39"/>
      <c r="B161" s="40"/>
      <c r="C161" s="205" t="s">
        <v>526</v>
      </c>
      <c r="D161" s="205" t="s">
        <v>139</v>
      </c>
      <c r="E161" s="206" t="s">
        <v>821</v>
      </c>
      <c r="F161" s="207" t="s">
        <v>822</v>
      </c>
      <c r="G161" s="208" t="s">
        <v>617</v>
      </c>
      <c r="H161" s="209">
        <v>32</v>
      </c>
      <c r="I161" s="210"/>
      <c r="J161" s="211">
        <f>ROUND(I161*H161,2)</f>
        <v>0</v>
      </c>
      <c r="K161" s="207" t="s">
        <v>19</v>
      </c>
      <c r="L161" s="45"/>
      <c r="M161" s="212" t="s">
        <v>19</v>
      </c>
      <c r="N161" s="213" t="s">
        <v>43</v>
      </c>
      <c r="O161" s="85"/>
      <c r="P161" s="214">
        <f>O161*H161</f>
        <v>0</v>
      </c>
      <c r="Q161" s="214">
        <v>0</v>
      </c>
      <c r="R161" s="214">
        <f>Q161*H161</f>
        <v>0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195</v>
      </c>
      <c r="AT161" s="216" t="s">
        <v>139</v>
      </c>
      <c r="AU161" s="216" t="s">
        <v>80</v>
      </c>
      <c r="AY161" s="18" t="s">
        <v>136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80</v>
      </c>
      <c r="BK161" s="217">
        <f>ROUND(I161*H161,2)</f>
        <v>0</v>
      </c>
      <c r="BL161" s="18" t="s">
        <v>195</v>
      </c>
      <c r="BM161" s="216" t="s">
        <v>823</v>
      </c>
    </row>
    <row r="162" s="2" customFormat="1" ht="14.4" customHeight="1">
      <c r="A162" s="39"/>
      <c r="B162" s="40"/>
      <c r="C162" s="205" t="s">
        <v>533</v>
      </c>
      <c r="D162" s="205" t="s">
        <v>139</v>
      </c>
      <c r="E162" s="206" t="s">
        <v>821</v>
      </c>
      <c r="F162" s="207" t="s">
        <v>822</v>
      </c>
      <c r="G162" s="208" t="s">
        <v>617</v>
      </c>
      <c r="H162" s="209">
        <v>13</v>
      </c>
      <c r="I162" s="210"/>
      <c r="J162" s="211">
        <f>ROUND(I162*H162,2)</f>
        <v>0</v>
      </c>
      <c r="K162" s="207" t="s">
        <v>19</v>
      </c>
      <c r="L162" s="45"/>
      <c r="M162" s="212" t="s">
        <v>19</v>
      </c>
      <c r="N162" s="213" t="s">
        <v>43</v>
      </c>
      <c r="O162" s="85"/>
      <c r="P162" s="214">
        <f>O162*H162</f>
        <v>0</v>
      </c>
      <c r="Q162" s="214">
        <v>0</v>
      </c>
      <c r="R162" s="214">
        <f>Q162*H162</f>
        <v>0</v>
      </c>
      <c r="S162" s="214">
        <v>0</v>
      </c>
      <c r="T162" s="215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16" t="s">
        <v>195</v>
      </c>
      <c r="AT162" s="216" t="s">
        <v>139</v>
      </c>
      <c r="AU162" s="216" t="s">
        <v>80</v>
      </c>
      <c r="AY162" s="18" t="s">
        <v>136</v>
      </c>
      <c r="BE162" s="217">
        <f>IF(N162="základní",J162,0)</f>
        <v>0</v>
      </c>
      <c r="BF162" s="217">
        <f>IF(N162="snížená",J162,0)</f>
        <v>0</v>
      </c>
      <c r="BG162" s="217">
        <f>IF(N162="zákl. přenesená",J162,0)</f>
        <v>0</v>
      </c>
      <c r="BH162" s="217">
        <f>IF(N162="sníž. přenesená",J162,0)</f>
        <v>0</v>
      </c>
      <c r="BI162" s="217">
        <f>IF(N162="nulová",J162,0)</f>
        <v>0</v>
      </c>
      <c r="BJ162" s="18" t="s">
        <v>80</v>
      </c>
      <c r="BK162" s="217">
        <f>ROUND(I162*H162,2)</f>
        <v>0</v>
      </c>
      <c r="BL162" s="18" t="s">
        <v>195</v>
      </c>
      <c r="BM162" s="216" t="s">
        <v>824</v>
      </c>
    </row>
    <row r="163" s="2" customFormat="1" ht="14.4" customHeight="1">
      <c r="A163" s="39"/>
      <c r="B163" s="40"/>
      <c r="C163" s="205" t="s">
        <v>538</v>
      </c>
      <c r="D163" s="205" t="s">
        <v>139</v>
      </c>
      <c r="E163" s="206" t="s">
        <v>821</v>
      </c>
      <c r="F163" s="207" t="s">
        <v>822</v>
      </c>
      <c r="G163" s="208" t="s">
        <v>617</v>
      </c>
      <c r="H163" s="209">
        <v>13</v>
      </c>
      <c r="I163" s="210"/>
      <c r="J163" s="211">
        <f>ROUND(I163*H163,2)</f>
        <v>0</v>
      </c>
      <c r="K163" s="207" t="s">
        <v>19</v>
      </c>
      <c r="L163" s="45"/>
      <c r="M163" s="212" t="s">
        <v>19</v>
      </c>
      <c r="N163" s="213" t="s">
        <v>43</v>
      </c>
      <c r="O163" s="85"/>
      <c r="P163" s="214">
        <f>O163*H163</f>
        <v>0</v>
      </c>
      <c r="Q163" s="214">
        <v>0</v>
      </c>
      <c r="R163" s="214">
        <f>Q163*H163</f>
        <v>0</v>
      </c>
      <c r="S163" s="214">
        <v>0</v>
      </c>
      <c r="T163" s="215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6" t="s">
        <v>195</v>
      </c>
      <c r="AT163" s="216" t="s">
        <v>139</v>
      </c>
      <c r="AU163" s="216" t="s">
        <v>80</v>
      </c>
      <c r="AY163" s="18" t="s">
        <v>136</v>
      </c>
      <c r="BE163" s="217">
        <f>IF(N163="základní",J163,0)</f>
        <v>0</v>
      </c>
      <c r="BF163" s="217">
        <f>IF(N163="snížená",J163,0)</f>
        <v>0</v>
      </c>
      <c r="BG163" s="217">
        <f>IF(N163="zákl. přenesená",J163,0)</f>
        <v>0</v>
      </c>
      <c r="BH163" s="217">
        <f>IF(N163="sníž. přenesená",J163,0)</f>
        <v>0</v>
      </c>
      <c r="BI163" s="217">
        <f>IF(N163="nulová",J163,0)</f>
        <v>0</v>
      </c>
      <c r="BJ163" s="18" t="s">
        <v>80</v>
      </c>
      <c r="BK163" s="217">
        <f>ROUND(I163*H163,2)</f>
        <v>0</v>
      </c>
      <c r="BL163" s="18" t="s">
        <v>195</v>
      </c>
      <c r="BM163" s="216" t="s">
        <v>825</v>
      </c>
    </row>
    <row r="164" s="2" customFormat="1" ht="14.4" customHeight="1">
      <c r="A164" s="39"/>
      <c r="B164" s="40"/>
      <c r="C164" s="205" t="s">
        <v>543</v>
      </c>
      <c r="D164" s="205" t="s">
        <v>139</v>
      </c>
      <c r="E164" s="206" t="s">
        <v>826</v>
      </c>
      <c r="F164" s="207" t="s">
        <v>827</v>
      </c>
      <c r="G164" s="208" t="s">
        <v>617</v>
      </c>
      <c r="H164" s="209">
        <v>9</v>
      </c>
      <c r="I164" s="210"/>
      <c r="J164" s="211">
        <f>ROUND(I164*H164,2)</f>
        <v>0</v>
      </c>
      <c r="K164" s="207" t="s">
        <v>19</v>
      </c>
      <c r="L164" s="45"/>
      <c r="M164" s="212" t="s">
        <v>19</v>
      </c>
      <c r="N164" s="213" t="s">
        <v>43</v>
      </c>
      <c r="O164" s="85"/>
      <c r="P164" s="214">
        <f>O164*H164</f>
        <v>0</v>
      </c>
      <c r="Q164" s="214">
        <v>0</v>
      </c>
      <c r="R164" s="214">
        <f>Q164*H164</f>
        <v>0</v>
      </c>
      <c r="S164" s="214">
        <v>0</v>
      </c>
      <c r="T164" s="215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6" t="s">
        <v>195</v>
      </c>
      <c r="AT164" s="216" t="s">
        <v>139</v>
      </c>
      <c r="AU164" s="216" t="s">
        <v>80</v>
      </c>
      <c r="AY164" s="18" t="s">
        <v>136</v>
      </c>
      <c r="BE164" s="217">
        <f>IF(N164="základní",J164,0)</f>
        <v>0</v>
      </c>
      <c r="BF164" s="217">
        <f>IF(N164="snížená",J164,0)</f>
        <v>0</v>
      </c>
      <c r="BG164" s="217">
        <f>IF(N164="zákl. přenesená",J164,0)</f>
        <v>0</v>
      </c>
      <c r="BH164" s="217">
        <f>IF(N164="sníž. přenesená",J164,0)</f>
        <v>0</v>
      </c>
      <c r="BI164" s="217">
        <f>IF(N164="nulová",J164,0)</f>
        <v>0</v>
      </c>
      <c r="BJ164" s="18" t="s">
        <v>80</v>
      </c>
      <c r="BK164" s="217">
        <f>ROUND(I164*H164,2)</f>
        <v>0</v>
      </c>
      <c r="BL164" s="18" t="s">
        <v>195</v>
      </c>
      <c r="BM164" s="216" t="s">
        <v>828</v>
      </c>
    </row>
    <row r="165" s="2" customFormat="1" ht="14.4" customHeight="1">
      <c r="A165" s="39"/>
      <c r="B165" s="40"/>
      <c r="C165" s="205" t="s">
        <v>548</v>
      </c>
      <c r="D165" s="205" t="s">
        <v>139</v>
      </c>
      <c r="E165" s="206" t="s">
        <v>826</v>
      </c>
      <c r="F165" s="207" t="s">
        <v>827</v>
      </c>
      <c r="G165" s="208" t="s">
        <v>617</v>
      </c>
      <c r="H165" s="209">
        <v>4</v>
      </c>
      <c r="I165" s="210"/>
      <c r="J165" s="211">
        <f>ROUND(I165*H165,2)</f>
        <v>0</v>
      </c>
      <c r="K165" s="207" t="s">
        <v>19</v>
      </c>
      <c r="L165" s="45"/>
      <c r="M165" s="212" t="s">
        <v>19</v>
      </c>
      <c r="N165" s="213" t="s">
        <v>43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195</v>
      </c>
      <c r="AT165" s="216" t="s">
        <v>139</v>
      </c>
      <c r="AU165" s="216" t="s">
        <v>80</v>
      </c>
      <c r="AY165" s="18" t="s">
        <v>136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80</v>
      </c>
      <c r="BK165" s="217">
        <f>ROUND(I165*H165,2)</f>
        <v>0</v>
      </c>
      <c r="BL165" s="18" t="s">
        <v>195</v>
      </c>
      <c r="BM165" s="216" t="s">
        <v>829</v>
      </c>
    </row>
    <row r="166" s="2" customFormat="1" ht="14.4" customHeight="1">
      <c r="A166" s="39"/>
      <c r="B166" s="40"/>
      <c r="C166" s="205" t="s">
        <v>552</v>
      </c>
      <c r="D166" s="205" t="s">
        <v>139</v>
      </c>
      <c r="E166" s="206" t="s">
        <v>830</v>
      </c>
      <c r="F166" s="207" t="s">
        <v>831</v>
      </c>
      <c r="G166" s="208" t="s">
        <v>617</v>
      </c>
      <c r="H166" s="209">
        <v>1</v>
      </c>
      <c r="I166" s="210"/>
      <c r="J166" s="211">
        <f>ROUND(I166*H166,2)</f>
        <v>0</v>
      </c>
      <c r="K166" s="207" t="s">
        <v>19</v>
      </c>
      <c r="L166" s="45"/>
      <c r="M166" s="212" t="s">
        <v>19</v>
      </c>
      <c r="N166" s="213" t="s">
        <v>43</v>
      </c>
      <c r="O166" s="85"/>
      <c r="P166" s="214">
        <f>O166*H166</f>
        <v>0</v>
      </c>
      <c r="Q166" s="214">
        <v>0</v>
      </c>
      <c r="R166" s="214">
        <f>Q166*H166</f>
        <v>0</v>
      </c>
      <c r="S166" s="214">
        <v>0</v>
      </c>
      <c r="T166" s="215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6" t="s">
        <v>195</v>
      </c>
      <c r="AT166" s="216" t="s">
        <v>139</v>
      </c>
      <c r="AU166" s="216" t="s">
        <v>80</v>
      </c>
      <c r="AY166" s="18" t="s">
        <v>136</v>
      </c>
      <c r="BE166" s="217">
        <f>IF(N166="základní",J166,0)</f>
        <v>0</v>
      </c>
      <c r="BF166" s="217">
        <f>IF(N166="snížená",J166,0)</f>
        <v>0</v>
      </c>
      <c r="BG166" s="217">
        <f>IF(N166="zákl. přenesená",J166,0)</f>
        <v>0</v>
      </c>
      <c r="BH166" s="217">
        <f>IF(N166="sníž. přenesená",J166,0)</f>
        <v>0</v>
      </c>
      <c r="BI166" s="217">
        <f>IF(N166="nulová",J166,0)</f>
        <v>0</v>
      </c>
      <c r="BJ166" s="18" t="s">
        <v>80</v>
      </c>
      <c r="BK166" s="217">
        <f>ROUND(I166*H166,2)</f>
        <v>0</v>
      </c>
      <c r="BL166" s="18" t="s">
        <v>195</v>
      </c>
      <c r="BM166" s="216" t="s">
        <v>832</v>
      </c>
    </row>
    <row r="167" s="2" customFormat="1" ht="14.4" customHeight="1">
      <c r="A167" s="39"/>
      <c r="B167" s="40"/>
      <c r="C167" s="205" t="s">
        <v>558</v>
      </c>
      <c r="D167" s="205" t="s">
        <v>139</v>
      </c>
      <c r="E167" s="206" t="s">
        <v>833</v>
      </c>
      <c r="F167" s="207" t="s">
        <v>834</v>
      </c>
      <c r="G167" s="208" t="s">
        <v>617</v>
      </c>
      <c r="H167" s="209">
        <v>2</v>
      </c>
      <c r="I167" s="210"/>
      <c r="J167" s="211">
        <f>ROUND(I167*H167,2)</f>
        <v>0</v>
      </c>
      <c r="K167" s="207" t="s">
        <v>19</v>
      </c>
      <c r="L167" s="45"/>
      <c r="M167" s="212" t="s">
        <v>19</v>
      </c>
      <c r="N167" s="213" t="s">
        <v>43</v>
      </c>
      <c r="O167" s="85"/>
      <c r="P167" s="214">
        <f>O167*H167</f>
        <v>0</v>
      </c>
      <c r="Q167" s="214">
        <v>0</v>
      </c>
      <c r="R167" s="214">
        <f>Q167*H167</f>
        <v>0</v>
      </c>
      <c r="S167" s="214">
        <v>0</v>
      </c>
      <c r="T167" s="215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6" t="s">
        <v>195</v>
      </c>
      <c r="AT167" s="216" t="s">
        <v>139</v>
      </c>
      <c r="AU167" s="216" t="s">
        <v>80</v>
      </c>
      <c r="AY167" s="18" t="s">
        <v>136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8" t="s">
        <v>80</v>
      </c>
      <c r="BK167" s="217">
        <f>ROUND(I167*H167,2)</f>
        <v>0</v>
      </c>
      <c r="BL167" s="18" t="s">
        <v>195</v>
      </c>
      <c r="BM167" s="216" t="s">
        <v>835</v>
      </c>
    </row>
    <row r="168" s="2" customFormat="1" ht="14.4" customHeight="1">
      <c r="A168" s="39"/>
      <c r="B168" s="40"/>
      <c r="C168" s="205" t="s">
        <v>565</v>
      </c>
      <c r="D168" s="205" t="s">
        <v>139</v>
      </c>
      <c r="E168" s="206" t="s">
        <v>836</v>
      </c>
      <c r="F168" s="207" t="s">
        <v>837</v>
      </c>
      <c r="G168" s="208" t="s">
        <v>617</v>
      </c>
      <c r="H168" s="209">
        <v>2</v>
      </c>
      <c r="I168" s="210"/>
      <c r="J168" s="211">
        <f>ROUND(I168*H168,2)</f>
        <v>0</v>
      </c>
      <c r="K168" s="207" t="s">
        <v>19</v>
      </c>
      <c r="L168" s="45"/>
      <c r="M168" s="212" t="s">
        <v>19</v>
      </c>
      <c r="N168" s="213" t="s">
        <v>43</v>
      </c>
      <c r="O168" s="85"/>
      <c r="P168" s="214">
        <f>O168*H168</f>
        <v>0</v>
      </c>
      <c r="Q168" s="214">
        <v>0</v>
      </c>
      <c r="R168" s="214">
        <f>Q168*H168</f>
        <v>0</v>
      </c>
      <c r="S168" s="214">
        <v>0</v>
      </c>
      <c r="T168" s="215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6" t="s">
        <v>195</v>
      </c>
      <c r="AT168" s="216" t="s">
        <v>139</v>
      </c>
      <c r="AU168" s="216" t="s">
        <v>80</v>
      </c>
      <c r="AY168" s="18" t="s">
        <v>136</v>
      </c>
      <c r="BE168" s="217">
        <f>IF(N168="základní",J168,0)</f>
        <v>0</v>
      </c>
      <c r="BF168" s="217">
        <f>IF(N168="snížená",J168,0)</f>
        <v>0</v>
      </c>
      <c r="BG168" s="217">
        <f>IF(N168="zákl. přenesená",J168,0)</f>
        <v>0</v>
      </c>
      <c r="BH168" s="217">
        <f>IF(N168="sníž. přenesená",J168,0)</f>
        <v>0</v>
      </c>
      <c r="BI168" s="217">
        <f>IF(N168="nulová",J168,0)</f>
        <v>0</v>
      </c>
      <c r="BJ168" s="18" t="s">
        <v>80</v>
      </c>
      <c r="BK168" s="217">
        <f>ROUND(I168*H168,2)</f>
        <v>0</v>
      </c>
      <c r="BL168" s="18" t="s">
        <v>195</v>
      </c>
      <c r="BM168" s="216" t="s">
        <v>838</v>
      </c>
    </row>
    <row r="169" s="2" customFormat="1" ht="14.4" customHeight="1">
      <c r="A169" s="39"/>
      <c r="B169" s="40"/>
      <c r="C169" s="205" t="s">
        <v>573</v>
      </c>
      <c r="D169" s="205" t="s">
        <v>139</v>
      </c>
      <c r="E169" s="206" t="s">
        <v>839</v>
      </c>
      <c r="F169" s="207" t="s">
        <v>840</v>
      </c>
      <c r="G169" s="208" t="s">
        <v>617</v>
      </c>
      <c r="H169" s="209">
        <v>1</v>
      </c>
      <c r="I169" s="210"/>
      <c r="J169" s="211">
        <f>ROUND(I169*H169,2)</f>
        <v>0</v>
      </c>
      <c r="K169" s="207" t="s">
        <v>19</v>
      </c>
      <c r="L169" s="45"/>
      <c r="M169" s="212" t="s">
        <v>19</v>
      </c>
      <c r="N169" s="213" t="s">
        <v>43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195</v>
      </c>
      <c r="AT169" s="216" t="s">
        <v>139</v>
      </c>
      <c r="AU169" s="216" t="s">
        <v>80</v>
      </c>
      <c r="AY169" s="18" t="s">
        <v>136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80</v>
      </c>
      <c r="BK169" s="217">
        <f>ROUND(I169*H169,2)</f>
        <v>0</v>
      </c>
      <c r="BL169" s="18" t="s">
        <v>195</v>
      </c>
      <c r="BM169" s="216" t="s">
        <v>841</v>
      </c>
    </row>
    <row r="170" s="2" customFormat="1" ht="14.4" customHeight="1">
      <c r="A170" s="39"/>
      <c r="B170" s="40"/>
      <c r="C170" s="205" t="s">
        <v>579</v>
      </c>
      <c r="D170" s="205" t="s">
        <v>139</v>
      </c>
      <c r="E170" s="206" t="s">
        <v>842</v>
      </c>
      <c r="F170" s="207" t="s">
        <v>843</v>
      </c>
      <c r="G170" s="208" t="s">
        <v>617</v>
      </c>
      <c r="H170" s="209">
        <v>8</v>
      </c>
      <c r="I170" s="210"/>
      <c r="J170" s="211">
        <f>ROUND(I170*H170,2)</f>
        <v>0</v>
      </c>
      <c r="K170" s="207" t="s">
        <v>19</v>
      </c>
      <c r="L170" s="45"/>
      <c r="M170" s="212" t="s">
        <v>19</v>
      </c>
      <c r="N170" s="213" t="s">
        <v>43</v>
      </c>
      <c r="O170" s="85"/>
      <c r="P170" s="214">
        <f>O170*H170</f>
        <v>0</v>
      </c>
      <c r="Q170" s="214">
        <v>0</v>
      </c>
      <c r="R170" s="214">
        <f>Q170*H170</f>
        <v>0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195</v>
      </c>
      <c r="AT170" s="216" t="s">
        <v>139</v>
      </c>
      <c r="AU170" s="216" t="s">
        <v>80</v>
      </c>
      <c r="AY170" s="18" t="s">
        <v>136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80</v>
      </c>
      <c r="BK170" s="217">
        <f>ROUND(I170*H170,2)</f>
        <v>0</v>
      </c>
      <c r="BL170" s="18" t="s">
        <v>195</v>
      </c>
      <c r="BM170" s="216" t="s">
        <v>844</v>
      </c>
    </row>
    <row r="171" s="2" customFormat="1" ht="14.4" customHeight="1">
      <c r="A171" s="39"/>
      <c r="B171" s="40"/>
      <c r="C171" s="205" t="s">
        <v>590</v>
      </c>
      <c r="D171" s="205" t="s">
        <v>139</v>
      </c>
      <c r="E171" s="206" t="s">
        <v>845</v>
      </c>
      <c r="F171" s="207" t="s">
        <v>846</v>
      </c>
      <c r="G171" s="208" t="s">
        <v>617</v>
      </c>
      <c r="H171" s="209">
        <v>3</v>
      </c>
      <c r="I171" s="210"/>
      <c r="J171" s="211">
        <f>ROUND(I171*H171,2)</f>
        <v>0</v>
      </c>
      <c r="K171" s="207" t="s">
        <v>19</v>
      </c>
      <c r="L171" s="45"/>
      <c r="M171" s="212" t="s">
        <v>19</v>
      </c>
      <c r="N171" s="213" t="s">
        <v>43</v>
      </c>
      <c r="O171" s="85"/>
      <c r="P171" s="214">
        <f>O171*H171</f>
        <v>0</v>
      </c>
      <c r="Q171" s="214">
        <v>0</v>
      </c>
      <c r="R171" s="214">
        <f>Q171*H171</f>
        <v>0</v>
      </c>
      <c r="S171" s="214">
        <v>0</v>
      </c>
      <c r="T171" s="21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6" t="s">
        <v>195</v>
      </c>
      <c r="AT171" s="216" t="s">
        <v>139</v>
      </c>
      <c r="AU171" s="216" t="s">
        <v>80</v>
      </c>
      <c r="AY171" s="18" t="s">
        <v>136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8" t="s">
        <v>80</v>
      </c>
      <c r="BK171" s="217">
        <f>ROUND(I171*H171,2)</f>
        <v>0</v>
      </c>
      <c r="BL171" s="18" t="s">
        <v>195</v>
      </c>
      <c r="BM171" s="216" t="s">
        <v>847</v>
      </c>
    </row>
    <row r="172" s="2" customFormat="1" ht="14.4" customHeight="1">
      <c r="A172" s="39"/>
      <c r="B172" s="40"/>
      <c r="C172" s="205" t="s">
        <v>597</v>
      </c>
      <c r="D172" s="205" t="s">
        <v>139</v>
      </c>
      <c r="E172" s="206" t="s">
        <v>848</v>
      </c>
      <c r="F172" s="207" t="s">
        <v>849</v>
      </c>
      <c r="G172" s="208" t="s">
        <v>617</v>
      </c>
      <c r="H172" s="209">
        <v>8</v>
      </c>
      <c r="I172" s="210"/>
      <c r="J172" s="211">
        <f>ROUND(I172*H172,2)</f>
        <v>0</v>
      </c>
      <c r="K172" s="207" t="s">
        <v>19</v>
      </c>
      <c r="L172" s="45"/>
      <c r="M172" s="212" t="s">
        <v>19</v>
      </c>
      <c r="N172" s="213" t="s">
        <v>43</v>
      </c>
      <c r="O172" s="85"/>
      <c r="P172" s="214">
        <f>O172*H172</f>
        <v>0</v>
      </c>
      <c r="Q172" s="214">
        <v>0</v>
      </c>
      <c r="R172" s="214">
        <f>Q172*H172</f>
        <v>0</v>
      </c>
      <c r="S172" s="214">
        <v>0</v>
      </c>
      <c r="T172" s="215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6" t="s">
        <v>195</v>
      </c>
      <c r="AT172" s="216" t="s">
        <v>139</v>
      </c>
      <c r="AU172" s="216" t="s">
        <v>80</v>
      </c>
      <c r="AY172" s="18" t="s">
        <v>136</v>
      </c>
      <c r="BE172" s="217">
        <f>IF(N172="základní",J172,0)</f>
        <v>0</v>
      </c>
      <c r="BF172" s="217">
        <f>IF(N172="snížená",J172,0)</f>
        <v>0</v>
      </c>
      <c r="BG172" s="217">
        <f>IF(N172="zákl. přenesená",J172,0)</f>
        <v>0</v>
      </c>
      <c r="BH172" s="217">
        <f>IF(N172="sníž. přenesená",J172,0)</f>
        <v>0</v>
      </c>
      <c r="BI172" s="217">
        <f>IF(N172="nulová",J172,0)</f>
        <v>0</v>
      </c>
      <c r="BJ172" s="18" t="s">
        <v>80</v>
      </c>
      <c r="BK172" s="217">
        <f>ROUND(I172*H172,2)</f>
        <v>0</v>
      </c>
      <c r="BL172" s="18" t="s">
        <v>195</v>
      </c>
      <c r="BM172" s="216" t="s">
        <v>850</v>
      </c>
    </row>
    <row r="173" s="2" customFormat="1" ht="14.4" customHeight="1">
      <c r="A173" s="39"/>
      <c r="B173" s="40"/>
      <c r="C173" s="205" t="s">
        <v>603</v>
      </c>
      <c r="D173" s="205" t="s">
        <v>139</v>
      </c>
      <c r="E173" s="206" t="s">
        <v>851</v>
      </c>
      <c r="F173" s="207" t="s">
        <v>852</v>
      </c>
      <c r="G173" s="208" t="s">
        <v>617</v>
      </c>
      <c r="H173" s="209">
        <v>12</v>
      </c>
      <c r="I173" s="210"/>
      <c r="J173" s="211">
        <f>ROUND(I173*H173,2)</f>
        <v>0</v>
      </c>
      <c r="K173" s="207" t="s">
        <v>19</v>
      </c>
      <c r="L173" s="45"/>
      <c r="M173" s="212" t="s">
        <v>19</v>
      </c>
      <c r="N173" s="213" t="s">
        <v>43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195</v>
      </c>
      <c r="AT173" s="216" t="s">
        <v>139</v>
      </c>
      <c r="AU173" s="216" t="s">
        <v>80</v>
      </c>
      <c r="AY173" s="18" t="s">
        <v>136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80</v>
      </c>
      <c r="BK173" s="217">
        <f>ROUND(I173*H173,2)</f>
        <v>0</v>
      </c>
      <c r="BL173" s="18" t="s">
        <v>195</v>
      </c>
      <c r="BM173" s="216" t="s">
        <v>853</v>
      </c>
    </row>
    <row r="174" s="2" customFormat="1" ht="14.4" customHeight="1">
      <c r="A174" s="39"/>
      <c r="B174" s="40"/>
      <c r="C174" s="205" t="s">
        <v>854</v>
      </c>
      <c r="D174" s="205" t="s">
        <v>139</v>
      </c>
      <c r="E174" s="206" t="s">
        <v>855</v>
      </c>
      <c r="F174" s="207" t="s">
        <v>856</v>
      </c>
      <c r="G174" s="208" t="s">
        <v>617</v>
      </c>
      <c r="H174" s="209">
        <v>2</v>
      </c>
      <c r="I174" s="210"/>
      <c r="J174" s="211">
        <f>ROUND(I174*H174,2)</f>
        <v>0</v>
      </c>
      <c r="K174" s="207" t="s">
        <v>19</v>
      </c>
      <c r="L174" s="45"/>
      <c r="M174" s="212" t="s">
        <v>19</v>
      </c>
      <c r="N174" s="213" t="s">
        <v>43</v>
      </c>
      <c r="O174" s="85"/>
      <c r="P174" s="214">
        <f>O174*H174</f>
        <v>0</v>
      </c>
      <c r="Q174" s="214">
        <v>0</v>
      </c>
      <c r="R174" s="214">
        <f>Q174*H174</f>
        <v>0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195</v>
      </c>
      <c r="AT174" s="216" t="s">
        <v>139</v>
      </c>
      <c r="AU174" s="216" t="s">
        <v>80</v>
      </c>
      <c r="AY174" s="18" t="s">
        <v>136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80</v>
      </c>
      <c r="BK174" s="217">
        <f>ROUND(I174*H174,2)</f>
        <v>0</v>
      </c>
      <c r="BL174" s="18" t="s">
        <v>195</v>
      </c>
      <c r="BM174" s="216" t="s">
        <v>857</v>
      </c>
    </row>
    <row r="175" s="2" customFormat="1" ht="14.4" customHeight="1">
      <c r="A175" s="39"/>
      <c r="B175" s="40"/>
      <c r="C175" s="205" t="s">
        <v>858</v>
      </c>
      <c r="D175" s="205" t="s">
        <v>139</v>
      </c>
      <c r="E175" s="206" t="s">
        <v>859</v>
      </c>
      <c r="F175" s="207" t="s">
        <v>860</v>
      </c>
      <c r="G175" s="208" t="s">
        <v>268</v>
      </c>
      <c r="H175" s="209">
        <v>30</v>
      </c>
      <c r="I175" s="210"/>
      <c r="J175" s="211">
        <f>ROUND(I175*H175,2)</f>
        <v>0</v>
      </c>
      <c r="K175" s="207" t="s">
        <v>19</v>
      </c>
      <c r="L175" s="45"/>
      <c r="M175" s="212" t="s">
        <v>19</v>
      </c>
      <c r="N175" s="213" t="s">
        <v>43</v>
      </c>
      <c r="O175" s="85"/>
      <c r="P175" s="214">
        <f>O175*H175</f>
        <v>0</v>
      </c>
      <c r="Q175" s="214">
        <v>0</v>
      </c>
      <c r="R175" s="214">
        <f>Q175*H175</f>
        <v>0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195</v>
      </c>
      <c r="AT175" s="216" t="s">
        <v>139</v>
      </c>
      <c r="AU175" s="216" t="s">
        <v>80</v>
      </c>
      <c r="AY175" s="18" t="s">
        <v>136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80</v>
      </c>
      <c r="BK175" s="217">
        <f>ROUND(I175*H175,2)</f>
        <v>0</v>
      </c>
      <c r="BL175" s="18" t="s">
        <v>195</v>
      </c>
      <c r="BM175" s="216" t="s">
        <v>861</v>
      </c>
    </row>
    <row r="176" s="2" customFormat="1" ht="14.4" customHeight="1">
      <c r="A176" s="39"/>
      <c r="B176" s="40"/>
      <c r="C176" s="205" t="s">
        <v>862</v>
      </c>
      <c r="D176" s="205" t="s">
        <v>139</v>
      </c>
      <c r="E176" s="206" t="s">
        <v>863</v>
      </c>
      <c r="F176" s="207" t="s">
        <v>864</v>
      </c>
      <c r="G176" s="208" t="s">
        <v>268</v>
      </c>
      <c r="H176" s="209">
        <v>20</v>
      </c>
      <c r="I176" s="210"/>
      <c r="J176" s="211">
        <f>ROUND(I176*H176,2)</f>
        <v>0</v>
      </c>
      <c r="K176" s="207" t="s">
        <v>19</v>
      </c>
      <c r="L176" s="45"/>
      <c r="M176" s="212" t="s">
        <v>19</v>
      </c>
      <c r="N176" s="213" t="s">
        <v>43</v>
      </c>
      <c r="O176" s="85"/>
      <c r="P176" s="214">
        <f>O176*H176</f>
        <v>0</v>
      </c>
      <c r="Q176" s="214">
        <v>0</v>
      </c>
      <c r="R176" s="214">
        <f>Q176*H176</f>
        <v>0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195</v>
      </c>
      <c r="AT176" s="216" t="s">
        <v>139</v>
      </c>
      <c r="AU176" s="216" t="s">
        <v>80</v>
      </c>
      <c r="AY176" s="18" t="s">
        <v>136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80</v>
      </c>
      <c r="BK176" s="217">
        <f>ROUND(I176*H176,2)</f>
        <v>0</v>
      </c>
      <c r="BL176" s="18" t="s">
        <v>195</v>
      </c>
      <c r="BM176" s="216" t="s">
        <v>865</v>
      </c>
    </row>
    <row r="177" s="2" customFormat="1" ht="14.4" customHeight="1">
      <c r="A177" s="39"/>
      <c r="B177" s="40"/>
      <c r="C177" s="205" t="s">
        <v>866</v>
      </c>
      <c r="D177" s="205" t="s">
        <v>139</v>
      </c>
      <c r="E177" s="206" t="s">
        <v>863</v>
      </c>
      <c r="F177" s="207" t="s">
        <v>864</v>
      </c>
      <c r="G177" s="208" t="s">
        <v>268</v>
      </c>
      <c r="H177" s="209">
        <v>70</v>
      </c>
      <c r="I177" s="210"/>
      <c r="J177" s="211">
        <f>ROUND(I177*H177,2)</f>
        <v>0</v>
      </c>
      <c r="K177" s="207" t="s">
        <v>19</v>
      </c>
      <c r="L177" s="45"/>
      <c r="M177" s="212" t="s">
        <v>19</v>
      </c>
      <c r="N177" s="213" t="s">
        <v>43</v>
      </c>
      <c r="O177" s="85"/>
      <c r="P177" s="214">
        <f>O177*H177</f>
        <v>0</v>
      </c>
      <c r="Q177" s="214">
        <v>0</v>
      </c>
      <c r="R177" s="214">
        <f>Q177*H177</f>
        <v>0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195</v>
      </c>
      <c r="AT177" s="216" t="s">
        <v>139</v>
      </c>
      <c r="AU177" s="216" t="s">
        <v>80</v>
      </c>
      <c r="AY177" s="18" t="s">
        <v>136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80</v>
      </c>
      <c r="BK177" s="217">
        <f>ROUND(I177*H177,2)</f>
        <v>0</v>
      </c>
      <c r="BL177" s="18" t="s">
        <v>195</v>
      </c>
      <c r="BM177" s="216" t="s">
        <v>867</v>
      </c>
    </row>
    <row r="178" s="2" customFormat="1" ht="14.4" customHeight="1">
      <c r="A178" s="39"/>
      <c r="B178" s="40"/>
      <c r="C178" s="205" t="s">
        <v>868</v>
      </c>
      <c r="D178" s="205" t="s">
        <v>139</v>
      </c>
      <c r="E178" s="206" t="s">
        <v>863</v>
      </c>
      <c r="F178" s="207" t="s">
        <v>864</v>
      </c>
      <c r="G178" s="208" t="s">
        <v>268</v>
      </c>
      <c r="H178" s="209">
        <v>20</v>
      </c>
      <c r="I178" s="210"/>
      <c r="J178" s="211">
        <f>ROUND(I178*H178,2)</f>
        <v>0</v>
      </c>
      <c r="K178" s="207" t="s">
        <v>19</v>
      </c>
      <c r="L178" s="45"/>
      <c r="M178" s="212" t="s">
        <v>19</v>
      </c>
      <c r="N178" s="213" t="s">
        <v>43</v>
      </c>
      <c r="O178" s="85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5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6" t="s">
        <v>195</v>
      </c>
      <c r="AT178" s="216" t="s">
        <v>139</v>
      </c>
      <c r="AU178" s="216" t="s">
        <v>80</v>
      </c>
      <c r="AY178" s="18" t="s">
        <v>136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8" t="s">
        <v>80</v>
      </c>
      <c r="BK178" s="217">
        <f>ROUND(I178*H178,2)</f>
        <v>0</v>
      </c>
      <c r="BL178" s="18" t="s">
        <v>195</v>
      </c>
      <c r="BM178" s="216" t="s">
        <v>869</v>
      </c>
    </row>
    <row r="179" s="2" customFormat="1" ht="14.4" customHeight="1">
      <c r="A179" s="39"/>
      <c r="B179" s="40"/>
      <c r="C179" s="205" t="s">
        <v>870</v>
      </c>
      <c r="D179" s="205" t="s">
        <v>139</v>
      </c>
      <c r="E179" s="206" t="s">
        <v>863</v>
      </c>
      <c r="F179" s="207" t="s">
        <v>864</v>
      </c>
      <c r="G179" s="208" t="s">
        <v>268</v>
      </c>
      <c r="H179" s="209">
        <v>250</v>
      </c>
      <c r="I179" s="210"/>
      <c r="J179" s="211">
        <f>ROUND(I179*H179,2)</f>
        <v>0</v>
      </c>
      <c r="K179" s="207" t="s">
        <v>19</v>
      </c>
      <c r="L179" s="45"/>
      <c r="M179" s="212" t="s">
        <v>19</v>
      </c>
      <c r="N179" s="213" t="s">
        <v>43</v>
      </c>
      <c r="O179" s="85"/>
      <c r="P179" s="214">
        <f>O179*H179</f>
        <v>0</v>
      </c>
      <c r="Q179" s="214">
        <v>0</v>
      </c>
      <c r="R179" s="214">
        <f>Q179*H179</f>
        <v>0</v>
      </c>
      <c r="S179" s="214">
        <v>0</v>
      </c>
      <c r="T179" s="215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16" t="s">
        <v>195</v>
      </c>
      <c r="AT179" s="216" t="s">
        <v>139</v>
      </c>
      <c r="AU179" s="216" t="s">
        <v>80</v>
      </c>
      <c r="AY179" s="18" t="s">
        <v>136</v>
      </c>
      <c r="BE179" s="217">
        <f>IF(N179="základní",J179,0)</f>
        <v>0</v>
      </c>
      <c r="BF179" s="217">
        <f>IF(N179="snížená",J179,0)</f>
        <v>0</v>
      </c>
      <c r="BG179" s="217">
        <f>IF(N179="zákl. přenesená",J179,0)</f>
        <v>0</v>
      </c>
      <c r="BH179" s="217">
        <f>IF(N179="sníž. přenesená",J179,0)</f>
        <v>0</v>
      </c>
      <c r="BI179" s="217">
        <f>IF(N179="nulová",J179,0)</f>
        <v>0</v>
      </c>
      <c r="BJ179" s="18" t="s">
        <v>80</v>
      </c>
      <c r="BK179" s="217">
        <f>ROUND(I179*H179,2)</f>
        <v>0</v>
      </c>
      <c r="BL179" s="18" t="s">
        <v>195</v>
      </c>
      <c r="BM179" s="216" t="s">
        <v>871</v>
      </c>
    </row>
    <row r="180" s="2" customFormat="1" ht="14.4" customHeight="1">
      <c r="A180" s="39"/>
      <c r="B180" s="40"/>
      <c r="C180" s="205" t="s">
        <v>872</v>
      </c>
      <c r="D180" s="205" t="s">
        <v>139</v>
      </c>
      <c r="E180" s="206" t="s">
        <v>863</v>
      </c>
      <c r="F180" s="207" t="s">
        <v>864</v>
      </c>
      <c r="G180" s="208" t="s">
        <v>268</v>
      </c>
      <c r="H180" s="209">
        <v>220</v>
      </c>
      <c r="I180" s="210"/>
      <c r="J180" s="211">
        <f>ROUND(I180*H180,2)</f>
        <v>0</v>
      </c>
      <c r="K180" s="207" t="s">
        <v>19</v>
      </c>
      <c r="L180" s="45"/>
      <c r="M180" s="212" t="s">
        <v>19</v>
      </c>
      <c r="N180" s="213" t="s">
        <v>43</v>
      </c>
      <c r="O180" s="85"/>
      <c r="P180" s="214">
        <f>O180*H180</f>
        <v>0</v>
      </c>
      <c r="Q180" s="214">
        <v>0</v>
      </c>
      <c r="R180" s="214">
        <f>Q180*H180</f>
        <v>0</v>
      </c>
      <c r="S180" s="214">
        <v>0</v>
      </c>
      <c r="T180" s="215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6" t="s">
        <v>195</v>
      </c>
      <c r="AT180" s="216" t="s">
        <v>139</v>
      </c>
      <c r="AU180" s="216" t="s">
        <v>80</v>
      </c>
      <c r="AY180" s="18" t="s">
        <v>136</v>
      </c>
      <c r="BE180" s="217">
        <f>IF(N180="základní",J180,0)</f>
        <v>0</v>
      </c>
      <c r="BF180" s="217">
        <f>IF(N180="snížená",J180,0)</f>
        <v>0</v>
      </c>
      <c r="BG180" s="217">
        <f>IF(N180="zákl. přenesená",J180,0)</f>
        <v>0</v>
      </c>
      <c r="BH180" s="217">
        <f>IF(N180="sníž. přenesená",J180,0)</f>
        <v>0</v>
      </c>
      <c r="BI180" s="217">
        <f>IF(N180="nulová",J180,0)</f>
        <v>0</v>
      </c>
      <c r="BJ180" s="18" t="s">
        <v>80</v>
      </c>
      <c r="BK180" s="217">
        <f>ROUND(I180*H180,2)</f>
        <v>0</v>
      </c>
      <c r="BL180" s="18" t="s">
        <v>195</v>
      </c>
      <c r="BM180" s="216" t="s">
        <v>873</v>
      </c>
    </row>
    <row r="181" s="2" customFormat="1" ht="14.4" customHeight="1">
      <c r="A181" s="39"/>
      <c r="B181" s="40"/>
      <c r="C181" s="205" t="s">
        <v>874</v>
      </c>
      <c r="D181" s="205" t="s">
        <v>139</v>
      </c>
      <c r="E181" s="206" t="s">
        <v>863</v>
      </c>
      <c r="F181" s="207" t="s">
        <v>864</v>
      </c>
      <c r="G181" s="208" t="s">
        <v>268</v>
      </c>
      <c r="H181" s="209">
        <v>70</v>
      </c>
      <c r="I181" s="210"/>
      <c r="J181" s="211">
        <f>ROUND(I181*H181,2)</f>
        <v>0</v>
      </c>
      <c r="K181" s="207" t="s">
        <v>19</v>
      </c>
      <c r="L181" s="45"/>
      <c r="M181" s="212" t="s">
        <v>19</v>
      </c>
      <c r="N181" s="213" t="s">
        <v>43</v>
      </c>
      <c r="O181" s="85"/>
      <c r="P181" s="214">
        <f>O181*H181</f>
        <v>0</v>
      </c>
      <c r="Q181" s="214">
        <v>0</v>
      </c>
      <c r="R181" s="214">
        <f>Q181*H181</f>
        <v>0</v>
      </c>
      <c r="S181" s="214">
        <v>0</v>
      </c>
      <c r="T181" s="215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6" t="s">
        <v>195</v>
      </c>
      <c r="AT181" s="216" t="s">
        <v>139</v>
      </c>
      <c r="AU181" s="216" t="s">
        <v>80</v>
      </c>
      <c r="AY181" s="18" t="s">
        <v>136</v>
      </c>
      <c r="BE181" s="217">
        <f>IF(N181="základní",J181,0)</f>
        <v>0</v>
      </c>
      <c r="BF181" s="217">
        <f>IF(N181="snížená",J181,0)</f>
        <v>0</v>
      </c>
      <c r="BG181" s="217">
        <f>IF(N181="zákl. přenesená",J181,0)</f>
        <v>0</v>
      </c>
      <c r="BH181" s="217">
        <f>IF(N181="sníž. přenesená",J181,0)</f>
        <v>0</v>
      </c>
      <c r="BI181" s="217">
        <f>IF(N181="nulová",J181,0)</f>
        <v>0</v>
      </c>
      <c r="BJ181" s="18" t="s">
        <v>80</v>
      </c>
      <c r="BK181" s="217">
        <f>ROUND(I181*H181,2)</f>
        <v>0</v>
      </c>
      <c r="BL181" s="18" t="s">
        <v>195</v>
      </c>
      <c r="BM181" s="216" t="s">
        <v>875</v>
      </c>
    </row>
    <row r="182" s="2" customFormat="1" ht="14.4" customHeight="1">
      <c r="A182" s="39"/>
      <c r="B182" s="40"/>
      <c r="C182" s="205" t="s">
        <v>876</v>
      </c>
      <c r="D182" s="205" t="s">
        <v>139</v>
      </c>
      <c r="E182" s="206" t="s">
        <v>877</v>
      </c>
      <c r="F182" s="207" t="s">
        <v>878</v>
      </c>
      <c r="G182" s="208" t="s">
        <v>268</v>
      </c>
      <c r="H182" s="209">
        <v>25</v>
      </c>
      <c r="I182" s="210"/>
      <c r="J182" s="211">
        <f>ROUND(I182*H182,2)</f>
        <v>0</v>
      </c>
      <c r="K182" s="207" t="s">
        <v>19</v>
      </c>
      <c r="L182" s="45"/>
      <c r="M182" s="212" t="s">
        <v>19</v>
      </c>
      <c r="N182" s="213" t="s">
        <v>43</v>
      </c>
      <c r="O182" s="85"/>
      <c r="P182" s="214">
        <f>O182*H182</f>
        <v>0</v>
      </c>
      <c r="Q182" s="214">
        <v>0</v>
      </c>
      <c r="R182" s="214">
        <f>Q182*H182</f>
        <v>0</v>
      </c>
      <c r="S182" s="214">
        <v>0</v>
      </c>
      <c r="T182" s="215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6" t="s">
        <v>195</v>
      </c>
      <c r="AT182" s="216" t="s">
        <v>139</v>
      </c>
      <c r="AU182" s="216" t="s">
        <v>80</v>
      </c>
      <c r="AY182" s="18" t="s">
        <v>136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8" t="s">
        <v>80</v>
      </c>
      <c r="BK182" s="217">
        <f>ROUND(I182*H182,2)</f>
        <v>0</v>
      </c>
      <c r="BL182" s="18" t="s">
        <v>195</v>
      </c>
      <c r="BM182" s="216" t="s">
        <v>879</v>
      </c>
    </row>
    <row r="183" s="2" customFormat="1" ht="14.4" customHeight="1">
      <c r="A183" s="39"/>
      <c r="B183" s="40"/>
      <c r="C183" s="205" t="s">
        <v>880</v>
      </c>
      <c r="D183" s="205" t="s">
        <v>139</v>
      </c>
      <c r="E183" s="206" t="s">
        <v>881</v>
      </c>
      <c r="F183" s="207" t="s">
        <v>882</v>
      </c>
      <c r="G183" s="208" t="s">
        <v>268</v>
      </c>
      <c r="H183" s="209">
        <v>12</v>
      </c>
      <c r="I183" s="210"/>
      <c r="J183" s="211">
        <f>ROUND(I183*H183,2)</f>
        <v>0</v>
      </c>
      <c r="K183" s="207" t="s">
        <v>19</v>
      </c>
      <c r="L183" s="45"/>
      <c r="M183" s="212" t="s">
        <v>19</v>
      </c>
      <c r="N183" s="213" t="s">
        <v>43</v>
      </c>
      <c r="O183" s="85"/>
      <c r="P183" s="214">
        <f>O183*H183</f>
        <v>0</v>
      </c>
      <c r="Q183" s="214">
        <v>0</v>
      </c>
      <c r="R183" s="214">
        <f>Q183*H183</f>
        <v>0</v>
      </c>
      <c r="S183" s="214">
        <v>0</v>
      </c>
      <c r="T183" s="215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6" t="s">
        <v>195</v>
      </c>
      <c r="AT183" s="216" t="s">
        <v>139</v>
      </c>
      <c r="AU183" s="216" t="s">
        <v>80</v>
      </c>
      <c r="AY183" s="18" t="s">
        <v>136</v>
      </c>
      <c r="BE183" s="217">
        <f>IF(N183="základní",J183,0)</f>
        <v>0</v>
      </c>
      <c r="BF183" s="217">
        <f>IF(N183="snížená",J183,0)</f>
        <v>0</v>
      </c>
      <c r="BG183" s="217">
        <f>IF(N183="zákl. přenesená",J183,0)</f>
        <v>0</v>
      </c>
      <c r="BH183" s="217">
        <f>IF(N183="sníž. přenesená",J183,0)</f>
        <v>0</v>
      </c>
      <c r="BI183" s="217">
        <f>IF(N183="nulová",J183,0)</f>
        <v>0</v>
      </c>
      <c r="BJ183" s="18" t="s">
        <v>80</v>
      </c>
      <c r="BK183" s="217">
        <f>ROUND(I183*H183,2)</f>
        <v>0</v>
      </c>
      <c r="BL183" s="18" t="s">
        <v>195</v>
      </c>
      <c r="BM183" s="216" t="s">
        <v>883</v>
      </c>
    </row>
    <row r="184" s="2" customFormat="1" ht="14.4" customHeight="1">
      <c r="A184" s="39"/>
      <c r="B184" s="40"/>
      <c r="C184" s="205" t="s">
        <v>884</v>
      </c>
      <c r="D184" s="205" t="s">
        <v>139</v>
      </c>
      <c r="E184" s="206" t="s">
        <v>885</v>
      </c>
      <c r="F184" s="207" t="s">
        <v>886</v>
      </c>
      <c r="G184" s="208" t="s">
        <v>617</v>
      </c>
      <c r="H184" s="209">
        <v>1</v>
      </c>
      <c r="I184" s="210"/>
      <c r="J184" s="211">
        <f>ROUND(I184*H184,2)</f>
        <v>0</v>
      </c>
      <c r="K184" s="207" t="s">
        <v>19</v>
      </c>
      <c r="L184" s="45"/>
      <c r="M184" s="212" t="s">
        <v>19</v>
      </c>
      <c r="N184" s="213" t="s">
        <v>43</v>
      </c>
      <c r="O184" s="85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5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16" t="s">
        <v>195</v>
      </c>
      <c r="AT184" s="216" t="s">
        <v>139</v>
      </c>
      <c r="AU184" s="216" t="s">
        <v>80</v>
      </c>
      <c r="AY184" s="18" t="s">
        <v>136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8" t="s">
        <v>80</v>
      </c>
      <c r="BK184" s="217">
        <f>ROUND(I184*H184,2)</f>
        <v>0</v>
      </c>
      <c r="BL184" s="18" t="s">
        <v>195</v>
      </c>
      <c r="BM184" s="216" t="s">
        <v>887</v>
      </c>
    </row>
    <row r="185" s="12" customFormat="1" ht="25.92" customHeight="1">
      <c r="A185" s="12"/>
      <c r="B185" s="189"/>
      <c r="C185" s="190"/>
      <c r="D185" s="191" t="s">
        <v>71</v>
      </c>
      <c r="E185" s="192" t="s">
        <v>888</v>
      </c>
      <c r="F185" s="192" t="s">
        <v>889</v>
      </c>
      <c r="G185" s="190"/>
      <c r="H185" s="190"/>
      <c r="I185" s="193"/>
      <c r="J185" s="194">
        <f>BK185</f>
        <v>0</v>
      </c>
      <c r="K185" s="190"/>
      <c r="L185" s="195"/>
      <c r="M185" s="196"/>
      <c r="N185" s="197"/>
      <c r="O185" s="197"/>
      <c r="P185" s="198">
        <f>P186</f>
        <v>0</v>
      </c>
      <c r="Q185" s="197"/>
      <c r="R185" s="198">
        <f>R186</f>
        <v>0</v>
      </c>
      <c r="S185" s="197"/>
      <c r="T185" s="199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0" t="s">
        <v>80</v>
      </c>
      <c r="AT185" s="201" t="s">
        <v>71</v>
      </c>
      <c r="AU185" s="201" t="s">
        <v>72</v>
      </c>
      <c r="AY185" s="200" t="s">
        <v>136</v>
      </c>
      <c r="BK185" s="202">
        <f>BK186</f>
        <v>0</v>
      </c>
    </row>
    <row r="186" s="2" customFormat="1" ht="14.4" customHeight="1">
      <c r="A186" s="39"/>
      <c r="B186" s="40"/>
      <c r="C186" s="205" t="s">
        <v>890</v>
      </c>
      <c r="D186" s="205" t="s">
        <v>139</v>
      </c>
      <c r="E186" s="206" t="s">
        <v>891</v>
      </c>
      <c r="F186" s="207" t="s">
        <v>892</v>
      </c>
      <c r="G186" s="208" t="s">
        <v>617</v>
      </c>
      <c r="H186" s="209">
        <v>1</v>
      </c>
      <c r="I186" s="210"/>
      <c r="J186" s="211">
        <f>ROUND(I186*H186,2)</f>
        <v>0</v>
      </c>
      <c r="K186" s="207" t="s">
        <v>19</v>
      </c>
      <c r="L186" s="45"/>
      <c r="M186" s="212" t="s">
        <v>19</v>
      </c>
      <c r="N186" s="213" t="s">
        <v>43</v>
      </c>
      <c r="O186" s="85"/>
      <c r="P186" s="214">
        <f>O186*H186</f>
        <v>0</v>
      </c>
      <c r="Q186" s="214">
        <v>0</v>
      </c>
      <c r="R186" s="214">
        <f>Q186*H186</f>
        <v>0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195</v>
      </c>
      <c r="AT186" s="216" t="s">
        <v>139</v>
      </c>
      <c r="AU186" s="216" t="s">
        <v>80</v>
      </c>
      <c r="AY186" s="18" t="s">
        <v>136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80</v>
      </c>
      <c r="BK186" s="217">
        <f>ROUND(I186*H186,2)</f>
        <v>0</v>
      </c>
      <c r="BL186" s="18" t="s">
        <v>195</v>
      </c>
      <c r="BM186" s="216" t="s">
        <v>893</v>
      </c>
    </row>
    <row r="187" s="12" customFormat="1" ht="25.92" customHeight="1">
      <c r="A187" s="12"/>
      <c r="B187" s="189"/>
      <c r="C187" s="190"/>
      <c r="D187" s="191" t="s">
        <v>71</v>
      </c>
      <c r="E187" s="192" t="s">
        <v>894</v>
      </c>
      <c r="F187" s="192" t="s">
        <v>895</v>
      </c>
      <c r="G187" s="190"/>
      <c r="H187" s="190"/>
      <c r="I187" s="193"/>
      <c r="J187" s="194">
        <f>BK187</f>
        <v>0</v>
      </c>
      <c r="K187" s="190"/>
      <c r="L187" s="195"/>
      <c r="M187" s="196"/>
      <c r="N187" s="197"/>
      <c r="O187" s="197"/>
      <c r="P187" s="198">
        <f>SUM(P188:P201)</f>
        <v>0</v>
      </c>
      <c r="Q187" s="197"/>
      <c r="R187" s="198">
        <f>SUM(R188:R201)</f>
        <v>0</v>
      </c>
      <c r="S187" s="197"/>
      <c r="T187" s="199">
        <f>SUM(T188:T201)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0" t="s">
        <v>80</v>
      </c>
      <c r="AT187" s="201" t="s">
        <v>71</v>
      </c>
      <c r="AU187" s="201" t="s">
        <v>72</v>
      </c>
      <c r="AY187" s="200" t="s">
        <v>136</v>
      </c>
      <c r="BK187" s="202">
        <f>SUM(BK188:BK201)</f>
        <v>0</v>
      </c>
    </row>
    <row r="188" s="2" customFormat="1" ht="14.4" customHeight="1">
      <c r="A188" s="39"/>
      <c r="B188" s="40"/>
      <c r="C188" s="205" t="s">
        <v>896</v>
      </c>
      <c r="D188" s="205" t="s">
        <v>139</v>
      </c>
      <c r="E188" s="206" t="s">
        <v>897</v>
      </c>
      <c r="F188" s="207" t="s">
        <v>898</v>
      </c>
      <c r="G188" s="208" t="s">
        <v>617</v>
      </c>
      <c r="H188" s="209">
        <v>4</v>
      </c>
      <c r="I188" s="210"/>
      <c r="J188" s="211">
        <f>ROUND(I188*H188,2)</f>
        <v>0</v>
      </c>
      <c r="K188" s="207" t="s">
        <v>19</v>
      </c>
      <c r="L188" s="45"/>
      <c r="M188" s="212" t="s">
        <v>19</v>
      </c>
      <c r="N188" s="213" t="s">
        <v>43</v>
      </c>
      <c r="O188" s="85"/>
      <c r="P188" s="214">
        <f>O188*H188</f>
        <v>0</v>
      </c>
      <c r="Q188" s="214">
        <v>0</v>
      </c>
      <c r="R188" s="214">
        <f>Q188*H188</f>
        <v>0</v>
      </c>
      <c r="S188" s="214">
        <v>0</v>
      </c>
      <c r="T188" s="215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6" t="s">
        <v>195</v>
      </c>
      <c r="AT188" s="216" t="s">
        <v>139</v>
      </c>
      <c r="AU188" s="216" t="s">
        <v>80</v>
      </c>
      <c r="AY188" s="18" t="s">
        <v>136</v>
      </c>
      <c r="BE188" s="217">
        <f>IF(N188="základní",J188,0)</f>
        <v>0</v>
      </c>
      <c r="BF188" s="217">
        <f>IF(N188="snížená",J188,0)</f>
        <v>0</v>
      </c>
      <c r="BG188" s="217">
        <f>IF(N188="zákl. přenesená",J188,0)</f>
        <v>0</v>
      </c>
      <c r="BH188" s="217">
        <f>IF(N188="sníž. přenesená",J188,0)</f>
        <v>0</v>
      </c>
      <c r="BI188" s="217">
        <f>IF(N188="nulová",J188,0)</f>
        <v>0</v>
      </c>
      <c r="BJ188" s="18" t="s">
        <v>80</v>
      </c>
      <c r="BK188" s="217">
        <f>ROUND(I188*H188,2)</f>
        <v>0</v>
      </c>
      <c r="BL188" s="18" t="s">
        <v>195</v>
      </c>
      <c r="BM188" s="216" t="s">
        <v>899</v>
      </c>
    </row>
    <row r="189" s="2" customFormat="1" ht="14.4" customHeight="1">
      <c r="A189" s="39"/>
      <c r="B189" s="40"/>
      <c r="C189" s="205" t="s">
        <v>900</v>
      </c>
      <c r="D189" s="205" t="s">
        <v>139</v>
      </c>
      <c r="E189" s="206" t="s">
        <v>901</v>
      </c>
      <c r="F189" s="207" t="s">
        <v>902</v>
      </c>
      <c r="G189" s="208" t="s">
        <v>617</v>
      </c>
      <c r="H189" s="209">
        <v>2</v>
      </c>
      <c r="I189" s="210"/>
      <c r="J189" s="211">
        <f>ROUND(I189*H189,2)</f>
        <v>0</v>
      </c>
      <c r="K189" s="207" t="s">
        <v>19</v>
      </c>
      <c r="L189" s="45"/>
      <c r="M189" s="212" t="s">
        <v>19</v>
      </c>
      <c r="N189" s="213" t="s">
        <v>43</v>
      </c>
      <c r="O189" s="85"/>
      <c r="P189" s="214">
        <f>O189*H189</f>
        <v>0</v>
      </c>
      <c r="Q189" s="214">
        <v>0</v>
      </c>
      <c r="R189" s="214">
        <f>Q189*H189</f>
        <v>0</v>
      </c>
      <c r="S189" s="214">
        <v>0</v>
      </c>
      <c r="T189" s="215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6" t="s">
        <v>195</v>
      </c>
      <c r="AT189" s="216" t="s">
        <v>139</v>
      </c>
      <c r="AU189" s="216" t="s">
        <v>80</v>
      </c>
      <c r="AY189" s="18" t="s">
        <v>136</v>
      </c>
      <c r="BE189" s="217">
        <f>IF(N189="základní",J189,0)</f>
        <v>0</v>
      </c>
      <c r="BF189" s="217">
        <f>IF(N189="snížená",J189,0)</f>
        <v>0</v>
      </c>
      <c r="BG189" s="217">
        <f>IF(N189="zákl. přenesená",J189,0)</f>
        <v>0</v>
      </c>
      <c r="BH189" s="217">
        <f>IF(N189="sníž. přenesená",J189,0)</f>
        <v>0</v>
      </c>
      <c r="BI189" s="217">
        <f>IF(N189="nulová",J189,0)</f>
        <v>0</v>
      </c>
      <c r="BJ189" s="18" t="s">
        <v>80</v>
      </c>
      <c r="BK189" s="217">
        <f>ROUND(I189*H189,2)</f>
        <v>0</v>
      </c>
      <c r="BL189" s="18" t="s">
        <v>195</v>
      </c>
      <c r="BM189" s="216" t="s">
        <v>903</v>
      </c>
    </row>
    <row r="190" s="2" customFormat="1" ht="14.4" customHeight="1">
      <c r="A190" s="39"/>
      <c r="B190" s="40"/>
      <c r="C190" s="205" t="s">
        <v>904</v>
      </c>
      <c r="D190" s="205" t="s">
        <v>139</v>
      </c>
      <c r="E190" s="206" t="s">
        <v>905</v>
      </c>
      <c r="F190" s="207" t="s">
        <v>906</v>
      </c>
      <c r="G190" s="208" t="s">
        <v>268</v>
      </c>
      <c r="H190" s="209">
        <v>40</v>
      </c>
      <c r="I190" s="210"/>
      <c r="J190" s="211">
        <f>ROUND(I190*H190,2)</f>
        <v>0</v>
      </c>
      <c r="K190" s="207" t="s">
        <v>19</v>
      </c>
      <c r="L190" s="45"/>
      <c r="M190" s="212" t="s">
        <v>19</v>
      </c>
      <c r="N190" s="213" t="s">
        <v>43</v>
      </c>
      <c r="O190" s="85"/>
      <c r="P190" s="214">
        <f>O190*H190</f>
        <v>0</v>
      </c>
      <c r="Q190" s="214">
        <v>0</v>
      </c>
      <c r="R190" s="214">
        <f>Q190*H190</f>
        <v>0</v>
      </c>
      <c r="S190" s="214">
        <v>0</v>
      </c>
      <c r="T190" s="215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16" t="s">
        <v>195</v>
      </c>
      <c r="AT190" s="216" t="s">
        <v>139</v>
      </c>
      <c r="AU190" s="216" t="s">
        <v>80</v>
      </c>
      <c r="AY190" s="18" t="s">
        <v>136</v>
      </c>
      <c r="BE190" s="217">
        <f>IF(N190="základní",J190,0)</f>
        <v>0</v>
      </c>
      <c r="BF190" s="217">
        <f>IF(N190="snížená",J190,0)</f>
        <v>0</v>
      </c>
      <c r="BG190" s="217">
        <f>IF(N190="zákl. přenesená",J190,0)</f>
        <v>0</v>
      </c>
      <c r="BH190" s="217">
        <f>IF(N190="sníž. přenesená",J190,0)</f>
        <v>0</v>
      </c>
      <c r="BI190" s="217">
        <f>IF(N190="nulová",J190,0)</f>
        <v>0</v>
      </c>
      <c r="BJ190" s="18" t="s">
        <v>80</v>
      </c>
      <c r="BK190" s="217">
        <f>ROUND(I190*H190,2)</f>
        <v>0</v>
      </c>
      <c r="BL190" s="18" t="s">
        <v>195</v>
      </c>
      <c r="BM190" s="216" t="s">
        <v>907</v>
      </c>
    </row>
    <row r="191" s="2" customFormat="1" ht="14.4" customHeight="1">
      <c r="A191" s="39"/>
      <c r="B191" s="40"/>
      <c r="C191" s="205" t="s">
        <v>908</v>
      </c>
      <c r="D191" s="205" t="s">
        <v>139</v>
      </c>
      <c r="E191" s="206" t="s">
        <v>909</v>
      </c>
      <c r="F191" s="207" t="s">
        <v>910</v>
      </c>
      <c r="G191" s="208" t="s">
        <v>268</v>
      </c>
      <c r="H191" s="209">
        <v>5</v>
      </c>
      <c r="I191" s="210"/>
      <c r="J191" s="211">
        <f>ROUND(I191*H191,2)</f>
        <v>0</v>
      </c>
      <c r="K191" s="207" t="s">
        <v>19</v>
      </c>
      <c r="L191" s="45"/>
      <c r="M191" s="212" t="s">
        <v>19</v>
      </c>
      <c r="N191" s="213" t="s">
        <v>43</v>
      </c>
      <c r="O191" s="85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195</v>
      </c>
      <c r="AT191" s="216" t="s">
        <v>139</v>
      </c>
      <c r="AU191" s="216" t="s">
        <v>80</v>
      </c>
      <c r="AY191" s="18" t="s">
        <v>136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80</v>
      </c>
      <c r="BK191" s="217">
        <f>ROUND(I191*H191,2)</f>
        <v>0</v>
      </c>
      <c r="BL191" s="18" t="s">
        <v>195</v>
      </c>
      <c r="BM191" s="216" t="s">
        <v>911</v>
      </c>
    </row>
    <row r="192" s="2" customFormat="1" ht="14.4" customHeight="1">
      <c r="A192" s="39"/>
      <c r="B192" s="40"/>
      <c r="C192" s="205" t="s">
        <v>912</v>
      </c>
      <c r="D192" s="205" t="s">
        <v>139</v>
      </c>
      <c r="E192" s="206" t="s">
        <v>913</v>
      </c>
      <c r="F192" s="207" t="s">
        <v>914</v>
      </c>
      <c r="G192" s="208" t="s">
        <v>194</v>
      </c>
      <c r="H192" s="209">
        <v>1</v>
      </c>
      <c r="I192" s="210"/>
      <c r="J192" s="211">
        <f>ROUND(I192*H192,2)</f>
        <v>0</v>
      </c>
      <c r="K192" s="207" t="s">
        <v>19</v>
      </c>
      <c r="L192" s="45"/>
      <c r="M192" s="212" t="s">
        <v>19</v>
      </c>
      <c r="N192" s="213" t="s">
        <v>43</v>
      </c>
      <c r="O192" s="85"/>
      <c r="P192" s="214">
        <f>O192*H192</f>
        <v>0</v>
      </c>
      <c r="Q192" s="214">
        <v>0</v>
      </c>
      <c r="R192" s="214">
        <f>Q192*H192</f>
        <v>0</v>
      </c>
      <c r="S192" s="214">
        <v>0</v>
      </c>
      <c r="T192" s="215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16" t="s">
        <v>195</v>
      </c>
      <c r="AT192" s="216" t="s">
        <v>139</v>
      </c>
      <c r="AU192" s="216" t="s">
        <v>80</v>
      </c>
      <c r="AY192" s="18" t="s">
        <v>136</v>
      </c>
      <c r="BE192" s="217">
        <f>IF(N192="základní",J192,0)</f>
        <v>0</v>
      </c>
      <c r="BF192" s="217">
        <f>IF(N192="snížená",J192,0)</f>
        <v>0</v>
      </c>
      <c r="BG192" s="217">
        <f>IF(N192="zákl. přenesená",J192,0)</f>
        <v>0</v>
      </c>
      <c r="BH192" s="217">
        <f>IF(N192="sníž. přenesená",J192,0)</f>
        <v>0</v>
      </c>
      <c r="BI192" s="217">
        <f>IF(N192="nulová",J192,0)</f>
        <v>0</v>
      </c>
      <c r="BJ192" s="18" t="s">
        <v>80</v>
      </c>
      <c r="BK192" s="217">
        <f>ROUND(I192*H192,2)</f>
        <v>0</v>
      </c>
      <c r="BL192" s="18" t="s">
        <v>195</v>
      </c>
      <c r="BM192" s="216" t="s">
        <v>915</v>
      </c>
    </row>
    <row r="193" s="2" customFormat="1" ht="14.4" customHeight="1">
      <c r="A193" s="39"/>
      <c r="B193" s="40"/>
      <c r="C193" s="205" t="s">
        <v>916</v>
      </c>
      <c r="D193" s="205" t="s">
        <v>139</v>
      </c>
      <c r="E193" s="206" t="s">
        <v>917</v>
      </c>
      <c r="F193" s="207" t="s">
        <v>918</v>
      </c>
      <c r="G193" s="208" t="s">
        <v>194</v>
      </c>
      <c r="H193" s="209">
        <v>1</v>
      </c>
      <c r="I193" s="210"/>
      <c r="J193" s="211">
        <f>ROUND(I193*H193,2)</f>
        <v>0</v>
      </c>
      <c r="K193" s="207" t="s">
        <v>19</v>
      </c>
      <c r="L193" s="45"/>
      <c r="M193" s="212" t="s">
        <v>19</v>
      </c>
      <c r="N193" s="213" t="s">
        <v>43</v>
      </c>
      <c r="O193" s="85"/>
      <c r="P193" s="214">
        <f>O193*H193</f>
        <v>0</v>
      </c>
      <c r="Q193" s="214">
        <v>0</v>
      </c>
      <c r="R193" s="214">
        <f>Q193*H193</f>
        <v>0</v>
      </c>
      <c r="S193" s="214">
        <v>0</v>
      </c>
      <c r="T193" s="215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6" t="s">
        <v>195</v>
      </c>
      <c r="AT193" s="216" t="s">
        <v>139</v>
      </c>
      <c r="AU193" s="216" t="s">
        <v>80</v>
      </c>
      <c r="AY193" s="18" t="s">
        <v>136</v>
      </c>
      <c r="BE193" s="217">
        <f>IF(N193="základní",J193,0)</f>
        <v>0</v>
      </c>
      <c r="BF193" s="217">
        <f>IF(N193="snížená",J193,0)</f>
        <v>0</v>
      </c>
      <c r="BG193" s="217">
        <f>IF(N193="zákl. přenesená",J193,0)</f>
        <v>0</v>
      </c>
      <c r="BH193" s="217">
        <f>IF(N193="sníž. přenesená",J193,0)</f>
        <v>0</v>
      </c>
      <c r="BI193" s="217">
        <f>IF(N193="nulová",J193,0)</f>
        <v>0</v>
      </c>
      <c r="BJ193" s="18" t="s">
        <v>80</v>
      </c>
      <c r="BK193" s="217">
        <f>ROUND(I193*H193,2)</f>
        <v>0</v>
      </c>
      <c r="BL193" s="18" t="s">
        <v>195</v>
      </c>
      <c r="BM193" s="216" t="s">
        <v>919</v>
      </c>
    </row>
    <row r="194" s="2" customFormat="1" ht="14.4" customHeight="1">
      <c r="A194" s="39"/>
      <c r="B194" s="40"/>
      <c r="C194" s="205" t="s">
        <v>920</v>
      </c>
      <c r="D194" s="205" t="s">
        <v>139</v>
      </c>
      <c r="E194" s="206" t="s">
        <v>921</v>
      </c>
      <c r="F194" s="207" t="s">
        <v>922</v>
      </c>
      <c r="G194" s="208" t="s">
        <v>194</v>
      </c>
      <c r="H194" s="209">
        <v>1</v>
      </c>
      <c r="I194" s="210"/>
      <c r="J194" s="211">
        <f>ROUND(I194*H194,2)</f>
        <v>0</v>
      </c>
      <c r="K194" s="207" t="s">
        <v>19</v>
      </c>
      <c r="L194" s="45"/>
      <c r="M194" s="212" t="s">
        <v>19</v>
      </c>
      <c r="N194" s="213" t="s">
        <v>43</v>
      </c>
      <c r="O194" s="85"/>
      <c r="P194" s="214">
        <f>O194*H194</f>
        <v>0</v>
      </c>
      <c r="Q194" s="214">
        <v>0</v>
      </c>
      <c r="R194" s="214">
        <f>Q194*H194</f>
        <v>0</v>
      </c>
      <c r="S194" s="214">
        <v>0</v>
      </c>
      <c r="T194" s="215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6" t="s">
        <v>195</v>
      </c>
      <c r="AT194" s="216" t="s">
        <v>139</v>
      </c>
      <c r="AU194" s="216" t="s">
        <v>80</v>
      </c>
      <c r="AY194" s="18" t="s">
        <v>136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8" t="s">
        <v>80</v>
      </c>
      <c r="BK194" s="217">
        <f>ROUND(I194*H194,2)</f>
        <v>0</v>
      </c>
      <c r="BL194" s="18" t="s">
        <v>195</v>
      </c>
      <c r="BM194" s="216" t="s">
        <v>923</v>
      </c>
    </row>
    <row r="195" s="2" customFormat="1" ht="14.4" customHeight="1">
      <c r="A195" s="39"/>
      <c r="B195" s="40"/>
      <c r="C195" s="205" t="s">
        <v>924</v>
      </c>
      <c r="D195" s="205" t="s">
        <v>139</v>
      </c>
      <c r="E195" s="206" t="s">
        <v>925</v>
      </c>
      <c r="F195" s="207" t="s">
        <v>926</v>
      </c>
      <c r="G195" s="208" t="s">
        <v>194</v>
      </c>
      <c r="H195" s="209">
        <v>1</v>
      </c>
      <c r="I195" s="210"/>
      <c r="J195" s="211">
        <f>ROUND(I195*H195,2)</f>
        <v>0</v>
      </c>
      <c r="K195" s="207" t="s">
        <v>19</v>
      </c>
      <c r="L195" s="45"/>
      <c r="M195" s="212" t="s">
        <v>19</v>
      </c>
      <c r="N195" s="213" t="s">
        <v>43</v>
      </c>
      <c r="O195" s="85"/>
      <c r="P195" s="214">
        <f>O195*H195</f>
        <v>0</v>
      </c>
      <c r="Q195" s="214">
        <v>0</v>
      </c>
      <c r="R195" s="214">
        <f>Q195*H195</f>
        <v>0</v>
      </c>
      <c r="S195" s="214">
        <v>0</v>
      </c>
      <c r="T195" s="215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6" t="s">
        <v>195</v>
      </c>
      <c r="AT195" s="216" t="s">
        <v>139</v>
      </c>
      <c r="AU195" s="216" t="s">
        <v>80</v>
      </c>
      <c r="AY195" s="18" t="s">
        <v>136</v>
      </c>
      <c r="BE195" s="217">
        <f>IF(N195="základní",J195,0)</f>
        <v>0</v>
      </c>
      <c r="BF195" s="217">
        <f>IF(N195="snížená",J195,0)</f>
        <v>0</v>
      </c>
      <c r="BG195" s="217">
        <f>IF(N195="zákl. přenesená",J195,0)</f>
        <v>0</v>
      </c>
      <c r="BH195" s="217">
        <f>IF(N195="sníž. přenesená",J195,0)</f>
        <v>0</v>
      </c>
      <c r="BI195" s="217">
        <f>IF(N195="nulová",J195,0)</f>
        <v>0</v>
      </c>
      <c r="BJ195" s="18" t="s">
        <v>80</v>
      </c>
      <c r="BK195" s="217">
        <f>ROUND(I195*H195,2)</f>
        <v>0</v>
      </c>
      <c r="BL195" s="18" t="s">
        <v>195</v>
      </c>
      <c r="BM195" s="216" t="s">
        <v>927</v>
      </c>
    </row>
    <row r="196" s="2" customFormat="1" ht="14.4" customHeight="1">
      <c r="A196" s="39"/>
      <c r="B196" s="40"/>
      <c r="C196" s="205" t="s">
        <v>928</v>
      </c>
      <c r="D196" s="205" t="s">
        <v>139</v>
      </c>
      <c r="E196" s="206" t="s">
        <v>929</v>
      </c>
      <c r="F196" s="207" t="s">
        <v>930</v>
      </c>
      <c r="G196" s="208" t="s">
        <v>194</v>
      </c>
      <c r="H196" s="209">
        <v>1</v>
      </c>
      <c r="I196" s="210"/>
      <c r="J196" s="211">
        <f>ROUND(I196*H196,2)</f>
        <v>0</v>
      </c>
      <c r="K196" s="207" t="s">
        <v>19</v>
      </c>
      <c r="L196" s="45"/>
      <c r="M196" s="212" t="s">
        <v>19</v>
      </c>
      <c r="N196" s="213" t="s">
        <v>43</v>
      </c>
      <c r="O196" s="85"/>
      <c r="P196" s="214">
        <f>O196*H196</f>
        <v>0</v>
      </c>
      <c r="Q196" s="214">
        <v>0</v>
      </c>
      <c r="R196" s="214">
        <f>Q196*H196</f>
        <v>0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195</v>
      </c>
      <c r="AT196" s="216" t="s">
        <v>139</v>
      </c>
      <c r="AU196" s="216" t="s">
        <v>80</v>
      </c>
      <c r="AY196" s="18" t="s">
        <v>136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80</v>
      </c>
      <c r="BK196" s="217">
        <f>ROUND(I196*H196,2)</f>
        <v>0</v>
      </c>
      <c r="BL196" s="18" t="s">
        <v>195</v>
      </c>
      <c r="BM196" s="216" t="s">
        <v>931</v>
      </c>
    </row>
    <row r="197" s="2" customFormat="1" ht="14.4" customHeight="1">
      <c r="A197" s="39"/>
      <c r="B197" s="40"/>
      <c r="C197" s="205" t="s">
        <v>932</v>
      </c>
      <c r="D197" s="205" t="s">
        <v>139</v>
      </c>
      <c r="E197" s="206" t="s">
        <v>933</v>
      </c>
      <c r="F197" s="207" t="s">
        <v>934</v>
      </c>
      <c r="G197" s="208" t="s">
        <v>194</v>
      </c>
      <c r="H197" s="209">
        <v>1</v>
      </c>
      <c r="I197" s="210"/>
      <c r="J197" s="211">
        <f>ROUND(I197*H197,2)</f>
        <v>0</v>
      </c>
      <c r="K197" s="207" t="s">
        <v>19</v>
      </c>
      <c r="L197" s="45"/>
      <c r="M197" s="212" t="s">
        <v>19</v>
      </c>
      <c r="N197" s="213" t="s">
        <v>43</v>
      </c>
      <c r="O197" s="85"/>
      <c r="P197" s="214">
        <f>O197*H197</f>
        <v>0</v>
      </c>
      <c r="Q197" s="214">
        <v>0</v>
      </c>
      <c r="R197" s="214">
        <f>Q197*H197</f>
        <v>0</v>
      </c>
      <c r="S197" s="214">
        <v>0</v>
      </c>
      <c r="T197" s="21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6" t="s">
        <v>195</v>
      </c>
      <c r="AT197" s="216" t="s">
        <v>139</v>
      </c>
      <c r="AU197" s="216" t="s">
        <v>80</v>
      </c>
      <c r="AY197" s="18" t="s">
        <v>136</v>
      </c>
      <c r="BE197" s="217">
        <f>IF(N197="základní",J197,0)</f>
        <v>0</v>
      </c>
      <c r="BF197" s="217">
        <f>IF(N197="snížená",J197,0)</f>
        <v>0</v>
      </c>
      <c r="BG197" s="217">
        <f>IF(N197="zákl. přenesená",J197,0)</f>
        <v>0</v>
      </c>
      <c r="BH197" s="217">
        <f>IF(N197="sníž. přenesená",J197,0)</f>
        <v>0</v>
      </c>
      <c r="BI197" s="217">
        <f>IF(N197="nulová",J197,0)</f>
        <v>0</v>
      </c>
      <c r="BJ197" s="18" t="s">
        <v>80</v>
      </c>
      <c r="BK197" s="217">
        <f>ROUND(I197*H197,2)</f>
        <v>0</v>
      </c>
      <c r="BL197" s="18" t="s">
        <v>195</v>
      </c>
      <c r="BM197" s="216" t="s">
        <v>935</v>
      </c>
    </row>
    <row r="198" s="2" customFormat="1" ht="14.4" customHeight="1">
      <c r="A198" s="39"/>
      <c r="B198" s="40"/>
      <c r="C198" s="205" t="s">
        <v>936</v>
      </c>
      <c r="D198" s="205" t="s">
        <v>139</v>
      </c>
      <c r="E198" s="206" t="s">
        <v>937</v>
      </c>
      <c r="F198" s="207" t="s">
        <v>589</v>
      </c>
      <c r="G198" s="208" t="s">
        <v>194</v>
      </c>
      <c r="H198" s="209">
        <v>1</v>
      </c>
      <c r="I198" s="210"/>
      <c r="J198" s="211">
        <f>ROUND(I198*H198,2)</f>
        <v>0</v>
      </c>
      <c r="K198" s="207" t="s">
        <v>19</v>
      </c>
      <c r="L198" s="45"/>
      <c r="M198" s="212" t="s">
        <v>19</v>
      </c>
      <c r="N198" s="213" t="s">
        <v>43</v>
      </c>
      <c r="O198" s="85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5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6" t="s">
        <v>195</v>
      </c>
      <c r="AT198" s="216" t="s">
        <v>139</v>
      </c>
      <c r="AU198" s="216" t="s">
        <v>80</v>
      </c>
      <c r="AY198" s="18" t="s">
        <v>136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8" t="s">
        <v>80</v>
      </c>
      <c r="BK198" s="217">
        <f>ROUND(I198*H198,2)</f>
        <v>0</v>
      </c>
      <c r="BL198" s="18" t="s">
        <v>195</v>
      </c>
      <c r="BM198" s="216" t="s">
        <v>938</v>
      </c>
    </row>
    <row r="199" s="2" customFormat="1" ht="14.4" customHeight="1">
      <c r="A199" s="39"/>
      <c r="B199" s="40"/>
      <c r="C199" s="205" t="s">
        <v>939</v>
      </c>
      <c r="D199" s="205" t="s">
        <v>139</v>
      </c>
      <c r="E199" s="206" t="s">
        <v>940</v>
      </c>
      <c r="F199" s="207" t="s">
        <v>941</v>
      </c>
      <c r="G199" s="208" t="s">
        <v>194</v>
      </c>
      <c r="H199" s="209">
        <v>1</v>
      </c>
      <c r="I199" s="210"/>
      <c r="J199" s="211">
        <f>ROUND(I199*H199,2)</f>
        <v>0</v>
      </c>
      <c r="K199" s="207" t="s">
        <v>19</v>
      </c>
      <c r="L199" s="45"/>
      <c r="M199" s="212" t="s">
        <v>19</v>
      </c>
      <c r="N199" s="213" t="s">
        <v>43</v>
      </c>
      <c r="O199" s="85"/>
      <c r="P199" s="214">
        <f>O199*H199</f>
        <v>0</v>
      </c>
      <c r="Q199" s="214">
        <v>0</v>
      </c>
      <c r="R199" s="214">
        <f>Q199*H199</f>
        <v>0</v>
      </c>
      <c r="S199" s="214">
        <v>0</v>
      </c>
      <c r="T199" s="215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6" t="s">
        <v>195</v>
      </c>
      <c r="AT199" s="216" t="s">
        <v>139</v>
      </c>
      <c r="AU199" s="216" t="s">
        <v>80</v>
      </c>
      <c r="AY199" s="18" t="s">
        <v>136</v>
      </c>
      <c r="BE199" s="217">
        <f>IF(N199="základní",J199,0)</f>
        <v>0</v>
      </c>
      <c r="BF199" s="217">
        <f>IF(N199="snížená",J199,0)</f>
        <v>0</v>
      </c>
      <c r="BG199" s="217">
        <f>IF(N199="zákl. přenesená",J199,0)</f>
        <v>0</v>
      </c>
      <c r="BH199" s="217">
        <f>IF(N199="sníž. přenesená",J199,0)</f>
        <v>0</v>
      </c>
      <c r="BI199" s="217">
        <f>IF(N199="nulová",J199,0)</f>
        <v>0</v>
      </c>
      <c r="BJ199" s="18" t="s">
        <v>80</v>
      </c>
      <c r="BK199" s="217">
        <f>ROUND(I199*H199,2)</f>
        <v>0</v>
      </c>
      <c r="BL199" s="18" t="s">
        <v>195</v>
      </c>
      <c r="BM199" s="216" t="s">
        <v>942</v>
      </c>
    </row>
    <row r="200" s="2" customFormat="1" ht="14.4" customHeight="1">
      <c r="A200" s="39"/>
      <c r="B200" s="40"/>
      <c r="C200" s="205" t="s">
        <v>943</v>
      </c>
      <c r="D200" s="205" t="s">
        <v>139</v>
      </c>
      <c r="E200" s="206" t="s">
        <v>944</v>
      </c>
      <c r="F200" s="207" t="s">
        <v>945</v>
      </c>
      <c r="G200" s="208" t="s">
        <v>194</v>
      </c>
      <c r="H200" s="209">
        <v>1</v>
      </c>
      <c r="I200" s="210"/>
      <c r="J200" s="211">
        <f>ROUND(I200*H200,2)</f>
        <v>0</v>
      </c>
      <c r="K200" s="207" t="s">
        <v>19</v>
      </c>
      <c r="L200" s="45"/>
      <c r="M200" s="212" t="s">
        <v>19</v>
      </c>
      <c r="N200" s="213" t="s">
        <v>43</v>
      </c>
      <c r="O200" s="85"/>
      <c r="P200" s="214">
        <f>O200*H200</f>
        <v>0</v>
      </c>
      <c r="Q200" s="214">
        <v>0</v>
      </c>
      <c r="R200" s="214">
        <f>Q200*H200</f>
        <v>0</v>
      </c>
      <c r="S200" s="214">
        <v>0</v>
      </c>
      <c r="T200" s="215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6" t="s">
        <v>195</v>
      </c>
      <c r="AT200" s="216" t="s">
        <v>139</v>
      </c>
      <c r="AU200" s="216" t="s">
        <v>80</v>
      </c>
      <c r="AY200" s="18" t="s">
        <v>136</v>
      </c>
      <c r="BE200" s="217">
        <f>IF(N200="základní",J200,0)</f>
        <v>0</v>
      </c>
      <c r="BF200" s="217">
        <f>IF(N200="snížená",J200,0)</f>
        <v>0</v>
      </c>
      <c r="BG200" s="217">
        <f>IF(N200="zákl. přenesená",J200,0)</f>
        <v>0</v>
      </c>
      <c r="BH200" s="217">
        <f>IF(N200="sníž. přenesená",J200,0)</f>
        <v>0</v>
      </c>
      <c r="BI200" s="217">
        <f>IF(N200="nulová",J200,0)</f>
        <v>0</v>
      </c>
      <c r="BJ200" s="18" t="s">
        <v>80</v>
      </c>
      <c r="BK200" s="217">
        <f>ROUND(I200*H200,2)</f>
        <v>0</v>
      </c>
      <c r="BL200" s="18" t="s">
        <v>195</v>
      </c>
      <c r="BM200" s="216" t="s">
        <v>946</v>
      </c>
    </row>
    <row r="201" s="2" customFormat="1" ht="14.4" customHeight="1">
      <c r="A201" s="39"/>
      <c r="B201" s="40"/>
      <c r="C201" s="205" t="s">
        <v>947</v>
      </c>
      <c r="D201" s="205" t="s">
        <v>139</v>
      </c>
      <c r="E201" s="206" t="s">
        <v>948</v>
      </c>
      <c r="F201" s="207" t="s">
        <v>949</v>
      </c>
      <c r="G201" s="208" t="s">
        <v>194</v>
      </c>
      <c r="H201" s="209">
        <v>1</v>
      </c>
      <c r="I201" s="210"/>
      <c r="J201" s="211">
        <f>ROUND(I201*H201,2)</f>
        <v>0</v>
      </c>
      <c r="K201" s="207" t="s">
        <v>19</v>
      </c>
      <c r="L201" s="45"/>
      <c r="M201" s="262" t="s">
        <v>19</v>
      </c>
      <c r="N201" s="263" t="s">
        <v>43</v>
      </c>
      <c r="O201" s="259"/>
      <c r="P201" s="264">
        <f>O201*H201</f>
        <v>0</v>
      </c>
      <c r="Q201" s="264">
        <v>0</v>
      </c>
      <c r="R201" s="264">
        <f>Q201*H201</f>
        <v>0</v>
      </c>
      <c r="S201" s="264">
        <v>0</v>
      </c>
      <c r="T201" s="26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195</v>
      </c>
      <c r="AT201" s="216" t="s">
        <v>139</v>
      </c>
      <c r="AU201" s="216" t="s">
        <v>80</v>
      </c>
      <c r="AY201" s="18" t="s">
        <v>136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80</v>
      </c>
      <c r="BK201" s="217">
        <f>ROUND(I201*H201,2)</f>
        <v>0</v>
      </c>
      <c r="BL201" s="18" t="s">
        <v>195</v>
      </c>
      <c r="BM201" s="216" t="s">
        <v>950</v>
      </c>
    </row>
    <row r="202" s="2" customFormat="1" ht="6.96" customHeight="1">
      <c r="A202" s="39"/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45"/>
      <c r="M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</sheetData>
  <sheetProtection sheet="1" autoFilter="0" formatColumns="0" formatRows="0" objects="1" scenarios="1" spinCount="100000" saltValue="x4aMiSVfFkQrDSmnvf+/2wMC4vU49JK6+WruyLpQA16oUVAfwP8WzBJ1U4ccY4a96G5aA+j4r0YHIqx/IfVJ2g==" hashValue="LQwTjRRnQVUVG4hZlmLeqC+wumyIhJsd5CHMfP04BZz1dwDRIL/jf7mA5ttrlPyB9d5bcnBhLNCQKPOciOrdyg==" algorithmName="SHA-512" password="CC35"/>
  <autoFilter ref="C83:K20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Interiérové úpravy zkušebních místností řidičů, Magistrát města Karlovy Vary, U Spořitelny 2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951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4.4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ROUND((SUM(BE82:BE158)),  2)</f>
        <v>0</v>
      </c>
      <c r="G33" s="39"/>
      <c r="H33" s="39"/>
      <c r="I33" s="149">
        <v>0.20999999999999999</v>
      </c>
      <c r="J33" s="148">
        <f>ROUND(((SUM(BE82:BE158))*I33),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ROUND((SUM(BF82:BF158)),  2)</f>
        <v>0</v>
      </c>
      <c r="G34" s="39"/>
      <c r="H34" s="39"/>
      <c r="I34" s="149">
        <v>0.14999999999999999</v>
      </c>
      <c r="J34" s="148">
        <f>ROUND(((SUM(BF82:BF158))*I34),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ROUND((SUM(BG82:BG158)),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ROUND((SUM(BH82:BH158)),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ROUND((SUM(BI82:BI158)),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Interiérové úpravy zkušebních místností řidičů, Magistrát města Karlovy Vary, U Spořitelny 2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03 - Slaboproud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6.4" customHeight="1">
      <c r="A54" s="39"/>
      <c r="B54" s="40"/>
      <c r="C54" s="33" t="s">
        <v>25</v>
      </c>
      <c r="D54" s="41"/>
      <c r="E54" s="41"/>
      <c r="F54" s="28" t="str">
        <f>E15</f>
        <v>Magistrát města K.Vary</v>
      </c>
      <c r="G54" s="41"/>
      <c r="H54" s="41"/>
      <c r="I54" s="33" t="s">
        <v>31</v>
      </c>
      <c r="J54" s="37" t="str">
        <f>E21</f>
        <v>Ing.arch.B.Kubíček, K.Vary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Šimková Dita, K.Vary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952</v>
      </c>
      <c r="E61" s="175"/>
      <c r="F61" s="175"/>
      <c r="G61" s="175"/>
      <c r="H61" s="175"/>
      <c r="I61" s="175"/>
      <c r="J61" s="176">
        <f>J84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953</v>
      </c>
      <c r="E62" s="175"/>
      <c r="F62" s="175"/>
      <c r="G62" s="175"/>
      <c r="H62" s="175"/>
      <c r="I62" s="175"/>
      <c r="J62" s="176">
        <f>J127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121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4.4" customHeight="1">
      <c r="A72" s="39"/>
      <c r="B72" s="40"/>
      <c r="C72" s="41"/>
      <c r="D72" s="41"/>
      <c r="E72" s="161" t="str">
        <f>E7</f>
        <v>Interiérové úpravy zkušebních místností řidičů, Magistrát města Karlovy Vary, U Spořitelny 2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96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5.6" customHeight="1">
      <c r="A74" s="39"/>
      <c r="B74" s="40"/>
      <c r="C74" s="41"/>
      <c r="D74" s="41"/>
      <c r="E74" s="70" t="str">
        <f>E9</f>
        <v>03 - Slaboproud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 xml:space="preserve"> </v>
      </c>
      <c r="G76" s="41"/>
      <c r="H76" s="41"/>
      <c r="I76" s="33" t="s">
        <v>23</v>
      </c>
      <c r="J76" s="73" t="str">
        <f>IF(J12="","",J12)</f>
        <v>8. 12. 2023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6.4" customHeight="1">
      <c r="A78" s="39"/>
      <c r="B78" s="40"/>
      <c r="C78" s="33" t="s">
        <v>25</v>
      </c>
      <c r="D78" s="41"/>
      <c r="E78" s="41"/>
      <c r="F78" s="28" t="str">
        <f>E15</f>
        <v>Magistrát města K.Vary</v>
      </c>
      <c r="G78" s="41"/>
      <c r="H78" s="41"/>
      <c r="I78" s="33" t="s">
        <v>31</v>
      </c>
      <c r="J78" s="37" t="str">
        <f>E21</f>
        <v>Ing.arch.B.Kubíček, K.Vary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6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34</v>
      </c>
      <c r="J79" s="37" t="str">
        <f>E24</f>
        <v>Šimková Dita, K.Vary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122</v>
      </c>
      <c r="D81" s="181" t="s">
        <v>57</v>
      </c>
      <c r="E81" s="181" t="s">
        <v>53</v>
      </c>
      <c r="F81" s="181" t="s">
        <v>54</v>
      </c>
      <c r="G81" s="181" t="s">
        <v>123</v>
      </c>
      <c r="H81" s="181" t="s">
        <v>124</v>
      </c>
      <c r="I81" s="181" t="s">
        <v>125</v>
      </c>
      <c r="J81" s="181" t="s">
        <v>100</v>
      </c>
      <c r="K81" s="182" t="s">
        <v>126</v>
      </c>
      <c r="L81" s="183"/>
      <c r="M81" s="93" t="s">
        <v>19</v>
      </c>
      <c r="N81" s="94" t="s">
        <v>42</v>
      </c>
      <c r="O81" s="94" t="s">
        <v>127</v>
      </c>
      <c r="P81" s="94" t="s">
        <v>128</v>
      </c>
      <c r="Q81" s="94" t="s">
        <v>129</v>
      </c>
      <c r="R81" s="94" t="s">
        <v>130</v>
      </c>
      <c r="S81" s="94" t="s">
        <v>131</v>
      </c>
      <c r="T81" s="95" t="s">
        <v>132</v>
      </c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133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</f>
        <v>0</v>
      </c>
      <c r="Q82" s="97"/>
      <c r="R82" s="186">
        <f>R83</f>
        <v>0</v>
      </c>
      <c r="S82" s="97"/>
      <c r="T82" s="187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71</v>
      </c>
      <c r="AU82" s="18" t="s">
        <v>101</v>
      </c>
      <c r="BK82" s="188">
        <f>BK83</f>
        <v>0</v>
      </c>
    </row>
    <row r="83" s="12" customFormat="1" ht="25.92" customHeight="1">
      <c r="A83" s="12"/>
      <c r="B83" s="189"/>
      <c r="C83" s="190"/>
      <c r="D83" s="191" t="s">
        <v>71</v>
      </c>
      <c r="E83" s="192" t="s">
        <v>344</v>
      </c>
      <c r="F83" s="192" t="s">
        <v>345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P84+P127</f>
        <v>0</v>
      </c>
      <c r="Q83" s="197"/>
      <c r="R83" s="198">
        <f>R84+R127</f>
        <v>0</v>
      </c>
      <c r="S83" s="197"/>
      <c r="T83" s="199">
        <f>T84+T127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80</v>
      </c>
      <c r="AT83" s="201" t="s">
        <v>71</v>
      </c>
      <c r="AU83" s="201" t="s">
        <v>72</v>
      </c>
      <c r="AY83" s="200" t="s">
        <v>136</v>
      </c>
      <c r="BK83" s="202">
        <f>BK84+BK127</f>
        <v>0</v>
      </c>
    </row>
    <row r="84" s="12" customFormat="1" ht="22.8" customHeight="1">
      <c r="A84" s="12"/>
      <c r="B84" s="189"/>
      <c r="C84" s="190"/>
      <c r="D84" s="191" t="s">
        <v>71</v>
      </c>
      <c r="E84" s="203" t="s">
        <v>954</v>
      </c>
      <c r="F84" s="203" t="s">
        <v>955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SUM(P85:P126)</f>
        <v>0</v>
      </c>
      <c r="Q84" s="197"/>
      <c r="R84" s="198">
        <f>SUM(R85:R126)</f>
        <v>0</v>
      </c>
      <c r="S84" s="197"/>
      <c r="T84" s="199">
        <f>SUM(T85:T126)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80</v>
      </c>
      <c r="AT84" s="201" t="s">
        <v>71</v>
      </c>
      <c r="AU84" s="201" t="s">
        <v>80</v>
      </c>
      <c r="AY84" s="200" t="s">
        <v>136</v>
      </c>
      <c r="BK84" s="202">
        <f>SUM(BK85:BK126)</f>
        <v>0</v>
      </c>
    </row>
    <row r="85" s="2" customFormat="1" ht="14.4" customHeight="1">
      <c r="A85" s="39"/>
      <c r="B85" s="40"/>
      <c r="C85" s="205" t="s">
        <v>80</v>
      </c>
      <c r="D85" s="205" t="s">
        <v>139</v>
      </c>
      <c r="E85" s="206" t="s">
        <v>956</v>
      </c>
      <c r="F85" s="207" t="s">
        <v>957</v>
      </c>
      <c r="G85" s="208" t="s">
        <v>175</v>
      </c>
      <c r="H85" s="209">
        <v>1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43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195</v>
      </c>
      <c r="AT85" s="216" t="s">
        <v>139</v>
      </c>
      <c r="AU85" s="216" t="s">
        <v>82</v>
      </c>
      <c r="AY85" s="18" t="s">
        <v>136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80</v>
      </c>
      <c r="BK85" s="217">
        <f>ROUND(I85*H85,2)</f>
        <v>0</v>
      </c>
      <c r="BL85" s="18" t="s">
        <v>195</v>
      </c>
      <c r="BM85" s="216" t="s">
        <v>958</v>
      </c>
    </row>
    <row r="86" s="2" customFormat="1" ht="14.4" customHeight="1">
      <c r="A86" s="39"/>
      <c r="B86" s="40"/>
      <c r="C86" s="235" t="s">
        <v>82</v>
      </c>
      <c r="D86" s="235" t="s">
        <v>179</v>
      </c>
      <c r="E86" s="236" t="s">
        <v>959</v>
      </c>
      <c r="F86" s="237" t="s">
        <v>960</v>
      </c>
      <c r="G86" s="238" t="s">
        <v>175</v>
      </c>
      <c r="H86" s="239">
        <v>1</v>
      </c>
      <c r="I86" s="240"/>
      <c r="J86" s="241">
        <f>ROUND(I86*H86,2)</f>
        <v>0</v>
      </c>
      <c r="K86" s="237" t="s">
        <v>19</v>
      </c>
      <c r="L86" s="242"/>
      <c r="M86" s="243" t="s">
        <v>19</v>
      </c>
      <c r="N86" s="244" t="s">
        <v>43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321</v>
      </c>
      <c r="AT86" s="216" t="s">
        <v>179</v>
      </c>
      <c r="AU86" s="216" t="s">
        <v>82</v>
      </c>
      <c r="AY86" s="18" t="s">
        <v>136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80</v>
      </c>
      <c r="BK86" s="217">
        <f>ROUND(I86*H86,2)</f>
        <v>0</v>
      </c>
      <c r="BL86" s="18" t="s">
        <v>195</v>
      </c>
      <c r="BM86" s="216" t="s">
        <v>961</v>
      </c>
    </row>
    <row r="87" s="2" customFormat="1" ht="14.4" customHeight="1">
      <c r="A87" s="39"/>
      <c r="B87" s="40"/>
      <c r="C87" s="205" t="s">
        <v>137</v>
      </c>
      <c r="D87" s="205" t="s">
        <v>139</v>
      </c>
      <c r="E87" s="206" t="s">
        <v>962</v>
      </c>
      <c r="F87" s="207" t="s">
        <v>963</v>
      </c>
      <c r="G87" s="208" t="s">
        <v>175</v>
      </c>
      <c r="H87" s="209">
        <v>1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43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195</v>
      </c>
      <c r="AT87" s="216" t="s">
        <v>139</v>
      </c>
      <c r="AU87" s="216" t="s">
        <v>82</v>
      </c>
      <c r="AY87" s="18" t="s">
        <v>136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80</v>
      </c>
      <c r="BK87" s="217">
        <f>ROUND(I87*H87,2)</f>
        <v>0</v>
      </c>
      <c r="BL87" s="18" t="s">
        <v>195</v>
      </c>
      <c r="BM87" s="216" t="s">
        <v>964</v>
      </c>
    </row>
    <row r="88" s="2" customFormat="1" ht="19.8" customHeight="1">
      <c r="A88" s="39"/>
      <c r="B88" s="40"/>
      <c r="C88" s="235" t="s">
        <v>144</v>
      </c>
      <c r="D88" s="235" t="s">
        <v>179</v>
      </c>
      <c r="E88" s="236" t="s">
        <v>965</v>
      </c>
      <c r="F88" s="237" t="s">
        <v>966</v>
      </c>
      <c r="G88" s="238" t="s">
        <v>175</v>
      </c>
      <c r="H88" s="239">
        <v>1</v>
      </c>
      <c r="I88" s="240"/>
      <c r="J88" s="241">
        <f>ROUND(I88*H88,2)</f>
        <v>0</v>
      </c>
      <c r="K88" s="237" t="s">
        <v>19</v>
      </c>
      <c r="L88" s="242"/>
      <c r="M88" s="243" t="s">
        <v>19</v>
      </c>
      <c r="N88" s="244" t="s">
        <v>43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321</v>
      </c>
      <c r="AT88" s="216" t="s">
        <v>179</v>
      </c>
      <c r="AU88" s="216" t="s">
        <v>82</v>
      </c>
      <c r="AY88" s="18" t="s">
        <v>136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195</v>
      </c>
      <c r="BM88" s="216" t="s">
        <v>967</v>
      </c>
    </row>
    <row r="89" s="2" customFormat="1">
      <c r="A89" s="39"/>
      <c r="B89" s="40"/>
      <c r="C89" s="41"/>
      <c r="D89" s="225" t="s">
        <v>619</v>
      </c>
      <c r="E89" s="41"/>
      <c r="F89" s="261" t="s">
        <v>968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619</v>
      </c>
      <c r="AU89" s="18" t="s">
        <v>82</v>
      </c>
    </row>
    <row r="90" s="2" customFormat="1" ht="14.4" customHeight="1">
      <c r="A90" s="39"/>
      <c r="B90" s="40"/>
      <c r="C90" s="235" t="s">
        <v>167</v>
      </c>
      <c r="D90" s="235" t="s">
        <v>179</v>
      </c>
      <c r="E90" s="236" t="s">
        <v>969</v>
      </c>
      <c r="F90" s="237" t="s">
        <v>970</v>
      </c>
      <c r="G90" s="238" t="s">
        <v>175</v>
      </c>
      <c r="H90" s="239">
        <v>2</v>
      </c>
      <c r="I90" s="240"/>
      <c r="J90" s="241">
        <f>ROUND(I90*H90,2)</f>
        <v>0</v>
      </c>
      <c r="K90" s="237" t="s">
        <v>19</v>
      </c>
      <c r="L90" s="242"/>
      <c r="M90" s="243" t="s">
        <v>19</v>
      </c>
      <c r="N90" s="244" t="s">
        <v>43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321</v>
      </c>
      <c r="AT90" s="216" t="s">
        <v>179</v>
      </c>
      <c r="AU90" s="216" t="s">
        <v>82</v>
      </c>
      <c r="AY90" s="18" t="s">
        <v>136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80</v>
      </c>
      <c r="BK90" s="217">
        <f>ROUND(I90*H90,2)</f>
        <v>0</v>
      </c>
      <c r="BL90" s="18" t="s">
        <v>195</v>
      </c>
      <c r="BM90" s="216" t="s">
        <v>971</v>
      </c>
    </row>
    <row r="91" s="2" customFormat="1" ht="14.4" customHeight="1">
      <c r="A91" s="39"/>
      <c r="B91" s="40"/>
      <c r="C91" s="205" t="s">
        <v>160</v>
      </c>
      <c r="D91" s="205" t="s">
        <v>139</v>
      </c>
      <c r="E91" s="206" t="s">
        <v>962</v>
      </c>
      <c r="F91" s="207" t="s">
        <v>963</v>
      </c>
      <c r="G91" s="208" t="s">
        <v>175</v>
      </c>
      <c r="H91" s="209">
        <v>1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43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195</v>
      </c>
      <c r="AT91" s="216" t="s">
        <v>139</v>
      </c>
      <c r="AU91" s="216" t="s">
        <v>82</v>
      </c>
      <c r="AY91" s="18" t="s">
        <v>136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80</v>
      </c>
      <c r="BK91" s="217">
        <f>ROUND(I91*H91,2)</f>
        <v>0</v>
      </c>
      <c r="BL91" s="18" t="s">
        <v>195</v>
      </c>
      <c r="BM91" s="216" t="s">
        <v>972</v>
      </c>
    </row>
    <row r="92" s="2" customFormat="1" ht="14.4" customHeight="1">
      <c r="A92" s="39"/>
      <c r="B92" s="40"/>
      <c r="C92" s="235" t="s">
        <v>178</v>
      </c>
      <c r="D92" s="235" t="s">
        <v>179</v>
      </c>
      <c r="E92" s="236" t="s">
        <v>973</v>
      </c>
      <c r="F92" s="237" t="s">
        <v>974</v>
      </c>
      <c r="G92" s="238" t="s">
        <v>175</v>
      </c>
      <c r="H92" s="239">
        <v>1</v>
      </c>
      <c r="I92" s="240"/>
      <c r="J92" s="241">
        <f>ROUND(I92*H92,2)</f>
        <v>0</v>
      </c>
      <c r="K92" s="237" t="s">
        <v>19</v>
      </c>
      <c r="L92" s="242"/>
      <c r="M92" s="243" t="s">
        <v>19</v>
      </c>
      <c r="N92" s="244" t="s">
        <v>43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321</v>
      </c>
      <c r="AT92" s="216" t="s">
        <v>179</v>
      </c>
      <c r="AU92" s="216" t="s">
        <v>82</v>
      </c>
      <c r="AY92" s="18" t="s">
        <v>136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80</v>
      </c>
      <c r="BK92" s="217">
        <f>ROUND(I92*H92,2)</f>
        <v>0</v>
      </c>
      <c r="BL92" s="18" t="s">
        <v>195</v>
      </c>
      <c r="BM92" s="216" t="s">
        <v>975</v>
      </c>
    </row>
    <row r="93" s="2" customFormat="1">
      <c r="A93" s="39"/>
      <c r="B93" s="40"/>
      <c r="C93" s="41"/>
      <c r="D93" s="225" t="s">
        <v>619</v>
      </c>
      <c r="E93" s="41"/>
      <c r="F93" s="261" t="s">
        <v>976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619</v>
      </c>
      <c r="AU93" s="18" t="s">
        <v>82</v>
      </c>
    </row>
    <row r="94" s="2" customFormat="1" ht="14.4" customHeight="1">
      <c r="A94" s="39"/>
      <c r="B94" s="40"/>
      <c r="C94" s="235" t="s">
        <v>182</v>
      </c>
      <c r="D94" s="235" t="s">
        <v>179</v>
      </c>
      <c r="E94" s="236" t="s">
        <v>977</v>
      </c>
      <c r="F94" s="237" t="s">
        <v>978</v>
      </c>
      <c r="G94" s="238" t="s">
        <v>175</v>
      </c>
      <c r="H94" s="239">
        <v>1</v>
      </c>
      <c r="I94" s="240"/>
      <c r="J94" s="241">
        <f>ROUND(I94*H94,2)</f>
        <v>0</v>
      </c>
      <c r="K94" s="237" t="s">
        <v>19</v>
      </c>
      <c r="L94" s="242"/>
      <c r="M94" s="243" t="s">
        <v>19</v>
      </c>
      <c r="N94" s="244" t="s">
        <v>43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321</v>
      </c>
      <c r="AT94" s="216" t="s">
        <v>179</v>
      </c>
      <c r="AU94" s="216" t="s">
        <v>82</v>
      </c>
      <c r="AY94" s="18" t="s">
        <v>136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80</v>
      </c>
      <c r="BK94" s="217">
        <f>ROUND(I94*H94,2)</f>
        <v>0</v>
      </c>
      <c r="BL94" s="18" t="s">
        <v>195</v>
      </c>
      <c r="BM94" s="216" t="s">
        <v>979</v>
      </c>
    </row>
    <row r="95" s="2" customFormat="1" ht="14.4" customHeight="1">
      <c r="A95" s="39"/>
      <c r="B95" s="40"/>
      <c r="C95" s="205" t="s">
        <v>190</v>
      </c>
      <c r="D95" s="205" t="s">
        <v>139</v>
      </c>
      <c r="E95" s="206" t="s">
        <v>980</v>
      </c>
      <c r="F95" s="207" t="s">
        <v>981</v>
      </c>
      <c r="G95" s="208" t="s">
        <v>175</v>
      </c>
      <c r="H95" s="209">
        <v>1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43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195</v>
      </c>
      <c r="AT95" s="216" t="s">
        <v>139</v>
      </c>
      <c r="AU95" s="216" t="s">
        <v>82</v>
      </c>
      <c r="AY95" s="18" t="s">
        <v>136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80</v>
      </c>
      <c r="BK95" s="217">
        <f>ROUND(I95*H95,2)</f>
        <v>0</v>
      </c>
      <c r="BL95" s="18" t="s">
        <v>195</v>
      </c>
      <c r="BM95" s="216" t="s">
        <v>982</v>
      </c>
    </row>
    <row r="96" s="2" customFormat="1" ht="14.4" customHeight="1">
      <c r="A96" s="39"/>
      <c r="B96" s="40"/>
      <c r="C96" s="235" t="s">
        <v>197</v>
      </c>
      <c r="D96" s="235" t="s">
        <v>179</v>
      </c>
      <c r="E96" s="236" t="s">
        <v>983</v>
      </c>
      <c r="F96" s="237" t="s">
        <v>984</v>
      </c>
      <c r="G96" s="238" t="s">
        <v>175</v>
      </c>
      <c r="H96" s="239">
        <v>1</v>
      </c>
      <c r="I96" s="240"/>
      <c r="J96" s="241">
        <f>ROUND(I96*H96,2)</f>
        <v>0</v>
      </c>
      <c r="K96" s="237" t="s">
        <v>19</v>
      </c>
      <c r="L96" s="242"/>
      <c r="M96" s="243" t="s">
        <v>19</v>
      </c>
      <c r="N96" s="244" t="s">
        <v>43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321</v>
      </c>
      <c r="AT96" s="216" t="s">
        <v>179</v>
      </c>
      <c r="AU96" s="216" t="s">
        <v>82</v>
      </c>
      <c r="AY96" s="18" t="s">
        <v>136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80</v>
      </c>
      <c r="BK96" s="217">
        <f>ROUND(I96*H96,2)</f>
        <v>0</v>
      </c>
      <c r="BL96" s="18" t="s">
        <v>195</v>
      </c>
      <c r="BM96" s="216" t="s">
        <v>985</v>
      </c>
    </row>
    <row r="97" s="2" customFormat="1" ht="14.4" customHeight="1">
      <c r="A97" s="39"/>
      <c r="B97" s="40"/>
      <c r="C97" s="205" t="s">
        <v>201</v>
      </c>
      <c r="D97" s="205" t="s">
        <v>139</v>
      </c>
      <c r="E97" s="206" t="s">
        <v>986</v>
      </c>
      <c r="F97" s="207" t="s">
        <v>987</v>
      </c>
      <c r="G97" s="208" t="s">
        <v>175</v>
      </c>
      <c r="H97" s="209">
        <v>1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43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195</v>
      </c>
      <c r="AT97" s="216" t="s">
        <v>139</v>
      </c>
      <c r="AU97" s="216" t="s">
        <v>82</v>
      </c>
      <c r="AY97" s="18" t="s">
        <v>136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80</v>
      </c>
      <c r="BK97" s="217">
        <f>ROUND(I97*H97,2)</f>
        <v>0</v>
      </c>
      <c r="BL97" s="18" t="s">
        <v>195</v>
      </c>
      <c r="BM97" s="216" t="s">
        <v>988</v>
      </c>
    </row>
    <row r="98" s="2" customFormat="1" ht="14.4" customHeight="1">
      <c r="A98" s="39"/>
      <c r="B98" s="40"/>
      <c r="C98" s="235" t="s">
        <v>205</v>
      </c>
      <c r="D98" s="235" t="s">
        <v>179</v>
      </c>
      <c r="E98" s="236" t="s">
        <v>989</v>
      </c>
      <c r="F98" s="237" t="s">
        <v>990</v>
      </c>
      <c r="G98" s="238" t="s">
        <v>175</v>
      </c>
      <c r="H98" s="239">
        <v>1</v>
      </c>
      <c r="I98" s="240"/>
      <c r="J98" s="241">
        <f>ROUND(I98*H98,2)</f>
        <v>0</v>
      </c>
      <c r="K98" s="237" t="s">
        <v>19</v>
      </c>
      <c r="L98" s="242"/>
      <c r="M98" s="243" t="s">
        <v>19</v>
      </c>
      <c r="N98" s="244" t="s">
        <v>43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321</v>
      </c>
      <c r="AT98" s="216" t="s">
        <v>179</v>
      </c>
      <c r="AU98" s="216" t="s">
        <v>82</v>
      </c>
      <c r="AY98" s="18" t="s">
        <v>136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80</v>
      </c>
      <c r="BK98" s="217">
        <f>ROUND(I98*H98,2)</f>
        <v>0</v>
      </c>
      <c r="BL98" s="18" t="s">
        <v>195</v>
      </c>
      <c r="BM98" s="216" t="s">
        <v>991</v>
      </c>
    </row>
    <row r="99" s="2" customFormat="1" ht="14.4" customHeight="1">
      <c r="A99" s="39"/>
      <c r="B99" s="40"/>
      <c r="C99" s="205" t="s">
        <v>211</v>
      </c>
      <c r="D99" s="205" t="s">
        <v>139</v>
      </c>
      <c r="E99" s="206" t="s">
        <v>992</v>
      </c>
      <c r="F99" s="207" t="s">
        <v>993</v>
      </c>
      <c r="G99" s="208" t="s">
        <v>175</v>
      </c>
      <c r="H99" s="209">
        <v>1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43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195</v>
      </c>
      <c r="AT99" s="216" t="s">
        <v>139</v>
      </c>
      <c r="AU99" s="216" t="s">
        <v>82</v>
      </c>
      <c r="AY99" s="18" t="s">
        <v>136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80</v>
      </c>
      <c r="BK99" s="217">
        <f>ROUND(I99*H99,2)</f>
        <v>0</v>
      </c>
      <c r="BL99" s="18" t="s">
        <v>195</v>
      </c>
      <c r="BM99" s="216" t="s">
        <v>994</v>
      </c>
    </row>
    <row r="100" s="2" customFormat="1" ht="14.4" customHeight="1">
      <c r="A100" s="39"/>
      <c r="B100" s="40"/>
      <c r="C100" s="235" t="s">
        <v>215</v>
      </c>
      <c r="D100" s="235" t="s">
        <v>179</v>
      </c>
      <c r="E100" s="236" t="s">
        <v>995</v>
      </c>
      <c r="F100" s="237" t="s">
        <v>996</v>
      </c>
      <c r="G100" s="238" t="s">
        <v>175</v>
      </c>
      <c r="H100" s="239">
        <v>1</v>
      </c>
      <c r="I100" s="240"/>
      <c r="J100" s="241">
        <f>ROUND(I100*H100,2)</f>
        <v>0</v>
      </c>
      <c r="K100" s="237" t="s">
        <v>19</v>
      </c>
      <c r="L100" s="242"/>
      <c r="M100" s="243" t="s">
        <v>19</v>
      </c>
      <c r="N100" s="244" t="s">
        <v>43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321</v>
      </c>
      <c r="AT100" s="216" t="s">
        <v>179</v>
      </c>
      <c r="AU100" s="216" t="s">
        <v>82</v>
      </c>
      <c r="AY100" s="18" t="s">
        <v>136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80</v>
      </c>
      <c r="BK100" s="217">
        <f>ROUND(I100*H100,2)</f>
        <v>0</v>
      </c>
      <c r="BL100" s="18" t="s">
        <v>195</v>
      </c>
      <c r="BM100" s="216" t="s">
        <v>997</v>
      </c>
    </row>
    <row r="101" s="2" customFormat="1" ht="14.4" customHeight="1">
      <c r="A101" s="39"/>
      <c r="B101" s="40"/>
      <c r="C101" s="205" t="s">
        <v>8</v>
      </c>
      <c r="D101" s="205" t="s">
        <v>139</v>
      </c>
      <c r="E101" s="206" t="s">
        <v>998</v>
      </c>
      <c r="F101" s="207" t="s">
        <v>999</v>
      </c>
      <c r="G101" s="208" t="s">
        <v>175</v>
      </c>
      <c r="H101" s="209">
        <v>3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43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195</v>
      </c>
      <c r="AT101" s="216" t="s">
        <v>139</v>
      </c>
      <c r="AU101" s="216" t="s">
        <v>82</v>
      </c>
      <c r="AY101" s="18" t="s">
        <v>136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80</v>
      </c>
      <c r="BK101" s="217">
        <f>ROUND(I101*H101,2)</f>
        <v>0</v>
      </c>
      <c r="BL101" s="18" t="s">
        <v>195</v>
      </c>
      <c r="BM101" s="216" t="s">
        <v>1000</v>
      </c>
    </row>
    <row r="102" s="2" customFormat="1" ht="14.4" customHeight="1">
      <c r="A102" s="39"/>
      <c r="B102" s="40"/>
      <c r="C102" s="235" t="s">
        <v>195</v>
      </c>
      <c r="D102" s="235" t="s">
        <v>179</v>
      </c>
      <c r="E102" s="236" t="s">
        <v>1001</v>
      </c>
      <c r="F102" s="237" t="s">
        <v>1002</v>
      </c>
      <c r="G102" s="238" t="s">
        <v>175</v>
      </c>
      <c r="H102" s="239">
        <v>3</v>
      </c>
      <c r="I102" s="240"/>
      <c r="J102" s="241">
        <f>ROUND(I102*H102,2)</f>
        <v>0</v>
      </c>
      <c r="K102" s="237" t="s">
        <v>19</v>
      </c>
      <c r="L102" s="242"/>
      <c r="M102" s="243" t="s">
        <v>19</v>
      </c>
      <c r="N102" s="244" t="s">
        <v>43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321</v>
      </c>
      <c r="AT102" s="216" t="s">
        <v>179</v>
      </c>
      <c r="AU102" s="216" t="s">
        <v>82</v>
      </c>
      <c r="AY102" s="18" t="s">
        <v>136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80</v>
      </c>
      <c r="BK102" s="217">
        <f>ROUND(I102*H102,2)</f>
        <v>0</v>
      </c>
      <c r="BL102" s="18" t="s">
        <v>195</v>
      </c>
      <c r="BM102" s="216" t="s">
        <v>1003</v>
      </c>
    </row>
    <row r="103" s="2" customFormat="1" ht="14.4" customHeight="1">
      <c r="A103" s="39"/>
      <c r="B103" s="40"/>
      <c r="C103" s="205" t="s">
        <v>230</v>
      </c>
      <c r="D103" s="205" t="s">
        <v>139</v>
      </c>
      <c r="E103" s="206" t="s">
        <v>1004</v>
      </c>
      <c r="F103" s="207" t="s">
        <v>1005</v>
      </c>
      <c r="G103" s="208" t="s">
        <v>175</v>
      </c>
      <c r="H103" s="209">
        <v>2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43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195</v>
      </c>
      <c r="AT103" s="216" t="s">
        <v>139</v>
      </c>
      <c r="AU103" s="216" t="s">
        <v>82</v>
      </c>
      <c r="AY103" s="18" t="s">
        <v>136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80</v>
      </c>
      <c r="BK103" s="217">
        <f>ROUND(I103*H103,2)</f>
        <v>0</v>
      </c>
      <c r="BL103" s="18" t="s">
        <v>195</v>
      </c>
      <c r="BM103" s="216" t="s">
        <v>1006</v>
      </c>
    </row>
    <row r="104" s="2" customFormat="1" ht="14.4" customHeight="1">
      <c r="A104" s="39"/>
      <c r="B104" s="40"/>
      <c r="C104" s="235" t="s">
        <v>236</v>
      </c>
      <c r="D104" s="235" t="s">
        <v>179</v>
      </c>
      <c r="E104" s="236" t="s">
        <v>1007</v>
      </c>
      <c r="F104" s="237" t="s">
        <v>1008</v>
      </c>
      <c r="G104" s="238" t="s">
        <v>175</v>
      </c>
      <c r="H104" s="239">
        <v>2</v>
      </c>
      <c r="I104" s="240"/>
      <c r="J104" s="241">
        <f>ROUND(I104*H104,2)</f>
        <v>0</v>
      </c>
      <c r="K104" s="237" t="s">
        <v>19</v>
      </c>
      <c r="L104" s="242"/>
      <c r="M104" s="243" t="s">
        <v>19</v>
      </c>
      <c r="N104" s="244" t="s">
        <v>43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321</v>
      </c>
      <c r="AT104" s="216" t="s">
        <v>179</v>
      </c>
      <c r="AU104" s="216" t="s">
        <v>82</v>
      </c>
      <c r="AY104" s="18" t="s">
        <v>136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80</v>
      </c>
      <c r="BK104" s="217">
        <f>ROUND(I104*H104,2)</f>
        <v>0</v>
      </c>
      <c r="BL104" s="18" t="s">
        <v>195</v>
      </c>
      <c r="BM104" s="216" t="s">
        <v>1009</v>
      </c>
    </row>
    <row r="105" s="2" customFormat="1" ht="14.4" customHeight="1">
      <c r="A105" s="39"/>
      <c r="B105" s="40"/>
      <c r="C105" s="205" t="s">
        <v>242</v>
      </c>
      <c r="D105" s="205" t="s">
        <v>139</v>
      </c>
      <c r="E105" s="206" t="s">
        <v>1010</v>
      </c>
      <c r="F105" s="207" t="s">
        <v>1011</v>
      </c>
      <c r="G105" s="208" t="s">
        <v>175</v>
      </c>
      <c r="H105" s="209">
        <v>24</v>
      </c>
      <c r="I105" s="210"/>
      <c r="J105" s="211">
        <f>ROUND(I105*H105,2)</f>
        <v>0</v>
      </c>
      <c r="K105" s="207" t="s">
        <v>19</v>
      </c>
      <c r="L105" s="45"/>
      <c r="M105" s="212" t="s">
        <v>19</v>
      </c>
      <c r="N105" s="213" t="s">
        <v>43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195</v>
      </c>
      <c r="AT105" s="216" t="s">
        <v>139</v>
      </c>
      <c r="AU105" s="216" t="s">
        <v>82</v>
      </c>
      <c r="AY105" s="18" t="s">
        <v>136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80</v>
      </c>
      <c r="BK105" s="217">
        <f>ROUND(I105*H105,2)</f>
        <v>0</v>
      </c>
      <c r="BL105" s="18" t="s">
        <v>195</v>
      </c>
      <c r="BM105" s="216" t="s">
        <v>1012</v>
      </c>
    </row>
    <row r="106" s="2" customFormat="1" ht="14.4" customHeight="1">
      <c r="A106" s="39"/>
      <c r="B106" s="40"/>
      <c r="C106" s="235" t="s">
        <v>248</v>
      </c>
      <c r="D106" s="235" t="s">
        <v>179</v>
      </c>
      <c r="E106" s="236" t="s">
        <v>1013</v>
      </c>
      <c r="F106" s="237" t="s">
        <v>1014</v>
      </c>
      <c r="G106" s="238" t="s">
        <v>175</v>
      </c>
      <c r="H106" s="239">
        <v>24</v>
      </c>
      <c r="I106" s="240"/>
      <c r="J106" s="241">
        <f>ROUND(I106*H106,2)</f>
        <v>0</v>
      </c>
      <c r="K106" s="237" t="s">
        <v>19</v>
      </c>
      <c r="L106" s="242"/>
      <c r="M106" s="243" t="s">
        <v>19</v>
      </c>
      <c r="N106" s="244" t="s">
        <v>43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321</v>
      </c>
      <c r="AT106" s="216" t="s">
        <v>179</v>
      </c>
      <c r="AU106" s="216" t="s">
        <v>82</v>
      </c>
      <c r="AY106" s="18" t="s">
        <v>136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195</v>
      </c>
      <c r="BM106" s="216" t="s">
        <v>1015</v>
      </c>
    </row>
    <row r="107" s="2" customFormat="1" ht="19.8" customHeight="1">
      <c r="A107" s="39"/>
      <c r="B107" s="40"/>
      <c r="C107" s="205" t="s">
        <v>7</v>
      </c>
      <c r="D107" s="205" t="s">
        <v>139</v>
      </c>
      <c r="E107" s="206" t="s">
        <v>1016</v>
      </c>
      <c r="F107" s="207" t="s">
        <v>1017</v>
      </c>
      <c r="G107" s="208" t="s">
        <v>175</v>
      </c>
      <c r="H107" s="209">
        <v>24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43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195</v>
      </c>
      <c r="AT107" s="216" t="s">
        <v>139</v>
      </c>
      <c r="AU107" s="216" t="s">
        <v>82</v>
      </c>
      <c r="AY107" s="18" t="s">
        <v>136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195</v>
      </c>
      <c r="BM107" s="216" t="s">
        <v>1018</v>
      </c>
    </row>
    <row r="108" s="2" customFormat="1" ht="14.4" customHeight="1">
      <c r="A108" s="39"/>
      <c r="B108" s="40"/>
      <c r="C108" s="235" t="s">
        <v>259</v>
      </c>
      <c r="D108" s="235" t="s">
        <v>179</v>
      </c>
      <c r="E108" s="236" t="s">
        <v>1019</v>
      </c>
      <c r="F108" s="237" t="s">
        <v>1020</v>
      </c>
      <c r="G108" s="238" t="s">
        <v>175</v>
      </c>
      <c r="H108" s="239">
        <v>24</v>
      </c>
      <c r="I108" s="240"/>
      <c r="J108" s="241">
        <f>ROUND(I108*H108,2)</f>
        <v>0</v>
      </c>
      <c r="K108" s="237" t="s">
        <v>19</v>
      </c>
      <c r="L108" s="242"/>
      <c r="M108" s="243" t="s">
        <v>19</v>
      </c>
      <c r="N108" s="244" t="s">
        <v>43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321</v>
      </c>
      <c r="AT108" s="216" t="s">
        <v>179</v>
      </c>
      <c r="AU108" s="216" t="s">
        <v>82</v>
      </c>
      <c r="AY108" s="18" t="s">
        <v>136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195</v>
      </c>
      <c r="BM108" s="216" t="s">
        <v>1021</v>
      </c>
    </row>
    <row r="109" s="2" customFormat="1" ht="14.4" customHeight="1">
      <c r="A109" s="39"/>
      <c r="B109" s="40"/>
      <c r="C109" s="205" t="s">
        <v>265</v>
      </c>
      <c r="D109" s="205" t="s">
        <v>139</v>
      </c>
      <c r="E109" s="206" t="s">
        <v>1022</v>
      </c>
      <c r="F109" s="207" t="s">
        <v>1023</v>
      </c>
      <c r="G109" s="208" t="s">
        <v>175</v>
      </c>
      <c r="H109" s="209">
        <v>2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43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195</v>
      </c>
      <c r="AT109" s="216" t="s">
        <v>139</v>
      </c>
      <c r="AU109" s="216" t="s">
        <v>82</v>
      </c>
      <c r="AY109" s="18" t="s">
        <v>136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80</v>
      </c>
      <c r="BK109" s="217">
        <f>ROUND(I109*H109,2)</f>
        <v>0</v>
      </c>
      <c r="BL109" s="18" t="s">
        <v>195</v>
      </c>
      <c r="BM109" s="216" t="s">
        <v>1024</v>
      </c>
    </row>
    <row r="110" s="2" customFormat="1" ht="14.4" customHeight="1">
      <c r="A110" s="39"/>
      <c r="B110" s="40"/>
      <c r="C110" s="235" t="s">
        <v>272</v>
      </c>
      <c r="D110" s="235" t="s">
        <v>179</v>
      </c>
      <c r="E110" s="236" t="s">
        <v>1025</v>
      </c>
      <c r="F110" s="237" t="s">
        <v>1026</v>
      </c>
      <c r="G110" s="238" t="s">
        <v>175</v>
      </c>
      <c r="H110" s="239">
        <v>2</v>
      </c>
      <c r="I110" s="240"/>
      <c r="J110" s="241">
        <f>ROUND(I110*H110,2)</f>
        <v>0</v>
      </c>
      <c r="K110" s="237" t="s">
        <v>19</v>
      </c>
      <c r="L110" s="242"/>
      <c r="M110" s="243" t="s">
        <v>19</v>
      </c>
      <c r="N110" s="244" t="s">
        <v>43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321</v>
      </c>
      <c r="AT110" s="216" t="s">
        <v>179</v>
      </c>
      <c r="AU110" s="216" t="s">
        <v>82</v>
      </c>
      <c r="AY110" s="18" t="s">
        <v>136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195</v>
      </c>
      <c r="BM110" s="216" t="s">
        <v>1027</v>
      </c>
    </row>
    <row r="111" s="2" customFormat="1" ht="22.2" customHeight="1">
      <c r="A111" s="39"/>
      <c r="B111" s="40"/>
      <c r="C111" s="205" t="s">
        <v>278</v>
      </c>
      <c r="D111" s="205" t="s">
        <v>139</v>
      </c>
      <c r="E111" s="206" t="s">
        <v>1028</v>
      </c>
      <c r="F111" s="207" t="s">
        <v>1029</v>
      </c>
      <c r="G111" s="208" t="s">
        <v>175</v>
      </c>
      <c r="H111" s="209">
        <v>1</v>
      </c>
      <c r="I111" s="210"/>
      <c r="J111" s="211">
        <f>ROUND(I111*H111,2)</f>
        <v>0</v>
      </c>
      <c r="K111" s="207" t="s">
        <v>19</v>
      </c>
      <c r="L111" s="45"/>
      <c r="M111" s="212" t="s">
        <v>19</v>
      </c>
      <c r="N111" s="213" t="s">
        <v>43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195</v>
      </c>
      <c r="AT111" s="216" t="s">
        <v>139</v>
      </c>
      <c r="AU111" s="216" t="s">
        <v>82</v>
      </c>
      <c r="AY111" s="18" t="s">
        <v>136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195</v>
      </c>
      <c r="BM111" s="216" t="s">
        <v>1030</v>
      </c>
    </row>
    <row r="112" s="2" customFormat="1" ht="14.4" customHeight="1">
      <c r="A112" s="39"/>
      <c r="B112" s="40"/>
      <c r="C112" s="235" t="s">
        <v>284</v>
      </c>
      <c r="D112" s="235" t="s">
        <v>179</v>
      </c>
      <c r="E112" s="236" t="s">
        <v>1031</v>
      </c>
      <c r="F112" s="237" t="s">
        <v>1032</v>
      </c>
      <c r="G112" s="238" t="s">
        <v>175</v>
      </c>
      <c r="H112" s="239">
        <v>1</v>
      </c>
      <c r="I112" s="240"/>
      <c r="J112" s="241">
        <f>ROUND(I112*H112,2)</f>
        <v>0</v>
      </c>
      <c r="K112" s="237" t="s">
        <v>19</v>
      </c>
      <c r="L112" s="242"/>
      <c r="M112" s="243" t="s">
        <v>19</v>
      </c>
      <c r="N112" s="244" t="s">
        <v>43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321</v>
      </c>
      <c r="AT112" s="216" t="s">
        <v>179</v>
      </c>
      <c r="AU112" s="216" t="s">
        <v>82</v>
      </c>
      <c r="AY112" s="18" t="s">
        <v>136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80</v>
      </c>
      <c r="BK112" s="217">
        <f>ROUND(I112*H112,2)</f>
        <v>0</v>
      </c>
      <c r="BL112" s="18" t="s">
        <v>195</v>
      </c>
      <c r="BM112" s="216" t="s">
        <v>1033</v>
      </c>
    </row>
    <row r="113" s="2" customFormat="1" ht="22.2" customHeight="1">
      <c r="A113" s="39"/>
      <c r="B113" s="40"/>
      <c r="C113" s="205" t="s">
        <v>290</v>
      </c>
      <c r="D113" s="205" t="s">
        <v>139</v>
      </c>
      <c r="E113" s="206" t="s">
        <v>1034</v>
      </c>
      <c r="F113" s="207" t="s">
        <v>1035</v>
      </c>
      <c r="G113" s="208" t="s">
        <v>175</v>
      </c>
      <c r="H113" s="209">
        <v>26</v>
      </c>
      <c r="I113" s="210"/>
      <c r="J113" s="211">
        <f>ROUND(I113*H113,2)</f>
        <v>0</v>
      </c>
      <c r="K113" s="207" t="s">
        <v>19</v>
      </c>
      <c r="L113" s="45"/>
      <c r="M113" s="212" t="s">
        <v>19</v>
      </c>
      <c r="N113" s="213" t="s">
        <v>43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195</v>
      </c>
      <c r="AT113" s="216" t="s">
        <v>139</v>
      </c>
      <c r="AU113" s="216" t="s">
        <v>82</v>
      </c>
      <c r="AY113" s="18" t="s">
        <v>136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80</v>
      </c>
      <c r="BK113" s="217">
        <f>ROUND(I113*H113,2)</f>
        <v>0</v>
      </c>
      <c r="BL113" s="18" t="s">
        <v>195</v>
      </c>
      <c r="BM113" s="216" t="s">
        <v>1036</v>
      </c>
    </row>
    <row r="114" s="2" customFormat="1" ht="14.4" customHeight="1">
      <c r="A114" s="39"/>
      <c r="B114" s="40"/>
      <c r="C114" s="235" t="s">
        <v>296</v>
      </c>
      <c r="D114" s="235" t="s">
        <v>179</v>
      </c>
      <c r="E114" s="236" t="s">
        <v>1037</v>
      </c>
      <c r="F114" s="237" t="s">
        <v>1038</v>
      </c>
      <c r="G114" s="238" t="s">
        <v>175</v>
      </c>
      <c r="H114" s="239">
        <v>26</v>
      </c>
      <c r="I114" s="240"/>
      <c r="J114" s="241">
        <f>ROUND(I114*H114,2)</f>
        <v>0</v>
      </c>
      <c r="K114" s="237" t="s">
        <v>19</v>
      </c>
      <c r="L114" s="242"/>
      <c r="M114" s="243" t="s">
        <v>19</v>
      </c>
      <c r="N114" s="244" t="s">
        <v>43</v>
      </c>
      <c r="O114" s="85"/>
      <c r="P114" s="214">
        <f>O114*H114</f>
        <v>0</v>
      </c>
      <c r="Q114" s="214">
        <v>0</v>
      </c>
      <c r="R114" s="214">
        <f>Q114*H114</f>
        <v>0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321</v>
      </c>
      <c r="AT114" s="216" t="s">
        <v>179</v>
      </c>
      <c r="AU114" s="216" t="s">
        <v>82</v>
      </c>
      <c r="AY114" s="18" t="s">
        <v>136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80</v>
      </c>
      <c r="BK114" s="217">
        <f>ROUND(I114*H114,2)</f>
        <v>0</v>
      </c>
      <c r="BL114" s="18" t="s">
        <v>195</v>
      </c>
      <c r="BM114" s="216" t="s">
        <v>1039</v>
      </c>
    </row>
    <row r="115" s="2" customFormat="1">
      <c r="A115" s="39"/>
      <c r="B115" s="40"/>
      <c r="C115" s="41"/>
      <c r="D115" s="225" t="s">
        <v>619</v>
      </c>
      <c r="E115" s="41"/>
      <c r="F115" s="261" t="s">
        <v>1040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619</v>
      </c>
      <c r="AU115" s="18" t="s">
        <v>82</v>
      </c>
    </row>
    <row r="116" s="2" customFormat="1" ht="14.4" customHeight="1">
      <c r="A116" s="39"/>
      <c r="B116" s="40"/>
      <c r="C116" s="205" t="s">
        <v>302</v>
      </c>
      <c r="D116" s="205" t="s">
        <v>139</v>
      </c>
      <c r="E116" s="206" t="s">
        <v>1041</v>
      </c>
      <c r="F116" s="207" t="s">
        <v>1042</v>
      </c>
      <c r="G116" s="208" t="s">
        <v>175</v>
      </c>
      <c r="H116" s="209">
        <v>6</v>
      </c>
      <c r="I116" s="210"/>
      <c r="J116" s="211">
        <f>ROUND(I116*H116,2)</f>
        <v>0</v>
      </c>
      <c r="K116" s="207" t="s">
        <v>19</v>
      </c>
      <c r="L116" s="45"/>
      <c r="M116" s="212" t="s">
        <v>19</v>
      </c>
      <c r="N116" s="213" t="s">
        <v>43</v>
      </c>
      <c r="O116" s="85"/>
      <c r="P116" s="214">
        <f>O116*H116</f>
        <v>0</v>
      </c>
      <c r="Q116" s="214">
        <v>0</v>
      </c>
      <c r="R116" s="214">
        <f>Q116*H116</f>
        <v>0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195</v>
      </c>
      <c r="AT116" s="216" t="s">
        <v>139</v>
      </c>
      <c r="AU116" s="216" t="s">
        <v>82</v>
      </c>
      <c r="AY116" s="18" t="s">
        <v>136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80</v>
      </c>
      <c r="BK116" s="217">
        <f>ROUND(I116*H116,2)</f>
        <v>0</v>
      </c>
      <c r="BL116" s="18" t="s">
        <v>195</v>
      </c>
      <c r="BM116" s="216" t="s">
        <v>1043</v>
      </c>
    </row>
    <row r="117" s="2" customFormat="1" ht="14.4" customHeight="1">
      <c r="A117" s="39"/>
      <c r="B117" s="40"/>
      <c r="C117" s="235" t="s">
        <v>307</v>
      </c>
      <c r="D117" s="235" t="s">
        <v>179</v>
      </c>
      <c r="E117" s="236" t="s">
        <v>1044</v>
      </c>
      <c r="F117" s="237" t="s">
        <v>1045</v>
      </c>
      <c r="G117" s="238" t="s">
        <v>175</v>
      </c>
      <c r="H117" s="239">
        <v>8</v>
      </c>
      <c r="I117" s="240"/>
      <c r="J117" s="241">
        <f>ROUND(I117*H117,2)</f>
        <v>0</v>
      </c>
      <c r="K117" s="237" t="s">
        <v>19</v>
      </c>
      <c r="L117" s="242"/>
      <c r="M117" s="243" t="s">
        <v>19</v>
      </c>
      <c r="N117" s="244" t="s">
        <v>43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321</v>
      </c>
      <c r="AT117" s="216" t="s">
        <v>179</v>
      </c>
      <c r="AU117" s="216" t="s">
        <v>82</v>
      </c>
      <c r="AY117" s="18" t="s">
        <v>136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80</v>
      </c>
      <c r="BK117" s="217">
        <f>ROUND(I117*H117,2)</f>
        <v>0</v>
      </c>
      <c r="BL117" s="18" t="s">
        <v>195</v>
      </c>
      <c r="BM117" s="216" t="s">
        <v>1046</v>
      </c>
    </row>
    <row r="118" s="2" customFormat="1" ht="14.4" customHeight="1">
      <c r="A118" s="39"/>
      <c r="B118" s="40"/>
      <c r="C118" s="235" t="s">
        <v>315</v>
      </c>
      <c r="D118" s="235" t="s">
        <v>179</v>
      </c>
      <c r="E118" s="236" t="s">
        <v>1047</v>
      </c>
      <c r="F118" s="237" t="s">
        <v>1048</v>
      </c>
      <c r="G118" s="238" t="s">
        <v>175</v>
      </c>
      <c r="H118" s="239">
        <v>6</v>
      </c>
      <c r="I118" s="240"/>
      <c r="J118" s="241">
        <f>ROUND(I118*H118,2)</f>
        <v>0</v>
      </c>
      <c r="K118" s="237" t="s">
        <v>19</v>
      </c>
      <c r="L118" s="242"/>
      <c r="M118" s="243" t="s">
        <v>19</v>
      </c>
      <c r="N118" s="244" t="s">
        <v>43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321</v>
      </c>
      <c r="AT118" s="216" t="s">
        <v>179</v>
      </c>
      <c r="AU118" s="216" t="s">
        <v>82</v>
      </c>
      <c r="AY118" s="18" t="s">
        <v>136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80</v>
      </c>
      <c r="BK118" s="217">
        <f>ROUND(I118*H118,2)</f>
        <v>0</v>
      </c>
      <c r="BL118" s="18" t="s">
        <v>195</v>
      </c>
      <c r="BM118" s="216" t="s">
        <v>1049</v>
      </c>
    </row>
    <row r="119" s="2" customFormat="1" ht="14.4" customHeight="1">
      <c r="A119" s="39"/>
      <c r="B119" s="40"/>
      <c r="C119" s="235" t="s">
        <v>321</v>
      </c>
      <c r="D119" s="235" t="s">
        <v>179</v>
      </c>
      <c r="E119" s="236" t="s">
        <v>1050</v>
      </c>
      <c r="F119" s="237" t="s">
        <v>1051</v>
      </c>
      <c r="G119" s="238" t="s">
        <v>175</v>
      </c>
      <c r="H119" s="239">
        <v>2</v>
      </c>
      <c r="I119" s="240"/>
      <c r="J119" s="241">
        <f>ROUND(I119*H119,2)</f>
        <v>0</v>
      </c>
      <c r="K119" s="237" t="s">
        <v>19</v>
      </c>
      <c r="L119" s="242"/>
      <c r="M119" s="243" t="s">
        <v>19</v>
      </c>
      <c r="N119" s="244" t="s">
        <v>43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321</v>
      </c>
      <c r="AT119" s="216" t="s">
        <v>179</v>
      </c>
      <c r="AU119" s="216" t="s">
        <v>82</v>
      </c>
      <c r="AY119" s="18" t="s">
        <v>136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195</v>
      </c>
      <c r="BM119" s="216" t="s">
        <v>1052</v>
      </c>
    </row>
    <row r="120" s="2" customFormat="1" ht="14.4" customHeight="1">
      <c r="A120" s="39"/>
      <c r="B120" s="40"/>
      <c r="C120" s="235" t="s">
        <v>326</v>
      </c>
      <c r="D120" s="235" t="s">
        <v>179</v>
      </c>
      <c r="E120" s="236" t="s">
        <v>1053</v>
      </c>
      <c r="F120" s="237" t="s">
        <v>1054</v>
      </c>
      <c r="G120" s="238" t="s">
        <v>175</v>
      </c>
      <c r="H120" s="239">
        <v>6</v>
      </c>
      <c r="I120" s="240"/>
      <c r="J120" s="241">
        <f>ROUND(I120*H120,2)</f>
        <v>0</v>
      </c>
      <c r="K120" s="237" t="s">
        <v>19</v>
      </c>
      <c r="L120" s="242"/>
      <c r="M120" s="243" t="s">
        <v>19</v>
      </c>
      <c r="N120" s="244" t="s">
        <v>43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321</v>
      </c>
      <c r="AT120" s="216" t="s">
        <v>179</v>
      </c>
      <c r="AU120" s="216" t="s">
        <v>82</v>
      </c>
      <c r="AY120" s="18" t="s">
        <v>136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80</v>
      </c>
      <c r="BK120" s="217">
        <f>ROUND(I120*H120,2)</f>
        <v>0</v>
      </c>
      <c r="BL120" s="18" t="s">
        <v>195</v>
      </c>
      <c r="BM120" s="216" t="s">
        <v>1055</v>
      </c>
    </row>
    <row r="121" s="2" customFormat="1" ht="14.4" customHeight="1">
      <c r="A121" s="39"/>
      <c r="B121" s="40"/>
      <c r="C121" s="205" t="s">
        <v>332</v>
      </c>
      <c r="D121" s="205" t="s">
        <v>139</v>
      </c>
      <c r="E121" s="206" t="s">
        <v>1056</v>
      </c>
      <c r="F121" s="207" t="s">
        <v>1057</v>
      </c>
      <c r="G121" s="208" t="s">
        <v>175</v>
      </c>
      <c r="H121" s="209">
        <v>36</v>
      </c>
      <c r="I121" s="210"/>
      <c r="J121" s="211">
        <f>ROUND(I121*H121,2)</f>
        <v>0</v>
      </c>
      <c r="K121" s="207" t="s">
        <v>19</v>
      </c>
      <c r="L121" s="45"/>
      <c r="M121" s="212" t="s">
        <v>19</v>
      </c>
      <c r="N121" s="213" t="s">
        <v>43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195</v>
      </c>
      <c r="AT121" s="216" t="s">
        <v>139</v>
      </c>
      <c r="AU121" s="216" t="s">
        <v>82</v>
      </c>
      <c r="AY121" s="18" t="s">
        <v>136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80</v>
      </c>
      <c r="BK121" s="217">
        <f>ROUND(I121*H121,2)</f>
        <v>0</v>
      </c>
      <c r="BL121" s="18" t="s">
        <v>195</v>
      </c>
      <c r="BM121" s="216" t="s">
        <v>1058</v>
      </c>
    </row>
    <row r="122" s="2" customFormat="1" ht="14.4" customHeight="1">
      <c r="A122" s="39"/>
      <c r="B122" s="40"/>
      <c r="C122" s="205" t="s">
        <v>339</v>
      </c>
      <c r="D122" s="205" t="s">
        <v>139</v>
      </c>
      <c r="E122" s="206" t="s">
        <v>1059</v>
      </c>
      <c r="F122" s="207" t="s">
        <v>1060</v>
      </c>
      <c r="G122" s="208" t="s">
        <v>175</v>
      </c>
      <c r="H122" s="209">
        <v>2</v>
      </c>
      <c r="I122" s="210"/>
      <c r="J122" s="211">
        <f>ROUND(I122*H122,2)</f>
        <v>0</v>
      </c>
      <c r="K122" s="207" t="s">
        <v>19</v>
      </c>
      <c r="L122" s="45"/>
      <c r="M122" s="212" t="s">
        <v>19</v>
      </c>
      <c r="N122" s="213" t="s">
        <v>43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195</v>
      </c>
      <c r="AT122" s="216" t="s">
        <v>139</v>
      </c>
      <c r="AU122" s="216" t="s">
        <v>82</v>
      </c>
      <c r="AY122" s="18" t="s">
        <v>136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80</v>
      </c>
      <c r="BK122" s="217">
        <f>ROUND(I122*H122,2)</f>
        <v>0</v>
      </c>
      <c r="BL122" s="18" t="s">
        <v>195</v>
      </c>
      <c r="BM122" s="216" t="s">
        <v>1061</v>
      </c>
    </row>
    <row r="123" s="2" customFormat="1" ht="14.4" customHeight="1">
      <c r="A123" s="39"/>
      <c r="B123" s="40"/>
      <c r="C123" s="205" t="s">
        <v>348</v>
      </c>
      <c r="D123" s="205" t="s">
        <v>139</v>
      </c>
      <c r="E123" s="206" t="s">
        <v>1062</v>
      </c>
      <c r="F123" s="207" t="s">
        <v>1063</v>
      </c>
      <c r="G123" s="208" t="s">
        <v>175</v>
      </c>
      <c r="H123" s="209">
        <v>36</v>
      </c>
      <c r="I123" s="210"/>
      <c r="J123" s="211">
        <f>ROUND(I123*H123,2)</f>
        <v>0</v>
      </c>
      <c r="K123" s="207" t="s">
        <v>19</v>
      </c>
      <c r="L123" s="45"/>
      <c r="M123" s="212" t="s">
        <v>19</v>
      </c>
      <c r="N123" s="213" t="s">
        <v>43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195</v>
      </c>
      <c r="AT123" s="216" t="s">
        <v>139</v>
      </c>
      <c r="AU123" s="216" t="s">
        <v>82</v>
      </c>
      <c r="AY123" s="18" t="s">
        <v>136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80</v>
      </c>
      <c r="BK123" s="217">
        <f>ROUND(I123*H123,2)</f>
        <v>0</v>
      </c>
      <c r="BL123" s="18" t="s">
        <v>195</v>
      </c>
      <c r="BM123" s="216" t="s">
        <v>1064</v>
      </c>
    </row>
    <row r="124" s="2" customFormat="1" ht="14.4" customHeight="1">
      <c r="A124" s="39"/>
      <c r="B124" s="40"/>
      <c r="C124" s="205" t="s">
        <v>354</v>
      </c>
      <c r="D124" s="205" t="s">
        <v>139</v>
      </c>
      <c r="E124" s="206" t="s">
        <v>1065</v>
      </c>
      <c r="F124" s="207" t="s">
        <v>1066</v>
      </c>
      <c r="G124" s="208" t="s">
        <v>175</v>
      </c>
      <c r="H124" s="209">
        <v>12</v>
      </c>
      <c r="I124" s="210"/>
      <c r="J124" s="211">
        <f>ROUND(I124*H124,2)</f>
        <v>0</v>
      </c>
      <c r="K124" s="207" t="s">
        <v>19</v>
      </c>
      <c r="L124" s="45"/>
      <c r="M124" s="212" t="s">
        <v>19</v>
      </c>
      <c r="N124" s="213" t="s">
        <v>43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195</v>
      </c>
      <c r="AT124" s="216" t="s">
        <v>139</v>
      </c>
      <c r="AU124" s="216" t="s">
        <v>82</v>
      </c>
      <c r="AY124" s="18" t="s">
        <v>136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80</v>
      </c>
      <c r="BK124" s="217">
        <f>ROUND(I124*H124,2)</f>
        <v>0</v>
      </c>
      <c r="BL124" s="18" t="s">
        <v>195</v>
      </c>
      <c r="BM124" s="216" t="s">
        <v>1067</v>
      </c>
    </row>
    <row r="125" s="2" customFormat="1" ht="14.4" customHeight="1">
      <c r="A125" s="39"/>
      <c r="B125" s="40"/>
      <c r="C125" s="205" t="s">
        <v>359</v>
      </c>
      <c r="D125" s="205" t="s">
        <v>139</v>
      </c>
      <c r="E125" s="206" t="s">
        <v>1068</v>
      </c>
      <c r="F125" s="207" t="s">
        <v>1069</v>
      </c>
      <c r="G125" s="208" t="s">
        <v>175</v>
      </c>
      <c r="H125" s="209">
        <v>1</v>
      </c>
      <c r="I125" s="210"/>
      <c r="J125" s="211">
        <f>ROUND(I125*H125,2)</f>
        <v>0</v>
      </c>
      <c r="K125" s="207" t="s">
        <v>19</v>
      </c>
      <c r="L125" s="45"/>
      <c r="M125" s="212" t="s">
        <v>19</v>
      </c>
      <c r="N125" s="213" t="s">
        <v>43</v>
      </c>
      <c r="O125" s="85"/>
      <c r="P125" s="214">
        <f>O125*H125</f>
        <v>0</v>
      </c>
      <c r="Q125" s="214">
        <v>0</v>
      </c>
      <c r="R125" s="214">
        <f>Q125*H125</f>
        <v>0</v>
      </c>
      <c r="S125" s="214">
        <v>0</v>
      </c>
      <c r="T125" s="215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6" t="s">
        <v>195</v>
      </c>
      <c r="AT125" s="216" t="s">
        <v>139</v>
      </c>
      <c r="AU125" s="216" t="s">
        <v>82</v>
      </c>
      <c r="AY125" s="18" t="s">
        <v>136</v>
      </c>
      <c r="BE125" s="217">
        <f>IF(N125="základní",J125,0)</f>
        <v>0</v>
      </c>
      <c r="BF125" s="217">
        <f>IF(N125="snížená",J125,0)</f>
        <v>0</v>
      </c>
      <c r="BG125" s="217">
        <f>IF(N125="zákl. přenesená",J125,0)</f>
        <v>0</v>
      </c>
      <c r="BH125" s="217">
        <f>IF(N125="sníž. přenesená",J125,0)</f>
        <v>0</v>
      </c>
      <c r="BI125" s="217">
        <f>IF(N125="nulová",J125,0)</f>
        <v>0</v>
      </c>
      <c r="BJ125" s="18" t="s">
        <v>80</v>
      </c>
      <c r="BK125" s="217">
        <f>ROUND(I125*H125,2)</f>
        <v>0</v>
      </c>
      <c r="BL125" s="18" t="s">
        <v>195</v>
      </c>
      <c r="BM125" s="216" t="s">
        <v>1070</v>
      </c>
    </row>
    <row r="126" s="2" customFormat="1" ht="22.2" customHeight="1">
      <c r="A126" s="39"/>
      <c r="B126" s="40"/>
      <c r="C126" s="235" t="s">
        <v>367</v>
      </c>
      <c r="D126" s="235" t="s">
        <v>179</v>
      </c>
      <c r="E126" s="236" t="s">
        <v>1071</v>
      </c>
      <c r="F126" s="237" t="s">
        <v>1072</v>
      </c>
      <c r="G126" s="238" t="s">
        <v>175</v>
      </c>
      <c r="H126" s="239">
        <v>1</v>
      </c>
      <c r="I126" s="240"/>
      <c r="J126" s="241">
        <f>ROUND(I126*H126,2)</f>
        <v>0</v>
      </c>
      <c r="K126" s="237" t="s">
        <v>19</v>
      </c>
      <c r="L126" s="242"/>
      <c r="M126" s="243" t="s">
        <v>19</v>
      </c>
      <c r="N126" s="244" t="s">
        <v>43</v>
      </c>
      <c r="O126" s="85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6" t="s">
        <v>321</v>
      </c>
      <c r="AT126" s="216" t="s">
        <v>179</v>
      </c>
      <c r="AU126" s="216" t="s">
        <v>82</v>
      </c>
      <c r="AY126" s="18" t="s">
        <v>136</v>
      </c>
      <c r="BE126" s="217">
        <f>IF(N126="základní",J126,0)</f>
        <v>0</v>
      </c>
      <c r="BF126" s="217">
        <f>IF(N126="snížená",J126,0)</f>
        <v>0</v>
      </c>
      <c r="BG126" s="217">
        <f>IF(N126="zákl. přenesená",J126,0)</f>
        <v>0</v>
      </c>
      <c r="BH126" s="217">
        <f>IF(N126="sníž. přenesená",J126,0)</f>
        <v>0</v>
      </c>
      <c r="BI126" s="217">
        <f>IF(N126="nulová",J126,0)</f>
        <v>0</v>
      </c>
      <c r="BJ126" s="18" t="s">
        <v>80</v>
      </c>
      <c r="BK126" s="217">
        <f>ROUND(I126*H126,2)</f>
        <v>0</v>
      </c>
      <c r="BL126" s="18" t="s">
        <v>195</v>
      </c>
      <c r="BM126" s="216" t="s">
        <v>1073</v>
      </c>
    </row>
    <row r="127" s="12" customFormat="1" ht="22.8" customHeight="1">
      <c r="A127" s="12"/>
      <c r="B127" s="189"/>
      <c r="C127" s="190"/>
      <c r="D127" s="191" t="s">
        <v>71</v>
      </c>
      <c r="E127" s="203" t="s">
        <v>1074</v>
      </c>
      <c r="F127" s="203" t="s">
        <v>1075</v>
      </c>
      <c r="G127" s="190"/>
      <c r="H127" s="190"/>
      <c r="I127" s="193"/>
      <c r="J127" s="204">
        <f>BK127</f>
        <v>0</v>
      </c>
      <c r="K127" s="190"/>
      <c r="L127" s="195"/>
      <c r="M127" s="196"/>
      <c r="N127" s="197"/>
      <c r="O127" s="197"/>
      <c r="P127" s="198">
        <f>SUM(P128:P158)</f>
        <v>0</v>
      </c>
      <c r="Q127" s="197"/>
      <c r="R127" s="198">
        <f>SUM(R128:R158)</f>
        <v>0</v>
      </c>
      <c r="S127" s="197"/>
      <c r="T127" s="199">
        <f>SUM(T128:T158)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0" t="s">
        <v>80</v>
      </c>
      <c r="AT127" s="201" t="s">
        <v>71</v>
      </c>
      <c r="AU127" s="201" t="s">
        <v>80</v>
      </c>
      <c r="AY127" s="200" t="s">
        <v>136</v>
      </c>
      <c r="BK127" s="202">
        <f>SUM(BK128:BK158)</f>
        <v>0</v>
      </c>
    </row>
    <row r="128" s="2" customFormat="1" ht="14.4" customHeight="1">
      <c r="A128" s="39"/>
      <c r="B128" s="40"/>
      <c r="C128" s="205" t="s">
        <v>373</v>
      </c>
      <c r="D128" s="205" t="s">
        <v>139</v>
      </c>
      <c r="E128" s="206" t="s">
        <v>1076</v>
      </c>
      <c r="F128" s="207" t="s">
        <v>1077</v>
      </c>
      <c r="G128" s="208" t="s">
        <v>1078</v>
      </c>
      <c r="H128" s="209">
        <v>1</v>
      </c>
      <c r="I128" s="210"/>
      <c r="J128" s="211">
        <f>ROUND(I128*H128,2)</f>
        <v>0</v>
      </c>
      <c r="K128" s="207" t="s">
        <v>19</v>
      </c>
      <c r="L128" s="45"/>
      <c r="M128" s="212" t="s">
        <v>19</v>
      </c>
      <c r="N128" s="213" t="s">
        <v>43</v>
      </c>
      <c r="O128" s="85"/>
      <c r="P128" s="214">
        <f>O128*H128</f>
        <v>0</v>
      </c>
      <c r="Q128" s="214">
        <v>0</v>
      </c>
      <c r="R128" s="214">
        <f>Q128*H128</f>
        <v>0</v>
      </c>
      <c r="S128" s="214">
        <v>0</v>
      </c>
      <c r="T128" s="215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6" t="s">
        <v>195</v>
      </c>
      <c r="AT128" s="216" t="s">
        <v>139</v>
      </c>
      <c r="AU128" s="216" t="s">
        <v>82</v>
      </c>
      <c r="AY128" s="18" t="s">
        <v>136</v>
      </c>
      <c r="BE128" s="217">
        <f>IF(N128="základní",J128,0)</f>
        <v>0</v>
      </c>
      <c r="BF128" s="217">
        <f>IF(N128="snížená",J128,0)</f>
        <v>0</v>
      </c>
      <c r="BG128" s="217">
        <f>IF(N128="zákl. přenesená",J128,0)</f>
        <v>0</v>
      </c>
      <c r="BH128" s="217">
        <f>IF(N128="sníž. přenesená",J128,0)</f>
        <v>0</v>
      </c>
      <c r="BI128" s="217">
        <f>IF(N128="nulová",J128,0)</f>
        <v>0</v>
      </c>
      <c r="BJ128" s="18" t="s">
        <v>80</v>
      </c>
      <c r="BK128" s="217">
        <f>ROUND(I128*H128,2)</f>
        <v>0</v>
      </c>
      <c r="BL128" s="18" t="s">
        <v>195</v>
      </c>
      <c r="BM128" s="216" t="s">
        <v>1079</v>
      </c>
    </row>
    <row r="129" s="2" customFormat="1" ht="14.4" customHeight="1">
      <c r="A129" s="39"/>
      <c r="B129" s="40"/>
      <c r="C129" s="205" t="s">
        <v>378</v>
      </c>
      <c r="D129" s="205" t="s">
        <v>139</v>
      </c>
      <c r="E129" s="206" t="s">
        <v>1080</v>
      </c>
      <c r="F129" s="207" t="s">
        <v>1081</v>
      </c>
      <c r="G129" s="208" t="s">
        <v>1078</v>
      </c>
      <c r="H129" s="209">
        <v>1</v>
      </c>
      <c r="I129" s="210"/>
      <c r="J129" s="211">
        <f>ROUND(I129*H129,2)</f>
        <v>0</v>
      </c>
      <c r="K129" s="207" t="s">
        <v>19</v>
      </c>
      <c r="L129" s="45"/>
      <c r="M129" s="212" t="s">
        <v>19</v>
      </c>
      <c r="N129" s="213" t="s">
        <v>43</v>
      </c>
      <c r="O129" s="85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195</v>
      </c>
      <c r="AT129" s="216" t="s">
        <v>139</v>
      </c>
      <c r="AU129" s="216" t="s">
        <v>82</v>
      </c>
      <c r="AY129" s="18" t="s">
        <v>136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80</v>
      </c>
      <c r="BK129" s="217">
        <f>ROUND(I129*H129,2)</f>
        <v>0</v>
      </c>
      <c r="BL129" s="18" t="s">
        <v>195</v>
      </c>
      <c r="BM129" s="216" t="s">
        <v>1082</v>
      </c>
    </row>
    <row r="130" s="2" customFormat="1" ht="14.4" customHeight="1">
      <c r="A130" s="39"/>
      <c r="B130" s="40"/>
      <c r="C130" s="205" t="s">
        <v>385</v>
      </c>
      <c r="D130" s="205" t="s">
        <v>139</v>
      </c>
      <c r="E130" s="206" t="s">
        <v>1083</v>
      </c>
      <c r="F130" s="207" t="s">
        <v>1084</v>
      </c>
      <c r="G130" s="208" t="s">
        <v>268</v>
      </c>
      <c r="H130" s="209">
        <v>80</v>
      </c>
      <c r="I130" s="210"/>
      <c r="J130" s="211">
        <f>ROUND(I130*H130,2)</f>
        <v>0</v>
      </c>
      <c r="K130" s="207" t="s">
        <v>19</v>
      </c>
      <c r="L130" s="45"/>
      <c r="M130" s="212" t="s">
        <v>19</v>
      </c>
      <c r="N130" s="213" t="s">
        <v>43</v>
      </c>
      <c r="O130" s="85"/>
      <c r="P130" s="214">
        <f>O130*H130</f>
        <v>0</v>
      </c>
      <c r="Q130" s="214">
        <v>0</v>
      </c>
      <c r="R130" s="214">
        <f>Q130*H130</f>
        <v>0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195</v>
      </c>
      <c r="AT130" s="216" t="s">
        <v>139</v>
      </c>
      <c r="AU130" s="216" t="s">
        <v>82</v>
      </c>
      <c r="AY130" s="18" t="s">
        <v>136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80</v>
      </c>
      <c r="BK130" s="217">
        <f>ROUND(I130*H130,2)</f>
        <v>0</v>
      </c>
      <c r="BL130" s="18" t="s">
        <v>195</v>
      </c>
      <c r="BM130" s="216" t="s">
        <v>1085</v>
      </c>
    </row>
    <row r="131" s="2" customFormat="1" ht="14.4" customHeight="1">
      <c r="A131" s="39"/>
      <c r="B131" s="40"/>
      <c r="C131" s="235" t="s">
        <v>391</v>
      </c>
      <c r="D131" s="235" t="s">
        <v>179</v>
      </c>
      <c r="E131" s="236" t="s">
        <v>1086</v>
      </c>
      <c r="F131" s="237" t="s">
        <v>1087</v>
      </c>
      <c r="G131" s="238" t="s">
        <v>268</v>
      </c>
      <c r="H131" s="239">
        <v>84</v>
      </c>
      <c r="I131" s="240"/>
      <c r="J131" s="241">
        <f>ROUND(I131*H131,2)</f>
        <v>0</v>
      </c>
      <c r="K131" s="237" t="s">
        <v>19</v>
      </c>
      <c r="L131" s="242"/>
      <c r="M131" s="243" t="s">
        <v>19</v>
      </c>
      <c r="N131" s="244" t="s">
        <v>43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321</v>
      </c>
      <c r="AT131" s="216" t="s">
        <v>179</v>
      </c>
      <c r="AU131" s="216" t="s">
        <v>82</v>
      </c>
      <c r="AY131" s="18" t="s">
        <v>136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80</v>
      </c>
      <c r="BK131" s="217">
        <f>ROUND(I131*H131,2)</f>
        <v>0</v>
      </c>
      <c r="BL131" s="18" t="s">
        <v>195</v>
      </c>
      <c r="BM131" s="216" t="s">
        <v>1088</v>
      </c>
    </row>
    <row r="132" s="2" customFormat="1" ht="14.4" customHeight="1">
      <c r="A132" s="39"/>
      <c r="B132" s="40"/>
      <c r="C132" s="205" t="s">
        <v>395</v>
      </c>
      <c r="D132" s="205" t="s">
        <v>139</v>
      </c>
      <c r="E132" s="206" t="s">
        <v>1089</v>
      </c>
      <c r="F132" s="207" t="s">
        <v>1090</v>
      </c>
      <c r="G132" s="208" t="s">
        <v>268</v>
      </c>
      <c r="H132" s="209">
        <v>60</v>
      </c>
      <c r="I132" s="210"/>
      <c r="J132" s="211">
        <f>ROUND(I132*H132,2)</f>
        <v>0</v>
      </c>
      <c r="K132" s="207" t="s">
        <v>19</v>
      </c>
      <c r="L132" s="45"/>
      <c r="M132" s="212" t="s">
        <v>19</v>
      </c>
      <c r="N132" s="213" t="s">
        <v>43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195</v>
      </c>
      <c r="AT132" s="216" t="s">
        <v>139</v>
      </c>
      <c r="AU132" s="216" t="s">
        <v>82</v>
      </c>
      <c r="AY132" s="18" t="s">
        <v>136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80</v>
      </c>
      <c r="BK132" s="217">
        <f>ROUND(I132*H132,2)</f>
        <v>0</v>
      </c>
      <c r="BL132" s="18" t="s">
        <v>195</v>
      </c>
      <c r="BM132" s="216" t="s">
        <v>1091</v>
      </c>
    </row>
    <row r="133" s="2" customFormat="1" ht="14.4" customHeight="1">
      <c r="A133" s="39"/>
      <c r="B133" s="40"/>
      <c r="C133" s="235" t="s">
        <v>401</v>
      </c>
      <c r="D133" s="235" t="s">
        <v>179</v>
      </c>
      <c r="E133" s="236" t="s">
        <v>1092</v>
      </c>
      <c r="F133" s="237" t="s">
        <v>1093</v>
      </c>
      <c r="G133" s="238" t="s">
        <v>175</v>
      </c>
      <c r="H133" s="239">
        <v>120</v>
      </c>
      <c r="I133" s="240"/>
      <c r="J133" s="241">
        <f>ROUND(I133*H133,2)</f>
        <v>0</v>
      </c>
      <c r="K133" s="237" t="s">
        <v>19</v>
      </c>
      <c r="L133" s="242"/>
      <c r="M133" s="243" t="s">
        <v>19</v>
      </c>
      <c r="N133" s="244" t="s">
        <v>43</v>
      </c>
      <c r="O133" s="85"/>
      <c r="P133" s="214">
        <f>O133*H133</f>
        <v>0</v>
      </c>
      <c r="Q133" s="214">
        <v>0</v>
      </c>
      <c r="R133" s="214">
        <f>Q133*H133</f>
        <v>0</v>
      </c>
      <c r="S133" s="214">
        <v>0</v>
      </c>
      <c r="T133" s="215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6" t="s">
        <v>321</v>
      </c>
      <c r="AT133" s="216" t="s">
        <v>179</v>
      </c>
      <c r="AU133" s="216" t="s">
        <v>82</v>
      </c>
      <c r="AY133" s="18" t="s">
        <v>136</v>
      </c>
      <c r="BE133" s="217">
        <f>IF(N133="základní",J133,0)</f>
        <v>0</v>
      </c>
      <c r="BF133" s="217">
        <f>IF(N133="snížená",J133,0)</f>
        <v>0</v>
      </c>
      <c r="BG133" s="217">
        <f>IF(N133="zákl. přenesená",J133,0)</f>
        <v>0</v>
      </c>
      <c r="BH133" s="217">
        <f>IF(N133="sníž. přenesená",J133,0)</f>
        <v>0</v>
      </c>
      <c r="BI133" s="217">
        <f>IF(N133="nulová",J133,0)</f>
        <v>0</v>
      </c>
      <c r="BJ133" s="18" t="s">
        <v>80</v>
      </c>
      <c r="BK133" s="217">
        <f>ROUND(I133*H133,2)</f>
        <v>0</v>
      </c>
      <c r="BL133" s="18" t="s">
        <v>195</v>
      </c>
      <c r="BM133" s="216" t="s">
        <v>1094</v>
      </c>
    </row>
    <row r="134" s="2" customFormat="1" ht="14.4" customHeight="1">
      <c r="A134" s="39"/>
      <c r="B134" s="40"/>
      <c r="C134" s="235" t="s">
        <v>406</v>
      </c>
      <c r="D134" s="235" t="s">
        <v>179</v>
      </c>
      <c r="E134" s="236" t="s">
        <v>1095</v>
      </c>
      <c r="F134" s="237" t="s">
        <v>1096</v>
      </c>
      <c r="G134" s="238" t="s">
        <v>268</v>
      </c>
      <c r="H134" s="239">
        <v>63</v>
      </c>
      <c r="I134" s="240"/>
      <c r="J134" s="241">
        <f>ROUND(I134*H134,2)</f>
        <v>0</v>
      </c>
      <c r="K134" s="237" t="s">
        <v>19</v>
      </c>
      <c r="L134" s="242"/>
      <c r="M134" s="243" t="s">
        <v>19</v>
      </c>
      <c r="N134" s="244" t="s">
        <v>43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321</v>
      </c>
      <c r="AT134" s="216" t="s">
        <v>179</v>
      </c>
      <c r="AU134" s="216" t="s">
        <v>82</v>
      </c>
      <c r="AY134" s="18" t="s">
        <v>136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80</v>
      </c>
      <c r="BK134" s="217">
        <f>ROUND(I134*H134,2)</f>
        <v>0</v>
      </c>
      <c r="BL134" s="18" t="s">
        <v>195</v>
      </c>
      <c r="BM134" s="216" t="s">
        <v>1097</v>
      </c>
    </row>
    <row r="135" s="2" customFormat="1" ht="14.4" customHeight="1">
      <c r="A135" s="39"/>
      <c r="B135" s="40"/>
      <c r="C135" s="205" t="s">
        <v>410</v>
      </c>
      <c r="D135" s="205" t="s">
        <v>139</v>
      </c>
      <c r="E135" s="206" t="s">
        <v>1098</v>
      </c>
      <c r="F135" s="207" t="s">
        <v>1099</v>
      </c>
      <c r="G135" s="208" t="s">
        <v>268</v>
      </c>
      <c r="H135" s="209">
        <v>100</v>
      </c>
      <c r="I135" s="210"/>
      <c r="J135" s="211">
        <f>ROUND(I135*H135,2)</f>
        <v>0</v>
      </c>
      <c r="K135" s="207" t="s">
        <v>19</v>
      </c>
      <c r="L135" s="45"/>
      <c r="M135" s="212" t="s">
        <v>19</v>
      </c>
      <c r="N135" s="213" t="s">
        <v>43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195</v>
      </c>
      <c r="AT135" s="216" t="s">
        <v>139</v>
      </c>
      <c r="AU135" s="216" t="s">
        <v>82</v>
      </c>
      <c r="AY135" s="18" t="s">
        <v>136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80</v>
      </c>
      <c r="BK135" s="217">
        <f>ROUND(I135*H135,2)</f>
        <v>0</v>
      </c>
      <c r="BL135" s="18" t="s">
        <v>195</v>
      </c>
      <c r="BM135" s="216" t="s">
        <v>1100</v>
      </c>
    </row>
    <row r="136" s="2" customFormat="1" ht="14.4" customHeight="1">
      <c r="A136" s="39"/>
      <c r="B136" s="40"/>
      <c r="C136" s="235" t="s">
        <v>414</v>
      </c>
      <c r="D136" s="235" t="s">
        <v>179</v>
      </c>
      <c r="E136" s="236" t="s">
        <v>1101</v>
      </c>
      <c r="F136" s="237" t="s">
        <v>1102</v>
      </c>
      <c r="G136" s="238" t="s">
        <v>268</v>
      </c>
      <c r="H136" s="239">
        <v>105</v>
      </c>
      <c r="I136" s="240"/>
      <c r="J136" s="241">
        <f>ROUND(I136*H136,2)</f>
        <v>0</v>
      </c>
      <c r="K136" s="237" t="s">
        <v>19</v>
      </c>
      <c r="L136" s="242"/>
      <c r="M136" s="243" t="s">
        <v>19</v>
      </c>
      <c r="N136" s="244" t="s">
        <v>43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321</v>
      </c>
      <c r="AT136" s="216" t="s">
        <v>179</v>
      </c>
      <c r="AU136" s="216" t="s">
        <v>82</v>
      </c>
      <c r="AY136" s="18" t="s">
        <v>136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80</v>
      </c>
      <c r="BK136" s="217">
        <f>ROUND(I136*H136,2)</f>
        <v>0</v>
      </c>
      <c r="BL136" s="18" t="s">
        <v>195</v>
      </c>
      <c r="BM136" s="216" t="s">
        <v>1103</v>
      </c>
    </row>
    <row r="137" s="2" customFormat="1" ht="14.4" customHeight="1">
      <c r="A137" s="39"/>
      <c r="B137" s="40"/>
      <c r="C137" s="205" t="s">
        <v>420</v>
      </c>
      <c r="D137" s="205" t="s">
        <v>139</v>
      </c>
      <c r="E137" s="206" t="s">
        <v>1104</v>
      </c>
      <c r="F137" s="207" t="s">
        <v>1105</v>
      </c>
      <c r="G137" s="208" t="s">
        <v>175</v>
      </c>
      <c r="H137" s="209">
        <v>6</v>
      </c>
      <c r="I137" s="210"/>
      <c r="J137" s="211">
        <f>ROUND(I137*H137,2)</f>
        <v>0</v>
      </c>
      <c r="K137" s="207" t="s">
        <v>19</v>
      </c>
      <c r="L137" s="45"/>
      <c r="M137" s="212" t="s">
        <v>19</v>
      </c>
      <c r="N137" s="213" t="s">
        <v>43</v>
      </c>
      <c r="O137" s="85"/>
      <c r="P137" s="214">
        <f>O137*H137</f>
        <v>0</v>
      </c>
      <c r="Q137" s="214">
        <v>0</v>
      </c>
      <c r="R137" s="214">
        <f>Q137*H137</f>
        <v>0</v>
      </c>
      <c r="S137" s="214">
        <v>0</v>
      </c>
      <c r="T137" s="215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6" t="s">
        <v>195</v>
      </c>
      <c r="AT137" s="216" t="s">
        <v>139</v>
      </c>
      <c r="AU137" s="216" t="s">
        <v>82</v>
      </c>
      <c r="AY137" s="18" t="s">
        <v>136</v>
      </c>
      <c r="BE137" s="217">
        <f>IF(N137="základní",J137,0)</f>
        <v>0</v>
      </c>
      <c r="BF137" s="217">
        <f>IF(N137="snížená",J137,0)</f>
        <v>0</v>
      </c>
      <c r="BG137" s="217">
        <f>IF(N137="zákl. přenesená",J137,0)</f>
        <v>0</v>
      </c>
      <c r="BH137" s="217">
        <f>IF(N137="sníž. přenesená",J137,0)</f>
        <v>0</v>
      </c>
      <c r="BI137" s="217">
        <f>IF(N137="nulová",J137,0)</f>
        <v>0</v>
      </c>
      <c r="BJ137" s="18" t="s">
        <v>80</v>
      </c>
      <c r="BK137" s="217">
        <f>ROUND(I137*H137,2)</f>
        <v>0</v>
      </c>
      <c r="BL137" s="18" t="s">
        <v>195</v>
      </c>
      <c r="BM137" s="216" t="s">
        <v>1106</v>
      </c>
    </row>
    <row r="138" s="2" customFormat="1" ht="14.4" customHeight="1">
      <c r="A138" s="39"/>
      <c r="B138" s="40"/>
      <c r="C138" s="235" t="s">
        <v>425</v>
      </c>
      <c r="D138" s="235" t="s">
        <v>179</v>
      </c>
      <c r="E138" s="236" t="s">
        <v>1107</v>
      </c>
      <c r="F138" s="237" t="s">
        <v>1108</v>
      </c>
      <c r="G138" s="238" t="s">
        <v>175</v>
      </c>
      <c r="H138" s="239">
        <v>6</v>
      </c>
      <c r="I138" s="240"/>
      <c r="J138" s="241">
        <f>ROUND(I138*H138,2)</f>
        <v>0</v>
      </c>
      <c r="K138" s="237" t="s">
        <v>19</v>
      </c>
      <c r="L138" s="242"/>
      <c r="M138" s="243" t="s">
        <v>19</v>
      </c>
      <c r="N138" s="244" t="s">
        <v>43</v>
      </c>
      <c r="O138" s="85"/>
      <c r="P138" s="214">
        <f>O138*H138</f>
        <v>0</v>
      </c>
      <c r="Q138" s="214">
        <v>0</v>
      </c>
      <c r="R138" s="214">
        <f>Q138*H138</f>
        <v>0</v>
      </c>
      <c r="S138" s="214">
        <v>0</v>
      </c>
      <c r="T138" s="215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6" t="s">
        <v>321</v>
      </c>
      <c r="AT138" s="216" t="s">
        <v>179</v>
      </c>
      <c r="AU138" s="216" t="s">
        <v>82</v>
      </c>
      <c r="AY138" s="18" t="s">
        <v>136</v>
      </c>
      <c r="BE138" s="217">
        <f>IF(N138="základní",J138,0)</f>
        <v>0</v>
      </c>
      <c r="BF138" s="217">
        <f>IF(N138="snížená",J138,0)</f>
        <v>0</v>
      </c>
      <c r="BG138" s="217">
        <f>IF(N138="zákl. přenesená",J138,0)</f>
        <v>0</v>
      </c>
      <c r="BH138" s="217">
        <f>IF(N138="sníž. přenesená",J138,0)</f>
        <v>0</v>
      </c>
      <c r="BI138" s="217">
        <f>IF(N138="nulová",J138,0)</f>
        <v>0</v>
      </c>
      <c r="BJ138" s="18" t="s">
        <v>80</v>
      </c>
      <c r="BK138" s="217">
        <f>ROUND(I138*H138,2)</f>
        <v>0</v>
      </c>
      <c r="BL138" s="18" t="s">
        <v>195</v>
      </c>
      <c r="BM138" s="216" t="s">
        <v>1109</v>
      </c>
    </row>
    <row r="139" s="2" customFormat="1" ht="14.4" customHeight="1">
      <c r="A139" s="39"/>
      <c r="B139" s="40"/>
      <c r="C139" s="205" t="s">
        <v>430</v>
      </c>
      <c r="D139" s="205" t="s">
        <v>139</v>
      </c>
      <c r="E139" s="206" t="s">
        <v>1110</v>
      </c>
      <c r="F139" s="207" t="s">
        <v>1111</v>
      </c>
      <c r="G139" s="208" t="s">
        <v>175</v>
      </c>
      <c r="H139" s="209">
        <v>200</v>
      </c>
      <c r="I139" s="210"/>
      <c r="J139" s="211">
        <f>ROUND(I139*H139,2)</f>
        <v>0</v>
      </c>
      <c r="K139" s="207" t="s">
        <v>19</v>
      </c>
      <c r="L139" s="45"/>
      <c r="M139" s="212" t="s">
        <v>19</v>
      </c>
      <c r="N139" s="213" t="s">
        <v>43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195</v>
      </c>
      <c r="AT139" s="216" t="s">
        <v>139</v>
      </c>
      <c r="AU139" s="216" t="s">
        <v>82</v>
      </c>
      <c r="AY139" s="18" t="s">
        <v>136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80</v>
      </c>
      <c r="BK139" s="217">
        <f>ROUND(I139*H139,2)</f>
        <v>0</v>
      </c>
      <c r="BL139" s="18" t="s">
        <v>195</v>
      </c>
      <c r="BM139" s="216" t="s">
        <v>1112</v>
      </c>
    </row>
    <row r="140" s="2" customFormat="1" ht="14.4" customHeight="1">
      <c r="A140" s="39"/>
      <c r="B140" s="40"/>
      <c r="C140" s="235" t="s">
        <v>434</v>
      </c>
      <c r="D140" s="235" t="s">
        <v>179</v>
      </c>
      <c r="E140" s="236" t="s">
        <v>1113</v>
      </c>
      <c r="F140" s="237" t="s">
        <v>1114</v>
      </c>
      <c r="G140" s="238" t="s">
        <v>175</v>
      </c>
      <c r="H140" s="239">
        <v>200</v>
      </c>
      <c r="I140" s="240"/>
      <c r="J140" s="241">
        <f>ROUND(I140*H140,2)</f>
        <v>0</v>
      </c>
      <c r="K140" s="237" t="s">
        <v>19</v>
      </c>
      <c r="L140" s="242"/>
      <c r="M140" s="243" t="s">
        <v>19</v>
      </c>
      <c r="N140" s="244" t="s">
        <v>43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321</v>
      </c>
      <c r="AT140" s="216" t="s">
        <v>179</v>
      </c>
      <c r="AU140" s="216" t="s">
        <v>82</v>
      </c>
      <c r="AY140" s="18" t="s">
        <v>136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80</v>
      </c>
      <c r="BK140" s="217">
        <f>ROUND(I140*H140,2)</f>
        <v>0</v>
      </c>
      <c r="BL140" s="18" t="s">
        <v>195</v>
      </c>
      <c r="BM140" s="216" t="s">
        <v>1115</v>
      </c>
    </row>
    <row r="141" s="2" customFormat="1" ht="22.2" customHeight="1">
      <c r="A141" s="39"/>
      <c r="B141" s="40"/>
      <c r="C141" s="235" t="s">
        <v>441</v>
      </c>
      <c r="D141" s="235" t="s">
        <v>179</v>
      </c>
      <c r="E141" s="236" t="s">
        <v>1116</v>
      </c>
      <c r="F141" s="237" t="s">
        <v>1117</v>
      </c>
      <c r="G141" s="238" t="s">
        <v>1118</v>
      </c>
      <c r="H141" s="239">
        <v>2</v>
      </c>
      <c r="I141" s="240"/>
      <c r="J141" s="241">
        <f>ROUND(I141*H141,2)</f>
        <v>0</v>
      </c>
      <c r="K141" s="237" t="s">
        <v>19</v>
      </c>
      <c r="L141" s="242"/>
      <c r="M141" s="243" t="s">
        <v>19</v>
      </c>
      <c r="N141" s="244" t="s">
        <v>43</v>
      </c>
      <c r="O141" s="85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6" t="s">
        <v>321</v>
      </c>
      <c r="AT141" s="216" t="s">
        <v>179</v>
      </c>
      <c r="AU141" s="216" t="s">
        <v>82</v>
      </c>
      <c r="AY141" s="18" t="s">
        <v>136</v>
      </c>
      <c r="BE141" s="217">
        <f>IF(N141="základní",J141,0)</f>
        <v>0</v>
      </c>
      <c r="BF141" s="217">
        <f>IF(N141="snížená",J141,0)</f>
        <v>0</v>
      </c>
      <c r="BG141" s="217">
        <f>IF(N141="zákl. přenesená",J141,0)</f>
        <v>0</v>
      </c>
      <c r="BH141" s="217">
        <f>IF(N141="sníž. přenesená",J141,0)</f>
        <v>0</v>
      </c>
      <c r="BI141" s="217">
        <f>IF(N141="nulová",J141,0)</f>
        <v>0</v>
      </c>
      <c r="BJ141" s="18" t="s">
        <v>80</v>
      </c>
      <c r="BK141" s="217">
        <f>ROUND(I141*H141,2)</f>
        <v>0</v>
      </c>
      <c r="BL141" s="18" t="s">
        <v>195</v>
      </c>
      <c r="BM141" s="216" t="s">
        <v>1119</v>
      </c>
    </row>
    <row r="142" s="2" customFormat="1" ht="22.2" customHeight="1">
      <c r="A142" s="39"/>
      <c r="B142" s="40"/>
      <c r="C142" s="235" t="s">
        <v>447</v>
      </c>
      <c r="D142" s="235" t="s">
        <v>179</v>
      </c>
      <c r="E142" s="236" t="s">
        <v>1120</v>
      </c>
      <c r="F142" s="237" t="s">
        <v>1121</v>
      </c>
      <c r="G142" s="238" t="s">
        <v>1118</v>
      </c>
      <c r="H142" s="239">
        <v>2</v>
      </c>
      <c r="I142" s="240"/>
      <c r="J142" s="241">
        <f>ROUND(I142*H142,2)</f>
        <v>0</v>
      </c>
      <c r="K142" s="237" t="s">
        <v>19</v>
      </c>
      <c r="L142" s="242"/>
      <c r="M142" s="243" t="s">
        <v>19</v>
      </c>
      <c r="N142" s="244" t="s">
        <v>43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321</v>
      </c>
      <c r="AT142" s="216" t="s">
        <v>179</v>
      </c>
      <c r="AU142" s="216" t="s">
        <v>82</v>
      </c>
      <c r="AY142" s="18" t="s">
        <v>136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80</v>
      </c>
      <c r="BK142" s="217">
        <f>ROUND(I142*H142,2)</f>
        <v>0</v>
      </c>
      <c r="BL142" s="18" t="s">
        <v>195</v>
      </c>
      <c r="BM142" s="216" t="s">
        <v>1122</v>
      </c>
    </row>
    <row r="143" s="2" customFormat="1" ht="14.4" customHeight="1">
      <c r="A143" s="39"/>
      <c r="B143" s="40"/>
      <c r="C143" s="205" t="s">
        <v>453</v>
      </c>
      <c r="D143" s="205" t="s">
        <v>139</v>
      </c>
      <c r="E143" s="206" t="s">
        <v>1123</v>
      </c>
      <c r="F143" s="207" t="s">
        <v>1124</v>
      </c>
      <c r="G143" s="208" t="s">
        <v>268</v>
      </c>
      <c r="H143" s="209">
        <v>20</v>
      </c>
      <c r="I143" s="210"/>
      <c r="J143" s="211">
        <f>ROUND(I143*H143,2)</f>
        <v>0</v>
      </c>
      <c r="K143" s="207" t="s">
        <v>19</v>
      </c>
      <c r="L143" s="45"/>
      <c r="M143" s="212" t="s">
        <v>19</v>
      </c>
      <c r="N143" s="213" t="s">
        <v>43</v>
      </c>
      <c r="O143" s="85"/>
      <c r="P143" s="214">
        <f>O143*H143</f>
        <v>0</v>
      </c>
      <c r="Q143" s="214">
        <v>0</v>
      </c>
      <c r="R143" s="214">
        <f>Q143*H143</f>
        <v>0</v>
      </c>
      <c r="S143" s="214">
        <v>0</v>
      </c>
      <c r="T143" s="215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16" t="s">
        <v>195</v>
      </c>
      <c r="AT143" s="216" t="s">
        <v>139</v>
      </c>
      <c r="AU143" s="216" t="s">
        <v>82</v>
      </c>
      <c r="AY143" s="18" t="s">
        <v>136</v>
      </c>
      <c r="BE143" s="217">
        <f>IF(N143="základní",J143,0)</f>
        <v>0</v>
      </c>
      <c r="BF143" s="217">
        <f>IF(N143="snížená",J143,0)</f>
        <v>0</v>
      </c>
      <c r="BG143" s="217">
        <f>IF(N143="zákl. přenesená",J143,0)</f>
        <v>0</v>
      </c>
      <c r="BH143" s="217">
        <f>IF(N143="sníž. přenesená",J143,0)</f>
        <v>0</v>
      </c>
      <c r="BI143" s="217">
        <f>IF(N143="nulová",J143,0)</f>
        <v>0</v>
      </c>
      <c r="BJ143" s="18" t="s">
        <v>80</v>
      </c>
      <c r="BK143" s="217">
        <f>ROUND(I143*H143,2)</f>
        <v>0</v>
      </c>
      <c r="BL143" s="18" t="s">
        <v>195</v>
      </c>
      <c r="BM143" s="216" t="s">
        <v>1125</v>
      </c>
    </row>
    <row r="144" s="2" customFormat="1" ht="22.2" customHeight="1">
      <c r="A144" s="39"/>
      <c r="B144" s="40"/>
      <c r="C144" s="235" t="s">
        <v>459</v>
      </c>
      <c r="D144" s="235" t="s">
        <v>179</v>
      </c>
      <c r="E144" s="236" t="s">
        <v>1126</v>
      </c>
      <c r="F144" s="237" t="s">
        <v>1127</v>
      </c>
      <c r="G144" s="238" t="s">
        <v>268</v>
      </c>
      <c r="H144" s="239">
        <v>24</v>
      </c>
      <c r="I144" s="240"/>
      <c r="J144" s="241">
        <f>ROUND(I144*H144,2)</f>
        <v>0</v>
      </c>
      <c r="K144" s="237" t="s">
        <v>19</v>
      </c>
      <c r="L144" s="242"/>
      <c r="M144" s="243" t="s">
        <v>19</v>
      </c>
      <c r="N144" s="244" t="s">
        <v>43</v>
      </c>
      <c r="O144" s="85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6" t="s">
        <v>321</v>
      </c>
      <c r="AT144" s="216" t="s">
        <v>179</v>
      </c>
      <c r="AU144" s="216" t="s">
        <v>82</v>
      </c>
      <c r="AY144" s="18" t="s">
        <v>136</v>
      </c>
      <c r="BE144" s="217">
        <f>IF(N144="základní",J144,0)</f>
        <v>0</v>
      </c>
      <c r="BF144" s="217">
        <f>IF(N144="snížená",J144,0)</f>
        <v>0</v>
      </c>
      <c r="BG144" s="217">
        <f>IF(N144="zákl. přenesená",J144,0)</f>
        <v>0</v>
      </c>
      <c r="BH144" s="217">
        <f>IF(N144="sníž. přenesená",J144,0)</f>
        <v>0</v>
      </c>
      <c r="BI144" s="217">
        <f>IF(N144="nulová",J144,0)</f>
        <v>0</v>
      </c>
      <c r="BJ144" s="18" t="s">
        <v>80</v>
      </c>
      <c r="BK144" s="217">
        <f>ROUND(I144*H144,2)</f>
        <v>0</v>
      </c>
      <c r="BL144" s="18" t="s">
        <v>195</v>
      </c>
      <c r="BM144" s="216" t="s">
        <v>1128</v>
      </c>
    </row>
    <row r="145" s="2" customFormat="1" ht="14.4" customHeight="1">
      <c r="A145" s="39"/>
      <c r="B145" s="40"/>
      <c r="C145" s="205" t="s">
        <v>464</v>
      </c>
      <c r="D145" s="205" t="s">
        <v>139</v>
      </c>
      <c r="E145" s="206" t="s">
        <v>1129</v>
      </c>
      <c r="F145" s="207" t="s">
        <v>1130</v>
      </c>
      <c r="G145" s="208" t="s">
        <v>268</v>
      </c>
      <c r="H145" s="209">
        <v>900</v>
      </c>
      <c r="I145" s="210"/>
      <c r="J145" s="211">
        <f>ROUND(I145*H145,2)</f>
        <v>0</v>
      </c>
      <c r="K145" s="207" t="s">
        <v>19</v>
      </c>
      <c r="L145" s="45"/>
      <c r="M145" s="212" t="s">
        <v>19</v>
      </c>
      <c r="N145" s="213" t="s">
        <v>43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195</v>
      </c>
      <c r="AT145" s="216" t="s">
        <v>139</v>
      </c>
      <c r="AU145" s="216" t="s">
        <v>82</v>
      </c>
      <c r="AY145" s="18" t="s">
        <v>136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80</v>
      </c>
      <c r="BK145" s="217">
        <f>ROUND(I145*H145,2)</f>
        <v>0</v>
      </c>
      <c r="BL145" s="18" t="s">
        <v>195</v>
      </c>
      <c r="BM145" s="216" t="s">
        <v>1131</v>
      </c>
    </row>
    <row r="146" s="2" customFormat="1" ht="14.4" customHeight="1">
      <c r="A146" s="39"/>
      <c r="B146" s="40"/>
      <c r="C146" s="235" t="s">
        <v>419</v>
      </c>
      <c r="D146" s="235" t="s">
        <v>179</v>
      </c>
      <c r="E146" s="236" t="s">
        <v>1132</v>
      </c>
      <c r="F146" s="237" t="s">
        <v>1133</v>
      </c>
      <c r="G146" s="238" t="s">
        <v>268</v>
      </c>
      <c r="H146" s="239">
        <v>1080</v>
      </c>
      <c r="I146" s="240"/>
      <c r="J146" s="241">
        <f>ROUND(I146*H146,2)</f>
        <v>0</v>
      </c>
      <c r="K146" s="237" t="s">
        <v>19</v>
      </c>
      <c r="L146" s="242"/>
      <c r="M146" s="243" t="s">
        <v>19</v>
      </c>
      <c r="N146" s="244" t="s">
        <v>43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321</v>
      </c>
      <c r="AT146" s="216" t="s">
        <v>179</v>
      </c>
      <c r="AU146" s="216" t="s">
        <v>82</v>
      </c>
      <c r="AY146" s="18" t="s">
        <v>136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80</v>
      </c>
      <c r="BK146" s="217">
        <f>ROUND(I146*H146,2)</f>
        <v>0</v>
      </c>
      <c r="BL146" s="18" t="s">
        <v>195</v>
      </c>
      <c r="BM146" s="216" t="s">
        <v>1134</v>
      </c>
    </row>
    <row r="147" s="2" customFormat="1" ht="14.4" customHeight="1">
      <c r="A147" s="39"/>
      <c r="B147" s="40"/>
      <c r="C147" s="205" t="s">
        <v>474</v>
      </c>
      <c r="D147" s="205" t="s">
        <v>139</v>
      </c>
      <c r="E147" s="206" t="s">
        <v>1135</v>
      </c>
      <c r="F147" s="207" t="s">
        <v>1136</v>
      </c>
      <c r="G147" s="208" t="s">
        <v>175</v>
      </c>
      <c r="H147" s="209">
        <v>36</v>
      </c>
      <c r="I147" s="210"/>
      <c r="J147" s="211">
        <f>ROUND(I147*H147,2)</f>
        <v>0</v>
      </c>
      <c r="K147" s="207" t="s">
        <v>19</v>
      </c>
      <c r="L147" s="45"/>
      <c r="M147" s="212" t="s">
        <v>19</v>
      </c>
      <c r="N147" s="213" t="s">
        <v>43</v>
      </c>
      <c r="O147" s="85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6" t="s">
        <v>195</v>
      </c>
      <c r="AT147" s="216" t="s">
        <v>139</v>
      </c>
      <c r="AU147" s="216" t="s">
        <v>82</v>
      </c>
      <c r="AY147" s="18" t="s">
        <v>136</v>
      </c>
      <c r="BE147" s="217">
        <f>IF(N147="základní",J147,0)</f>
        <v>0</v>
      </c>
      <c r="BF147" s="217">
        <f>IF(N147="snížená",J147,0)</f>
        <v>0</v>
      </c>
      <c r="BG147" s="217">
        <f>IF(N147="zákl. přenesená",J147,0)</f>
        <v>0</v>
      </c>
      <c r="BH147" s="217">
        <f>IF(N147="sníž. přenesená",J147,0)</f>
        <v>0</v>
      </c>
      <c r="BI147" s="217">
        <f>IF(N147="nulová",J147,0)</f>
        <v>0</v>
      </c>
      <c r="BJ147" s="18" t="s">
        <v>80</v>
      </c>
      <c r="BK147" s="217">
        <f>ROUND(I147*H147,2)</f>
        <v>0</v>
      </c>
      <c r="BL147" s="18" t="s">
        <v>195</v>
      </c>
      <c r="BM147" s="216" t="s">
        <v>1137</v>
      </c>
    </row>
    <row r="148" s="2" customFormat="1" ht="14.4" customHeight="1">
      <c r="A148" s="39"/>
      <c r="B148" s="40"/>
      <c r="C148" s="205" t="s">
        <v>478</v>
      </c>
      <c r="D148" s="205" t="s">
        <v>139</v>
      </c>
      <c r="E148" s="206" t="s">
        <v>1138</v>
      </c>
      <c r="F148" s="207" t="s">
        <v>1139</v>
      </c>
      <c r="G148" s="208" t="s">
        <v>268</v>
      </c>
      <c r="H148" s="209">
        <v>100</v>
      </c>
      <c r="I148" s="210"/>
      <c r="J148" s="211">
        <f>ROUND(I148*H148,2)</f>
        <v>0</v>
      </c>
      <c r="K148" s="207" t="s">
        <v>19</v>
      </c>
      <c r="L148" s="45"/>
      <c r="M148" s="212" t="s">
        <v>19</v>
      </c>
      <c r="N148" s="213" t="s">
        <v>43</v>
      </c>
      <c r="O148" s="85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6" t="s">
        <v>195</v>
      </c>
      <c r="AT148" s="216" t="s">
        <v>139</v>
      </c>
      <c r="AU148" s="216" t="s">
        <v>82</v>
      </c>
      <c r="AY148" s="18" t="s">
        <v>136</v>
      </c>
      <c r="BE148" s="217">
        <f>IF(N148="základní",J148,0)</f>
        <v>0</v>
      </c>
      <c r="BF148" s="217">
        <f>IF(N148="snížená",J148,0)</f>
        <v>0</v>
      </c>
      <c r="BG148" s="217">
        <f>IF(N148="zákl. přenesená",J148,0)</f>
        <v>0</v>
      </c>
      <c r="BH148" s="217">
        <f>IF(N148="sníž. přenesená",J148,0)</f>
        <v>0</v>
      </c>
      <c r="BI148" s="217">
        <f>IF(N148="nulová",J148,0)</f>
        <v>0</v>
      </c>
      <c r="BJ148" s="18" t="s">
        <v>80</v>
      </c>
      <c r="BK148" s="217">
        <f>ROUND(I148*H148,2)</f>
        <v>0</v>
      </c>
      <c r="BL148" s="18" t="s">
        <v>195</v>
      </c>
      <c r="BM148" s="216" t="s">
        <v>1140</v>
      </c>
    </row>
    <row r="149" s="2" customFormat="1" ht="14.4" customHeight="1">
      <c r="A149" s="39"/>
      <c r="B149" s="40"/>
      <c r="C149" s="235" t="s">
        <v>482</v>
      </c>
      <c r="D149" s="235" t="s">
        <v>179</v>
      </c>
      <c r="E149" s="236" t="s">
        <v>1141</v>
      </c>
      <c r="F149" s="237" t="s">
        <v>1142</v>
      </c>
      <c r="G149" s="238" t="s">
        <v>268</v>
      </c>
      <c r="H149" s="239">
        <v>120</v>
      </c>
      <c r="I149" s="240"/>
      <c r="J149" s="241">
        <f>ROUND(I149*H149,2)</f>
        <v>0</v>
      </c>
      <c r="K149" s="237" t="s">
        <v>19</v>
      </c>
      <c r="L149" s="242"/>
      <c r="M149" s="243" t="s">
        <v>19</v>
      </c>
      <c r="N149" s="244" t="s">
        <v>43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321</v>
      </c>
      <c r="AT149" s="216" t="s">
        <v>179</v>
      </c>
      <c r="AU149" s="216" t="s">
        <v>82</v>
      </c>
      <c r="AY149" s="18" t="s">
        <v>136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80</v>
      </c>
      <c r="BK149" s="217">
        <f>ROUND(I149*H149,2)</f>
        <v>0</v>
      </c>
      <c r="BL149" s="18" t="s">
        <v>195</v>
      </c>
      <c r="BM149" s="216" t="s">
        <v>1143</v>
      </c>
    </row>
    <row r="150" s="2" customFormat="1" ht="19.8" customHeight="1">
      <c r="A150" s="39"/>
      <c r="B150" s="40"/>
      <c r="C150" s="205" t="s">
        <v>487</v>
      </c>
      <c r="D150" s="205" t="s">
        <v>139</v>
      </c>
      <c r="E150" s="206" t="s">
        <v>1144</v>
      </c>
      <c r="F150" s="207" t="s">
        <v>1145</v>
      </c>
      <c r="G150" s="208" t="s">
        <v>175</v>
      </c>
      <c r="H150" s="209">
        <v>24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43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195</v>
      </c>
      <c r="AT150" s="216" t="s">
        <v>139</v>
      </c>
      <c r="AU150" s="216" t="s">
        <v>82</v>
      </c>
      <c r="AY150" s="18" t="s">
        <v>136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80</v>
      </c>
      <c r="BK150" s="217">
        <f>ROUND(I150*H150,2)</f>
        <v>0</v>
      </c>
      <c r="BL150" s="18" t="s">
        <v>195</v>
      </c>
      <c r="BM150" s="216" t="s">
        <v>1146</v>
      </c>
    </row>
    <row r="151" s="2" customFormat="1" ht="14.4" customHeight="1">
      <c r="A151" s="39"/>
      <c r="B151" s="40"/>
      <c r="C151" s="235" t="s">
        <v>491</v>
      </c>
      <c r="D151" s="235" t="s">
        <v>179</v>
      </c>
      <c r="E151" s="236" t="s">
        <v>1147</v>
      </c>
      <c r="F151" s="237" t="s">
        <v>1148</v>
      </c>
      <c r="G151" s="238" t="s">
        <v>175</v>
      </c>
      <c r="H151" s="239">
        <v>24</v>
      </c>
      <c r="I151" s="240"/>
      <c r="J151" s="241">
        <f>ROUND(I151*H151,2)</f>
        <v>0</v>
      </c>
      <c r="K151" s="237" t="s">
        <v>19</v>
      </c>
      <c r="L151" s="242"/>
      <c r="M151" s="243" t="s">
        <v>19</v>
      </c>
      <c r="N151" s="244" t="s">
        <v>43</v>
      </c>
      <c r="O151" s="85"/>
      <c r="P151" s="214">
        <f>O151*H151</f>
        <v>0</v>
      </c>
      <c r="Q151" s="214">
        <v>0</v>
      </c>
      <c r="R151" s="214">
        <f>Q151*H151</f>
        <v>0</v>
      </c>
      <c r="S151" s="214">
        <v>0</v>
      </c>
      <c r="T151" s="215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6" t="s">
        <v>321</v>
      </c>
      <c r="AT151" s="216" t="s">
        <v>179</v>
      </c>
      <c r="AU151" s="216" t="s">
        <v>82</v>
      </c>
      <c r="AY151" s="18" t="s">
        <v>136</v>
      </c>
      <c r="BE151" s="217">
        <f>IF(N151="základní",J151,0)</f>
        <v>0</v>
      </c>
      <c r="BF151" s="217">
        <f>IF(N151="snížená",J151,0)</f>
        <v>0</v>
      </c>
      <c r="BG151" s="217">
        <f>IF(N151="zákl. přenesená",J151,0)</f>
        <v>0</v>
      </c>
      <c r="BH151" s="217">
        <f>IF(N151="sníž. přenesená",J151,0)</f>
        <v>0</v>
      </c>
      <c r="BI151" s="217">
        <f>IF(N151="nulová",J151,0)</f>
        <v>0</v>
      </c>
      <c r="BJ151" s="18" t="s">
        <v>80</v>
      </c>
      <c r="BK151" s="217">
        <f>ROUND(I151*H151,2)</f>
        <v>0</v>
      </c>
      <c r="BL151" s="18" t="s">
        <v>195</v>
      </c>
      <c r="BM151" s="216" t="s">
        <v>1149</v>
      </c>
    </row>
    <row r="152" s="2" customFormat="1" ht="14.4" customHeight="1">
      <c r="A152" s="39"/>
      <c r="B152" s="40"/>
      <c r="C152" s="205" t="s">
        <v>496</v>
      </c>
      <c r="D152" s="205" t="s">
        <v>139</v>
      </c>
      <c r="E152" s="206" t="s">
        <v>1150</v>
      </c>
      <c r="F152" s="207" t="s">
        <v>1151</v>
      </c>
      <c r="G152" s="208" t="s">
        <v>175</v>
      </c>
      <c r="H152" s="209">
        <v>24</v>
      </c>
      <c r="I152" s="210"/>
      <c r="J152" s="211">
        <f>ROUND(I152*H152,2)</f>
        <v>0</v>
      </c>
      <c r="K152" s="207" t="s">
        <v>19</v>
      </c>
      <c r="L152" s="45"/>
      <c r="M152" s="212" t="s">
        <v>19</v>
      </c>
      <c r="N152" s="213" t="s">
        <v>43</v>
      </c>
      <c r="O152" s="85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6" t="s">
        <v>195</v>
      </c>
      <c r="AT152" s="216" t="s">
        <v>139</v>
      </c>
      <c r="AU152" s="216" t="s">
        <v>82</v>
      </c>
      <c r="AY152" s="18" t="s">
        <v>136</v>
      </c>
      <c r="BE152" s="217">
        <f>IF(N152="základní",J152,0)</f>
        <v>0</v>
      </c>
      <c r="BF152" s="217">
        <f>IF(N152="snížená",J152,0)</f>
        <v>0</v>
      </c>
      <c r="BG152" s="217">
        <f>IF(N152="zákl. přenesená",J152,0)</f>
        <v>0</v>
      </c>
      <c r="BH152" s="217">
        <f>IF(N152="sníž. přenesená",J152,0)</f>
        <v>0</v>
      </c>
      <c r="BI152" s="217">
        <f>IF(N152="nulová",J152,0)</f>
        <v>0</v>
      </c>
      <c r="BJ152" s="18" t="s">
        <v>80</v>
      </c>
      <c r="BK152" s="217">
        <f>ROUND(I152*H152,2)</f>
        <v>0</v>
      </c>
      <c r="BL152" s="18" t="s">
        <v>195</v>
      </c>
      <c r="BM152" s="216" t="s">
        <v>1152</v>
      </c>
    </row>
    <row r="153" s="2" customFormat="1" ht="14.4" customHeight="1">
      <c r="A153" s="39"/>
      <c r="B153" s="40"/>
      <c r="C153" s="205" t="s">
        <v>500</v>
      </c>
      <c r="D153" s="205" t="s">
        <v>139</v>
      </c>
      <c r="E153" s="206" t="s">
        <v>1153</v>
      </c>
      <c r="F153" s="207" t="s">
        <v>1154</v>
      </c>
      <c r="G153" s="208" t="s">
        <v>175</v>
      </c>
      <c r="H153" s="209">
        <v>19</v>
      </c>
      <c r="I153" s="210"/>
      <c r="J153" s="211">
        <f>ROUND(I153*H153,2)</f>
        <v>0</v>
      </c>
      <c r="K153" s="207" t="s">
        <v>19</v>
      </c>
      <c r="L153" s="45"/>
      <c r="M153" s="212" t="s">
        <v>19</v>
      </c>
      <c r="N153" s="213" t="s">
        <v>43</v>
      </c>
      <c r="O153" s="85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5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6" t="s">
        <v>195</v>
      </c>
      <c r="AT153" s="216" t="s">
        <v>139</v>
      </c>
      <c r="AU153" s="216" t="s">
        <v>82</v>
      </c>
      <c r="AY153" s="18" t="s">
        <v>136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8" t="s">
        <v>80</v>
      </c>
      <c r="BK153" s="217">
        <f>ROUND(I153*H153,2)</f>
        <v>0</v>
      </c>
      <c r="BL153" s="18" t="s">
        <v>195</v>
      </c>
      <c r="BM153" s="216" t="s">
        <v>1155</v>
      </c>
    </row>
    <row r="154" s="2" customFormat="1" ht="14.4" customHeight="1">
      <c r="A154" s="39"/>
      <c r="B154" s="40"/>
      <c r="C154" s="205" t="s">
        <v>505</v>
      </c>
      <c r="D154" s="205" t="s">
        <v>139</v>
      </c>
      <c r="E154" s="206" t="s">
        <v>1156</v>
      </c>
      <c r="F154" s="207" t="s">
        <v>1157</v>
      </c>
      <c r="G154" s="208" t="s">
        <v>268</v>
      </c>
      <c r="H154" s="209">
        <v>900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43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195</v>
      </c>
      <c r="AT154" s="216" t="s">
        <v>139</v>
      </c>
      <c r="AU154" s="216" t="s">
        <v>82</v>
      </c>
      <c r="AY154" s="18" t="s">
        <v>136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80</v>
      </c>
      <c r="BK154" s="217">
        <f>ROUND(I154*H154,2)</f>
        <v>0</v>
      </c>
      <c r="BL154" s="18" t="s">
        <v>195</v>
      </c>
      <c r="BM154" s="216" t="s">
        <v>1158</v>
      </c>
    </row>
    <row r="155" s="2" customFormat="1" ht="14.4" customHeight="1">
      <c r="A155" s="39"/>
      <c r="B155" s="40"/>
      <c r="C155" s="205" t="s">
        <v>509</v>
      </c>
      <c r="D155" s="205" t="s">
        <v>139</v>
      </c>
      <c r="E155" s="206" t="s">
        <v>1159</v>
      </c>
      <c r="F155" s="207" t="s">
        <v>1160</v>
      </c>
      <c r="G155" s="208" t="s">
        <v>175</v>
      </c>
      <c r="H155" s="209">
        <v>1</v>
      </c>
      <c r="I155" s="210"/>
      <c r="J155" s="211">
        <f>ROUND(I155*H155,2)</f>
        <v>0</v>
      </c>
      <c r="K155" s="207" t="s">
        <v>19</v>
      </c>
      <c r="L155" s="45"/>
      <c r="M155" s="212" t="s">
        <v>19</v>
      </c>
      <c r="N155" s="213" t="s">
        <v>43</v>
      </c>
      <c r="O155" s="85"/>
      <c r="P155" s="214">
        <f>O155*H155</f>
        <v>0</v>
      </c>
      <c r="Q155" s="214">
        <v>0</v>
      </c>
      <c r="R155" s="214">
        <f>Q155*H155</f>
        <v>0</v>
      </c>
      <c r="S155" s="214">
        <v>0</v>
      </c>
      <c r="T155" s="215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6" t="s">
        <v>195</v>
      </c>
      <c r="AT155" s="216" t="s">
        <v>139</v>
      </c>
      <c r="AU155" s="216" t="s">
        <v>82</v>
      </c>
      <c r="AY155" s="18" t="s">
        <v>136</v>
      </c>
      <c r="BE155" s="217">
        <f>IF(N155="základní",J155,0)</f>
        <v>0</v>
      </c>
      <c r="BF155" s="217">
        <f>IF(N155="snížená",J155,0)</f>
        <v>0</v>
      </c>
      <c r="BG155" s="217">
        <f>IF(N155="zákl. přenesená",J155,0)</f>
        <v>0</v>
      </c>
      <c r="BH155" s="217">
        <f>IF(N155="sníž. přenesená",J155,0)</f>
        <v>0</v>
      </c>
      <c r="BI155" s="217">
        <f>IF(N155="nulová",J155,0)</f>
        <v>0</v>
      </c>
      <c r="BJ155" s="18" t="s">
        <v>80</v>
      </c>
      <c r="BK155" s="217">
        <f>ROUND(I155*H155,2)</f>
        <v>0</v>
      </c>
      <c r="BL155" s="18" t="s">
        <v>195</v>
      </c>
      <c r="BM155" s="216" t="s">
        <v>1161</v>
      </c>
    </row>
    <row r="156" s="2" customFormat="1" ht="22.2" customHeight="1">
      <c r="A156" s="39"/>
      <c r="B156" s="40"/>
      <c r="C156" s="205" t="s">
        <v>515</v>
      </c>
      <c r="D156" s="205" t="s">
        <v>139</v>
      </c>
      <c r="E156" s="206" t="s">
        <v>1162</v>
      </c>
      <c r="F156" s="207" t="s">
        <v>1163</v>
      </c>
      <c r="G156" s="208" t="s">
        <v>362</v>
      </c>
      <c r="H156" s="245"/>
      <c r="I156" s="210"/>
      <c r="J156" s="211">
        <f>ROUND(I156*H156,2)</f>
        <v>0</v>
      </c>
      <c r="K156" s="207" t="s">
        <v>19</v>
      </c>
      <c r="L156" s="45"/>
      <c r="M156" s="212" t="s">
        <v>19</v>
      </c>
      <c r="N156" s="213" t="s">
        <v>43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195</v>
      </c>
      <c r="AT156" s="216" t="s">
        <v>139</v>
      </c>
      <c r="AU156" s="216" t="s">
        <v>82</v>
      </c>
      <c r="AY156" s="18" t="s">
        <v>136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80</v>
      </c>
      <c r="BK156" s="217">
        <f>ROUND(I156*H156,2)</f>
        <v>0</v>
      </c>
      <c r="BL156" s="18" t="s">
        <v>195</v>
      </c>
      <c r="BM156" s="216" t="s">
        <v>1164</v>
      </c>
    </row>
    <row r="157" s="2" customFormat="1" ht="19.8" customHeight="1">
      <c r="A157" s="39"/>
      <c r="B157" s="40"/>
      <c r="C157" s="205" t="s">
        <v>522</v>
      </c>
      <c r="D157" s="205" t="s">
        <v>139</v>
      </c>
      <c r="E157" s="206" t="s">
        <v>1165</v>
      </c>
      <c r="F157" s="207" t="s">
        <v>1166</v>
      </c>
      <c r="G157" s="208" t="s">
        <v>310</v>
      </c>
      <c r="H157" s="209">
        <v>32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43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195</v>
      </c>
      <c r="AT157" s="216" t="s">
        <v>139</v>
      </c>
      <c r="AU157" s="216" t="s">
        <v>82</v>
      </c>
      <c r="AY157" s="18" t="s">
        <v>136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80</v>
      </c>
      <c r="BK157" s="217">
        <f>ROUND(I157*H157,2)</f>
        <v>0</v>
      </c>
      <c r="BL157" s="18" t="s">
        <v>195</v>
      </c>
      <c r="BM157" s="216" t="s">
        <v>1167</v>
      </c>
    </row>
    <row r="158" s="2" customFormat="1" ht="14.4" customHeight="1">
      <c r="A158" s="39"/>
      <c r="B158" s="40"/>
      <c r="C158" s="205" t="s">
        <v>526</v>
      </c>
      <c r="D158" s="205" t="s">
        <v>139</v>
      </c>
      <c r="E158" s="206" t="s">
        <v>1168</v>
      </c>
      <c r="F158" s="207" t="s">
        <v>1169</v>
      </c>
      <c r="G158" s="208" t="s">
        <v>310</v>
      </c>
      <c r="H158" s="209">
        <v>16</v>
      </c>
      <c r="I158" s="210"/>
      <c r="J158" s="211">
        <f>ROUND(I158*H158,2)</f>
        <v>0</v>
      </c>
      <c r="K158" s="207" t="s">
        <v>19</v>
      </c>
      <c r="L158" s="45"/>
      <c r="M158" s="262" t="s">
        <v>19</v>
      </c>
      <c r="N158" s="263" t="s">
        <v>43</v>
      </c>
      <c r="O158" s="259"/>
      <c r="P158" s="264">
        <f>O158*H158</f>
        <v>0</v>
      </c>
      <c r="Q158" s="264">
        <v>0</v>
      </c>
      <c r="R158" s="264">
        <f>Q158*H158</f>
        <v>0</v>
      </c>
      <c r="S158" s="264">
        <v>0</v>
      </c>
      <c r="T158" s="26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195</v>
      </c>
      <c r="AT158" s="216" t="s">
        <v>139</v>
      </c>
      <c r="AU158" s="216" t="s">
        <v>82</v>
      </c>
      <c r="AY158" s="18" t="s">
        <v>136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80</v>
      </c>
      <c r="BK158" s="217">
        <f>ROUND(I158*H158,2)</f>
        <v>0</v>
      </c>
      <c r="BL158" s="18" t="s">
        <v>195</v>
      </c>
      <c r="BM158" s="216" t="s">
        <v>1170</v>
      </c>
    </row>
    <row r="159" s="2" customFormat="1" ht="6.96" customHeight="1">
      <c r="A159" s="39"/>
      <c r="B159" s="60"/>
      <c r="C159" s="61"/>
      <c r="D159" s="61"/>
      <c r="E159" s="61"/>
      <c r="F159" s="61"/>
      <c r="G159" s="61"/>
      <c r="H159" s="61"/>
      <c r="I159" s="61"/>
      <c r="J159" s="61"/>
      <c r="K159" s="61"/>
      <c r="L159" s="45"/>
      <c r="M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</sheetData>
  <sheetProtection sheet="1" autoFilter="0" formatColumns="0" formatRows="0" objects="1" scenarios="1" spinCount="100000" saltValue="8hxNpPPhxDNzcnE9Nsk2rET/NkHMraaqEvKRdvijz4p4cejCiTj/dBTTRg8Nn1iPWwmjHcnooxNO9RzsEn9eDA==" hashValue="v8LtQTbOm/5kOk2RHd4tg0iDR3ht/ctPagD18BhWXMd8KDQJdPrmwvfZ7uB+R/CRtGegY3so9PCHyxAZwv/5fA==" algorithmName="SHA-512" password="CC35"/>
  <autoFilter ref="C81:K15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Interiérové úpravy zkušebních místností řidičů, Magistrát města Karlovy Vary, U Spořitelny 2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1171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4.4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ROUND((SUM(BE83:BE113)),  2)</f>
        <v>0</v>
      </c>
      <c r="G33" s="39"/>
      <c r="H33" s="39"/>
      <c r="I33" s="149">
        <v>0.20999999999999999</v>
      </c>
      <c r="J33" s="148">
        <f>ROUND(((SUM(BE83:BE113))*I33),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ROUND((SUM(BF83:BF113)),  2)</f>
        <v>0</v>
      </c>
      <c r="G34" s="39"/>
      <c r="H34" s="39"/>
      <c r="I34" s="149">
        <v>0.14999999999999999</v>
      </c>
      <c r="J34" s="148">
        <f>ROUND(((SUM(BF83:BF113))*I34),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ROUND((SUM(BG83:BG113)),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ROUND((SUM(BH83:BH113)),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ROUND((SUM(BI83:BI113)),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Interiérové úpravy zkušebních místností řidičů, Magistrát města Karlovy Vary, U Spořitelny 2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04 - Vytápění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6.4" customHeight="1">
      <c r="A54" s="39"/>
      <c r="B54" s="40"/>
      <c r="C54" s="33" t="s">
        <v>25</v>
      </c>
      <c r="D54" s="41"/>
      <c r="E54" s="41"/>
      <c r="F54" s="28" t="str">
        <f>E15</f>
        <v>Magistrát města K.Vary</v>
      </c>
      <c r="G54" s="41"/>
      <c r="H54" s="41"/>
      <c r="I54" s="33" t="s">
        <v>31</v>
      </c>
      <c r="J54" s="37" t="str">
        <f>E21</f>
        <v>Ing.arch.B.Kubíček, K.Vary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Šimková Dita, K.Vary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1172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6"/>
      <c r="C61" s="167"/>
      <c r="D61" s="168" t="s">
        <v>1173</v>
      </c>
      <c r="E61" s="169"/>
      <c r="F61" s="169"/>
      <c r="G61" s="169"/>
      <c r="H61" s="169"/>
      <c r="I61" s="169"/>
      <c r="J61" s="170">
        <f>J86</f>
        <v>0</v>
      </c>
      <c r="K61" s="167"/>
      <c r="L61" s="17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6"/>
      <c r="C62" s="167"/>
      <c r="D62" s="168" t="s">
        <v>1174</v>
      </c>
      <c r="E62" s="169"/>
      <c r="F62" s="169"/>
      <c r="G62" s="169"/>
      <c r="H62" s="169"/>
      <c r="I62" s="169"/>
      <c r="J62" s="170">
        <f>J98</f>
        <v>0</v>
      </c>
      <c r="K62" s="167"/>
      <c r="L62" s="17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6"/>
      <c r="C63" s="167"/>
      <c r="D63" s="168" t="s">
        <v>1175</v>
      </c>
      <c r="E63" s="169"/>
      <c r="F63" s="169"/>
      <c r="G63" s="169"/>
      <c r="H63" s="169"/>
      <c r="I63" s="169"/>
      <c r="J63" s="170">
        <f>J102</f>
        <v>0</v>
      </c>
      <c r="K63" s="167"/>
      <c r="L63" s="17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121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4.4" customHeight="1">
      <c r="A73" s="39"/>
      <c r="B73" s="40"/>
      <c r="C73" s="41"/>
      <c r="D73" s="41"/>
      <c r="E73" s="161" t="str">
        <f>E7</f>
        <v>Interiérové úpravy zkušebních místností řidičů, Magistrát města Karlovy Vary, U Spořitelny 2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96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5.6" customHeight="1">
      <c r="A75" s="39"/>
      <c r="B75" s="40"/>
      <c r="C75" s="41"/>
      <c r="D75" s="41"/>
      <c r="E75" s="70" t="str">
        <f>E9</f>
        <v>04 - Vytápění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41"/>
      <c r="E77" s="41"/>
      <c r="F77" s="28" t="str">
        <f>F12</f>
        <v xml:space="preserve"> </v>
      </c>
      <c r="G77" s="41"/>
      <c r="H77" s="41"/>
      <c r="I77" s="33" t="s">
        <v>23</v>
      </c>
      <c r="J77" s="73" t="str">
        <f>IF(J12="","",J12)</f>
        <v>8. 12. 2023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6.4" customHeight="1">
      <c r="A79" s="39"/>
      <c r="B79" s="40"/>
      <c r="C79" s="33" t="s">
        <v>25</v>
      </c>
      <c r="D79" s="41"/>
      <c r="E79" s="41"/>
      <c r="F79" s="28" t="str">
        <f>E15</f>
        <v>Magistrát města K.Vary</v>
      </c>
      <c r="G79" s="41"/>
      <c r="H79" s="41"/>
      <c r="I79" s="33" t="s">
        <v>31</v>
      </c>
      <c r="J79" s="37" t="str">
        <f>E21</f>
        <v>Ing.arch.B.Kubíček, K.Vary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6" customHeight="1">
      <c r="A80" s="39"/>
      <c r="B80" s="40"/>
      <c r="C80" s="33" t="s">
        <v>29</v>
      </c>
      <c r="D80" s="41"/>
      <c r="E80" s="41"/>
      <c r="F80" s="28" t="str">
        <f>IF(E18="","",E18)</f>
        <v>Vyplň údaj</v>
      </c>
      <c r="G80" s="41"/>
      <c r="H80" s="41"/>
      <c r="I80" s="33" t="s">
        <v>34</v>
      </c>
      <c r="J80" s="37" t="str">
        <f>E24</f>
        <v>Šimková Dita, K.Vary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122</v>
      </c>
      <c r="D82" s="181" t="s">
        <v>57</v>
      </c>
      <c r="E82" s="181" t="s">
        <v>53</v>
      </c>
      <c r="F82" s="181" t="s">
        <v>54</v>
      </c>
      <c r="G82" s="181" t="s">
        <v>123</v>
      </c>
      <c r="H82" s="181" t="s">
        <v>124</v>
      </c>
      <c r="I82" s="181" t="s">
        <v>125</v>
      </c>
      <c r="J82" s="181" t="s">
        <v>100</v>
      </c>
      <c r="K82" s="182" t="s">
        <v>126</v>
      </c>
      <c r="L82" s="183"/>
      <c r="M82" s="93" t="s">
        <v>19</v>
      </c>
      <c r="N82" s="94" t="s">
        <v>42</v>
      </c>
      <c r="O82" s="94" t="s">
        <v>127</v>
      </c>
      <c r="P82" s="94" t="s">
        <v>128</v>
      </c>
      <c r="Q82" s="94" t="s">
        <v>129</v>
      </c>
      <c r="R82" s="94" t="s">
        <v>130</v>
      </c>
      <c r="S82" s="94" t="s">
        <v>131</v>
      </c>
      <c r="T82" s="95" t="s">
        <v>132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133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P84+P86+P98+P102</f>
        <v>0</v>
      </c>
      <c r="Q83" s="97"/>
      <c r="R83" s="186">
        <f>R84+R86+R98+R102</f>
        <v>0</v>
      </c>
      <c r="S83" s="97"/>
      <c r="T83" s="187">
        <f>T84+T86+T98+T102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71</v>
      </c>
      <c r="AU83" s="18" t="s">
        <v>101</v>
      </c>
      <c r="BK83" s="188">
        <f>BK84+BK86+BK98+BK102</f>
        <v>0</v>
      </c>
    </row>
    <row r="84" s="12" customFormat="1" ht="25.92" customHeight="1">
      <c r="A84" s="12"/>
      <c r="B84" s="189"/>
      <c r="C84" s="190"/>
      <c r="D84" s="191" t="s">
        <v>71</v>
      </c>
      <c r="E84" s="192" t="s">
        <v>1176</v>
      </c>
      <c r="F84" s="192" t="s">
        <v>1177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</f>
        <v>0</v>
      </c>
      <c r="Q84" s="197"/>
      <c r="R84" s="198">
        <f>R85</f>
        <v>0</v>
      </c>
      <c r="S84" s="197"/>
      <c r="T84" s="199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80</v>
      </c>
      <c r="AT84" s="201" t="s">
        <v>71</v>
      </c>
      <c r="AU84" s="201" t="s">
        <v>72</v>
      </c>
      <c r="AY84" s="200" t="s">
        <v>136</v>
      </c>
      <c r="BK84" s="202">
        <f>BK85</f>
        <v>0</v>
      </c>
    </row>
    <row r="85" s="2" customFormat="1" ht="14.4" customHeight="1">
      <c r="A85" s="39"/>
      <c r="B85" s="40"/>
      <c r="C85" s="205" t="s">
        <v>80</v>
      </c>
      <c r="D85" s="205" t="s">
        <v>139</v>
      </c>
      <c r="E85" s="206" t="s">
        <v>1178</v>
      </c>
      <c r="F85" s="207" t="s">
        <v>1179</v>
      </c>
      <c r="G85" s="208" t="s">
        <v>268</v>
      </c>
      <c r="H85" s="209">
        <v>6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43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195</v>
      </c>
      <c r="AT85" s="216" t="s">
        <v>139</v>
      </c>
      <c r="AU85" s="216" t="s">
        <v>80</v>
      </c>
      <c r="AY85" s="18" t="s">
        <v>136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80</v>
      </c>
      <c r="BK85" s="217">
        <f>ROUND(I85*H85,2)</f>
        <v>0</v>
      </c>
      <c r="BL85" s="18" t="s">
        <v>195</v>
      </c>
      <c r="BM85" s="216" t="s">
        <v>1180</v>
      </c>
    </row>
    <row r="86" s="12" customFormat="1" ht="25.92" customHeight="1">
      <c r="A86" s="12"/>
      <c r="B86" s="189"/>
      <c r="C86" s="190"/>
      <c r="D86" s="191" t="s">
        <v>71</v>
      </c>
      <c r="E86" s="192" t="s">
        <v>1181</v>
      </c>
      <c r="F86" s="192" t="s">
        <v>1182</v>
      </c>
      <c r="G86" s="190"/>
      <c r="H86" s="190"/>
      <c r="I86" s="193"/>
      <c r="J86" s="194">
        <f>BK86</f>
        <v>0</v>
      </c>
      <c r="K86" s="190"/>
      <c r="L86" s="195"/>
      <c r="M86" s="196"/>
      <c r="N86" s="197"/>
      <c r="O86" s="197"/>
      <c r="P86" s="198">
        <f>SUM(P87:P97)</f>
        <v>0</v>
      </c>
      <c r="Q86" s="197"/>
      <c r="R86" s="198">
        <f>SUM(R87:R97)</f>
        <v>0</v>
      </c>
      <c r="S86" s="197"/>
      <c r="T86" s="199">
        <f>SUM(T87:T97)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80</v>
      </c>
      <c r="AT86" s="201" t="s">
        <v>71</v>
      </c>
      <c r="AU86" s="201" t="s">
        <v>72</v>
      </c>
      <c r="AY86" s="200" t="s">
        <v>136</v>
      </c>
      <c r="BK86" s="202">
        <f>SUM(BK87:BK97)</f>
        <v>0</v>
      </c>
    </row>
    <row r="87" s="2" customFormat="1" ht="22.2" customHeight="1">
      <c r="A87" s="39"/>
      <c r="B87" s="40"/>
      <c r="C87" s="205" t="s">
        <v>82</v>
      </c>
      <c r="D87" s="205" t="s">
        <v>139</v>
      </c>
      <c r="E87" s="206" t="s">
        <v>1183</v>
      </c>
      <c r="F87" s="207" t="s">
        <v>1184</v>
      </c>
      <c r="G87" s="208" t="s">
        <v>617</v>
      </c>
      <c r="H87" s="209">
        <v>2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43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195</v>
      </c>
      <c r="AT87" s="216" t="s">
        <v>139</v>
      </c>
      <c r="AU87" s="216" t="s">
        <v>80</v>
      </c>
      <c r="AY87" s="18" t="s">
        <v>136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80</v>
      </c>
      <c r="BK87" s="217">
        <f>ROUND(I87*H87,2)</f>
        <v>0</v>
      </c>
      <c r="BL87" s="18" t="s">
        <v>195</v>
      </c>
      <c r="BM87" s="216" t="s">
        <v>1185</v>
      </c>
    </row>
    <row r="88" s="2" customFormat="1">
      <c r="A88" s="39"/>
      <c r="B88" s="40"/>
      <c r="C88" s="41"/>
      <c r="D88" s="225" t="s">
        <v>619</v>
      </c>
      <c r="E88" s="41"/>
      <c r="F88" s="261" t="s">
        <v>1186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619</v>
      </c>
      <c r="AU88" s="18" t="s">
        <v>80</v>
      </c>
    </row>
    <row r="89" s="2" customFormat="1" ht="22.2" customHeight="1">
      <c r="A89" s="39"/>
      <c r="B89" s="40"/>
      <c r="C89" s="205" t="s">
        <v>137</v>
      </c>
      <c r="D89" s="205" t="s">
        <v>139</v>
      </c>
      <c r="E89" s="206" t="s">
        <v>1187</v>
      </c>
      <c r="F89" s="207" t="s">
        <v>1188</v>
      </c>
      <c r="G89" s="208" t="s">
        <v>617</v>
      </c>
      <c r="H89" s="209">
        <v>2</v>
      </c>
      <c r="I89" s="210"/>
      <c r="J89" s="211">
        <f>ROUND(I89*H89,2)</f>
        <v>0</v>
      </c>
      <c r="K89" s="207" t="s">
        <v>19</v>
      </c>
      <c r="L89" s="45"/>
      <c r="M89" s="212" t="s">
        <v>19</v>
      </c>
      <c r="N89" s="213" t="s">
        <v>43</v>
      </c>
      <c r="O89" s="85"/>
      <c r="P89" s="214">
        <f>O89*H89</f>
        <v>0</v>
      </c>
      <c r="Q89" s="214">
        <v>0</v>
      </c>
      <c r="R89" s="214">
        <f>Q89*H89</f>
        <v>0</v>
      </c>
      <c r="S89" s="214">
        <v>0</v>
      </c>
      <c r="T89" s="215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6" t="s">
        <v>195</v>
      </c>
      <c r="AT89" s="216" t="s">
        <v>139</v>
      </c>
      <c r="AU89" s="216" t="s">
        <v>80</v>
      </c>
      <c r="AY89" s="18" t="s">
        <v>136</v>
      </c>
      <c r="BE89" s="217">
        <f>IF(N89="základní",J89,0)</f>
        <v>0</v>
      </c>
      <c r="BF89" s="217">
        <f>IF(N89="snížená",J89,0)</f>
        <v>0</v>
      </c>
      <c r="BG89" s="217">
        <f>IF(N89="zákl. přenesená",J89,0)</f>
        <v>0</v>
      </c>
      <c r="BH89" s="217">
        <f>IF(N89="sníž. přenesená",J89,0)</f>
        <v>0</v>
      </c>
      <c r="BI89" s="217">
        <f>IF(N89="nulová",J89,0)</f>
        <v>0</v>
      </c>
      <c r="BJ89" s="18" t="s">
        <v>80</v>
      </c>
      <c r="BK89" s="217">
        <f>ROUND(I89*H89,2)</f>
        <v>0</v>
      </c>
      <c r="BL89" s="18" t="s">
        <v>195</v>
      </c>
      <c r="BM89" s="216" t="s">
        <v>1189</v>
      </c>
    </row>
    <row r="90" s="2" customFormat="1">
      <c r="A90" s="39"/>
      <c r="B90" s="40"/>
      <c r="C90" s="41"/>
      <c r="D90" s="225" t="s">
        <v>619</v>
      </c>
      <c r="E90" s="41"/>
      <c r="F90" s="261" t="s">
        <v>1190</v>
      </c>
      <c r="G90" s="41"/>
      <c r="H90" s="41"/>
      <c r="I90" s="220"/>
      <c r="J90" s="41"/>
      <c r="K90" s="41"/>
      <c r="L90" s="45"/>
      <c r="M90" s="221"/>
      <c r="N90" s="222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619</v>
      </c>
      <c r="AU90" s="18" t="s">
        <v>80</v>
      </c>
    </row>
    <row r="91" s="2" customFormat="1" ht="19.8" customHeight="1">
      <c r="A91" s="39"/>
      <c r="B91" s="40"/>
      <c r="C91" s="205" t="s">
        <v>144</v>
      </c>
      <c r="D91" s="205" t="s">
        <v>139</v>
      </c>
      <c r="E91" s="206" t="s">
        <v>1191</v>
      </c>
      <c r="F91" s="207" t="s">
        <v>1192</v>
      </c>
      <c r="G91" s="208" t="s">
        <v>617</v>
      </c>
      <c r="H91" s="209">
        <v>2</v>
      </c>
      <c r="I91" s="210"/>
      <c r="J91" s="211">
        <f>ROUND(I91*H91,2)</f>
        <v>0</v>
      </c>
      <c r="K91" s="207" t="s">
        <v>19</v>
      </c>
      <c r="L91" s="45"/>
      <c r="M91" s="212" t="s">
        <v>19</v>
      </c>
      <c r="N91" s="213" t="s">
        <v>43</v>
      </c>
      <c r="O91" s="85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6" t="s">
        <v>195</v>
      </c>
      <c r="AT91" s="216" t="s">
        <v>139</v>
      </c>
      <c r="AU91" s="216" t="s">
        <v>80</v>
      </c>
      <c r="AY91" s="18" t="s">
        <v>136</v>
      </c>
      <c r="BE91" s="217">
        <f>IF(N91="základní",J91,0)</f>
        <v>0</v>
      </c>
      <c r="BF91" s="217">
        <f>IF(N91="snížená",J91,0)</f>
        <v>0</v>
      </c>
      <c r="BG91" s="217">
        <f>IF(N91="zákl. přenesená",J91,0)</f>
        <v>0</v>
      </c>
      <c r="BH91" s="217">
        <f>IF(N91="sníž. přenesená",J91,0)</f>
        <v>0</v>
      </c>
      <c r="BI91" s="217">
        <f>IF(N91="nulová",J91,0)</f>
        <v>0</v>
      </c>
      <c r="BJ91" s="18" t="s">
        <v>80</v>
      </c>
      <c r="BK91" s="217">
        <f>ROUND(I91*H91,2)</f>
        <v>0</v>
      </c>
      <c r="BL91" s="18" t="s">
        <v>195</v>
      </c>
      <c r="BM91" s="216" t="s">
        <v>1193</v>
      </c>
    </row>
    <row r="92" s="2" customFormat="1">
      <c r="A92" s="39"/>
      <c r="B92" s="40"/>
      <c r="C92" s="41"/>
      <c r="D92" s="225" t="s">
        <v>619</v>
      </c>
      <c r="E92" s="41"/>
      <c r="F92" s="261" t="s">
        <v>1194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619</v>
      </c>
      <c r="AU92" s="18" t="s">
        <v>80</v>
      </c>
    </row>
    <row r="93" s="2" customFormat="1" ht="22.2" customHeight="1">
      <c r="A93" s="39"/>
      <c r="B93" s="40"/>
      <c r="C93" s="205" t="s">
        <v>167</v>
      </c>
      <c r="D93" s="205" t="s">
        <v>139</v>
      </c>
      <c r="E93" s="206" t="s">
        <v>1195</v>
      </c>
      <c r="F93" s="207" t="s">
        <v>1196</v>
      </c>
      <c r="G93" s="208" t="s">
        <v>617</v>
      </c>
      <c r="H93" s="209">
        <v>4</v>
      </c>
      <c r="I93" s="210"/>
      <c r="J93" s="211">
        <f>ROUND(I93*H93,2)</f>
        <v>0</v>
      </c>
      <c r="K93" s="207" t="s">
        <v>19</v>
      </c>
      <c r="L93" s="45"/>
      <c r="M93" s="212" t="s">
        <v>19</v>
      </c>
      <c r="N93" s="213" t="s">
        <v>43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195</v>
      </c>
      <c r="AT93" s="216" t="s">
        <v>139</v>
      </c>
      <c r="AU93" s="216" t="s">
        <v>80</v>
      </c>
      <c r="AY93" s="18" t="s">
        <v>136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80</v>
      </c>
      <c r="BK93" s="217">
        <f>ROUND(I93*H93,2)</f>
        <v>0</v>
      </c>
      <c r="BL93" s="18" t="s">
        <v>195</v>
      </c>
      <c r="BM93" s="216" t="s">
        <v>1197</v>
      </c>
    </row>
    <row r="94" s="2" customFormat="1">
      <c r="A94" s="39"/>
      <c r="B94" s="40"/>
      <c r="C94" s="41"/>
      <c r="D94" s="225" t="s">
        <v>619</v>
      </c>
      <c r="E94" s="41"/>
      <c r="F94" s="261" t="s">
        <v>1198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619</v>
      </c>
      <c r="AU94" s="18" t="s">
        <v>80</v>
      </c>
    </row>
    <row r="95" s="2" customFormat="1" ht="14.4" customHeight="1">
      <c r="A95" s="39"/>
      <c r="B95" s="40"/>
      <c r="C95" s="205" t="s">
        <v>160</v>
      </c>
      <c r="D95" s="205" t="s">
        <v>139</v>
      </c>
      <c r="E95" s="206" t="s">
        <v>1199</v>
      </c>
      <c r="F95" s="207" t="s">
        <v>1200</v>
      </c>
      <c r="G95" s="208" t="s">
        <v>617</v>
      </c>
      <c r="H95" s="209">
        <v>4</v>
      </c>
      <c r="I95" s="210"/>
      <c r="J95" s="211">
        <f>ROUND(I95*H95,2)</f>
        <v>0</v>
      </c>
      <c r="K95" s="207" t="s">
        <v>19</v>
      </c>
      <c r="L95" s="45"/>
      <c r="M95" s="212" t="s">
        <v>19</v>
      </c>
      <c r="N95" s="213" t="s">
        <v>43</v>
      </c>
      <c r="O95" s="85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6" t="s">
        <v>195</v>
      </c>
      <c r="AT95" s="216" t="s">
        <v>139</v>
      </c>
      <c r="AU95" s="216" t="s">
        <v>80</v>
      </c>
      <c r="AY95" s="18" t="s">
        <v>136</v>
      </c>
      <c r="BE95" s="217">
        <f>IF(N95="základní",J95,0)</f>
        <v>0</v>
      </c>
      <c r="BF95" s="217">
        <f>IF(N95="snížená",J95,0)</f>
        <v>0</v>
      </c>
      <c r="BG95" s="217">
        <f>IF(N95="zákl. přenesená",J95,0)</f>
        <v>0</v>
      </c>
      <c r="BH95" s="217">
        <f>IF(N95="sníž. přenesená",J95,0)</f>
        <v>0</v>
      </c>
      <c r="BI95" s="217">
        <f>IF(N95="nulová",J95,0)</f>
        <v>0</v>
      </c>
      <c r="BJ95" s="18" t="s">
        <v>80</v>
      </c>
      <c r="BK95" s="217">
        <f>ROUND(I95*H95,2)</f>
        <v>0</v>
      </c>
      <c r="BL95" s="18" t="s">
        <v>195</v>
      </c>
      <c r="BM95" s="216" t="s">
        <v>1201</v>
      </c>
    </row>
    <row r="96" s="2" customFormat="1">
      <c r="A96" s="39"/>
      <c r="B96" s="40"/>
      <c r="C96" s="41"/>
      <c r="D96" s="225" t="s">
        <v>619</v>
      </c>
      <c r="E96" s="41"/>
      <c r="F96" s="261" t="s">
        <v>1202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619</v>
      </c>
      <c r="AU96" s="18" t="s">
        <v>80</v>
      </c>
    </row>
    <row r="97" s="2" customFormat="1" ht="14.4" customHeight="1">
      <c r="A97" s="39"/>
      <c r="B97" s="40"/>
      <c r="C97" s="205" t="s">
        <v>178</v>
      </c>
      <c r="D97" s="205" t="s">
        <v>139</v>
      </c>
      <c r="E97" s="206" t="s">
        <v>1203</v>
      </c>
      <c r="F97" s="207" t="s">
        <v>1204</v>
      </c>
      <c r="G97" s="208" t="s">
        <v>617</v>
      </c>
      <c r="H97" s="209">
        <v>4</v>
      </c>
      <c r="I97" s="210"/>
      <c r="J97" s="211">
        <f>ROUND(I97*H97,2)</f>
        <v>0</v>
      </c>
      <c r="K97" s="207" t="s">
        <v>19</v>
      </c>
      <c r="L97" s="45"/>
      <c r="M97" s="212" t="s">
        <v>19</v>
      </c>
      <c r="N97" s="213" t="s">
        <v>43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195</v>
      </c>
      <c r="AT97" s="216" t="s">
        <v>139</v>
      </c>
      <c r="AU97" s="216" t="s">
        <v>80</v>
      </c>
      <c r="AY97" s="18" t="s">
        <v>136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80</v>
      </c>
      <c r="BK97" s="217">
        <f>ROUND(I97*H97,2)</f>
        <v>0</v>
      </c>
      <c r="BL97" s="18" t="s">
        <v>195</v>
      </c>
      <c r="BM97" s="216" t="s">
        <v>1205</v>
      </c>
    </row>
    <row r="98" s="12" customFormat="1" ht="25.92" customHeight="1">
      <c r="A98" s="12"/>
      <c r="B98" s="189"/>
      <c r="C98" s="190"/>
      <c r="D98" s="191" t="s">
        <v>71</v>
      </c>
      <c r="E98" s="192" t="s">
        <v>1206</v>
      </c>
      <c r="F98" s="192" t="s">
        <v>1207</v>
      </c>
      <c r="G98" s="190"/>
      <c r="H98" s="190"/>
      <c r="I98" s="193"/>
      <c r="J98" s="194">
        <f>BK98</f>
        <v>0</v>
      </c>
      <c r="K98" s="190"/>
      <c r="L98" s="195"/>
      <c r="M98" s="196"/>
      <c r="N98" s="197"/>
      <c r="O98" s="197"/>
      <c r="P98" s="198">
        <f>SUM(P99:P101)</f>
        <v>0</v>
      </c>
      <c r="Q98" s="197"/>
      <c r="R98" s="198">
        <f>SUM(R99:R101)</f>
        <v>0</v>
      </c>
      <c r="S98" s="197"/>
      <c r="T98" s="199">
        <f>SUM(T99:T101)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0" t="s">
        <v>80</v>
      </c>
      <c r="AT98" s="201" t="s">
        <v>71</v>
      </c>
      <c r="AU98" s="201" t="s">
        <v>72</v>
      </c>
      <c r="AY98" s="200" t="s">
        <v>136</v>
      </c>
      <c r="BK98" s="202">
        <f>SUM(BK99:BK101)</f>
        <v>0</v>
      </c>
    </row>
    <row r="99" s="2" customFormat="1" ht="22.2" customHeight="1">
      <c r="A99" s="39"/>
      <c r="B99" s="40"/>
      <c r="C99" s="205" t="s">
        <v>182</v>
      </c>
      <c r="D99" s="205" t="s">
        <v>139</v>
      </c>
      <c r="E99" s="206" t="s">
        <v>1208</v>
      </c>
      <c r="F99" s="207" t="s">
        <v>1209</v>
      </c>
      <c r="G99" s="208" t="s">
        <v>1210</v>
      </c>
      <c r="H99" s="209">
        <v>1</v>
      </c>
      <c r="I99" s="210"/>
      <c r="J99" s="211">
        <f>ROUND(I99*H99,2)</f>
        <v>0</v>
      </c>
      <c r="K99" s="207" t="s">
        <v>19</v>
      </c>
      <c r="L99" s="45"/>
      <c r="M99" s="212" t="s">
        <v>19</v>
      </c>
      <c r="N99" s="213" t="s">
        <v>43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195</v>
      </c>
      <c r="AT99" s="216" t="s">
        <v>139</v>
      </c>
      <c r="AU99" s="216" t="s">
        <v>80</v>
      </c>
      <c r="AY99" s="18" t="s">
        <v>136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80</v>
      </c>
      <c r="BK99" s="217">
        <f>ROUND(I99*H99,2)</f>
        <v>0</v>
      </c>
      <c r="BL99" s="18" t="s">
        <v>195</v>
      </c>
      <c r="BM99" s="216" t="s">
        <v>1211</v>
      </c>
    </row>
    <row r="100" s="2" customFormat="1">
      <c r="A100" s="39"/>
      <c r="B100" s="40"/>
      <c r="C100" s="41"/>
      <c r="D100" s="225" t="s">
        <v>619</v>
      </c>
      <c r="E100" s="41"/>
      <c r="F100" s="261" t="s">
        <v>1212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619</v>
      </c>
      <c r="AU100" s="18" t="s">
        <v>80</v>
      </c>
    </row>
    <row r="101" s="2" customFormat="1" ht="14.4" customHeight="1">
      <c r="A101" s="39"/>
      <c r="B101" s="40"/>
      <c r="C101" s="205" t="s">
        <v>190</v>
      </c>
      <c r="D101" s="205" t="s">
        <v>139</v>
      </c>
      <c r="E101" s="206" t="s">
        <v>1213</v>
      </c>
      <c r="F101" s="207" t="s">
        <v>1214</v>
      </c>
      <c r="G101" s="208" t="s">
        <v>1210</v>
      </c>
      <c r="H101" s="209">
        <v>1</v>
      </c>
      <c r="I101" s="210"/>
      <c r="J101" s="211">
        <f>ROUND(I101*H101,2)</f>
        <v>0</v>
      </c>
      <c r="K101" s="207" t="s">
        <v>19</v>
      </c>
      <c r="L101" s="45"/>
      <c r="M101" s="212" t="s">
        <v>19</v>
      </c>
      <c r="N101" s="213" t="s">
        <v>43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195</v>
      </c>
      <c r="AT101" s="216" t="s">
        <v>139</v>
      </c>
      <c r="AU101" s="216" t="s">
        <v>80</v>
      </c>
      <c r="AY101" s="18" t="s">
        <v>136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80</v>
      </c>
      <c r="BK101" s="217">
        <f>ROUND(I101*H101,2)</f>
        <v>0</v>
      </c>
      <c r="BL101" s="18" t="s">
        <v>195</v>
      </c>
      <c r="BM101" s="216" t="s">
        <v>1215</v>
      </c>
    </row>
    <row r="102" s="12" customFormat="1" ht="25.92" customHeight="1">
      <c r="A102" s="12"/>
      <c r="B102" s="189"/>
      <c r="C102" s="190"/>
      <c r="D102" s="191" t="s">
        <v>71</v>
      </c>
      <c r="E102" s="192" t="s">
        <v>1216</v>
      </c>
      <c r="F102" s="192" t="s">
        <v>1217</v>
      </c>
      <c r="G102" s="190"/>
      <c r="H102" s="190"/>
      <c r="I102" s="193"/>
      <c r="J102" s="194">
        <f>BK102</f>
        <v>0</v>
      </c>
      <c r="K102" s="190"/>
      <c r="L102" s="195"/>
      <c r="M102" s="196"/>
      <c r="N102" s="197"/>
      <c r="O102" s="197"/>
      <c r="P102" s="198">
        <f>SUM(P103:P113)</f>
        <v>0</v>
      </c>
      <c r="Q102" s="197"/>
      <c r="R102" s="198">
        <f>SUM(R103:R113)</f>
        <v>0</v>
      </c>
      <c r="S102" s="197"/>
      <c r="T102" s="199">
        <f>SUM(T103:T113)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0" t="s">
        <v>80</v>
      </c>
      <c r="AT102" s="201" t="s">
        <v>71</v>
      </c>
      <c r="AU102" s="201" t="s">
        <v>72</v>
      </c>
      <c r="AY102" s="200" t="s">
        <v>136</v>
      </c>
      <c r="BK102" s="202">
        <f>SUM(BK103:BK113)</f>
        <v>0</v>
      </c>
    </row>
    <row r="103" s="2" customFormat="1" ht="30" customHeight="1">
      <c r="A103" s="39"/>
      <c r="B103" s="40"/>
      <c r="C103" s="205" t="s">
        <v>197</v>
      </c>
      <c r="D103" s="205" t="s">
        <v>139</v>
      </c>
      <c r="E103" s="206" t="s">
        <v>1218</v>
      </c>
      <c r="F103" s="207" t="s">
        <v>1219</v>
      </c>
      <c r="G103" s="208" t="s">
        <v>310</v>
      </c>
      <c r="H103" s="209">
        <v>72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43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195</v>
      </c>
      <c r="AT103" s="216" t="s">
        <v>139</v>
      </c>
      <c r="AU103" s="216" t="s">
        <v>80</v>
      </c>
      <c r="AY103" s="18" t="s">
        <v>136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80</v>
      </c>
      <c r="BK103" s="217">
        <f>ROUND(I103*H103,2)</f>
        <v>0</v>
      </c>
      <c r="BL103" s="18" t="s">
        <v>195</v>
      </c>
      <c r="BM103" s="216" t="s">
        <v>1220</v>
      </c>
    </row>
    <row r="104" s="2" customFormat="1">
      <c r="A104" s="39"/>
      <c r="B104" s="40"/>
      <c r="C104" s="41"/>
      <c r="D104" s="225" t="s">
        <v>619</v>
      </c>
      <c r="E104" s="41"/>
      <c r="F104" s="261" t="s">
        <v>1221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619</v>
      </c>
      <c r="AU104" s="18" t="s">
        <v>80</v>
      </c>
    </row>
    <row r="105" s="2" customFormat="1" ht="14.4" customHeight="1">
      <c r="A105" s="39"/>
      <c r="B105" s="40"/>
      <c r="C105" s="205" t="s">
        <v>201</v>
      </c>
      <c r="D105" s="205" t="s">
        <v>139</v>
      </c>
      <c r="E105" s="206" t="s">
        <v>1222</v>
      </c>
      <c r="F105" s="207" t="s">
        <v>1223</v>
      </c>
      <c r="G105" s="208" t="s">
        <v>268</v>
      </c>
      <c r="H105" s="209">
        <v>12</v>
      </c>
      <c r="I105" s="210"/>
      <c r="J105" s="211">
        <f>ROUND(I105*H105,2)</f>
        <v>0</v>
      </c>
      <c r="K105" s="207" t="s">
        <v>19</v>
      </c>
      <c r="L105" s="45"/>
      <c r="M105" s="212" t="s">
        <v>19</v>
      </c>
      <c r="N105" s="213" t="s">
        <v>43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195</v>
      </c>
      <c r="AT105" s="216" t="s">
        <v>139</v>
      </c>
      <c r="AU105" s="216" t="s">
        <v>80</v>
      </c>
      <c r="AY105" s="18" t="s">
        <v>136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80</v>
      </c>
      <c r="BK105" s="217">
        <f>ROUND(I105*H105,2)</f>
        <v>0</v>
      </c>
      <c r="BL105" s="18" t="s">
        <v>195</v>
      </c>
      <c r="BM105" s="216" t="s">
        <v>1224</v>
      </c>
    </row>
    <row r="106" s="2" customFormat="1">
      <c r="A106" s="39"/>
      <c r="B106" s="40"/>
      <c r="C106" s="41"/>
      <c r="D106" s="225" t="s">
        <v>619</v>
      </c>
      <c r="E106" s="41"/>
      <c r="F106" s="261" t="s">
        <v>1225</v>
      </c>
      <c r="G106" s="41"/>
      <c r="H106" s="41"/>
      <c r="I106" s="220"/>
      <c r="J106" s="41"/>
      <c r="K106" s="41"/>
      <c r="L106" s="45"/>
      <c r="M106" s="221"/>
      <c r="N106" s="222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619</v>
      </c>
      <c r="AU106" s="18" t="s">
        <v>80</v>
      </c>
    </row>
    <row r="107" s="2" customFormat="1" ht="14.4" customHeight="1">
      <c r="A107" s="39"/>
      <c r="B107" s="40"/>
      <c r="C107" s="205" t="s">
        <v>205</v>
      </c>
      <c r="D107" s="205" t="s">
        <v>139</v>
      </c>
      <c r="E107" s="206" t="s">
        <v>1226</v>
      </c>
      <c r="F107" s="207" t="s">
        <v>1227</v>
      </c>
      <c r="G107" s="208" t="s">
        <v>310</v>
      </c>
      <c r="H107" s="209">
        <v>24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43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195</v>
      </c>
      <c r="AT107" s="216" t="s">
        <v>139</v>
      </c>
      <c r="AU107" s="216" t="s">
        <v>80</v>
      </c>
      <c r="AY107" s="18" t="s">
        <v>136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195</v>
      </c>
      <c r="BM107" s="216" t="s">
        <v>1228</v>
      </c>
    </row>
    <row r="108" s="2" customFormat="1" ht="14.4" customHeight="1">
      <c r="A108" s="39"/>
      <c r="B108" s="40"/>
      <c r="C108" s="205" t="s">
        <v>211</v>
      </c>
      <c r="D108" s="205" t="s">
        <v>139</v>
      </c>
      <c r="E108" s="206" t="s">
        <v>1229</v>
      </c>
      <c r="F108" s="207" t="s">
        <v>1230</v>
      </c>
      <c r="G108" s="208" t="s">
        <v>617</v>
      </c>
      <c r="H108" s="209">
        <v>1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43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195</v>
      </c>
      <c r="AT108" s="216" t="s">
        <v>139</v>
      </c>
      <c r="AU108" s="216" t="s">
        <v>80</v>
      </c>
      <c r="AY108" s="18" t="s">
        <v>136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195</v>
      </c>
      <c r="BM108" s="216" t="s">
        <v>1231</v>
      </c>
    </row>
    <row r="109" s="2" customFormat="1">
      <c r="A109" s="39"/>
      <c r="B109" s="40"/>
      <c r="C109" s="41"/>
      <c r="D109" s="225" t="s">
        <v>619</v>
      </c>
      <c r="E109" s="41"/>
      <c r="F109" s="261" t="s">
        <v>1232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619</v>
      </c>
      <c r="AU109" s="18" t="s">
        <v>80</v>
      </c>
    </row>
    <row r="110" s="13" customFormat="1">
      <c r="A110" s="13"/>
      <c r="B110" s="223"/>
      <c r="C110" s="224"/>
      <c r="D110" s="225" t="s">
        <v>148</v>
      </c>
      <c r="E110" s="226" t="s">
        <v>19</v>
      </c>
      <c r="F110" s="227" t="s">
        <v>1233</v>
      </c>
      <c r="G110" s="224"/>
      <c r="H110" s="228">
        <v>1</v>
      </c>
      <c r="I110" s="229"/>
      <c r="J110" s="224"/>
      <c r="K110" s="224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148</v>
      </c>
      <c r="AU110" s="234" t="s">
        <v>80</v>
      </c>
      <c r="AV110" s="13" t="s">
        <v>82</v>
      </c>
      <c r="AW110" s="13" t="s">
        <v>33</v>
      </c>
      <c r="AX110" s="13" t="s">
        <v>80</v>
      </c>
      <c r="AY110" s="234" t="s">
        <v>136</v>
      </c>
    </row>
    <row r="111" s="2" customFormat="1" ht="19.8" customHeight="1">
      <c r="A111" s="39"/>
      <c r="B111" s="40"/>
      <c r="C111" s="205" t="s">
        <v>215</v>
      </c>
      <c r="D111" s="205" t="s">
        <v>139</v>
      </c>
      <c r="E111" s="206" t="s">
        <v>1234</v>
      </c>
      <c r="F111" s="207" t="s">
        <v>1235</v>
      </c>
      <c r="G111" s="208" t="s">
        <v>617</v>
      </c>
      <c r="H111" s="209">
        <v>1</v>
      </c>
      <c r="I111" s="210"/>
      <c r="J111" s="211">
        <f>ROUND(I111*H111,2)</f>
        <v>0</v>
      </c>
      <c r="K111" s="207" t="s">
        <v>19</v>
      </c>
      <c r="L111" s="45"/>
      <c r="M111" s="212" t="s">
        <v>19</v>
      </c>
      <c r="N111" s="213" t="s">
        <v>43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195</v>
      </c>
      <c r="AT111" s="216" t="s">
        <v>139</v>
      </c>
      <c r="AU111" s="216" t="s">
        <v>80</v>
      </c>
      <c r="AY111" s="18" t="s">
        <v>136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195</v>
      </c>
      <c r="BM111" s="216" t="s">
        <v>1236</v>
      </c>
    </row>
    <row r="112" s="13" customFormat="1">
      <c r="A112" s="13"/>
      <c r="B112" s="223"/>
      <c r="C112" s="224"/>
      <c r="D112" s="225" t="s">
        <v>148</v>
      </c>
      <c r="E112" s="226" t="s">
        <v>19</v>
      </c>
      <c r="F112" s="227" t="s">
        <v>1233</v>
      </c>
      <c r="G112" s="224"/>
      <c r="H112" s="228">
        <v>1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148</v>
      </c>
      <c r="AU112" s="234" t="s">
        <v>80</v>
      </c>
      <c r="AV112" s="13" t="s">
        <v>82</v>
      </c>
      <c r="AW112" s="13" t="s">
        <v>33</v>
      </c>
      <c r="AX112" s="13" t="s">
        <v>80</v>
      </c>
      <c r="AY112" s="234" t="s">
        <v>136</v>
      </c>
    </row>
    <row r="113" s="2" customFormat="1" ht="14.4" customHeight="1">
      <c r="A113" s="39"/>
      <c r="B113" s="40"/>
      <c r="C113" s="205" t="s">
        <v>8</v>
      </c>
      <c r="D113" s="205" t="s">
        <v>139</v>
      </c>
      <c r="E113" s="206" t="s">
        <v>1237</v>
      </c>
      <c r="F113" s="207" t="s">
        <v>1238</v>
      </c>
      <c r="G113" s="208" t="s">
        <v>1210</v>
      </c>
      <c r="H113" s="209">
        <v>1</v>
      </c>
      <c r="I113" s="210"/>
      <c r="J113" s="211">
        <f>ROUND(I113*H113,2)</f>
        <v>0</v>
      </c>
      <c r="K113" s="207" t="s">
        <v>19</v>
      </c>
      <c r="L113" s="45"/>
      <c r="M113" s="262" t="s">
        <v>19</v>
      </c>
      <c r="N113" s="263" t="s">
        <v>43</v>
      </c>
      <c r="O113" s="259"/>
      <c r="P113" s="264">
        <f>O113*H113</f>
        <v>0</v>
      </c>
      <c r="Q113" s="264">
        <v>0</v>
      </c>
      <c r="R113" s="264">
        <f>Q113*H113</f>
        <v>0</v>
      </c>
      <c r="S113" s="264">
        <v>0</v>
      </c>
      <c r="T113" s="26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195</v>
      </c>
      <c r="AT113" s="216" t="s">
        <v>139</v>
      </c>
      <c r="AU113" s="216" t="s">
        <v>80</v>
      </c>
      <c r="AY113" s="18" t="s">
        <v>136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80</v>
      </c>
      <c r="BK113" s="217">
        <f>ROUND(I113*H113,2)</f>
        <v>0</v>
      </c>
      <c r="BL113" s="18" t="s">
        <v>195</v>
      </c>
      <c r="BM113" s="216" t="s">
        <v>1239</v>
      </c>
    </row>
    <row r="114" s="2" customFormat="1" ht="6.96" customHeight="1">
      <c r="A114" s="39"/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45"/>
      <c r="M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</sheetData>
  <sheetProtection sheet="1" autoFilter="0" formatColumns="0" formatRows="0" objects="1" scenarios="1" spinCount="100000" saltValue="V540sS7/Wj5OpQlVnpd8kxEvL2jq1D6ycQqd9XLeQaPdEJp1YQssZgQmrP9NNmnInDSCnan49aztvZBW9TRv5w==" hashValue="lVPiY9G2HBEtCdysAZMKv6DqErrcA5s3mlarE0/CR5J5tuS1b9bYtC7pTBP/VcwOj5hy2ZeC/vKu8lntWZdUww==" algorithmName="SHA-512" password="CC35"/>
  <autoFilter ref="C82:K11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95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Interiérové úpravy zkušebních místností řidičů, Magistrát města Karlovy Vary, U Spořitelny 2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96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1240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8. 12. 2023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4.4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ROUND((SUM(BE82:BE160)),  2)</f>
        <v>0</v>
      </c>
      <c r="G33" s="39"/>
      <c r="H33" s="39"/>
      <c r="I33" s="149">
        <v>0.20999999999999999</v>
      </c>
      <c r="J33" s="148">
        <f>ROUND(((SUM(BE82:BE160))*I33),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ROUND((SUM(BF82:BF160)),  2)</f>
        <v>0</v>
      </c>
      <c r="G34" s="39"/>
      <c r="H34" s="39"/>
      <c r="I34" s="149">
        <v>0.14999999999999999</v>
      </c>
      <c r="J34" s="148">
        <f>ROUND(((SUM(BF82:BF160))*I34),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ROUND((SUM(BG82:BG160)),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ROUND((SUM(BH82:BH160)),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ROUND((SUM(BI82:BI160)),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98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Interiérové úpravy zkušebních místností řidičů, Magistrát města Karlovy Vary, U Spořitelny 2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96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05 - Vzduchotechnika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8. 12. 2023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6.4" customHeight="1">
      <c r="A54" s="39"/>
      <c r="B54" s="40"/>
      <c r="C54" s="33" t="s">
        <v>25</v>
      </c>
      <c r="D54" s="41"/>
      <c r="E54" s="41"/>
      <c r="F54" s="28" t="str">
        <f>E15</f>
        <v>Magistrát města K.Vary</v>
      </c>
      <c r="G54" s="41"/>
      <c r="H54" s="41"/>
      <c r="I54" s="33" t="s">
        <v>31</v>
      </c>
      <c r="J54" s="37" t="str">
        <f>E21</f>
        <v>Ing.arch.B.Kubíček, K.Vary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Šimková Dita, K.Vary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99</v>
      </c>
      <c r="D57" s="163"/>
      <c r="E57" s="163"/>
      <c r="F57" s="163"/>
      <c r="G57" s="163"/>
      <c r="H57" s="163"/>
      <c r="I57" s="163"/>
      <c r="J57" s="164" t="s">
        <v>100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101</v>
      </c>
    </row>
    <row r="60" s="9" customFormat="1" ht="24.96" customHeight="1">
      <c r="A60" s="9"/>
      <c r="B60" s="166"/>
      <c r="C60" s="167"/>
      <c r="D60" s="168" t="s">
        <v>1241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1242</v>
      </c>
      <c r="E61" s="175"/>
      <c r="F61" s="175"/>
      <c r="G61" s="175"/>
      <c r="H61" s="175"/>
      <c r="I61" s="175"/>
      <c r="J61" s="176">
        <f>J84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1243</v>
      </c>
      <c r="E62" s="175"/>
      <c r="F62" s="175"/>
      <c r="G62" s="175"/>
      <c r="H62" s="175"/>
      <c r="I62" s="175"/>
      <c r="J62" s="176">
        <f>J138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121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4.4" customHeight="1">
      <c r="A72" s="39"/>
      <c r="B72" s="40"/>
      <c r="C72" s="41"/>
      <c r="D72" s="41"/>
      <c r="E72" s="161" t="str">
        <f>E7</f>
        <v>Interiérové úpravy zkušebních místností řidičů, Magistrát města Karlovy Vary, U Spořitelny 2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96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5.6" customHeight="1">
      <c r="A74" s="39"/>
      <c r="B74" s="40"/>
      <c r="C74" s="41"/>
      <c r="D74" s="41"/>
      <c r="E74" s="70" t="str">
        <f>E9</f>
        <v>05 - Vzduchotechnika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 xml:space="preserve"> </v>
      </c>
      <c r="G76" s="41"/>
      <c r="H76" s="41"/>
      <c r="I76" s="33" t="s">
        <v>23</v>
      </c>
      <c r="J76" s="73" t="str">
        <f>IF(J12="","",J12)</f>
        <v>8. 12. 2023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6.4" customHeight="1">
      <c r="A78" s="39"/>
      <c r="B78" s="40"/>
      <c r="C78" s="33" t="s">
        <v>25</v>
      </c>
      <c r="D78" s="41"/>
      <c r="E78" s="41"/>
      <c r="F78" s="28" t="str">
        <f>E15</f>
        <v>Magistrát města K.Vary</v>
      </c>
      <c r="G78" s="41"/>
      <c r="H78" s="41"/>
      <c r="I78" s="33" t="s">
        <v>31</v>
      </c>
      <c r="J78" s="37" t="str">
        <f>E21</f>
        <v>Ing.arch.B.Kubíček, K.Vary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6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34</v>
      </c>
      <c r="J79" s="37" t="str">
        <f>E24</f>
        <v>Šimková Dita, K.Vary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122</v>
      </c>
      <c r="D81" s="181" t="s">
        <v>57</v>
      </c>
      <c r="E81" s="181" t="s">
        <v>53</v>
      </c>
      <c r="F81" s="181" t="s">
        <v>54</v>
      </c>
      <c r="G81" s="181" t="s">
        <v>123</v>
      </c>
      <c r="H81" s="181" t="s">
        <v>124</v>
      </c>
      <c r="I81" s="181" t="s">
        <v>125</v>
      </c>
      <c r="J81" s="181" t="s">
        <v>100</v>
      </c>
      <c r="K81" s="182" t="s">
        <v>126</v>
      </c>
      <c r="L81" s="183"/>
      <c r="M81" s="93" t="s">
        <v>19</v>
      </c>
      <c r="N81" s="94" t="s">
        <v>42</v>
      </c>
      <c r="O81" s="94" t="s">
        <v>127</v>
      </c>
      <c r="P81" s="94" t="s">
        <v>128</v>
      </c>
      <c r="Q81" s="94" t="s">
        <v>129</v>
      </c>
      <c r="R81" s="94" t="s">
        <v>130</v>
      </c>
      <c r="S81" s="94" t="s">
        <v>131</v>
      </c>
      <c r="T81" s="95" t="s">
        <v>132</v>
      </c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133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</f>
        <v>0</v>
      </c>
      <c r="Q82" s="97"/>
      <c r="R82" s="186">
        <f>R83</f>
        <v>0</v>
      </c>
      <c r="S82" s="97"/>
      <c r="T82" s="187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71</v>
      </c>
      <c r="AU82" s="18" t="s">
        <v>101</v>
      </c>
      <c r="BK82" s="188">
        <f>BK83</f>
        <v>0</v>
      </c>
    </row>
    <row r="83" s="12" customFormat="1" ht="25.92" customHeight="1">
      <c r="A83" s="12"/>
      <c r="B83" s="189"/>
      <c r="C83" s="190"/>
      <c r="D83" s="191" t="s">
        <v>71</v>
      </c>
      <c r="E83" s="192" t="s">
        <v>344</v>
      </c>
      <c r="F83" s="192" t="s">
        <v>344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P84+P138</f>
        <v>0</v>
      </c>
      <c r="Q83" s="197"/>
      <c r="R83" s="198">
        <f>R84+R138</f>
        <v>0</v>
      </c>
      <c r="S83" s="197"/>
      <c r="T83" s="199">
        <f>T84+T138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82</v>
      </c>
      <c r="AT83" s="201" t="s">
        <v>71</v>
      </c>
      <c r="AU83" s="201" t="s">
        <v>72</v>
      </c>
      <c r="AY83" s="200" t="s">
        <v>136</v>
      </c>
      <c r="BK83" s="202">
        <f>BK84+BK138</f>
        <v>0</v>
      </c>
    </row>
    <row r="84" s="12" customFormat="1" ht="22.8" customHeight="1">
      <c r="A84" s="12"/>
      <c r="B84" s="189"/>
      <c r="C84" s="190"/>
      <c r="D84" s="191" t="s">
        <v>71</v>
      </c>
      <c r="E84" s="203" t="s">
        <v>1244</v>
      </c>
      <c r="F84" s="203" t="s">
        <v>1245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SUM(P85:P137)</f>
        <v>0</v>
      </c>
      <c r="Q84" s="197"/>
      <c r="R84" s="198">
        <f>SUM(R85:R137)</f>
        <v>0</v>
      </c>
      <c r="S84" s="197"/>
      <c r="T84" s="199">
        <f>SUM(T85:T137)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82</v>
      </c>
      <c r="AT84" s="201" t="s">
        <v>71</v>
      </c>
      <c r="AU84" s="201" t="s">
        <v>80</v>
      </c>
      <c r="AY84" s="200" t="s">
        <v>136</v>
      </c>
      <c r="BK84" s="202">
        <f>SUM(BK85:BK137)</f>
        <v>0</v>
      </c>
    </row>
    <row r="85" s="2" customFormat="1" ht="14.4" customHeight="1">
      <c r="A85" s="39"/>
      <c r="B85" s="40"/>
      <c r="C85" s="205" t="s">
        <v>80</v>
      </c>
      <c r="D85" s="205" t="s">
        <v>139</v>
      </c>
      <c r="E85" s="206" t="s">
        <v>1246</v>
      </c>
      <c r="F85" s="207" t="s">
        <v>1247</v>
      </c>
      <c r="G85" s="208" t="s">
        <v>1248</v>
      </c>
      <c r="H85" s="209">
        <v>1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43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195</v>
      </c>
      <c r="AT85" s="216" t="s">
        <v>139</v>
      </c>
      <c r="AU85" s="216" t="s">
        <v>82</v>
      </c>
      <c r="AY85" s="18" t="s">
        <v>136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80</v>
      </c>
      <c r="BK85" s="217">
        <f>ROUND(I85*H85,2)</f>
        <v>0</v>
      </c>
      <c r="BL85" s="18" t="s">
        <v>195</v>
      </c>
      <c r="BM85" s="216" t="s">
        <v>1249</v>
      </c>
    </row>
    <row r="86" s="2" customFormat="1">
      <c r="A86" s="39"/>
      <c r="B86" s="40"/>
      <c r="C86" s="41"/>
      <c r="D86" s="225" t="s">
        <v>619</v>
      </c>
      <c r="E86" s="41"/>
      <c r="F86" s="261" t="s">
        <v>1250</v>
      </c>
      <c r="G86" s="41"/>
      <c r="H86" s="41"/>
      <c r="I86" s="220"/>
      <c r="J86" s="41"/>
      <c r="K86" s="41"/>
      <c r="L86" s="45"/>
      <c r="M86" s="221"/>
      <c r="N86" s="222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619</v>
      </c>
      <c r="AU86" s="18" t="s">
        <v>82</v>
      </c>
    </row>
    <row r="87" s="15" customFormat="1">
      <c r="A87" s="15"/>
      <c r="B87" s="266"/>
      <c r="C87" s="267"/>
      <c r="D87" s="225" t="s">
        <v>148</v>
      </c>
      <c r="E87" s="268" t="s">
        <v>19</v>
      </c>
      <c r="F87" s="269" t="s">
        <v>1251</v>
      </c>
      <c r="G87" s="267"/>
      <c r="H87" s="268" t="s">
        <v>19</v>
      </c>
      <c r="I87" s="270"/>
      <c r="J87" s="267"/>
      <c r="K87" s="267"/>
      <c r="L87" s="271"/>
      <c r="M87" s="272"/>
      <c r="N87" s="273"/>
      <c r="O87" s="273"/>
      <c r="P87" s="273"/>
      <c r="Q87" s="273"/>
      <c r="R87" s="273"/>
      <c r="S87" s="273"/>
      <c r="T87" s="274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T87" s="275" t="s">
        <v>148</v>
      </c>
      <c r="AU87" s="275" t="s">
        <v>82</v>
      </c>
      <c r="AV87" s="15" t="s">
        <v>80</v>
      </c>
      <c r="AW87" s="15" t="s">
        <v>33</v>
      </c>
      <c r="AX87" s="15" t="s">
        <v>72</v>
      </c>
      <c r="AY87" s="275" t="s">
        <v>136</v>
      </c>
    </row>
    <row r="88" s="15" customFormat="1">
      <c r="A88" s="15"/>
      <c r="B88" s="266"/>
      <c r="C88" s="267"/>
      <c r="D88" s="225" t="s">
        <v>148</v>
      </c>
      <c r="E88" s="268" t="s">
        <v>19</v>
      </c>
      <c r="F88" s="269" t="s">
        <v>1252</v>
      </c>
      <c r="G88" s="267"/>
      <c r="H88" s="268" t="s">
        <v>19</v>
      </c>
      <c r="I88" s="270"/>
      <c r="J88" s="267"/>
      <c r="K88" s="267"/>
      <c r="L88" s="271"/>
      <c r="M88" s="272"/>
      <c r="N88" s="273"/>
      <c r="O88" s="273"/>
      <c r="P88" s="273"/>
      <c r="Q88" s="273"/>
      <c r="R88" s="273"/>
      <c r="S88" s="273"/>
      <c r="T88" s="274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T88" s="275" t="s">
        <v>148</v>
      </c>
      <c r="AU88" s="275" t="s">
        <v>82</v>
      </c>
      <c r="AV88" s="15" t="s">
        <v>80</v>
      </c>
      <c r="AW88" s="15" t="s">
        <v>33</v>
      </c>
      <c r="AX88" s="15" t="s">
        <v>72</v>
      </c>
      <c r="AY88" s="275" t="s">
        <v>136</v>
      </c>
    </row>
    <row r="89" s="15" customFormat="1">
      <c r="A89" s="15"/>
      <c r="B89" s="266"/>
      <c r="C89" s="267"/>
      <c r="D89" s="225" t="s">
        <v>148</v>
      </c>
      <c r="E89" s="268" t="s">
        <v>19</v>
      </c>
      <c r="F89" s="269" t="s">
        <v>1253</v>
      </c>
      <c r="G89" s="267"/>
      <c r="H89" s="268" t="s">
        <v>19</v>
      </c>
      <c r="I89" s="270"/>
      <c r="J89" s="267"/>
      <c r="K89" s="267"/>
      <c r="L89" s="271"/>
      <c r="M89" s="272"/>
      <c r="N89" s="273"/>
      <c r="O89" s="273"/>
      <c r="P89" s="273"/>
      <c r="Q89" s="273"/>
      <c r="R89" s="273"/>
      <c r="S89" s="273"/>
      <c r="T89" s="274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T89" s="275" t="s">
        <v>148</v>
      </c>
      <c r="AU89" s="275" t="s">
        <v>82</v>
      </c>
      <c r="AV89" s="15" t="s">
        <v>80</v>
      </c>
      <c r="AW89" s="15" t="s">
        <v>33</v>
      </c>
      <c r="AX89" s="15" t="s">
        <v>72</v>
      </c>
      <c r="AY89" s="275" t="s">
        <v>136</v>
      </c>
    </row>
    <row r="90" s="15" customFormat="1">
      <c r="A90" s="15"/>
      <c r="B90" s="266"/>
      <c r="C90" s="267"/>
      <c r="D90" s="225" t="s">
        <v>148</v>
      </c>
      <c r="E90" s="268" t="s">
        <v>19</v>
      </c>
      <c r="F90" s="269" t="s">
        <v>1254</v>
      </c>
      <c r="G90" s="267"/>
      <c r="H90" s="268" t="s">
        <v>19</v>
      </c>
      <c r="I90" s="270"/>
      <c r="J90" s="267"/>
      <c r="K90" s="267"/>
      <c r="L90" s="271"/>
      <c r="M90" s="272"/>
      <c r="N90" s="273"/>
      <c r="O90" s="273"/>
      <c r="P90" s="273"/>
      <c r="Q90" s="273"/>
      <c r="R90" s="273"/>
      <c r="S90" s="273"/>
      <c r="T90" s="274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T90" s="275" t="s">
        <v>148</v>
      </c>
      <c r="AU90" s="275" t="s">
        <v>82</v>
      </c>
      <c r="AV90" s="15" t="s">
        <v>80</v>
      </c>
      <c r="AW90" s="15" t="s">
        <v>33</v>
      </c>
      <c r="AX90" s="15" t="s">
        <v>72</v>
      </c>
      <c r="AY90" s="275" t="s">
        <v>136</v>
      </c>
    </row>
    <row r="91" s="15" customFormat="1">
      <c r="A91" s="15"/>
      <c r="B91" s="266"/>
      <c r="C91" s="267"/>
      <c r="D91" s="225" t="s">
        <v>148</v>
      </c>
      <c r="E91" s="268" t="s">
        <v>19</v>
      </c>
      <c r="F91" s="269" t="s">
        <v>1255</v>
      </c>
      <c r="G91" s="267"/>
      <c r="H91" s="268" t="s">
        <v>19</v>
      </c>
      <c r="I91" s="270"/>
      <c r="J91" s="267"/>
      <c r="K91" s="267"/>
      <c r="L91" s="271"/>
      <c r="M91" s="272"/>
      <c r="N91" s="273"/>
      <c r="O91" s="273"/>
      <c r="P91" s="273"/>
      <c r="Q91" s="273"/>
      <c r="R91" s="273"/>
      <c r="S91" s="273"/>
      <c r="T91" s="274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275" t="s">
        <v>148</v>
      </c>
      <c r="AU91" s="275" t="s">
        <v>82</v>
      </c>
      <c r="AV91" s="15" t="s">
        <v>80</v>
      </c>
      <c r="AW91" s="15" t="s">
        <v>33</v>
      </c>
      <c r="AX91" s="15" t="s">
        <v>72</v>
      </c>
      <c r="AY91" s="275" t="s">
        <v>136</v>
      </c>
    </row>
    <row r="92" s="15" customFormat="1">
      <c r="A92" s="15"/>
      <c r="B92" s="266"/>
      <c r="C92" s="267"/>
      <c r="D92" s="225" t="s">
        <v>148</v>
      </c>
      <c r="E92" s="268" t="s">
        <v>19</v>
      </c>
      <c r="F92" s="269" t="s">
        <v>1256</v>
      </c>
      <c r="G92" s="267"/>
      <c r="H92" s="268" t="s">
        <v>19</v>
      </c>
      <c r="I92" s="270"/>
      <c r="J92" s="267"/>
      <c r="K92" s="267"/>
      <c r="L92" s="271"/>
      <c r="M92" s="272"/>
      <c r="N92" s="273"/>
      <c r="O92" s="273"/>
      <c r="P92" s="273"/>
      <c r="Q92" s="273"/>
      <c r="R92" s="273"/>
      <c r="S92" s="273"/>
      <c r="T92" s="274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T92" s="275" t="s">
        <v>148</v>
      </c>
      <c r="AU92" s="275" t="s">
        <v>82</v>
      </c>
      <c r="AV92" s="15" t="s">
        <v>80</v>
      </c>
      <c r="AW92" s="15" t="s">
        <v>33</v>
      </c>
      <c r="AX92" s="15" t="s">
        <v>72</v>
      </c>
      <c r="AY92" s="275" t="s">
        <v>136</v>
      </c>
    </row>
    <row r="93" s="15" customFormat="1">
      <c r="A93" s="15"/>
      <c r="B93" s="266"/>
      <c r="C93" s="267"/>
      <c r="D93" s="225" t="s">
        <v>148</v>
      </c>
      <c r="E93" s="268" t="s">
        <v>19</v>
      </c>
      <c r="F93" s="269" t="s">
        <v>1257</v>
      </c>
      <c r="G93" s="267"/>
      <c r="H93" s="268" t="s">
        <v>19</v>
      </c>
      <c r="I93" s="270"/>
      <c r="J93" s="267"/>
      <c r="K93" s="267"/>
      <c r="L93" s="271"/>
      <c r="M93" s="272"/>
      <c r="N93" s="273"/>
      <c r="O93" s="273"/>
      <c r="P93" s="273"/>
      <c r="Q93" s="273"/>
      <c r="R93" s="273"/>
      <c r="S93" s="273"/>
      <c r="T93" s="274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75" t="s">
        <v>148</v>
      </c>
      <c r="AU93" s="275" t="s">
        <v>82</v>
      </c>
      <c r="AV93" s="15" t="s">
        <v>80</v>
      </c>
      <c r="AW93" s="15" t="s">
        <v>33</v>
      </c>
      <c r="AX93" s="15" t="s">
        <v>72</v>
      </c>
      <c r="AY93" s="275" t="s">
        <v>136</v>
      </c>
    </row>
    <row r="94" s="15" customFormat="1">
      <c r="A94" s="15"/>
      <c r="B94" s="266"/>
      <c r="C94" s="267"/>
      <c r="D94" s="225" t="s">
        <v>148</v>
      </c>
      <c r="E94" s="268" t="s">
        <v>19</v>
      </c>
      <c r="F94" s="269" t="s">
        <v>1256</v>
      </c>
      <c r="G94" s="267"/>
      <c r="H94" s="268" t="s">
        <v>19</v>
      </c>
      <c r="I94" s="270"/>
      <c r="J94" s="267"/>
      <c r="K94" s="267"/>
      <c r="L94" s="271"/>
      <c r="M94" s="272"/>
      <c r="N94" s="273"/>
      <c r="O94" s="273"/>
      <c r="P94" s="273"/>
      <c r="Q94" s="273"/>
      <c r="R94" s="273"/>
      <c r="S94" s="273"/>
      <c r="T94" s="274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75" t="s">
        <v>148</v>
      </c>
      <c r="AU94" s="275" t="s">
        <v>82</v>
      </c>
      <c r="AV94" s="15" t="s">
        <v>80</v>
      </c>
      <c r="AW94" s="15" t="s">
        <v>33</v>
      </c>
      <c r="AX94" s="15" t="s">
        <v>72</v>
      </c>
      <c r="AY94" s="275" t="s">
        <v>136</v>
      </c>
    </row>
    <row r="95" s="15" customFormat="1">
      <c r="A95" s="15"/>
      <c r="B95" s="266"/>
      <c r="C95" s="267"/>
      <c r="D95" s="225" t="s">
        <v>148</v>
      </c>
      <c r="E95" s="268" t="s">
        <v>19</v>
      </c>
      <c r="F95" s="269" t="s">
        <v>1258</v>
      </c>
      <c r="G95" s="267"/>
      <c r="H95" s="268" t="s">
        <v>19</v>
      </c>
      <c r="I95" s="270"/>
      <c r="J95" s="267"/>
      <c r="K95" s="267"/>
      <c r="L95" s="271"/>
      <c r="M95" s="272"/>
      <c r="N95" s="273"/>
      <c r="O95" s="273"/>
      <c r="P95" s="273"/>
      <c r="Q95" s="273"/>
      <c r="R95" s="273"/>
      <c r="S95" s="273"/>
      <c r="T95" s="274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75" t="s">
        <v>148</v>
      </c>
      <c r="AU95" s="275" t="s">
        <v>82</v>
      </c>
      <c r="AV95" s="15" t="s">
        <v>80</v>
      </c>
      <c r="AW95" s="15" t="s">
        <v>33</v>
      </c>
      <c r="AX95" s="15" t="s">
        <v>72</v>
      </c>
      <c r="AY95" s="275" t="s">
        <v>136</v>
      </c>
    </row>
    <row r="96" s="15" customFormat="1">
      <c r="A96" s="15"/>
      <c r="B96" s="266"/>
      <c r="C96" s="267"/>
      <c r="D96" s="225" t="s">
        <v>148</v>
      </c>
      <c r="E96" s="268" t="s">
        <v>19</v>
      </c>
      <c r="F96" s="269" t="s">
        <v>1259</v>
      </c>
      <c r="G96" s="267"/>
      <c r="H96" s="268" t="s">
        <v>19</v>
      </c>
      <c r="I96" s="270"/>
      <c r="J96" s="267"/>
      <c r="K96" s="267"/>
      <c r="L96" s="271"/>
      <c r="M96" s="272"/>
      <c r="N96" s="273"/>
      <c r="O96" s="273"/>
      <c r="P96" s="273"/>
      <c r="Q96" s="273"/>
      <c r="R96" s="273"/>
      <c r="S96" s="273"/>
      <c r="T96" s="274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75" t="s">
        <v>148</v>
      </c>
      <c r="AU96" s="275" t="s">
        <v>82</v>
      </c>
      <c r="AV96" s="15" t="s">
        <v>80</v>
      </c>
      <c r="AW96" s="15" t="s">
        <v>33</v>
      </c>
      <c r="AX96" s="15" t="s">
        <v>72</v>
      </c>
      <c r="AY96" s="275" t="s">
        <v>136</v>
      </c>
    </row>
    <row r="97" s="15" customFormat="1">
      <c r="A97" s="15"/>
      <c r="B97" s="266"/>
      <c r="C97" s="267"/>
      <c r="D97" s="225" t="s">
        <v>148</v>
      </c>
      <c r="E97" s="268" t="s">
        <v>19</v>
      </c>
      <c r="F97" s="269" t="s">
        <v>1260</v>
      </c>
      <c r="G97" s="267"/>
      <c r="H97" s="268" t="s">
        <v>19</v>
      </c>
      <c r="I97" s="270"/>
      <c r="J97" s="267"/>
      <c r="K97" s="267"/>
      <c r="L97" s="271"/>
      <c r="M97" s="272"/>
      <c r="N97" s="273"/>
      <c r="O97" s="273"/>
      <c r="P97" s="273"/>
      <c r="Q97" s="273"/>
      <c r="R97" s="273"/>
      <c r="S97" s="273"/>
      <c r="T97" s="274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75" t="s">
        <v>148</v>
      </c>
      <c r="AU97" s="275" t="s">
        <v>82</v>
      </c>
      <c r="AV97" s="15" t="s">
        <v>80</v>
      </c>
      <c r="AW97" s="15" t="s">
        <v>33</v>
      </c>
      <c r="AX97" s="15" t="s">
        <v>72</v>
      </c>
      <c r="AY97" s="275" t="s">
        <v>136</v>
      </c>
    </row>
    <row r="98" s="15" customFormat="1">
      <c r="A98" s="15"/>
      <c r="B98" s="266"/>
      <c r="C98" s="267"/>
      <c r="D98" s="225" t="s">
        <v>148</v>
      </c>
      <c r="E98" s="268" t="s">
        <v>19</v>
      </c>
      <c r="F98" s="269" t="s">
        <v>1261</v>
      </c>
      <c r="G98" s="267"/>
      <c r="H98" s="268" t="s">
        <v>19</v>
      </c>
      <c r="I98" s="270"/>
      <c r="J98" s="267"/>
      <c r="K98" s="267"/>
      <c r="L98" s="271"/>
      <c r="M98" s="272"/>
      <c r="N98" s="273"/>
      <c r="O98" s="273"/>
      <c r="P98" s="273"/>
      <c r="Q98" s="273"/>
      <c r="R98" s="273"/>
      <c r="S98" s="273"/>
      <c r="T98" s="274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75" t="s">
        <v>148</v>
      </c>
      <c r="AU98" s="275" t="s">
        <v>82</v>
      </c>
      <c r="AV98" s="15" t="s">
        <v>80</v>
      </c>
      <c r="AW98" s="15" t="s">
        <v>33</v>
      </c>
      <c r="AX98" s="15" t="s">
        <v>72</v>
      </c>
      <c r="AY98" s="275" t="s">
        <v>136</v>
      </c>
    </row>
    <row r="99" s="15" customFormat="1">
      <c r="A99" s="15"/>
      <c r="B99" s="266"/>
      <c r="C99" s="267"/>
      <c r="D99" s="225" t="s">
        <v>148</v>
      </c>
      <c r="E99" s="268" t="s">
        <v>19</v>
      </c>
      <c r="F99" s="269" t="s">
        <v>1262</v>
      </c>
      <c r="G99" s="267"/>
      <c r="H99" s="268" t="s">
        <v>19</v>
      </c>
      <c r="I99" s="270"/>
      <c r="J99" s="267"/>
      <c r="K99" s="267"/>
      <c r="L99" s="271"/>
      <c r="M99" s="272"/>
      <c r="N99" s="273"/>
      <c r="O99" s="273"/>
      <c r="P99" s="273"/>
      <c r="Q99" s="273"/>
      <c r="R99" s="273"/>
      <c r="S99" s="273"/>
      <c r="T99" s="274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75" t="s">
        <v>148</v>
      </c>
      <c r="AU99" s="275" t="s">
        <v>82</v>
      </c>
      <c r="AV99" s="15" t="s">
        <v>80</v>
      </c>
      <c r="AW99" s="15" t="s">
        <v>33</v>
      </c>
      <c r="AX99" s="15" t="s">
        <v>72</v>
      </c>
      <c r="AY99" s="275" t="s">
        <v>136</v>
      </c>
    </row>
    <row r="100" s="15" customFormat="1">
      <c r="A100" s="15"/>
      <c r="B100" s="266"/>
      <c r="C100" s="267"/>
      <c r="D100" s="225" t="s">
        <v>148</v>
      </c>
      <c r="E100" s="268" t="s">
        <v>19</v>
      </c>
      <c r="F100" s="269" t="s">
        <v>1263</v>
      </c>
      <c r="G100" s="267"/>
      <c r="H100" s="268" t="s">
        <v>19</v>
      </c>
      <c r="I100" s="270"/>
      <c r="J100" s="267"/>
      <c r="K100" s="267"/>
      <c r="L100" s="271"/>
      <c r="M100" s="272"/>
      <c r="N100" s="273"/>
      <c r="O100" s="273"/>
      <c r="P100" s="273"/>
      <c r="Q100" s="273"/>
      <c r="R100" s="273"/>
      <c r="S100" s="273"/>
      <c r="T100" s="274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75" t="s">
        <v>148</v>
      </c>
      <c r="AU100" s="275" t="s">
        <v>82</v>
      </c>
      <c r="AV100" s="15" t="s">
        <v>80</v>
      </c>
      <c r="AW100" s="15" t="s">
        <v>33</v>
      </c>
      <c r="AX100" s="15" t="s">
        <v>72</v>
      </c>
      <c r="AY100" s="275" t="s">
        <v>136</v>
      </c>
    </row>
    <row r="101" s="15" customFormat="1">
      <c r="A101" s="15"/>
      <c r="B101" s="266"/>
      <c r="C101" s="267"/>
      <c r="D101" s="225" t="s">
        <v>148</v>
      </c>
      <c r="E101" s="268" t="s">
        <v>19</v>
      </c>
      <c r="F101" s="269" t="s">
        <v>1264</v>
      </c>
      <c r="G101" s="267"/>
      <c r="H101" s="268" t="s">
        <v>19</v>
      </c>
      <c r="I101" s="270"/>
      <c r="J101" s="267"/>
      <c r="K101" s="267"/>
      <c r="L101" s="271"/>
      <c r="M101" s="272"/>
      <c r="N101" s="273"/>
      <c r="O101" s="273"/>
      <c r="P101" s="273"/>
      <c r="Q101" s="273"/>
      <c r="R101" s="273"/>
      <c r="S101" s="273"/>
      <c r="T101" s="274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75" t="s">
        <v>148</v>
      </c>
      <c r="AU101" s="275" t="s">
        <v>82</v>
      </c>
      <c r="AV101" s="15" t="s">
        <v>80</v>
      </c>
      <c r="AW101" s="15" t="s">
        <v>33</v>
      </c>
      <c r="AX101" s="15" t="s">
        <v>72</v>
      </c>
      <c r="AY101" s="275" t="s">
        <v>136</v>
      </c>
    </row>
    <row r="102" s="13" customFormat="1">
      <c r="A102" s="13"/>
      <c r="B102" s="223"/>
      <c r="C102" s="224"/>
      <c r="D102" s="225" t="s">
        <v>148</v>
      </c>
      <c r="E102" s="226" t="s">
        <v>19</v>
      </c>
      <c r="F102" s="227" t="s">
        <v>80</v>
      </c>
      <c r="G102" s="224"/>
      <c r="H102" s="228">
        <v>1</v>
      </c>
      <c r="I102" s="229"/>
      <c r="J102" s="224"/>
      <c r="K102" s="224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148</v>
      </c>
      <c r="AU102" s="234" t="s">
        <v>82</v>
      </c>
      <c r="AV102" s="13" t="s">
        <v>82</v>
      </c>
      <c r="AW102" s="13" t="s">
        <v>33</v>
      </c>
      <c r="AX102" s="13" t="s">
        <v>80</v>
      </c>
      <c r="AY102" s="234" t="s">
        <v>136</v>
      </c>
    </row>
    <row r="103" s="2" customFormat="1" ht="14.4" customHeight="1">
      <c r="A103" s="39"/>
      <c r="B103" s="40"/>
      <c r="C103" s="205" t="s">
        <v>82</v>
      </c>
      <c r="D103" s="205" t="s">
        <v>139</v>
      </c>
      <c r="E103" s="206" t="s">
        <v>1265</v>
      </c>
      <c r="F103" s="207" t="s">
        <v>1266</v>
      </c>
      <c r="G103" s="208" t="s">
        <v>617</v>
      </c>
      <c r="H103" s="209">
        <v>4</v>
      </c>
      <c r="I103" s="210"/>
      <c r="J103" s="211">
        <f>ROUND(I103*H103,2)</f>
        <v>0</v>
      </c>
      <c r="K103" s="207" t="s">
        <v>19</v>
      </c>
      <c r="L103" s="45"/>
      <c r="M103" s="212" t="s">
        <v>19</v>
      </c>
      <c r="N103" s="213" t="s">
        <v>43</v>
      </c>
      <c r="O103" s="85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6" t="s">
        <v>195</v>
      </c>
      <c r="AT103" s="216" t="s">
        <v>139</v>
      </c>
      <c r="AU103" s="216" t="s">
        <v>82</v>
      </c>
      <c r="AY103" s="18" t="s">
        <v>136</v>
      </c>
      <c r="BE103" s="217">
        <f>IF(N103="základní",J103,0)</f>
        <v>0</v>
      </c>
      <c r="BF103" s="217">
        <f>IF(N103="snížená",J103,0)</f>
        <v>0</v>
      </c>
      <c r="BG103" s="217">
        <f>IF(N103="zákl. přenesená",J103,0)</f>
        <v>0</v>
      </c>
      <c r="BH103" s="217">
        <f>IF(N103="sníž. přenesená",J103,0)</f>
        <v>0</v>
      </c>
      <c r="BI103" s="217">
        <f>IF(N103="nulová",J103,0)</f>
        <v>0</v>
      </c>
      <c r="BJ103" s="18" t="s">
        <v>80</v>
      </c>
      <c r="BK103" s="217">
        <f>ROUND(I103*H103,2)</f>
        <v>0</v>
      </c>
      <c r="BL103" s="18" t="s">
        <v>195</v>
      </c>
      <c r="BM103" s="216" t="s">
        <v>1267</v>
      </c>
    </row>
    <row r="104" s="2" customFormat="1" ht="14.4" customHeight="1">
      <c r="A104" s="39"/>
      <c r="B104" s="40"/>
      <c r="C104" s="205" t="s">
        <v>137</v>
      </c>
      <c r="D104" s="205" t="s">
        <v>139</v>
      </c>
      <c r="E104" s="206" t="s">
        <v>1268</v>
      </c>
      <c r="F104" s="207" t="s">
        <v>1269</v>
      </c>
      <c r="G104" s="208" t="s">
        <v>617</v>
      </c>
      <c r="H104" s="209">
        <v>1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43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195</v>
      </c>
      <c r="AT104" s="216" t="s">
        <v>139</v>
      </c>
      <c r="AU104" s="216" t="s">
        <v>82</v>
      </c>
      <c r="AY104" s="18" t="s">
        <v>136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80</v>
      </c>
      <c r="BK104" s="217">
        <f>ROUND(I104*H104,2)</f>
        <v>0</v>
      </c>
      <c r="BL104" s="18" t="s">
        <v>195</v>
      </c>
      <c r="BM104" s="216" t="s">
        <v>1270</v>
      </c>
    </row>
    <row r="105" s="2" customFormat="1" ht="14.4" customHeight="1">
      <c r="A105" s="39"/>
      <c r="B105" s="40"/>
      <c r="C105" s="205" t="s">
        <v>144</v>
      </c>
      <c r="D105" s="205" t="s">
        <v>139</v>
      </c>
      <c r="E105" s="206" t="s">
        <v>1271</v>
      </c>
      <c r="F105" s="207" t="s">
        <v>1272</v>
      </c>
      <c r="G105" s="208" t="s">
        <v>617</v>
      </c>
      <c r="H105" s="209">
        <v>1</v>
      </c>
      <c r="I105" s="210"/>
      <c r="J105" s="211">
        <f>ROUND(I105*H105,2)</f>
        <v>0</v>
      </c>
      <c r="K105" s="207" t="s">
        <v>19</v>
      </c>
      <c r="L105" s="45"/>
      <c r="M105" s="212" t="s">
        <v>19</v>
      </c>
      <c r="N105" s="213" t="s">
        <v>43</v>
      </c>
      <c r="O105" s="85"/>
      <c r="P105" s="214">
        <f>O105*H105</f>
        <v>0</v>
      </c>
      <c r="Q105" s="214">
        <v>0</v>
      </c>
      <c r="R105" s="214">
        <f>Q105*H105</f>
        <v>0</v>
      </c>
      <c r="S105" s="214">
        <v>0</v>
      </c>
      <c r="T105" s="215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6" t="s">
        <v>195</v>
      </c>
      <c r="AT105" s="216" t="s">
        <v>139</v>
      </c>
      <c r="AU105" s="216" t="s">
        <v>82</v>
      </c>
      <c r="AY105" s="18" t="s">
        <v>136</v>
      </c>
      <c r="BE105" s="217">
        <f>IF(N105="základní",J105,0)</f>
        <v>0</v>
      </c>
      <c r="BF105" s="217">
        <f>IF(N105="snížená",J105,0)</f>
        <v>0</v>
      </c>
      <c r="BG105" s="217">
        <f>IF(N105="zákl. přenesená",J105,0)</f>
        <v>0</v>
      </c>
      <c r="BH105" s="217">
        <f>IF(N105="sníž. přenesená",J105,0)</f>
        <v>0</v>
      </c>
      <c r="BI105" s="217">
        <f>IF(N105="nulová",J105,0)</f>
        <v>0</v>
      </c>
      <c r="BJ105" s="18" t="s">
        <v>80</v>
      </c>
      <c r="BK105" s="217">
        <f>ROUND(I105*H105,2)</f>
        <v>0</v>
      </c>
      <c r="BL105" s="18" t="s">
        <v>195</v>
      </c>
      <c r="BM105" s="216" t="s">
        <v>1273</v>
      </c>
    </row>
    <row r="106" s="2" customFormat="1" ht="14.4" customHeight="1">
      <c r="A106" s="39"/>
      <c r="B106" s="40"/>
      <c r="C106" s="205" t="s">
        <v>167</v>
      </c>
      <c r="D106" s="205" t="s">
        <v>139</v>
      </c>
      <c r="E106" s="206" t="s">
        <v>1274</v>
      </c>
      <c r="F106" s="207" t="s">
        <v>1275</v>
      </c>
      <c r="G106" s="208" t="s">
        <v>617</v>
      </c>
      <c r="H106" s="209">
        <v>1</v>
      </c>
      <c r="I106" s="210"/>
      <c r="J106" s="211">
        <f>ROUND(I106*H106,2)</f>
        <v>0</v>
      </c>
      <c r="K106" s="207" t="s">
        <v>19</v>
      </c>
      <c r="L106" s="45"/>
      <c r="M106" s="212" t="s">
        <v>19</v>
      </c>
      <c r="N106" s="213" t="s">
        <v>43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195</v>
      </c>
      <c r="AT106" s="216" t="s">
        <v>139</v>
      </c>
      <c r="AU106" s="216" t="s">
        <v>82</v>
      </c>
      <c r="AY106" s="18" t="s">
        <v>136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195</v>
      </c>
      <c r="BM106" s="216" t="s">
        <v>1276</v>
      </c>
    </row>
    <row r="107" s="2" customFormat="1" ht="14.4" customHeight="1">
      <c r="A107" s="39"/>
      <c r="B107" s="40"/>
      <c r="C107" s="205" t="s">
        <v>160</v>
      </c>
      <c r="D107" s="205" t="s">
        <v>139</v>
      </c>
      <c r="E107" s="206" t="s">
        <v>1277</v>
      </c>
      <c r="F107" s="207" t="s">
        <v>1278</v>
      </c>
      <c r="G107" s="208" t="s">
        <v>617</v>
      </c>
      <c r="H107" s="209">
        <v>2</v>
      </c>
      <c r="I107" s="210"/>
      <c r="J107" s="211">
        <f>ROUND(I107*H107,2)</f>
        <v>0</v>
      </c>
      <c r="K107" s="207" t="s">
        <v>19</v>
      </c>
      <c r="L107" s="45"/>
      <c r="M107" s="212" t="s">
        <v>19</v>
      </c>
      <c r="N107" s="213" t="s">
        <v>43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195</v>
      </c>
      <c r="AT107" s="216" t="s">
        <v>139</v>
      </c>
      <c r="AU107" s="216" t="s">
        <v>82</v>
      </c>
      <c r="AY107" s="18" t="s">
        <v>136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80</v>
      </c>
      <c r="BK107" s="217">
        <f>ROUND(I107*H107,2)</f>
        <v>0</v>
      </c>
      <c r="BL107" s="18" t="s">
        <v>195</v>
      </c>
      <c r="BM107" s="216" t="s">
        <v>1279</v>
      </c>
    </row>
    <row r="108" s="2" customFormat="1" ht="14.4" customHeight="1">
      <c r="A108" s="39"/>
      <c r="B108" s="40"/>
      <c r="C108" s="205" t="s">
        <v>178</v>
      </c>
      <c r="D108" s="205" t="s">
        <v>139</v>
      </c>
      <c r="E108" s="206" t="s">
        <v>1280</v>
      </c>
      <c r="F108" s="207" t="s">
        <v>1281</v>
      </c>
      <c r="G108" s="208" t="s">
        <v>617</v>
      </c>
      <c r="H108" s="209">
        <v>1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43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195</v>
      </c>
      <c r="AT108" s="216" t="s">
        <v>139</v>
      </c>
      <c r="AU108" s="216" t="s">
        <v>82</v>
      </c>
      <c r="AY108" s="18" t="s">
        <v>136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195</v>
      </c>
      <c r="BM108" s="216" t="s">
        <v>1282</v>
      </c>
    </row>
    <row r="109" s="2" customFormat="1" ht="14.4" customHeight="1">
      <c r="A109" s="39"/>
      <c r="B109" s="40"/>
      <c r="C109" s="205" t="s">
        <v>182</v>
      </c>
      <c r="D109" s="205" t="s">
        <v>139</v>
      </c>
      <c r="E109" s="206" t="s">
        <v>1283</v>
      </c>
      <c r="F109" s="207" t="s">
        <v>1284</v>
      </c>
      <c r="G109" s="208" t="s">
        <v>617</v>
      </c>
      <c r="H109" s="209">
        <v>2</v>
      </c>
      <c r="I109" s="210"/>
      <c r="J109" s="211">
        <f>ROUND(I109*H109,2)</f>
        <v>0</v>
      </c>
      <c r="K109" s="207" t="s">
        <v>19</v>
      </c>
      <c r="L109" s="45"/>
      <c r="M109" s="212" t="s">
        <v>19</v>
      </c>
      <c r="N109" s="213" t="s">
        <v>43</v>
      </c>
      <c r="O109" s="85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6" t="s">
        <v>195</v>
      </c>
      <c r="AT109" s="216" t="s">
        <v>139</v>
      </c>
      <c r="AU109" s="216" t="s">
        <v>82</v>
      </c>
      <c r="AY109" s="18" t="s">
        <v>136</v>
      </c>
      <c r="BE109" s="217">
        <f>IF(N109="základní",J109,0)</f>
        <v>0</v>
      </c>
      <c r="BF109" s="217">
        <f>IF(N109="snížená",J109,0)</f>
        <v>0</v>
      </c>
      <c r="BG109" s="217">
        <f>IF(N109="zákl. přenesená",J109,0)</f>
        <v>0</v>
      </c>
      <c r="BH109" s="217">
        <f>IF(N109="sníž. přenesená",J109,0)</f>
        <v>0</v>
      </c>
      <c r="BI109" s="217">
        <f>IF(N109="nulová",J109,0)</f>
        <v>0</v>
      </c>
      <c r="BJ109" s="18" t="s">
        <v>80</v>
      </c>
      <c r="BK109" s="217">
        <f>ROUND(I109*H109,2)</f>
        <v>0</v>
      </c>
      <c r="BL109" s="18" t="s">
        <v>195</v>
      </c>
      <c r="BM109" s="216" t="s">
        <v>1285</v>
      </c>
    </row>
    <row r="110" s="2" customFormat="1" ht="14.4" customHeight="1">
      <c r="A110" s="39"/>
      <c r="B110" s="40"/>
      <c r="C110" s="205" t="s">
        <v>190</v>
      </c>
      <c r="D110" s="205" t="s">
        <v>139</v>
      </c>
      <c r="E110" s="206" t="s">
        <v>1286</v>
      </c>
      <c r="F110" s="207" t="s">
        <v>1287</v>
      </c>
      <c r="G110" s="208" t="s">
        <v>617</v>
      </c>
      <c r="H110" s="209">
        <v>2</v>
      </c>
      <c r="I110" s="210"/>
      <c r="J110" s="211">
        <f>ROUND(I110*H110,2)</f>
        <v>0</v>
      </c>
      <c r="K110" s="207" t="s">
        <v>19</v>
      </c>
      <c r="L110" s="45"/>
      <c r="M110" s="212" t="s">
        <v>19</v>
      </c>
      <c r="N110" s="213" t="s">
        <v>43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195</v>
      </c>
      <c r="AT110" s="216" t="s">
        <v>139</v>
      </c>
      <c r="AU110" s="216" t="s">
        <v>82</v>
      </c>
      <c r="AY110" s="18" t="s">
        <v>136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195</v>
      </c>
      <c r="BM110" s="216" t="s">
        <v>1288</v>
      </c>
    </row>
    <row r="111" s="2" customFormat="1" ht="14.4" customHeight="1">
      <c r="A111" s="39"/>
      <c r="B111" s="40"/>
      <c r="C111" s="205" t="s">
        <v>197</v>
      </c>
      <c r="D111" s="205" t="s">
        <v>139</v>
      </c>
      <c r="E111" s="206" t="s">
        <v>1289</v>
      </c>
      <c r="F111" s="207" t="s">
        <v>1290</v>
      </c>
      <c r="G111" s="208" t="s">
        <v>268</v>
      </c>
      <c r="H111" s="209">
        <v>3</v>
      </c>
      <c r="I111" s="210"/>
      <c r="J111" s="211">
        <f>ROUND(I111*H111,2)</f>
        <v>0</v>
      </c>
      <c r="K111" s="207" t="s">
        <v>19</v>
      </c>
      <c r="L111" s="45"/>
      <c r="M111" s="212" t="s">
        <v>19</v>
      </c>
      <c r="N111" s="213" t="s">
        <v>43</v>
      </c>
      <c r="O111" s="85"/>
      <c r="P111" s="214">
        <f>O111*H111</f>
        <v>0</v>
      </c>
      <c r="Q111" s="214">
        <v>0</v>
      </c>
      <c r="R111" s="214">
        <f>Q111*H111</f>
        <v>0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195</v>
      </c>
      <c r="AT111" s="216" t="s">
        <v>139</v>
      </c>
      <c r="AU111" s="216" t="s">
        <v>82</v>
      </c>
      <c r="AY111" s="18" t="s">
        <v>136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195</v>
      </c>
      <c r="BM111" s="216" t="s">
        <v>1291</v>
      </c>
    </row>
    <row r="112" s="2" customFormat="1" ht="14.4" customHeight="1">
      <c r="A112" s="39"/>
      <c r="B112" s="40"/>
      <c r="C112" s="205" t="s">
        <v>201</v>
      </c>
      <c r="D112" s="205" t="s">
        <v>139</v>
      </c>
      <c r="E112" s="206" t="s">
        <v>1292</v>
      </c>
      <c r="F112" s="207" t="s">
        <v>1293</v>
      </c>
      <c r="G112" s="208" t="s">
        <v>1248</v>
      </c>
      <c r="H112" s="209">
        <v>1</v>
      </c>
      <c r="I112" s="210"/>
      <c r="J112" s="211">
        <f>ROUND(I112*H112,2)</f>
        <v>0</v>
      </c>
      <c r="K112" s="207" t="s">
        <v>19</v>
      </c>
      <c r="L112" s="45"/>
      <c r="M112" s="212" t="s">
        <v>19</v>
      </c>
      <c r="N112" s="213" t="s">
        <v>43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195</v>
      </c>
      <c r="AT112" s="216" t="s">
        <v>139</v>
      </c>
      <c r="AU112" s="216" t="s">
        <v>82</v>
      </c>
      <c r="AY112" s="18" t="s">
        <v>136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80</v>
      </c>
      <c r="BK112" s="217">
        <f>ROUND(I112*H112,2)</f>
        <v>0</v>
      </c>
      <c r="BL112" s="18" t="s">
        <v>195</v>
      </c>
      <c r="BM112" s="216" t="s">
        <v>1294</v>
      </c>
    </row>
    <row r="113" s="2" customFormat="1">
      <c r="A113" s="39"/>
      <c r="B113" s="40"/>
      <c r="C113" s="41"/>
      <c r="D113" s="225" t="s">
        <v>619</v>
      </c>
      <c r="E113" s="41"/>
      <c r="F113" s="261" t="s">
        <v>1295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619</v>
      </c>
      <c r="AU113" s="18" t="s">
        <v>82</v>
      </c>
    </row>
    <row r="114" s="13" customFormat="1">
      <c r="A114" s="13"/>
      <c r="B114" s="223"/>
      <c r="C114" s="224"/>
      <c r="D114" s="225" t="s">
        <v>148</v>
      </c>
      <c r="E114" s="226" t="s">
        <v>19</v>
      </c>
      <c r="F114" s="227" t="s">
        <v>1296</v>
      </c>
      <c r="G114" s="224"/>
      <c r="H114" s="228">
        <v>1</v>
      </c>
      <c r="I114" s="229"/>
      <c r="J114" s="224"/>
      <c r="K114" s="224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148</v>
      </c>
      <c r="AU114" s="234" t="s">
        <v>82</v>
      </c>
      <c r="AV114" s="13" t="s">
        <v>82</v>
      </c>
      <c r="AW114" s="13" t="s">
        <v>33</v>
      </c>
      <c r="AX114" s="13" t="s">
        <v>80</v>
      </c>
      <c r="AY114" s="234" t="s">
        <v>136</v>
      </c>
    </row>
    <row r="115" s="15" customFormat="1">
      <c r="A115" s="15"/>
      <c r="B115" s="266"/>
      <c r="C115" s="267"/>
      <c r="D115" s="225" t="s">
        <v>148</v>
      </c>
      <c r="E115" s="268" t="s">
        <v>19</v>
      </c>
      <c r="F115" s="269" t="s">
        <v>1297</v>
      </c>
      <c r="G115" s="267"/>
      <c r="H115" s="268" t="s">
        <v>19</v>
      </c>
      <c r="I115" s="270"/>
      <c r="J115" s="267"/>
      <c r="K115" s="267"/>
      <c r="L115" s="271"/>
      <c r="M115" s="272"/>
      <c r="N115" s="273"/>
      <c r="O115" s="273"/>
      <c r="P115" s="273"/>
      <c r="Q115" s="273"/>
      <c r="R115" s="273"/>
      <c r="S115" s="273"/>
      <c r="T115" s="274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75" t="s">
        <v>148</v>
      </c>
      <c r="AU115" s="275" t="s">
        <v>82</v>
      </c>
      <c r="AV115" s="15" t="s">
        <v>80</v>
      </c>
      <c r="AW115" s="15" t="s">
        <v>33</v>
      </c>
      <c r="AX115" s="15" t="s">
        <v>72</v>
      </c>
      <c r="AY115" s="275" t="s">
        <v>136</v>
      </c>
    </row>
    <row r="116" s="15" customFormat="1">
      <c r="A116" s="15"/>
      <c r="B116" s="266"/>
      <c r="C116" s="267"/>
      <c r="D116" s="225" t="s">
        <v>148</v>
      </c>
      <c r="E116" s="268" t="s">
        <v>19</v>
      </c>
      <c r="F116" s="269" t="s">
        <v>1298</v>
      </c>
      <c r="G116" s="267"/>
      <c r="H116" s="268" t="s">
        <v>19</v>
      </c>
      <c r="I116" s="270"/>
      <c r="J116" s="267"/>
      <c r="K116" s="267"/>
      <c r="L116" s="271"/>
      <c r="M116" s="272"/>
      <c r="N116" s="273"/>
      <c r="O116" s="273"/>
      <c r="P116" s="273"/>
      <c r="Q116" s="273"/>
      <c r="R116" s="273"/>
      <c r="S116" s="273"/>
      <c r="T116" s="274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75" t="s">
        <v>148</v>
      </c>
      <c r="AU116" s="275" t="s">
        <v>82</v>
      </c>
      <c r="AV116" s="15" t="s">
        <v>80</v>
      </c>
      <c r="AW116" s="15" t="s">
        <v>33</v>
      </c>
      <c r="AX116" s="15" t="s">
        <v>72</v>
      </c>
      <c r="AY116" s="275" t="s">
        <v>136</v>
      </c>
    </row>
    <row r="117" s="2" customFormat="1" ht="14.4" customHeight="1">
      <c r="A117" s="39"/>
      <c r="B117" s="40"/>
      <c r="C117" s="205" t="s">
        <v>205</v>
      </c>
      <c r="D117" s="205" t="s">
        <v>139</v>
      </c>
      <c r="E117" s="206" t="s">
        <v>1299</v>
      </c>
      <c r="F117" s="207" t="s">
        <v>1300</v>
      </c>
      <c r="G117" s="208" t="s">
        <v>268</v>
      </c>
      <c r="H117" s="209">
        <v>23</v>
      </c>
      <c r="I117" s="210"/>
      <c r="J117" s="211">
        <f>ROUND(I117*H117,2)</f>
        <v>0</v>
      </c>
      <c r="K117" s="207" t="s">
        <v>19</v>
      </c>
      <c r="L117" s="45"/>
      <c r="M117" s="212" t="s">
        <v>19</v>
      </c>
      <c r="N117" s="213" t="s">
        <v>43</v>
      </c>
      <c r="O117" s="85"/>
      <c r="P117" s="214">
        <f>O117*H117</f>
        <v>0</v>
      </c>
      <c r="Q117" s="214">
        <v>0</v>
      </c>
      <c r="R117" s="214">
        <f>Q117*H117</f>
        <v>0</v>
      </c>
      <c r="S117" s="214">
        <v>0</v>
      </c>
      <c r="T117" s="215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6" t="s">
        <v>195</v>
      </c>
      <c r="AT117" s="216" t="s">
        <v>139</v>
      </c>
      <c r="AU117" s="216" t="s">
        <v>82</v>
      </c>
      <c r="AY117" s="18" t="s">
        <v>136</v>
      </c>
      <c r="BE117" s="217">
        <f>IF(N117="základní",J117,0)</f>
        <v>0</v>
      </c>
      <c r="BF117" s="217">
        <f>IF(N117="snížená",J117,0)</f>
        <v>0</v>
      </c>
      <c r="BG117" s="217">
        <f>IF(N117="zákl. přenesená",J117,0)</f>
        <v>0</v>
      </c>
      <c r="BH117" s="217">
        <f>IF(N117="sníž. přenesená",J117,0)</f>
        <v>0</v>
      </c>
      <c r="BI117" s="217">
        <f>IF(N117="nulová",J117,0)</f>
        <v>0</v>
      </c>
      <c r="BJ117" s="18" t="s">
        <v>80</v>
      </c>
      <c r="BK117" s="217">
        <f>ROUND(I117*H117,2)</f>
        <v>0</v>
      </c>
      <c r="BL117" s="18" t="s">
        <v>195</v>
      </c>
      <c r="BM117" s="216" t="s">
        <v>1301</v>
      </c>
    </row>
    <row r="118" s="2" customFormat="1" ht="14.4" customHeight="1">
      <c r="A118" s="39"/>
      <c r="B118" s="40"/>
      <c r="C118" s="205" t="s">
        <v>211</v>
      </c>
      <c r="D118" s="205" t="s">
        <v>139</v>
      </c>
      <c r="E118" s="206" t="s">
        <v>1302</v>
      </c>
      <c r="F118" s="207" t="s">
        <v>1303</v>
      </c>
      <c r="G118" s="208" t="s">
        <v>1304</v>
      </c>
      <c r="H118" s="209">
        <v>19</v>
      </c>
      <c r="I118" s="210"/>
      <c r="J118" s="211">
        <f>ROUND(I118*H118,2)</f>
        <v>0</v>
      </c>
      <c r="K118" s="207" t="s">
        <v>19</v>
      </c>
      <c r="L118" s="45"/>
      <c r="M118" s="212" t="s">
        <v>19</v>
      </c>
      <c r="N118" s="213" t="s">
        <v>43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195</v>
      </c>
      <c r="AT118" s="216" t="s">
        <v>139</v>
      </c>
      <c r="AU118" s="216" t="s">
        <v>82</v>
      </c>
      <c r="AY118" s="18" t="s">
        <v>136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80</v>
      </c>
      <c r="BK118" s="217">
        <f>ROUND(I118*H118,2)</f>
        <v>0</v>
      </c>
      <c r="BL118" s="18" t="s">
        <v>195</v>
      </c>
      <c r="BM118" s="216" t="s">
        <v>1305</v>
      </c>
    </row>
    <row r="119" s="2" customFormat="1" ht="14.4" customHeight="1">
      <c r="A119" s="39"/>
      <c r="B119" s="40"/>
      <c r="C119" s="205" t="s">
        <v>215</v>
      </c>
      <c r="D119" s="205" t="s">
        <v>139</v>
      </c>
      <c r="E119" s="206" t="s">
        <v>1306</v>
      </c>
      <c r="F119" s="207" t="s">
        <v>1307</v>
      </c>
      <c r="G119" s="208" t="s">
        <v>268</v>
      </c>
      <c r="H119" s="209">
        <v>4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43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195</v>
      </c>
      <c r="AT119" s="216" t="s">
        <v>139</v>
      </c>
      <c r="AU119" s="216" t="s">
        <v>82</v>
      </c>
      <c r="AY119" s="18" t="s">
        <v>136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195</v>
      </c>
      <c r="BM119" s="216" t="s">
        <v>1308</v>
      </c>
    </row>
    <row r="120" s="2" customFormat="1" ht="14.4" customHeight="1">
      <c r="A120" s="39"/>
      <c r="B120" s="40"/>
      <c r="C120" s="205" t="s">
        <v>8</v>
      </c>
      <c r="D120" s="205" t="s">
        <v>139</v>
      </c>
      <c r="E120" s="206" t="s">
        <v>1309</v>
      </c>
      <c r="F120" s="207" t="s">
        <v>1310</v>
      </c>
      <c r="G120" s="208" t="s">
        <v>1304</v>
      </c>
      <c r="H120" s="209">
        <v>2</v>
      </c>
      <c r="I120" s="210"/>
      <c r="J120" s="211">
        <f>ROUND(I120*H120,2)</f>
        <v>0</v>
      </c>
      <c r="K120" s="207" t="s">
        <v>19</v>
      </c>
      <c r="L120" s="45"/>
      <c r="M120" s="212" t="s">
        <v>19</v>
      </c>
      <c r="N120" s="213" t="s">
        <v>43</v>
      </c>
      <c r="O120" s="85"/>
      <c r="P120" s="214">
        <f>O120*H120</f>
        <v>0</v>
      </c>
      <c r="Q120" s="214">
        <v>0</v>
      </c>
      <c r="R120" s="214">
        <f>Q120*H120</f>
        <v>0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195</v>
      </c>
      <c r="AT120" s="216" t="s">
        <v>139</v>
      </c>
      <c r="AU120" s="216" t="s">
        <v>82</v>
      </c>
      <c r="AY120" s="18" t="s">
        <v>136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80</v>
      </c>
      <c r="BK120" s="217">
        <f>ROUND(I120*H120,2)</f>
        <v>0</v>
      </c>
      <c r="BL120" s="18" t="s">
        <v>195</v>
      </c>
      <c r="BM120" s="216" t="s">
        <v>1311</v>
      </c>
    </row>
    <row r="121" s="2" customFormat="1" ht="14.4" customHeight="1">
      <c r="A121" s="39"/>
      <c r="B121" s="40"/>
      <c r="C121" s="205" t="s">
        <v>195</v>
      </c>
      <c r="D121" s="205" t="s">
        <v>139</v>
      </c>
      <c r="E121" s="206" t="s">
        <v>1312</v>
      </c>
      <c r="F121" s="207" t="s">
        <v>1313</v>
      </c>
      <c r="G121" s="208" t="s">
        <v>268</v>
      </c>
      <c r="H121" s="209">
        <v>13</v>
      </c>
      <c r="I121" s="210"/>
      <c r="J121" s="211">
        <f>ROUND(I121*H121,2)</f>
        <v>0</v>
      </c>
      <c r="K121" s="207" t="s">
        <v>19</v>
      </c>
      <c r="L121" s="45"/>
      <c r="M121" s="212" t="s">
        <v>19</v>
      </c>
      <c r="N121" s="213" t="s">
        <v>43</v>
      </c>
      <c r="O121" s="85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6" t="s">
        <v>195</v>
      </c>
      <c r="AT121" s="216" t="s">
        <v>139</v>
      </c>
      <c r="AU121" s="216" t="s">
        <v>82</v>
      </c>
      <c r="AY121" s="18" t="s">
        <v>136</v>
      </c>
      <c r="BE121" s="217">
        <f>IF(N121="základní",J121,0)</f>
        <v>0</v>
      </c>
      <c r="BF121" s="217">
        <f>IF(N121="snížená",J121,0)</f>
        <v>0</v>
      </c>
      <c r="BG121" s="217">
        <f>IF(N121="zákl. přenesená",J121,0)</f>
        <v>0</v>
      </c>
      <c r="BH121" s="217">
        <f>IF(N121="sníž. přenesená",J121,0)</f>
        <v>0</v>
      </c>
      <c r="BI121" s="217">
        <f>IF(N121="nulová",J121,0)</f>
        <v>0</v>
      </c>
      <c r="BJ121" s="18" t="s">
        <v>80</v>
      </c>
      <c r="BK121" s="217">
        <f>ROUND(I121*H121,2)</f>
        <v>0</v>
      </c>
      <c r="BL121" s="18" t="s">
        <v>195</v>
      </c>
      <c r="BM121" s="216" t="s">
        <v>1314</v>
      </c>
    </row>
    <row r="122" s="2" customFormat="1" ht="14.4" customHeight="1">
      <c r="A122" s="39"/>
      <c r="B122" s="40"/>
      <c r="C122" s="205" t="s">
        <v>230</v>
      </c>
      <c r="D122" s="205" t="s">
        <v>139</v>
      </c>
      <c r="E122" s="206" t="s">
        <v>1315</v>
      </c>
      <c r="F122" s="207" t="s">
        <v>1316</v>
      </c>
      <c r="G122" s="208" t="s">
        <v>1304</v>
      </c>
      <c r="H122" s="209">
        <v>11</v>
      </c>
      <c r="I122" s="210"/>
      <c r="J122" s="211">
        <f>ROUND(I122*H122,2)</f>
        <v>0</v>
      </c>
      <c r="K122" s="207" t="s">
        <v>19</v>
      </c>
      <c r="L122" s="45"/>
      <c r="M122" s="212" t="s">
        <v>19</v>
      </c>
      <c r="N122" s="213" t="s">
        <v>43</v>
      </c>
      <c r="O122" s="85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6" t="s">
        <v>195</v>
      </c>
      <c r="AT122" s="216" t="s">
        <v>139</v>
      </c>
      <c r="AU122" s="216" t="s">
        <v>82</v>
      </c>
      <c r="AY122" s="18" t="s">
        <v>136</v>
      </c>
      <c r="BE122" s="217">
        <f>IF(N122="základní",J122,0)</f>
        <v>0</v>
      </c>
      <c r="BF122" s="217">
        <f>IF(N122="snížená",J122,0)</f>
        <v>0</v>
      </c>
      <c r="BG122" s="217">
        <f>IF(N122="zákl. přenesená",J122,0)</f>
        <v>0</v>
      </c>
      <c r="BH122" s="217">
        <f>IF(N122="sníž. přenesená",J122,0)</f>
        <v>0</v>
      </c>
      <c r="BI122" s="217">
        <f>IF(N122="nulová",J122,0)</f>
        <v>0</v>
      </c>
      <c r="BJ122" s="18" t="s">
        <v>80</v>
      </c>
      <c r="BK122" s="217">
        <f>ROUND(I122*H122,2)</f>
        <v>0</v>
      </c>
      <c r="BL122" s="18" t="s">
        <v>195</v>
      </c>
      <c r="BM122" s="216" t="s">
        <v>1317</v>
      </c>
    </row>
    <row r="123" s="2" customFormat="1">
      <c r="A123" s="39"/>
      <c r="B123" s="40"/>
      <c r="C123" s="41"/>
      <c r="D123" s="225" t="s">
        <v>619</v>
      </c>
      <c r="E123" s="41"/>
      <c r="F123" s="261" t="s">
        <v>1318</v>
      </c>
      <c r="G123" s="41"/>
      <c r="H123" s="41"/>
      <c r="I123" s="220"/>
      <c r="J123" s="41"/>
      <c r="K123" s="41"/>
      <c r="L123" s="45"/>
      <c r="M123" s="221"/>
      <c r="N123" s="222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619</v>
      </c>
      <c r="AU123" s="18" t="s">
        <v>82</v>
      </c>
    </row>
    <row r="124" s="2" customFormat="1" ht="14.4" customHeight="1">
      <c r="A124" s="39"/>
      <c r="B124" s="40"/>
      <c r="C124" s="205" t="s">
        <v>236</v>
      </c>
      <c r="D124" s="205" t="s">
        <v>139</v>
      </c>
      <c r="E124" s="206" t="s">
        <v>1319</v>
      </c>
      <c r="F124" s="207" t="s">
        <v>1320</v>
      </c>
      <c r="G124" s="208" t="s">
        <v>1321</v>
      </c>
      <c r="H124" s="209">
        <v>43</v>
      </c>
      <c r="I124" s="210"/>
      <c r="J124" s="211">
        <f>ROUND(I124*H124,2)</f>
        <v>0</v>
      </c>
      <c r="K124" s="207" t="s">
        <v>19</v>
      </c>
      <c r="L124" s="45"/>
      <c r="M124" s="212" t="s">
        <v>19</v>
      </c>
      <c r="N124" s="213" t="s">
        <v>43</v>
      </c>
      <c r="O124" s="85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6" t="s">
        <v>195</v>
      </c>
      <c r="AT124" s="216" t="s">
        <v>139</v>
      </c>
      <c r="AU124" s="216" t="s">
        <v>82</v>
      </c>
      <c r="AY124" s="18" t="s">
        <v>136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8" t="s">
        <v>80</v>
      </c>
      <c r="BK124" s="217">
        <f>ROUND(I124*H124,2)</f>
        <v>0</v>
      </c>
      <c r="BL124" s="18" t="s">
        <v>195</v>
      </c>
      <c r="BM124" s="216" t="s">
        <v>1322</v>
      </c>
    </row>
    <row r="125" s="2" customFormat="1">
      <c r="A125" s="39"/>
      <c r="B125" s="40"/>
      <c r="C125" s="41"/>
      <c r="D125" s="225" t="s">
        <v>619</v>
      </c>
      <c r="E125" s="41"/>
      <c r="F125" s="261" t="s">
        <v>1323</v>
      </c>
      <c r="G125" s="41"/>
      <c r="H125" s="41"/>
      <c r="I125" s="220"/>
      <c r="J125" s="41"/>
      <c r="K125" s="41"/>
      <c r="L125" s="45"/>
      <c r="M125" s="221"/>
      <c r="N125" s="222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619</v>
      </c>
      <c r="AU125" s="18" t="s">
        <v>82</v>
      </c>
    </row>
    <row r="126" s="13" customFormat="1">
      <c r="A126" s="13"/>
      <c r="B126" s="223"/>
      <c r="C126" s="224"/>
      <c r="D126" s="225" t="s">
        <v>148</v>
      </c>
      <c r="E126" s="226" t="s">
        <v>19</v>
      </c>
      <c r="F126" s="227" t="s">
        <v>391</v>
      </c>
      <c r="G126" s="224"/>
      <c r="H126" s="228">
        <v>43</v>
      </c>
      <c r="I126" s="229"/>
      <c r="J126" s="224"/>
      <c r="K126" s="224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148</v>
      </c>
      <c r="AU126" s="234" t="s">
        <v>82</v>
      </c>
      <c r="AV126" s="13" t="s">
        <v>82</v>
      </c>
      <c r="AW126" s="13" t="s">
        <v>33</v>
      </c>
      <c r="AX126" s="13" t="s">
        <v>80</v>
      </c>
      <c r="AY126" s="234" t="s">
        <v>136</v>
      </c>
    </row>
    <row r="127" s="15" customFormat="1">
      <c r="A127" s="15"/>
      <c r="B127" s="266"/>
      <c r="C127" s="267"/>
      <c r="D127" s="225" t="s">
        <v>148</v>
      </c>
      <c r="E127" s="268" t="s">
        <v>19</v>
      </c>
      <c r="F127" s="269" t="s">
        <v>1324</v>
      </c>
      <c r="G127" s="267"/>
      <c r="H127" s="268" t="s">
        <v>19</v>
      </c>
      <c r="I127" s="270"/>
      <c r="J127" s="267"/>
      <c r="K127" s="267"/>
      <c r="L127" s="271"/>
      <c r="M127" s="272"/>
      <c r="N127" s="273"/>
      <c r="O127" s="273"/>
      <c r="P127" s="273"/>
      <c r="Q127" s="273"/>
      <c r="R127" s="273"/>
      <c r="S127" s="273"/>
      <c r="T127" s="274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75" t="s">
        <v>148</v>
      </c>
      <c r="AU127" s="275" t="s">
        <v>82</v>
      </c>
      <c r="AV127" s="15" t="s">
        <v>80</v>
      </c>
      <c r="AW127" s="15" t="s">
        <v>33</v>
      </c>
      <c r="AX127" s="15" t="s">
        <v>72</v>
      </c>
      <c r="AY127" s="275" t="s">
        <v>136</v>
      </c>
    </row>
    <row r="128" s="15" customFormat="1">
      <c r="A128" s="15"/>
      <c r="B128" s="266"/>
      <c r="C128" s="267"/>
      <c r="D128" s="225" t="s">
        <v>148</v>
      </c>
      <c r="E128" s="268" t="s">
        <v>19</v>
      </c>
      <c r="F128" s="269" t="s">
        <v>1325</v>
      </c>
      <c r="G128" s="267"/>
      <c r="H128" s="268" t="s">
        <v>19</v>
      </c>
      <c r="I128" s="270"/>
      <c r="J128" s="267"/>
      <c r="K128" s="267"/>
      <c r="L128" s="271"/>
      <c r="M128" s="272"/>
      <c r="N128" s="273"/>
      <c r="O128" s="273"/>
      <c r="P128" s="273"/>
      <c r="Q128" s="273"/>
      <c r="R128" s="273"/>
      <c r="S128" s="273"/>
      <c r="T128" s="274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5" t="s">
        <v>148</v>
      </c>
      <c r="AU128" s="275" t="s">
        <v>82</v>
      </c>
      <c r="AV128" s="15" t="s">
        <v>80</v>
      </c>
      <c r="AW128" s="15" t="s">
        <v>33</v>
      </c>
      <c r="AX128" s="15" t="s">
        <v>72</v>
      </c>
      <c r="AY128" s="275" t="s">
        <v>136</v>
      </c>
    </row>
    <row r="129" s="15" customFormat="1">
      <c r="A129" s="15"/>
      <c r="B129" s="266"/>
      <c r="C129" s="267"/>
      <c r="D129" s="225" t="s">
        <v>148</v>
      </c>
      <c r="E129" s="268" t="s">
        <v>19</v>
      </c>
      <c r="F129" s="269" t="s">
        <v>1326</v>
      </c>
      <c r="G129" s="267"/>
      <c r="H129" s="268" t="s">
        <v>19</v>
      </c>
      <c r="I129" s="270"/>
      <c r="J129" s="267"/>
      <c r="K129" s="267"/>
      <c r="L129" s="271"/>
      <c r="M129" s="272"/>
      <c r="N129" s="273"/>
      <c r="O129" s="273"/>
      <c r="P129" s="273"/>
      <c r="Q129" s="273"/>
      <c r="R129" s="273"/>
      <c r="S129" s="273"/>
      <c r="T129" s="274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5" t="s">
        <v>148</v>
      </c>
      <c r="AU129" s="275" t="s">
        <v>82</v>
      </c>
      <c r="AV129" s="15" t="s">
        <v>80</v>
      </c>
      <c r="AW129" s="15" t="s">
        <v>33</v>
      </c>
      <c r="AX129" s="15" t="s">
        <v>72</v>
      </c>
      <c r="AY129" s="275" t="s">
        <v>136</v>
      </c>
    </row>
    <row r="130" s="15" customFormat="1">
      <c r="A130" s="15"/>
      <c r="B130" s="266"/>
      <c r="C130" s="267"/>
      <c r="D130" s="225" t="s">
        <v>148</v>
      </c>
      <c r="E130" s="268" t="s">
        <v>19</v>
      </c>
      <c r="F130" s="269" t="s">
        <v>1327</v>
      </c>
      <c r="G130" s="267"/>
      <c r="H130" s="268" t="s">
        <v>19</v>
      </c>
      <c r="I130" s="270"/>
      <c r="J130" s="267"/>
      <c r="K130" s="267"/>
      <c r="L130" s="271"/>
      <c r="M130" s="272"/>
      <c r="N130" s="273"/>
      <c r="O130" s="273"/>
      <c r="P130" s="273"/>
      <c r="Q130" s="273"/>
      <c r="R130" s="273"/>
      <c r="S130" s="273"/>
      <c r="T130" s="274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5" t="s">
        <v>148</v>
      </c>
      <c r="AU130" s="275" t="s">
        <v>82</v>
      </c>
      <c r="AV130" s="15" t="s">
        <v>80</v>
      </c>
      <c r="AW130" s="15" t="s">
        <v>33</v>
      </c>
      <c r="AX130" s="15" t="s">
        <v>72</v>
      </c>
      <c r="AY130" s="275" t="s">
        <v>136</v>
      </c>
    </row>
    <row r="131" s="15" customFormat="1">
      <c r="A131" s="15"/>
      <c r="B131" s="266"/>
      <c r="C131" s="267"/>
      <c r="D131" s="225" t="s">
        <v>148</v>
      </c>
      <c r="E131" s="268" t="s">
        <v>19</v>
      </c>
      <c r="F131" s="269" t="s">
        <v>1328</v>
      </c>
      <c r="G131" s="267"/>
      <c r="H131" s="268" t="s">
        <v>19</v>
      </c>
      <c r="I131" s="270"/>
      <c r="J131" s="267"/>
      <c r="K131" s="267"/>
      <c r="L131" s="271"/>
      <c r="M131" s="272"/>
      <c r="N131" s="273"/>
      <c r="O131" s="273"/>
      <c r="P131" s="273"/>
      <c r="Q131" s="273"/>
      <c r="R131" s="273"/>
      <c r="S131" s="273"/>
      <c r="T131" s="274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5" t="s">
        <v>148</v>
      </c>
      <c r="AU131" s="275" t="s">
        <v>82</v>
      </c>
      <c r="AV131" s="15" t="s">
        <v>80</v>
      </c>
      <c r="AW131" s="15" t="s">
        <v>33</v>
      </c>
      <c r="AX131" s="15" t="s">
        <v>72</v>
      </c>
      <c r="AY131" s="275" t="s">
        <v>136</v>
      </c>
    </row>
    <row r="132" s="2" customFormat="1" ht="22.2" customHeight="1">
      <c r="A132" s="39"/>
      <c r="B132" s="40"/>
      <c r="C132" s="205" t="s">
        <v>242</v>
      </c>
      <c r="D132" s="205" t="s">
        <v>139</v>
      </c>
      <c r="E132" s="206" t="s">
        <v>1329</v>
      </c>
      <c r="F132" s="207" t="s">
        <v>1330</v>
      </c>
      <c r="G132" s="208" t="s">
        <v>1331</v>
      </c>
      <c r="H132" s="209">
        <v>45</v>
      </c>
      <c r="I132" s="210"/>
      <c r="J132" s="211">
        <f>ROUND(I132*H132,2)</f>
        <v>0</v>
      </c>
      <c r="K132" s="207" t="s">
        <v>19</v>
      </c>
      <c r="L132" s="45"/>
      <c r="M132" s="212" t="s">
        <v>19</v>
      </c>
      <c r="N132" s="213" t="s">
        <v>43</v>
      </c>
      <c r="O132" s="85"/>
      <c r="P132" s="214">
        <f>O132*H132</f>
        <v>0</v>
      </c>
      <c r="Q132" s="214">
        <v>0</v>
      </c>
      <c r="R132" s="214">
        <f>Q132*H132</f>
        <v>0</v>
      </c>
      <c r="S132" s="214">
        <v>0</v>
      </c>
      <c r="T132" s="215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6" t="s">
        <v>195</v>
      </c>
      <c r="AT132" s="216" t="s">
        <v>139</v>
      </c>
      <c r="AU132" s="216" t="s">
        <v>82</v>
      </c>
      <c r="AY132" s="18" t="s">
        <v>136</v>
      </c>
      <c r="BE132" s="217">
        <f>IF(N132="základní",J132,0)</f>
        <v>0</v>
      </c>
      <c r="BF132" s="217">
        <f>IF(N132="snížená",J132,0)</f>
        <v>0</v>
      </c>
      <c r="BG132" s="217">
        <f>IF(N132="zákl. přenesená",J132,0)</f>
        <v>0</v>
      </c>
      <c r="BH132" s="217">
        <f>IF(N132="sníž. přenesená",J132,0)</f>
        <v>0</v>
      </c>
      <c r="BI132" s="217">
        <f>IF(N132="nulová",J132,0)</f>
        <v>0</v>
      </c>
      <c r="BJ132" s="18" t="s">
        <v>80</v>
      </c>
      <c r="BK132" s="217">
        <f>ROUND(I132*H132,2)</f>
        <v>0</v>
      </c>
      <c r="BL132" s="18" t="s">
        <v>195</v>
      </c>
      <c r="BM132" s="216" t="s">
        <v>1332</v>
      </c>
    </row>
    <row r="133" s="2" customFormat="1">
      <c r="A133" s="39"/>
      <c r="B133" s="40"/>
      <c r="C133" s="41"/>
      <c r="D133" s="225" t="s">
        <v>619</v>
      </c>
      <c r="E133" s="41"/>
      <c r="F133" s="261" t="s">
        <v>1333</v>
      </c>
      <c r="G133" s="41"/>
      <c r="H133" s="41"/>
      <c r="I133" s="220"/>
      <c r="J133" s="41"/>
      <c r="K133" s="41"/>
      <c r="L133" s="45"/>
      <c r="M133" s="221"/>
      <c r="N133" s="222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619</v>
      </c>
      <c r="AU133" s="18" t="s">
        <v>82</v>
      </c>
    </row>
    <row r="134" s="2" customFormat="1" ht="14.4" customHeight="1">
      <c r="A134" s="39"/>
      <c r="B134" s="40"/>
      <c r="C134" s="205" t="s">
        <v>248</v>
      </c>
      <c r="D134" s="205" t="s">
        <v>139</v>
      </c>
      <c r="E134" s="206" t="s">
        <v>1334</v>
      </c>
      <c r="F134" s="207" t="s">
        <v>1335</v>
      </c>
      <c r="G134" s="208" t="s">
        <v>194</v>
      </c>
      <c r="H134" s="209">
        <v>1</v>
      </c>
      <c r="I134" s="210"/>
      <c r="J134" s="211">
        <f>ROUND(I134*H134,2)</f>
        <v>0</v>
      </c>
      <c r="K134" s="207" t="s">
        <v>19</v>
      </c>
      <c r="L134" s="45"/>
      <c r="M134" s="212" t="s">
        <v>19</v>
      </c>
      <c r="N134" s="213" t="s">
        <v>43</v>
      </c>
      <c r="O134" s="85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5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6" t="s">
        <v>195</v>
      </c>
      <c r="AT134" s="216" t="s">
        <v>139</v>
      </c>
      <c r="AU134" s="216" t="s">
        <v>82</v>
      </c>
      <c r="AY134" s="18" t="s">
        <v>136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8" t="s">
        <v>80</v>
      </c>
      <c r="BK134" s="217">
        <f>ROUND(I134*H134,2)</f>
        <v>0</v>
      </c>
      <c r="BL134" s="18" t="s">
        <v>195</v>
      </c>
      <c r="BM134" s="216" t="s">
        <v>1336</v>
      </c>
    </row>
    <row r="135" s="2" customFormat="1">
      <c r="A135" s="39"/>
      <c r="B135" s="40"/>
      <c r="C135" s="41"/>
      <c r="D135" s="225" t="s">
        <v>619</v>
      </c>
      <c r="E135" s="41"/>
      <c r="F135" s="261" t="s">
        <v>1333</v>
      </c>
      <c r="G135" s="41"/>
      <c r="H135" s="41"/>
      <c r="I135" s="220"/>
      <c r="J135" s="41"/>
      <c r="K135" s="41"/>
      <c r="L135" s="45"/>
      <c r="M135" s="221"/>
      <c r="N135" s="222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619</v>
      </c>
      <c r="AU135" s="18" t="s">
        <v>82</v>
      </c>
    </row>
    <row r="136" s="2" customFormat="1" ht="14.4" customHeight="1">
      <c r="A136" s="39"/>
      <c r="B136" s="40"/>
      <c r="C136" s="205" t="s">
        <v>7</v>
      </c>
      <c r="D136" s="205" t="s">
        <v>139</v>
      </c>
      <c r="E136" s="206" t="s">
        <v>1337</v>
      </c>
      <c r="F136" s="207" t="s">
        <v>1338</v>
      </c>
      <c r="G136" s="208" t="s">
        <v>194</v>
      </c>
      <c r="H136" s="209">
        <v>1</v>
      </c>
      <c r="I136" s="210"/>
      <c r="J136" s="211">
        <f>ROUND(I136*H136,2)</f>
        <v>0</v>
      </c>
      <c r="K136" s="207" t="s">
        <v>19</v>
      </c>
      <c r="L136" s="45"/>
      <c r="M136" s="212" t="s">
        <v>19</v>
      </c>
      <c r="N136" s="213" t="s">
        <v>43</v>
      </c>
      <c r="O136" s="85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6" t="s">
        <v>195</v>
      </c>
      <c r="AT136" s="216" t="s">
        <v>139</v>
      </c>
      <c r="AU136" s="216" t="s">
        <v>82</v>
      </c>
      <c r="AY136" s="18" t="s">
        <v>136</v>
      </c>
      <c r="BE136" s="217">
        <f>IF(N136="základní",J136,0)</f>
        <v>0</v>
      </c>
      <c r="BF136" s="217">
        <f>IF(N136="snížená",J136,0)</f>
        <v>0</v>
      </c>
      <c r="BG136" s="217">
        <f>IF(N136="zákl. přenesená",J136,0)</f>
        <v>0</v>
      </c>
      <c r="BH136" s="217">
        <f>IF(N136="sníž. přenesená",J136,0)</f>
        <v>0</v>
      </c>
      <c r="BI136" s="217">
        <f>IF(N136="nulová",J136,0)</f>
        <v>0</v>
      </c>
      <c r="BJ136" s="18" t="s">
        <v>80</v>
      </c>
      <c r="BK136" s="217">
        <f>ROUND(I136*H136,2)</f>
        <v>0</v>
      </c>
      <c r="BL136" s="18" t="s">
        <v>195</v>
      </c>
      <c r="BM136" s="216" t="s">
        <v>1339</v>
      </c>
    </row>
    <row r="137" s="2" customFormat="1">
      <c r="A137" s="39"/>
      <c r="B137" s="40"/>
      <c r="C137" s="41"/>
      <c r="D137" s="225" t="s">
        <v>619</v>
      </c>
      <c r="E137" s="41"/>
      <c r="F137" s="261" t="s">
        <v>1333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619</v>
      </c>
      <c r="AU137" s="18" t="s">
        <v>82</v>
      </c>
    </row>
    <row r="138" s="12" customFormat="1" ht="22.8" customHeight="1">
      <c r="A138" s="12"/>
      <c r="B138" s="189"/>
      <c r="C138" s="190"/>
      <c r="D138" s="191" t="s">
        <v>71</v>
      </c>
      <c r="E138" s="203" t="s">
        <v>1340</v>
      </c>
      <c r="F138" s="203" t="s">
        <v>1341</v>
      </c>
      <c r="G138" s="190"/>
      <c r="H138" s="190"/>
      <c r="I138" s="193"/>
      <c r="J138" s="204">
        <f>BK138</f>
        <v>0</v>
      </c>
      <c r="K138" s="190"/>
      <c r="L138" s="195"/>
      <c r="M138" s="196"/>
      <c r="N138" s="197"/>
      <c r="O138" s="197"/>
      <c r="P138" s="198">
        <f>SUM(P139:P160)</f>
        <v>0</v>
      </c>
      <c r="Q138" s="197"/>
      <c r="R138" s="198">
        <f>SUM(R139:R160)</f>
        <v>0</v>
      </c>
      <c r="S138" s="197"/>
      <c r="T138" s="199">
        <f>SUM(T139:T160)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0" t="s">
        <v>82</v>
      </c>
      <c r="AT138" s="201" t="s">
        <v>71</v>
      </c>
      <c r="AU138" s="201" t="s">
        <v>80</v>
      </c>
      <c r="AY138" s="200" t="s">
        <v>136</v>
      </c>
      <c r="BK138" s="202">
        <f>SUM(BK139:BK160)</f>
        <v>0</v>
      </c>
    </row>
    <row r="139" s="2" customFormat="1" ht="14.4" customHeight="1">
      <c r="A139" s="39"/>
      <c r="B139" s="40"/>
      <c r="C139" s="205" t="s">
        <v>259</v>
      </c>
      <c r="D139" s="205" t="s">
        <v>139</v>
      </c>
      <c r="E139" s="206" t="s">
        <v>1342</v>
      </c>
      <c r="F139" s="207" t="s">
        <v>1343</v>
      </c>
      <c r="G139" s="208" t="s">
        <v>617</v>
      </c>
      <c r="H139" s="209">
        <v>1</v>
      </c>
      <c r="I139" s="210"/>
      <c r="J139" s="211">
        <f>ROUND(I139*H139,2)</f>
        <v>0</v>
      </c>
      <c r="K139" s="207" t="s">
        <v>19</v>
      </c>
      <c r="L139" s="45"/>
      <c r="M139" s="212" t="s">
        <v>19</v>
      </c>
      <c r="N139" s="213" t="s">
        <v>43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195</v>
      </c>
      <c r="AT139" s="216" t="s">
        <v>139</v>
      </c>
      <c r="AU139" s="216" t="s">
        <v>82</v>
      </c>
      <c r="AY139" s="18" t="s">
        <v>136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80</v>
      </c>
      <c r="BK139" s="217">
        <f>ROUND(I139*H139,2)</f>
        <v>0</v>
      </c>
      <c r="BL139" s="18" t="s">
        <v>195</v>
      </c>
      <c r="BM139" s="216" t="s">
        <v>1344</v>
      </c>
    </row>
    <row r="140" s="13" customFormat="1">
      <c r="A140" s="13"/>
      <c r="B140" s="223"/>
      <c r="C140" s="224"/>
      <c r="D140" s="225" t="s">
        <v>148</v>
      </c>
      <c r="E140" s="226" t="s">
        <v>19</v>
      </c>
      <c r="F140" s="227" t="s">
        <v>80</v>
      </c>
      <c r="G140" s="224"/>
      <c r="H140" s="228">
        <v>1</v>
      </c>
      <c r="I140" s="229"/>
      <c r="J140" s="224"/>
      <c r="K140" s="224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148</v>
      </c>
      <c r="AU140" s="234" t="s">
        <v>82</v>
      </c>
      <c r="AV140" s="13" t="s">
        <v>82</v>
      </c>
      <c r="AW140" s="13" t="s">
        <v>33</v>
      </c>
      <c r="AX140" s="13" t="s">
        <v>80</v>
      </c>
      <c r="AY140" s="234" t="s">
        <v>136</v>
      </c>
    </row>
    <row r="141" s="15" customFormat="1">
      <c r="A141" s="15"/>
      <c r="B141" s="266"/>
      <c r="C141" s="267"/>
      <c r="D141" s="225" t="s">
        <v>148</v>
      </c>
      <c r="E141" s="268" t="s">
        <v>19</v>
      </c>
      <c r="F141" s="269" t="s">
        <v>1345</v>
      </c>
      <c r="G141" s="267"/>
      <c r="H141" s="268" t="s">
        <v>19</v>
      </c>
      <c r="I141" s="270"/>
      <c r="J141" s="267"/>
      <c r="K141" s="267"/>
      <c r="L141" s="271"/>
      <c r="M141" s="272"/>
      <c r="N141" s="273"/>
      <c r="O141" s="273"/>
      <c r="P141" s="273"/>
      <c r="Q141" s="273"/>
      <c r="R141" s="273"/>
      <c r="S141" s="273"/>
      <c r="T141" s="27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75" t="s">
        <v>148</v>
      </c>
      <c r="AU141" s="275" t="s">
        <v>82</v>
      </c>
      <c r="AV141" s="15" t="s">
        <v>80</v>
      </c>
      <c r="AW141" s="15" t="s">
        <v>33</v>
      </c>
      <c r="AX141" s="15" t="s">
        <v>72</v>
      </c>
      <c r="AY141" s="275" t="s">
        <v>136</v>
      </c>
    </row>
    <row r="142" s="15" customFormat="1">
      <c r="A142" s="15"/>
      <c r="B142" s="266"/>
      <c r="C142" s="267"/>
      <c r="D142" s="225" t="s">
        <v>148</v>
      </c>
      <c r="E142" s="268" t="s">
        <v>19</v>
      </c>
      <c r="F142" s="269" t="s">
        <v>1346</v>
      </c>
      <c r="G142" s="267"/>
      <c r="H142" s="268" t="s">
        <v>19</v>
      </c>
      <c r="I142" s="270"/>
      <c r="J142" s="267"/>
      <c r="K142" s="267"/>
      <c r="L142" s="271"/>
      <c r="M142" s="272"/>
      <c r="N142" s="273"/>
      <c r="O142" s="273"/>
      <c r="P142" s="273"/>
      <c r="Q142" s="273"/>
      <c r="R142" s="273"/>
      <c r="S142" s="273"/>
      <c r="T142" s="274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5" t="s">
        <v>148</v>
      </c>
      <c r="AU142" s="275" t="s">
        <v>82</v>
      </c>
      <c r="AV142" s="15" t="s">
        <v>80</v>
      </c>
      <c r="AW142" s="15" t="s">
        <v>33</v>
      </c>
      <c r="AX142" s="15" t="s">
        <v>72</v>
      </c>
      <c r="AY142" s="275" t="s">
        <v>136</v>
      </c>
    </row>
    <row r="143" s="15" customFormat="1">
      <c r="A143" s="15"/>
      <c r="B143" s="266"/>
      <c r="C143" s="267"/>
      <c r="D143" s="225" t="s">
        <v>148</v>
      </c>
      <c r="E143" s="268" t="s">
        <v>19</v>
      </c>
      <c r="F143" s="269" t="s">
        <v>1347</v>
      </c>
      <c r="G143" s="267"/>
      <c r="H143" s="268" t="s">
        <v>19</v>
      </c>
      <c r="I143" s="270"/>
      <c r="J143" s="267"/>
      <c r="K143" s="267"/>
      <c r="L143" s="271"/>
      <c r="M143" s="272"/>
      <c r="N143" s="273"/>
      <c r="O143" s="273"/>
      <c r="P143" s="273"/>
      <c r="Q143" s="273"/>
      <c r="R143" s="273"/>
      <c r="S143" s="273"/>
      <c r="T143" s="274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5" t="s">
        <v>148</v>
      </c>
      <c r="AU143" s="275" t="s">
        <v>82</v>
      </c>
      <c r="AV143" s="15" t="s">
        <v>80</v>
      </c>
      <c r="AW143" s="15" t="s">
        <v>33</v>
      </c>
      <c r="AX143" s="15" t="s">
        <v>72</v>
      </c>
      <c r="AY143" s="275" t="s">
        <v>136</v>
      </c>
    </row>
    <row r="144" s="15" customFormat="1">
      <c r="A144" s="15"/>
      <c r="B144" s="266"/>
      <c r="C144" s="267"/>
      <c r="D144" s="225" t="s">
        <v>148</v>
      </c>
      <c r="E144" s="268" t="s">
        <v>19</v>
      </c>
      <c r="F144" s="269" t="s">
        <v>1348</v>
      </c>
      <c r="G144" s="267"/>
      <c r="H144" s="268" t="s">
        <v>19</v>
      </c>
      <c r="I144" s="270"/>
      <c r="J144" s="267"/>
      <c r="K144" s="267"/>
      <c r="L144" s="271"/>
      <c r="M144" s="272"/>
      <c r="N144" s="273"/>
      <c r="O144" s="273"/>
      <c r="P144" s="273"/>
      <c r="Q144" s="273"/>
      <c r="R144" s="273"/>
      <c r="S144" s="273"/>
      <c r="T144" s="274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5" t="s">
        <v>148</v>
      </c>
      <c r="AU144" s="275" t="s">
        <v>82</v>
      </c>
      <c r="AV144" s="15" t="s">
        <v>80</v>
      </c>
      <c r="AW144" s="15" t="s">
        <v>33</v>
      </c>
      <c r="AX144" s="15" t="s">
        <v>72</v>
      </c>
      <c r="AY144" s="275" t="s">
        <v>136</v>
      </c>
    </row>
    <row r="145" s="15" customFormat="1">
      <c r="A145" s="15"/>
      <c r="B145" s="266"/>
      <c r="C145" s="267"/>
      <c r="D145" s="225" t="s">
        <v>148</v>
      </c>
      <c r="E145" s="268" t="s">
        <v>19</v>
      </c>
      <c r="F145" s="269" t="s">
        <v>1349</v>
      </c>
      <c r="G145" s="267"/>
      <c r="H145" s="268" t="s">
        <v>19</v>
      </c>
      <c r="I145" s="270"/>
      <c r="J145" s="267"/>
      <c r="K145" s="267"/>
      <c r="L145" s="271"/>
      <c r="M145" s="272"/>
      <c r="N145" s="273"/>
      <c r="O145" s="273"/>
      <c r="P145" s="273"/>
      <c r="Q145" s="273"/>
      <c r="R145" s="273"/>
      <c r="S145" s="273"/>
      <c r="T145" s="274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5" t="s">
        <v>148</v>
      </c>
      <c r="AU145" s="275" t="s">
        <v>82</v>
      </c>
      <c r="AV145" s="15" t="s">
        <v>80</v>
      </c>
      <c r="AW145" s="15" t="s">
        <v>33</v>
      </c>
      <c r="AX145" s="15" t="s">
        <v>72</v>
      </c>
      <c r="AY145" s="275" t="s">
        <v>136</v>
      </c>
    </row>
    <row r="146" s="15" customFormat="1">
      <c r="A146" s="15"/>
      <c r="B146" s="266"/>
      <c r="C146" s="267"/>
      <c r="D146" s="225" t="s">
        <v>148</v>
      </c>
      <c r="E146" s="268" t="s">
        <v>19</v>
      </c>
      <c r="F146" s="269" t="s">
        <v>1350</v>
      </c>
      <c r="G146" s="267"/>
      <c r="H146" s="268" t="s">
        <v>19</v>
      </c>
      <c r="I146" s="270"/>
      <c r="J146" s="267"/>
      <c r="K146" s="267"/>
      <c r="L146" s="271"/>
      <c r="M146" s="272"/>
      <c r="N146" s="273"/>
      <c r="O146" s="273"/>
      <c r="P146" s="273"/>
      <c r="Q146" s="273"/>
      <c r="R146" s="273"/>
      <c r="S146" s="273"/>
      <c r="T146" s="27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5" t="s">
        <v>148</v>
      </c>
      <c r="AU146" s="275" t="s">
        <v>82</v>
      </c>
      <c r="AV146" s="15" t="s">
        <v>80</v>
      </c>
      <c r="AW146" s="15" t="s">
        <v>33</v>
      </c>
      <c r="AX146" s="15" t="s">
        <v>72</v>
      </c>
      <c r="AY146" s="275" t="s">
        <v>136</v>
      </c>
    </row>
    <row r="147" s="15" customFormat="1">
      <c r="A147" s="15"/>
      <c r="B147" s="266"/>
      <c r="C147" s="267"/>
      <c r="D147" s="225" t="s">
        <v>148</v>
      </c>
      <c r="E147" s="268" t="s">
        <v>19</v>
      </c>
      <c r="F147" s="269" t="s">
        <v>1351</v>
      </c>
      <c r="G147" s="267"/>
      <c r="H147" s="268" t="s">
        <v>19</v>
      </c>
      <c r="I147" s="270"/>
      <c r="J147" s="267"/>
      <c r="K147" s="267"/>
      <c r="L147" s="271"/>
      <c r="M147" s="272"/>
      <c r="N147" s="273"/>
      <c r="O147" s="273"/>
      <c r="P147" s="273"/>
      <c r="Q147" s="273"/>
      <c r="R147" s="273"/>
      <c r="S147" s="273"/>
      <c r="T147" s="274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5" t="s">
        <v>148</v>
      </c>
      <c r="AU147" s="275" t="s">
        <v>82</v>
      </c>
      <c r="AV147" s="15" t="s">
        <v>80</v>
      </c>
      <c r="AW147" s="15" t="s">
        <v>33</v>
      </c>
      <c r="AX147" s="15" t="s">
        <v>72</v>
      </c>
      <c r="AY147" s="275" t="s">
        <v>136</v>
      </c>
    </row>
    <row r="148" s="15" customFormat="1">
      <c r="A148" s="15"/>
      <c r="B148" s="266"/>
      <c r="C148" s="267"/>
      <c r="D148" s="225" t="s">
        <v>148</v>
      </c>
      <c r="E148" s="268" t="s">
        <v>19</v>
      </c>
      <c r="F148" s="269" t="s">
        <v>1352</v>
      </c>
      <c r="G148" s="267"/>
      <c r="H148" s="268" t="s">
        <v>19</v>
      </c>
      <c r="I148" s="270"/>
      <c r="J148" s="267"/>
      <c r="K148" s="267"/>
      <c r="L148" s="271"/>
      <c r="M148" s="272"/>
      <c r="N148" s="273"/>
      <c r="O148" s="273"/>
      <c r="P148" s="273"/>
      <c r="Q148" s="273"/>
      <c r="R148" s="273"/>
      <c r="S148" s="273"/>
      <c r="T148" s="274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5" t="s">
        <v>148</v>
      </c>
      <c r="AU148" s="275" t="s">
        <v>82</v>
      </c>
      <c r="AV148" s="15" t="s">
        <v>80</v>
      </c>
      <c r="AW148" s="15" t="s">
        <v>33</v>
      </c>
      <c r="AX148" s="15" t="s">
        <v>72</v>
      </c>
      <c r="AY148" s="275" t="s">
        <v>136</v>
      </c>
    </row>
    <row r="149" s="2" customFormat="1" ht="14.4" customHeight="1">
      <c r="A149" s="39"/>
      <c r="B149" s="40"/>
      <c r="C149" s="205" t="s">
        <v>265</v>
      </c>
      <c r="D149" s="205" t="s">
        <v>139</v>
      </c>
      <c r="E149" s="206" t="s">
        <v>1353</v>
      </c>
      <c r="F149" s="207" t="s">
        <v>1354</v>
      </c>
      <c r="G149" s="208" t="s">
        <v>617</v>
      </c>
      <c r="H149" s="209">
        <v>2</v>
      </c>
      <c r="I149" s="210"/>
      <c r="J149" s="211">
        <f>ROUND(I149*H149,2)</f>
        <v>0</v>
      </c>
      <c r="K149" s="207" t="s">
        <v>19</v>
      </c>
      <c r="L149" s="45"/>
      <c r="M149" s="212" t="s">
        <v>19</v>
      </c>
      <c r="N149" s="213" t="s">
        <v>43</v>
      </c>
      <c r="O149" s="85"/>
      <c r="P149" s="214">
        <f>O149*H149</f>
        <v>0</v>
      </c>
      <c r="Q149" s="214">
        <v>0</v>
      </c>
      <c r="R149" s="214">
        <f>Q149*H149</f>
        <v>0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195</v>
      </c>
      <c r="AT149" s="216" t="s">
        <v>139</v>
      </c>
      <c r="AU149" s="216" t="s">
        <v>82</v>
      </c>
      <c r="AY149" s="18" t="s">
        <v>136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80</v>
      </c>
      <c r="BK149" s="217">
        <f>ROUND(I149*H149,2)</f>
        <v>0</v>
      </c>
      <c r="BL149" s="18" t="s">
        <v>195</v>
      </c>
      <c r="BM149" s="216" t="s">
        <v>1355</v>
      </c>
    </row>
    <row r="150" s="13" customFormat="1">
      <c r="A150" s="13"/>
      <c r="B150" s="223"/>
      <c r="C150" s="224"/>
      <c r="D150" s="225" t="s">
        <v>148</v>
      </c>
      <c r="E150" s="226" t="s">
        <v>19</v>
      </c>
      <c r="F150" s="227" t="s">
        <v>82</v>
      </c>
      <c r="G150" s="224"/>
      <c r="H150" s="228">
        <v>2</v>
      </c>
      <c r="I150" s="229"/>
      <c r="J150" s="224"/>
      <c r="K150" s="224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148</v>
      </c>
      <c r="AU150" s="234" t="s">
        <v>82</v>
      </c>
      <c r="AV150" s="13" t="s">
        <v>82</v>
      </c>
      <c r="AW150" s="13" t="s">
        <v>33</v>
      </c>
      <c r="AX150" s="13" t="s">
        <v>80</v>
      </c>
      <c r="AY150" s="234" t="s">
        <v>136</v>
      </c>
    </row>
    <row r="151" s="15" customFormat="1">
      <c r="A151" s="15"/>
      <c r="B151" s="266"/>
      <c r="C151" s="267"/>
      <c r="D151" s="225" t="s">
        <v>148</v>
      </c>
      <c r="E151" s="268" t="s">
        <v>19</v>
      </c>
      <c r="F151" s="269" t="s">
        <v>1356</v>
      </c>
      <c r="G151" s="267"/>
      <c r="H151" s="268" t="s">
        <v>19</v>
      </c>
      <c r="I151" s="270"/>
      <c r="J151" s="267"/>
      <c r="K151" s="267"/>
      <c r="L151" s="271"/>
      <c r="M151" s="272"/>
      <c r="N151" s="273"/>
      <c r="O151" s="273"/>
      <c r="P151" s="273"/>
      <c r="Q151" s="273"/>
      <c r="R151" s="273"/>
      <c r="S151" s="273"/>
      <c r="T151" s="274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5" t="s">
        <v>148</v>
      </c>
      <c r="AU151" s="275" t="s">
        <v>82</v>
      </c>
      <c r="AV151" s="15" t="s">
        <v>80</v>
      </c>
      <c r="AW151" s="15" t="s">
        <v>33</v>
      </c>
      <c r="AX151" s="15" t="s">
        <v>72</v>
      </c>
      <c r="AY151" s="275" t="s">
        <v>136</v>
      </c>
    </row>
    <row r="152" s="15" customFormat="1">
      <c r="A152" s="15"/>
      <c r="B152" s="266"/>
      <c r="C152" s="267"/>
      <c r="D152" s="225" t="s">
        <v>148</v>
      </c>
      <c r="E152" s="268" t="s">
        <v>19</v>
      </c>
      <c r="F152" s="269" t="s">
        <v>1357</v>
      </c>
      <c r="G152" s="267"/>
      <c r="H152" s="268" t="s">
        <v>19</v>
      </c>
      <c r="I152" s="270"/>
      <c r="J152" s="267"/>
      <c r="K152" s="267"/>
      <c r="L152" s="271"/>
      <c r="M152" s="272"/>
      <c r="N152" s="273"/>
      <c r="O152" s="273"/>
      <c r="P152" s="273"/>
      <c r="Q152" s="273"/>
      <c r="R152" s="273"/>
      <c r="S152" s="273"/>
      <c r="T152" s="274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5" t="s">
        <v>148</v>
      </c>
      <c r="AU152" s="275" t="s">
        <v>82</v>
      </c>
      <c r="AV152" s="15" t="s">
        <v>80</v>
      </c>
      <c r="AW152" s="15" t="s">
        <v>33</v>
      </c>
      <c r="AX152" s="15" t="s">
        <v>72</v>
      </c>
      <c r="AY152" s="275" t="s">
        <v>136</v>
      </c>
    </row>
    <row r="153" s="15" customFormat="1">
      <c r="A153" s="15"/>
      <c r="B153" s="266"/>
      <c r="C153" s="267"/>
      <c r="D153" s="225" t="s">
        <v>148</v>
      </c>
      <c r="E153" s="268" t="s">
        <v>19</v>
      </c>
      <c r="F153" s="269" t="s">
        <v>1358</v>
      </c>
      <c r="G153" s="267"/>
      <c r="H153" s="268" t="s">
        <v>19</v>
      </c>
      <c r="I153" s="270"/>
      <c r="J153" s="267"/>
      <c r="K153" s="267"/>
      <c r="L153" s="271"/>
      <c r="M153" s="272"/>
      <c r="N153" s="273"/>
      <c r="O153" s="273"/>
      <c r="P153" s="273"/>
      <c r="Q153" s="273"/>
      <c r="R153" s="273"/>
      <c r="S153" s="273"/>
      <c r="T153" s="274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5" t="s">
        <v>148</v>
      </c>
      <c r="AU153" s="275" t="s">
        <v>82</v>
      </c>
      <c r="AV153" s="15" t="s">
        <v>80</v>
      </c>
      <c r="AW153" s="15" t="s">
        <v>33</v>
      </c>
      <c r="AX153" s="15" t="s">
        <v>72</v>
      </c>
      <c r="AY153" s="275" t="s">
        <v>136</v>
      </c>
    </row>
    <row r="154" s="15" customFormat="1">
      <c r="A154" s="15"/>
      <c r="B154" s="266"/>
      <c r="C154" s="267"/>
      <c r="D154" s="225" t="s">
        <v>148</v>
      </c>
      <c r="E154" s="268" t="s">
        <v>19</v>
      </c>
      <c r="F154" s="269" t="s">
        <v>1359</v>
      </c>
      <c r="G154" s="267"/>
      <c r="H154" s="268" t="s">
        <v>19</v>
      </c>
      <c r="I154" s="270"/>
      <c r="J154" s="267"/>
      <c r="K154" s="267"/>
      <c r="L154" s="271"/>
      <c r="M154" s="272"/>
      <c r="N154" s="273"/>
      <c r="O154" s="273"/>
      <c r="P154" s="273"/>
      <c r="Q154" s="273"/>
      <c r="R154" s="273"/>
      <c r="S154" s="273"/>
      <c r="T154" s="274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5" t="s">
        <v>148</v>
      </c>
      <c r="AU154" s="275" t="s">
        <v>82</v>
      </c>
      <c r="AV154" s="15" t="s">
        <v>80</v>
      </c>
      <c r="AW154" s="15" t="s">
        <v>33</v>
      </c>
      <c r="AX154" s="15" t="s">
        <v>72</v>
      </c>
      <c r="AY154" s="275" t="s">
        <v>136</v>
      </c>
    </row>
    <row r="155" s="15" customFormat="1">
      <c r="A155" s="15"/>
      <c r="B155" s="266"/>
      <c r="C155" s="267"/>
      <c r="D155" s="225" t="s">
        <v>148</v>
      </c>
      <c r="E155" s="268" t="s">
        <v>19</v>
      </c>
      <c r="F155" s="269" t="s">
        <v>1360</v>
      </c>
      <c r="G155" s="267"/>
      <c r="H155" s="268" t="s">
        <v>19</v>
      </c>
      <c r="I155" s="270"/>
      <c r="J155" s="267"/>
      <c r="K155" s="267"/>
      <c r="L155" s="271"/>
      <c r="M155" s="272"/>
      <c r="N155" s="273"/>
      <c r="O155" s="273"/>
      <c r="P155" s="273"/>
      <c r="Q155" s="273"/>
      <c r="R155" s="273"/>
      <c r="S155" s="273"/>
      <c r="T155" s="274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5" t="s">
        <v>148</v>
      </c>
      <c r="AU155" s="275" t="s">
        <v>82</v>
      </c>
      <c r="AV155" s="15" t="s">
        <v>80</v>
      </c>
      <c r="AW155" s="15" t="s">
        <v>33</v>
      </c>
      <c r="AX155" s="15" t="s">
        <v>72</v>
      </c>
      <c r="AY155" s="275" t="s">
        <v>136</v>
      </c>
    </row>
    <row r="156" s="2" customFormat="1" ht="14.4" customHeight="1">
      <c r="A156" s="39"/>
      <c r="B156" s="40"/>
      <c r="C156" s="205" t="s">
        <v>272</v>
      </c>
      <c r="D156" s="205" t="s">
        <v>139</v>
      </c>
      <c r="E156" s="206" t="s">
        <v>1361</v>
      </c>
      <c r="F156" s="207" t="s">
        <v>1362</v>
      </c>
      <c r="G156" s="208" t="s">
        <v>617</v>
      </c>
      <c r="H156" s="209">
        <v>1</v>
      </c>
      <c r="I156" s="210"/>
      <c r="J156" s="211">
        <f>ROUND(I156*H156,2)</f>
        <v>0</v>
      </c>
      <c r="K156" s="207" t="s">
        <v>19</v>
      </c>
      <c r="L156" s="45"/>
      <c r="M156" s="212" t="s">
        <v>19</v>
      </c>
      <c r="N156" s="213" t="s">
        <v>43</v>
      </c>
      <c r="O156" s="85"/>
      <c r="P156" s="214">
        <f>O156*H156</f>
        <v>0</v>
      </c>
      <c r="Q156" s="214">
        <v>0</v>
      </c>
      <c r="R156" s="214">
        <f>Q156*H156</f>
        <v>0</v>
      </c>
      <c r="S156" s="214">
        <v>0</v>
      </c>
      <c r="T156" s="215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6" t="s">
        <v>195</v>
      </c>
      <c r="AT156" s="216" t="s">
        <v>139</v>
      </c>
      <c r="AU156" s="216" t="s">
        <v>82</v>
      </c>
      <c r="AY156" s="18" t="s">
        <v>136</v>
      </c>
      <c r="BE156" s="217">
        <f>IF(N156="základní",J156,0)</f>
        <v>0</v>
      </c>
      <c r="BF156" s="217">
        <f>IF(N156="snížená",J156,0)</f>
        <v>0</v>
      </c>
      <c r="BG156" s="217">
        <f>IF(N156="zákl. přenesená",J156,0)</f>
        <v>0</v>
      </c>
      <c r="BH156" s="217">
        <f>IF(N156="sníž. přenesená",J156,0)</f>
        <v>0</v>
      </c>
      <c r="BI156" s="217">
        <f>IF(N156="nulová",J156,0)</f>
        <v>0</v>
      </c>
      <c r="BJ156" s="18" t="s">
        <v>80</v>
      </c>
      <c r="BK156" s="217">
        <f>ROUND(I156*H156,2)</f>
        <v>0</v>
      </c>
      <c r="BL156" s="18" t="s">
        <v>195</v>
      </c>
      <c r="BM156" s="216" t="s">
        <v>1363</v>
      </c>
    </row>
    <row r="157" s="2" customFormat="1" ht="22.2" customHeight="1">
      <c r="A157" s="39"/>
      <c r="B157" s="40"/>
      <c r="C157" s="205" t="s">
        <v>278</v>
      </c>
      <c r="D157" s="205" t="s">
        <v>139</v>
      </c>
      <c r="E157" s="206" t="s">
        <v>1364</v>
      </c>
      <c r="F157" s="207" t="s">
        <v>1365</v>
      </c>
      <c r="G157" s="208" t="s">
        <v>268</v>
      </c>
      <c r="H157" s="209">
        <v>18</v>
      </c>
      <c r="I157" s="210"/>
      <c r="J157" s="211">
        <f>ROUND(I157*H157,2)</f>
        <v>0</v>
      </c>
      <c r="K157" s="207" t="s">
        <v>19</v>
      </c>
      <c r="L157" s="45"/>
      <c r="M157" s="212" t="s">
        <v>19</v>
      </c>
      <c r="N157" s="213" t="s">
        <v>43</v>
      </c>
      <c r="O157" s="85"/>
      <c r="P157" s="214">
        <f>O157*H157</f>
        <v>0</v>
      </c>
      <c r="Q157" s="214">
        <v>0</v>
      </c>
      <c r="R157" s="214">
        <f>Q157*H157</f>
        <v>0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195</v>
      </c>
      <c r="AT157" s="216" t="s">
        <v>139</v>
      </c>
      <c r="AU157" s="216" t="s">
        <v>82</v>
      </c>
      <c r="AY157" s="18" t="s">
        <v>136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80</v>
      </c>
      <c r="BK157" s="217">
        <f>ROUND(I157*H157,2)</f>
        <v>0</v>
      </c>
      <c r="BL157" s="18" t="s">
        <v>195</v>
      </c>
      <c r="BM157" s="216" t="s">
        <v>1366</v>
      </c>
    </row>
    <row r="158" s="2" customFormat="1" ht="14.4" customHeight="1">
      <c r="A158" s="39"/>
      <c r="B158" s="40"/>
      <c r="C158" s="205" t="s">
        <v>284</v>
      </c>
      <c r="D158" s="205" t="s">
        <v>139</v>
      </c>
      <c r="E158" s="206" t="s">
        <v>1367</v>
      </c>
      <c r="F158" s="207" t="s">
        <v>1368</v>
      </c>
      <c r="G158" s="208" t="s">
        <v>1369</v>
      </c>
      <c r="H158" s="209">
        <v>10</v>
      </c>
      <c r="I158" s="210"/>
      <c r="J158" s="211">
        <f>ROUND(I158*H158,2)</f>
        <v>0</v>
      </c>
      <c r="K158" s="207" t="s">
        <v>19</v>
      </c>
      <c r="L158" s="45"/>
      <c r="M158" s="212" t="s">
        <v>19</v>
      </c>
      <c r="N158" s="213" t="s">
        <v>43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195</v>
      </c>
      <c r="AT158" s="216" t="s">
        <v>139</v>
      </c>
      <c r="AU158" s="216" t="s">
        <v>82</v>
      </c>
      <c r="AY158" s="18" t="s">
        <v>136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80</v>
      </c>
      <c r="BK158" s="217">
        <f>ROUND(I158*H158,2)</f>
        <v>0</v>
      </c>
      <c r="BL158" s="18" t="s">
        <v>195</v>
      </c>
      <c r="BM158" s="216" t="s">
        <v>1370</v>
      </c>
    </row>
    <row r="159" s="2" customFormat="1" ht="14.4" customHeight="1">
      <c r="A159" s="39"/>
      <c r="B159" s="40"/>
      <c r="C159" s="205" t="s">
        <v>290</v>
      </c>
      <c r="D159" s="205" t="s">
        <v>139</v>
      </c>
      <c r="E159" s="206" t="s">
        <v>1371</v>
      </c>
      <c r="F159" s="207" t="s">
        <v>1335</v>
      </c>
      <c r="G159" s="208" t="s">
        <v>194</v>
      </c>
      <c r="H159" s="209">
        <v>1</v>
      </c>
      <c r="I159" s="210"/>
      <c r="J159" s="211">
        <f>ROUND(I159*H159,2)</f>
        <v>0</v>
      </c>
      <c r="K159" s="207" t="s">
        <v>19</v>
      </c>
      <c r="L159" s="45"/>
      <c r="M159" s="212" t="s">
        <v>19</v>
      </c>
      <c r="N159" s="213" t="s">
        <v>43</v>
      </c>
      <c r="O159" s="85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195</v>
      </c>
      <c r="AT159" s="216" t="s">
        <v>139</v>
      </c>
      <c r="AU159" s="216" t="s">
        <v>82</v>
      </c>
      <c r="AY159" s="18" t="s">
        <v>136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80</v>
      </c>
      <c r="BK159" s="217">
        <f>ROUND(I159*H159,2)</f>
        <v>0</v>
      </c>
      <c r="BL159" s="18" t="s">
        <v>195</v>
      </c>
      <c r="BM159" s="216" t="s">
        <v>1372</v>
      </c>
    </row>
    <row r="160" s="2" customFormat="1" ht="14.4" customHeight="1">
      <c r="A160" s="39"/>
      <c r="B160" s="40"/>
      <c r="C160" s="205" t="s">
        <v>296</v>
      </c>
      <c r="D160" s="205" t="s">
        <v>139</v>
      </c>
      <c r="E160" s="206" t="s">
        <v>1373</v>
      </c>
      <c r="F160" s="207" t="s">
        <v>1338</v>
      </c>
      <c r="G160" s="208" t="s">
        <v>194</v>
      </c>
      <c r="H160" s="209">
        <v>1</v>
      </c>
      <c r="I160" s="210"/>
      <c r="J160" s="211">
        <f>ROUND(I160*H160,2)</f>
        <v>0</v>
      </c>
      <c r="K160" s="207" t="s">
        <v>19</v>
      </c>
      <c r="L160" s="45"/>
      <c r="M160" s="262" t="s">
        <v>19</v>
      </c>
      <c r="N160" s="263" t="s">
        <v>43</v>
      </c>
      <c r="O160" s="259"/>
      <c r="P160" s="264">
        <f>O160*H160</f>
        <v>0</v>
      </c>
      <c r="Q160" s="264">
        <v>0</v>
      </c>
      <c r="R160" s="264">
        <f>Q160*H160</f>
        <v>0</v>
      </c>
      <c r="S160" s="264">
        <v>0</v>
      </c>
      <c r="T160" s="26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195</v>
      </c>
      <c r="AT160" s="216" t="s">
        <v>139</v>
      </c>
      <c r="AU160" s="216" t="s">
        <v>82</v>
      </c>
      <c r="AY160" s="18" t="s">
        <v>136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80</v>
      </c>
      <c r="BK160" s="217">
        <f>ROUND(I160*H160,2)</f>
        <v>0</v>
      </c>
      <c r="BL160" s="18" t="s">
        <v>195</v>
      </c>
      <c r="BM160" s="216" t="s">
        <v>1374</v>
      </c>
    </row>
    <row r="161" s="2" customFormat="1" ht="6.96" customHeight="1">
      <c r="A161" s="39"/>
      <c r="B161" s="60"/>
      <c r="C161" s="61"/>
      <c r="D161" s="61"/>
      <c r="E161" s="61"/>
      <c r="F161" s="61"/>
      <c r="G161" s="61"/>
      <c r="H161" s="61"/>
      <c r="I161" s="61"/>
      <c r="J161" s="61"/>
      <c r="K161" s="61"/>
      <c r="L161" s="45"/>
      <c r="M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</row>
  </sheetData>
  <sheetProtection sheet="1" autoFilter="0" formatColumns="0" formatRows="0" objects="1" scenarios="1" spinCount="100000" saltValue="cLb+Tq1xd+Ium6KWwpoMr+WlcTPF4uz+BL0EPTLgpcY7puajEK0p+ojQspVJZBe6MBr/atDgkdddj2RsgIy/bQ==" hashValue="fEpUUZ0HDdBN7JLwER55BjkHRoaE2+IykrWOGHAVfPY3FhFN02l8xzFrTWKfrjTxjmAheHlfWXqZyow6H5PRWA==" algorithmName="SHA-512" password="CC35"/>
  <autoFilter ref="C81:K16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sheetFormatPr defaultRowHeight="13.5"/>
  <cols>
    <col min="1" max="1" width="8.28125" style="276" customWidth="1"/>
    <col min="2" max="2" width="1.710938" style="276" customWidth="1"/>
    <col min="3" max="4" width="5.003906" style="276" customWidth="1"/>
    <col min="5" max="5" width="11.71094" style="276" customWidth="1"/>
    <col min="6" max="6" width="9.140625" style="276" customWidth="1"/>
    <col min="7" max="7" width="5.003906" style="276" customWidth="1"/>
    <col min="8" max="8" width="77.85156" style="276" customWidth="1"/>
    <col min="9" max="10" width="20.00391" style="276" customWidth="1"/>
    <col min="11" max="11" width="1.710938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6" customFormat="1" ht="45" customHeight="1">
      <c r="B3" s="280"/>
      <c r="C3" s="281" t="s">
        <v>1375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1376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1377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1378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1379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1380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1381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1382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1383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1384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1385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79</v>
      </c>
      <c r="F18" s="287" t="s">
        <v>1386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1387</v>
      </c>
      <c r="F19" s="287" t="s">
        <v>1388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1389</v>
      </c>
      <c r="F20" s="287" t="s">
        <v>1390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1391</v>
      </c>
      <c r="F21" s="287" t="s">
        <v>1392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1393</v>
      </c>
      <c r="F22" s="287" t="s">
        <v>1394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1395</v>
      </c>
      <c r="F23" s="287" t="s">
        <v>1396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1397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1398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1399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1400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1401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1402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1403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1404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1405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122</v>
      </c>
      <c r="F36" s="287"/>
      <c r="G36" s="287" t="s">
        <v>1406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1407</v>
      </c>
      <c r="F37" s="287"/>
      <c r="G37" s="287" t="s">
        <v>1408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53</v>
      </c>
      <c r="F38" s="287"/>
      <c r="G38" s="287" t="s">
        <v>1409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54</v>
      </c>
      <c r="F39" s="287"/>
      <c r="G39" s="287" t="s">
        <v>1410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123</v>
      </c>
      <c r="F40" s="287"/>
      <c r="G40" s="287" t="s">
        <v>1411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124</v>
      </c>
      <c r="F41" s="287"/>
      <c r="G41" s="287" t="s">
        <v>1412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1413</v>
      </c>
      <c r="F42" s="287"/>
      <c r="G42" s="287" t="s">
        <v>1414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1415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1416</v>
      </c>
      <c r="F44" s="287"/>
      <c r="G44" s="287" t="s">
        <v>1417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126</v>
      </c>
      <c r="F45" s="287"/>
      <c r="G45" s="287" t="s">
        <v>1418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1419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1420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1421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1422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1423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1424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1425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1426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1427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1428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1429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1430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1431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1432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1433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1434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1435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1436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1437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1438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1439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1440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1441</v>
      </c>
      <c r="D76" s="305"/>
      <c r="E76" s="305"/>
      <c r="F76" s="305" t="s">
        <v>1442</v>
      </c>
      <c r="G76" s="306"/>
      <c r="H76" s="305" t="s">
        <v>54</v>
      </c>
      <c r="I76" s="305" t="s">
        <v>57</v>
      </c>
      <c r="J76" s="305" t="s">
        <v>1443</v>
      </c>
      <c r="K76" s="304"/>
    </row>
    <row r="77" s="1" customFormat="1" ht="17.25" customHeight="1">
      <c r="B77" s="302"/>
      <c r="C77" s="307" t="s">
        <v>1444</v>
      </c>
      <c r="D77" s="307"/>
      <c r="E77" s="307"/>
      <c r="F77" s="308" t="s">
        <v>1445</v>
      </c>
      <c r="G77" s="309"/>
      <c r="H77" s="307"/>
      <c r="I77" s="307"/>
      <c r="J77" s="307" t="s">
        <v>1446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53</v>
      </c>
      <c r="D79" s="312"/>
      <c r="E79" s="312"/>
      <c r="F79" s="313" t="s">
        <v>1447</v>
      </c>
      <c r="G79" s="314"/>
      <c r="H79" s="290" t="s">
        <v>1448</v>
      </c>
      <c r="I79" s="290" t="s">
        <v>1449</v>
      </c>
      <c r="J79" s="290">
        <v>20</v>
      </c>
      <c r="K79" s="304"/>
    </row>
    <row r="80" s="1" customFormat="1" ht="15" customHeight="1">
      <c r="B80" s="302"/>
      <c r="C80" s="290" t="s">
        <v>1450</v>
      </c>
      <c r="D80" s="290"/>
      <c r="E80" s="290"/>
      <c r="F80" s="313" t="s">
        <v>1447</v>
      </c>
      <c r="G80" s="314"/>
      <c r="H80" s="290" t="s">
        <v>1451</v>
      </c>
      <c r="I80" s="290" t="s">
        <v>1449</v>
      </c>
      <c r="J80" s="290">
        <v>120</v>
      </c>
      <c r="K80" s="304"/>
    </row>
    <row r="81" s="1" customFormat="1" ht="15" customHeight="1">
      <c r="B81" s="315"/>
      <c r="C81" s="290" t="s">
        <v>1452</v>
      </c>
      <c r="D81" s="290"/>
      <c r="E81" s="290"/>
      <c r="F81" s="313" t="s">
        <v>1453</v>
      </c>
      <c r="G81" s="314"/>
      <c r="H81" s="290" t="s">
        <v>1454</v>
      </c>
      <c r="I81" s="290" t="s">
        <v>1449</v>
      </c>
      <c r="J81" s="290">
        <v>50</v>
      </c>
      <c r="K81" s="304"/>
    </row>
    <row r="82" s="1" customFormat="1" ht="15" customHeight="1">
      <c r="B82" s="315"/>
      <c r="C82" s="290" t="s">
        <v>1455</v>
      </c>
      <c r="D82" s="290"/>
      <c r="E82" s="290"/>
      <c r="F82" s="313" t="s">
        <v>1447</v>
      </c>
      <c r="G82" s="314"/>
      <c r="H82" s="290" t="s">
        <v>1456</v>
      </c>
      <c r="I82" s="290" t="s">
        <v>1457</v>
      </c>
      <c r="J82" s="290"/>
      <c r="K82" s="304"/>
    </row>
    <row r="83" s="1" customFormat="1" ht="15" customHeight="1">
      <c r="B83" s="315"/>
      <c r="C83" s="316" t="s">
        <v>1458</v>
      </c>
      <c r="D83" s="316"/>
      <c r="E83" s="316"/>
      <c r="F83" s="317" t="s">
        <v>1453</v>
      </c>
      <c r="G83" s="316"/>
      <c r="H83" s="316" t="s">
        <v>1459</v>
      </c>
      <c r="I83" s="316" t="s">
        <v>1449</v>
      </c>
      <c r="J83" s="316">
        <v>15</v>
      </c>
      <c r="K83" s="304"/>
    </row>
    <row r="84" s="1" customFormat="1" ht="15" customHeight="1">
      <c r="B84" s="315"/>
      <c r="C84" s="316" t="s">
        <v>1460</v>
      </c>
      <c r="D84" s="316"/>
      <c r="E84" s="316"/>
      <c r="F84" s="317" t="s">
        <v>1453</v>
      </c>
      <c r="G84" s="316"/>
      <c r="H84" s="316" t="s">
        <v>1461</v>
      </c>
      <c r="I84" s="316" t="s">
        <v>1449</v>
      </c>
      <c r="J84" s="316">
        <v>15</v>
      </c>
      <c r="K84" s="304"/>
    </row>
    <row r="85" s="1" customFormat="1" ht="15" customHeight="1">
      <c r="B85" s="315"/>
      <c r="C85" s="316" t="s">
        <v>1462</v>
      </c>
      <c r="D85" s="316"/>
      <c r="E85" s="316"/>
      <c r="F85" s="317" t="s">
        <v>1453</v>
      </c>
      <c r="G85" s="316"/>
      <c r="H85" s="316" t="s">
        <v>1463</v>
      </c>
      <c r="I85" s="316" t="s">
        <v>1449</v>
      </c>
      <c r="J85" s="316">
        <v>20</v>
      </c>
      <c r="K85" s="304"/>
    </row>
    <row r="86" s="1" customFormat="1" ht="15" customHeight="1">
      <c r="B86" s="315"/>
      <c r="C86" s="316" t="s">
        <v>1464</v>
      </c>
      <c r="D86" s="316"/>
      <c r="E86" s="316"/>
      <c r="F86" s="317" t="s">
        <v>1453</v>
      </c>
      <c r="G86" s="316"/>
      <c r="H86" s="316" t="s">
        <v>1465</v>
      </c>
      <c r="I86" s="316" t="s">
        <v>1449</v>
      </c>
      <c r="J86" s="316">
        <v>20</v>
      </c>
      <c r="K86" s="304"/>
    </row>
    <row r="87" s="1" customFormat="1" ht="15" customHeight="1">
      <c r="B87" s="315"/>
      <c r="C87" s="290" t="s">
        <v>1466</v>
      </c>
      <c r="D87" s="290"/>
      <c r="E87" s="290"/>
      <c r="F87" s="313" t="s">
        <v>1453</v>
      </c>
      <c r="G87" s="314"/>
      <c r="H87" s="290" t="s">
        <v>1467</v>
      </c>
      <c r="I87" s="290" t="s">
        <v>1449</v>
      </c>
      <c r="J87" s="290">
        <v>50</v>
      </c>
      <c r="K87" s="304"/>
    </row>
    <row r="88" s="1" customFormat="1" ht="15" customHeight="1">
      <c r="B88" s="315"/>
      <c r="C88" s="290" t="s">
        <v>1468</v>
      </c>
      <c r="D88" s="290"/>
      <c r="E88" s="290"/>
      <c r="F88" s="313" t="s">
        <v>1453</v>
      </c>
      <c r="G88" s="314"/>
      <c r="H88" s="290" t="s">
        <v>1469</v>
      </c>
      <c r="I88" s="290" t="s">
        <v>1449</v>
      </c>
      <c r="J88" s="290">
        <v>20</v>
      </c>
      <c r="K88" s="304"/>
    </row>
    <row r="89" s="1" customFormat="1" ht="15" customHeight="1">
      <c r="B89" s="315"/>
      <c r="C89" s="290" t="s">
        <v>1470</v>
      </c>
      <c r="D89" s="290"/>
      <c r="E89" s="290"/>
      <c r="F89" s="313" t="s">
        <v>1453</v>
      </c>
      <c r="G89" s="314"/>
      <c r="H89" s="290" t="s">
        <v>1471</v>
      </c>
      <c r="I89" s="290" t="s">
        <v>1449</v>
      </c>
      <c r="J89" s="290">
        <v>20</v>
      </c>
      <c r="K89" s="304"/>
    </row>
    <row r="90" s="1" customFormat="1" ht="15" customHeight="1">
      <c r="B90" s="315"/>
      <c r="C90" s="290" t="s">
        <v>1472</v>
      </c>
      <c r="D90" s="290"/>
      <c r="E90" s="290"/>
      <c r="F90" s="313" t="s">
        <v>1453</v>
      </c>
      <c r="G90" s="314"/>
      <c r="H90" s="290" t="s">
        <v>1473</v>
      </c>
      <c r="I90" s="290" t="s">
        <v>1449</v>
      </c>
      <c r="J90" s="290">
        <v>50</v>
      </c>
      <c r="K90" s="304"/>
    </row>
    <row r="91" s="1" customFormat="1" ht="15" customHeight="1">
      <c r="B91" s="315"/>
      <c r="C91" s="290" t="s">
        <v>1474</v>
      </c>
      <c r="D91" s="290"/>
      <c r="E91" s="290"/>
      <c r="F91" s="313" t="s">
        <v>1453</v>
      </c>
      <c r="G91" s="314"/>
      <c r="H91" s="290" t="s">
        <v>1474</v>
      </c>
      <c r="I91" s="290" t="s">
        <v>1449</v>
      </c>
      <c r="J91" s="290">
        <v>50</v>
      </c>
      <c r="K91" s="304"/>
    </row>
    <row r="92" s="1" customFormat="1" ht="15" customHeight="1">
      <c r="B92" s="315"/>
      <c r="C92" s="290" t="s">
        <v>1475</v>
      </c>
      <c r="D92" s="290"/>
      <c r="E92" s="290"/>
      <c r="F92" s="313" t="s">
        <v>1453</v>
      </c>
      <c r="G92" s="314"/>
      <c r="H92" s="290" t="s">
        <v>1476</v>
      </c>
      <c r="I92" s="290" t="s">
        <v>1449</v>
      </c>
      <c r="J92" s="290">
        <v>255</v>
      </c>
      <c r="K92" s="304"/>
    </row>
    <row r="93" s="1" customFormat="1" ht="15" customHeight="1">
      <c r="B93" s="315"/>
      <c r="C93" s="290" t="s">
        <v>1477</v>
      </c>
      <c r="D93" s="290"/>
      <c r="E93" s="290"/>
      <c r="F93" s="313" t="s">
        <v>1447</v>
      </c>
      <c r="G93" s="314"/>
      <c r="H93" s="290" t="s">
        <v>1478</v>
      </c>
      <c r="I93" s="290" t="s">
        <v>1479</v>
      </c>
      <c r="J93" s="290"/>
      <c r="K93" s="304"/>
    </row>
    <row r="94" s="1" customFormat="1" ht="15" customHeight="1">
      <c r="B94" s="315"/>
      <c r="C94" s="290" t="s">
        <v>1480</v>
      </c>
      <c r="D94" s="290"/>
      <c r="E94" s="290"/>
      <c r="F94" s="313" t="s">
        <v>1447</v>
      </c>
      <c r="G94" s="314"/>
      <c r="H94" s="290" t="s">
        <v>1481</v>
      </c>
      <c r="I94" s="290" t="s">
        <v>1482</v>
      </c>
      <c r="J94" s="290"/>
      <c r="K94" s="304"/>
    </row>
    <row r="95" s="1" customFormat="1" ht="15" customHeight="1">
      <c r="B95" s="315"/>
      <c r="C95" s="290" t="s">
        <v>1483</v>
      </c>
      <c r="D95" s="290"/>
      <c r="E95" s="290"/>
      <c r="F95" s="313" t="s">
        <v>1447</v>
      </c>
      <c r="G95" s="314"/>
      <c r="H95" s="290" t="s">
        <v>1483</v>
      </c>
      <c r="I95" s="290" t="s">
        <v>1482</v>
      </c>
      <c r="J95" s="290"/>
      <c r="K95" s="304"/>
    </row>
    <row r="96" s="1" customFormat="1" ht="15" customHeight="1">
      <c r="B96" s="315"/>
      <c r="C96" s="290" t="s">
        <v>38</v>
      </c>
      <c r="D96" s="290"/>
      <c r="E96" s="290"/>
      <c r="F96" s="313" t="s">
        <v>1447</v>
      </c>
      <c r="G96" s="314"/>
      <c r="H96" s="290" t="s">
        <v>1484</v>
      </c>
      <c r="I96" s="290" t="s">
        <v>1482</v>
      </c>
      <c r="J96" s="290"/>
      <c r="K96" s="304"/>
    </row>
    <row r="97" s="1" customFormat="1" ht="15" customHeight="1">
      <c r="B97" s="315"/>
      <c r="C97" s="290" t="s">
        <v>48</v>
      </c>
      <c r="D97" s="290"/>
      <c r="E97" s="290"/>
      <c r="F97" s="313" t="s">
        <v>1447</v>
      </c>
      <c r="G97" s="314"/>
      <c r="H97" s="290" t="s">
        <v>1485</v>
      </c>
      <c r="I97" s="290" t="s">
        <v>1482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1486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1441</v>
      </c>
      <c r="D103" s="305"/>
      <c r="E103" s="305"/>
      <c r="F103" s="305" t="s">
        <v>1442</v>
      </c>
      <c r="G103" s="306"/>
      <c r="H103" s="305" t="s">
        <v>54</v>
      </c>
      <c r="I103" s="305" t="s">
        <v>57</v>
      </c>
      <c r="J103" s="305" t="s">
        <v>1443</v>
      </c>
      <c r="K103" s="304"/>
    </row>
    <row r="104" s="1" customFormat="1" ht="17.25" customHeight="1">
      <c r="B104" s="302"/>
      <c r="C104" s="307" t="s">
        <v>1444</v>
      </c>
      <c r="D104" s="307"/>
      <c r="E104" s="307"/>
      <c r="F104" s="308" t="s">
        <v>1445</v>
      </c>
      <c r="G104" s="309"/>
      <c r="H104" s="307"/>
      <c r="I104" s="307"/>
      <c r="J104" s="307" t="s">
        <v>1446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53</v>
      </c>
      <c r="D106" s="312"/>
      <c r="E106" s="312"/>
      <c r="F106" s="313" t="s">
        <v>1447</v>
      </c>
      <c r="G106" s="290"/>
      <c r="H106" s="290" t="s">
        <v>1487</v>
      </c>
      <c r="I106" s="290" t="s">
        <v>1449</v>
      </c>
      <c r="J106" s="290">
        <v>20</v>
      </c>
      <c r="K106" s="304"/>
    </row>
    <row r="107" s="1" customFormat="1" ht="15" customHeight="1">
      <c r="B107" s="302"/>
      <c r="C107" s="290" t="s">
        <v>1450</v>
      </c>
      <c r="D107" s="290"/>
      <c r="E107" s="290"/>
      <c r="F107" s="313" t="s">
        <v>1447</v>
      </c>
      <c r="G107" s="290"/>
      <c r="H107" s="290" t="s">
        <v>1487</v>
      </c>
      <c r="I107" s="290" t="s">
        <v>1449</v>
      </c>
      <c r="J107" s="290">
        <v>120</v>
      </c>
      <c r="K107" s="304"/>
    </row>
    <row r="108" s="1" customFormat="1" ht="15" customHeight="1">
      <c r="B108" s="315"/>
      <c r="C108" s="290" t="s">
        <v>1452</v>
      </c>
      <c r="D108" s="290"/>
      <c r="E108" s="290"/>
      <c r="F108" s="313" t="s">
        <v>1453</v>
      </c>
      <c r="G108" s="290"/>
      <c r="H108" s="290" t="s">
        <v>1487</v>
      </c>
      <c r="I108" s="290" t="s">
        <v>1449</v>
      </c>
      <c r="J108" s="290">
        <v>50</v>
      </c>
      <c r="K108" s="304"/>
    </row>
    <row r="109" s="1" customFormat="1" ht="15" customHeight="1">
      <c r="B109" s="315"/>
      <c r="C109" s="290" t="s">
        <v>1455</v>
      </c>
      <c r="D109" s="290"/>
      <c r="E109" s="290"/>
      <c r="F109" s="313" t="s">
        <v>1447</v>
      </c>
      <c r="G109" s="290"/>
      <c r="H109" s="290" t="s">
        <v>1487</v>
      </c>
      <c r="I109" s="290" t="s">
        <v>1457</v>
      </c>
      <c r="J109" s="290"/>
      <c r="K109" s="304"/>
    </row>
    <row r="110" s="1" customFormat="1" ht="15" customHeight="1">
      <c r="B110" s="315"/>
      <c r="C110" s="290" t="s">
        <v>1466</v>
      </c>
      <c r="D110" s="290"/>
      <c r="E110" s="290"/>
      <c r="F110" s="313" t="s">
        <v>1453</v>
      </c>
      <c r="G110" s="290"/>
      <c r="H110" s="290" t="s">
        <v>1487</v>
      </c>
      <c r="I110" s="290" t="s">
        <v>1449</v>
      </c>
      <c r="J110" s="290">
        <v>50</v>
      </c>
      <c r="K110" s="304"/>
    </row>
    <row r="111" s="1" customFormat="1" ht="15" customHeight="1">
      <c r="B111" s="315"/>
      <c r="C111" s="290" t="s">
        <v>1474</v>
      </c>
      <c r="D111" s="290"/>
      <c r="E111" s="290"/>
      <c r="F111" s="313" t="s">
        <v>1453</v>
      </c>
      <c r="G111" s="290"/>
      <c r="H111" s="290" t="s">
        <v>1487</v>
      </c>
      <c r="I111" s="290" t="s">
        <v>1449</v>
      </c>
      <c r="J111" s="290">
        <v>50</v>
      </c>
      <c r="K111" s="304"/>
    </row>
    <row r="112" s="1" customFormat="1" ht="15" customHeight="1">
      <c r="B112" s="315"/>
      <c r="C112" s="290" t="s">
        <v>1472</v>
      </c>
      <c r="D112" s="290"/>
      <c r="E112" s="290"/>
      <c r="F112" s="313" t="s">
        <v>1453</v>
      </c>
      <c r="G112" s="290"/>
      <c r="H112" s="290" t="s">
        <v>1487</v>
      </c>
      <c r="I112" s="290" t="s">
        <v>1449</v>
      </c>
      <c r="J112" s="290">
        <v>50</v>
      </c>
      <c r="K112" s="304"/>
    </row>
    <row r="113" s="1" customFormat="1" ht="15" customHeight="1">
      <c r="B113" s="315"/>
      <c r="C113" s="290" t="s">
        <v>53</v>
      </c>
      <c r="D113" s="290"/>
      <c r="E113" s="290"/>
      <c r="F113" s="313" t="s">
        <v>1447</v>
      </c>
      <c r="G113" s="290"/>
      <c r="H113" s="290" t="s">
        <v>1488</v>
      </c>
      <c r="I113" s="290" t="s">
        <v>1449</v>
      </c>
      <c r="J113" s="290">
        <v>20</v>
      </c>
      <c r="K113" s="304"/>
    </row>
    <row r="114" s="1" customFormat="1" ht="15" customHeight="1">
      <c r="B114" s="315"/>
      <c r="C114" s="290" t="s">
        <v>1489</v>
      </c>
      <c r="D114" s="290"/>
      <c r="E114" s="290"/>
      <c r="F114" s="313" t="s">
        <v>1447</v>
      </c>
      <c r="G114" s="290"/>
      <c r="H114" s="290" t="s">
        <v>1490</v>
      </c>
      <c r="I114" s="290" t="s">
        <v>1449</v>
      </c>
      <c r="J114" s="290">
        <v>120</v>
      </c>
      <c r="K114" s="304"/>
    </row>
    <row r="115" s="1" customFormat="1" ht="15" customHeight="1">
      <c r="B115" s="315"/>
      <c r="C115" s="290" t="s">
        <v>38</v>
      </c>
      <c r="D115" s="290"/>
      <c r="E115" s="290"/>
      <c r="F115" s="313" t="s">
        <v>1447</v>
      </c>
      <c r="G115" s="290"/>
      <c r="H115" s="290" t="s">
        <v>1491</v>
      </c>
      <c r="I115" s="290" t="s">
        <v>1482</v>
      </c>
      <c r="J115" s="290"/>
      <c r="K115" s="304"/>
    </row>
    <row r="116" s="1" customFormat="1" ht="15" customHeight="1">
      <c r="B116" s="315"/>
      <c r="C116" s="290" t="s">
        <v>48</v>
      </c>
      <c r="D116" s="290"/>
      <c r="E116" s="290"/>
      <c r="F116" s="313" t="s">
        <v>1447</v>
      </c>
      <c r="G116" s="290"/>
      <c r="H116" s="290" t="s">
        <v>1492</v>
      </c>
      <c r="I116" s="290" t="s">
        <v>1482</v>
      </c>
      <c r="J116" s="290"/>
      <c r="K116" s="304"/>
    </row>
    <row r="117" s="1" customFormat="1" ht="15" customHeight="1">
      <c r="B117" s="315"/>
      <c r="C117" s="290" t="s">
        <v>57</v>
      </c>
      <c r="D117" s="290"/>
      <c r="E117" s="290"/>
      <c r="F117" s="313" t="s">
        <v>1447</v>
      </c>
      <c r="G117" s="290"/>
      <c r="H117" s="290" t="s">
        <v>1493</v>
      </c>
      <c r="I117" s="290" t="s">
        <v>1494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1495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1441</v>
      </c>
      <c r="D123" s="305"/>
      <c r="E123" s="305"/>
      <c r="F123" s="305" t="s">
        <v>1442</v>
      </c>
      <c r="G123" s="306"/>
      <c r="H123" s="305" t="s">
        <v>54</v>
      </c>
      <c r="I123" s="305" t="s">
        <v>57</v>
      </c>
      <c r="J123" s="305" t="s">
        <v>1443</v>
      </c>
      <c r="K123" s="334"/>
    </row>
    <row r="124" s="1" customFormat="1" ht="17.25" customHeight="1">
      <c r="B124" s="333"/>
      <c r="C124" s="307" t="s">
        <v>1444</v>
      </c>
      <c r="D124" s="307"/>
      <c r="E124" s="307"/>
      <c r="F124" s="308" t="s">
        <v>1445</v>
      </c>
      <c r="G124" s="309"/>
      <c r="H124" s="307"/>
      <c r="I124" s="307"/>
      <c r="J124" s="307" t="s">
        <v>1446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1450</v>
      </c>
      <c r="D126" s="312"/>
      <c r="E126" s="312"/>
      <c r="F126" s="313" t="s">
        <v>1447</v>
      </c>
      <c r="G126" s="290"/>
      <c r="H126" s="290" t="s">
        <v>1487</v>
      </c>
      <c r="I126" s="290" t="s">
        <v>1449</v>
      </c>
      <c r="J126" s="290">
        <v>120</v>
      </c>
      <c r="K126" s="338"/>
    </row>
    <row r="127" s="1" customFormat="1" ht="15" customHeight="1">
      <c r="B127" s="335"/>
      <c r="C127" s="290" t="s">
        <v>1496</v>
      </c>
      <c r="D127" s="290"/>
      <c r="E127" s="290"/>
      <c r="F127" s="313" t="s">
        <v>1447</v>
      </c>
      <c r="G127" s="290"/>
      <c r="H127" s="290" t="s">
        <v>1497</v>
      </c>
      <c r="I127" s="290" t="s">
        <v>1449</v>
      </c>
      <c r="J127" s="290" t="s">
        <v>1498</v>
      </c>
      <c r="K127" s="338"/>
    </row>
    <row r="128" s="1" customFormat="1" ht="15" customHeight="1">
      <c r="B128" s="335"/>
      <c r="C128" s="290" t="s">
        <v>1395</v>
      </c>
      <c r="D128" s="290"/>
      <c r="E128" s="290"/>
      <c r="F128" s="313" t="s">
        <v>1447</v>
      </c>
      <c r="G128" s="290"/>
      <c r="H128" s="290" t="s">
        <v>1499</v>
      </c>
      <c r="I128" s="290" t="s">
        <v>1449</v>
      </c>
      <c r="J128" s="290" t="s">
        <v>1498</v>
      </c>
      <c r="K128" s="338"/>
    </row>
    <row r="129" s="1" customFormat="1" ht="15" customHeight="1">
      <c r="B129" s="335"/>
      <c r="C129" s="290" t="s">
        <v>1458</v>
      </c>
      <c r="D129" s="290"/>
      <c r="E129" s="290"/>
      <c r="F129" s="313" t="s">
        <v>1453</v>
      </c>
      <c r="G129" s="290"/>
      <c r="H129" s="290" t="s">
        <v>1459</v>
      </c>
      <c r="I129" s="290" t="s">
        <v>1449</v>
      </c>
      <c r="J129" s="290">
        <v>15</v>
      </c>
      <c r="K129" s="338"/>
    </row>
    <row r="130" s="1" customFormat="1" ht="15" customHeight="1">
      <c r="B130" s="335"/>
      <c r="C130" s="316" t="s">
        <v>1460</v>
      </c>
      <c r="D130" s="316"/>
      <c r="E130" s="316"/>
      <c r="F130" s="317" t="s">
        <v>1453</v>
      </c>
      <c r="G130" s="316"/>
      <c r="H130" s="316" t="s">
        <v>1461</v>
      </c>
      <c r="I130" s="316" t="s">
        <v>1449</v>
      </c>
      <c r="J130" s="316">
        <v>15</v>
      </c>
      <c r="K130" s="338"/>
    </row>
    <row r="131" s="1" customFormat="1" ht="15" customHeight="1">
      <c r="B131" s="335"/>
      <c r="C131" s="316" t="s">
        <v>1462</v>
      </c>
      <c r="D131" s="316"/>
      <c r="E131" s="316"/>
      <c r="F131" s="317" t="s">
        <v>1453</v>
      </c>
      <c r="G131" s="316"/>
      <c r="H131" s="316" t="s">
        <v>1463</v>
      </c>
      <c r="I131" s="316" t="s">
        <v>1449</v>
      </c>
      <c r="J131" s="316">
        <v>20</v>
      </c>
      <c r="K131" s="338"/>
    </row>
    <row r="132" s="1" customFormat="1" ht="15" customHeight="1">
      <c r="B132" s="335"/>
      <c r="C132" s="316" t="s">
        <v>1464</v>
      </c>
      <c r="D132" s="316"/>
      <c r="E132" s="316"/>
      <c r="F132" s="317" t="s">
        <v>1453</v>
      </c>
      <c r="G132" s="316"/>
      <c r="H132" s="316" t="s">
        <v>1465</v>
      </c>
      <c r="I132" s="316" t="s">
        <v>1449</v>
      </c>
      <c r="J132" s="316">
        <v>20</v>
      </c>
      <c r="K132" s="338"/>
    </row>
    <row r="133" s="1" customFormat="1" ht="15" customHeight="1">
      <c r="B133" s="335"/>
      <c r="C133" s="290" t="s">
        <v>1452</v>
      </c>
      <c r="D133" s="290"/>
      <c r="E133" s="290"/>
      <c r="F133" s="313" t="s">
        <v>1453</v>
      </c>
      <c r="G133" s="290"/>
      <c r="H133" s="290" t="s">
        <v>1487</v>
      </c>
      <c r="I133" s="290" t="s">
        <v>1449</v>
      </c>
      <c r="J133" s="290">
        <v>50</v>
      </c>
      <c r="K133" s="338"/>
    </row>
    <row r="134" s="1" customFormat="1" ht="15" customHeight="1">
      <c r="B134" s="335"/>
      <c r="C134" s="290" t="s">
        <v>1466</v>
      </c>
      <c r="D134" s="290"/>
      <c r="E134" s="290"/>
      <c r="F134" s="313" t="s">
        <v>1453</v>
      </c>
      <c r="G134" s="290"/>
      <c r="H134" s="290" t="s">
        <v>1487</v>
      </c>
      <c r="I134" s="290" t="s">
        <v>1449</v>
      </c>
      <c r="J134" s="290">
        <v>50</v>
      </c>
      <c r="K134" s="338"/>
    </row>
    <row r="135" s="1" customFormat="1" ht="15" customHeight="1">
      <c r="B135" s="335"/>
      <c r="C135" s="290" t="s">
        <v>1472</v>
      </c>
      <c r="D135" s="290"/>
      <c r="E135" s="290"/>
      <c r="F135" s="313" t="s">
        <v>1453</v>
      </c>
      <c r="G135" s="290"/>
      <c r="H135" s="290" t="s">
        <v>1487</v>
      </c>
      <c r="I135" s="290" t="s">
        <v>1449</v>
      </c>
      <c r="J135" s="290">
        <v>50</v>
      </c>
      <c r="K135" s="338"/>
    </row>
    <row r="136" s="1" customFormat="1" ht="15" customHeight="1">
      <c r="B136" s="335"/>
      <c r="C136" s="290" t="s">
        <v>1474</v>
      </c>
      <c r="D136" s="290"/>
      <c r="E136" s="290"/>
      <c r="F136" s="313" t="s">
        <v>1453</v>
      </c>
      <c r="G136" s="290"/>
      <c r="H136" s="290" t="s">
        <v>1487</v>
      </c>
      <c r="I136" s="290" t="s">
        <v>1449</v>
      </c>
      <c r="J136" s="290">
        <v>50</v>
      </c>
      <c r="K136" s="338"/>
    </row>
    <row r="137" s="1" customFormat="1" ht="15" customHeight="1">
      <c r="B137" s="335"/>
      <c r="C137" s="290" t="s">
        <v>1475</v>
      </c>
      <c r="D137" s="290"/>
      <c r="E137" s="290"/>
      <c r="F137" s="313" t="s">
        <v>1453</v>
      </c>
      <c r="G137" s="290"/>
      <c r="H137" s="290" t="s">
        <v>1500</v>
      </c>
      <c r="I137" s="290" t="s">
        <v>1449</v>
      </c>
      <c r="J137" s="290">
        <v>255</v>
      </c>
      <c r="K137" s="338"/>
    </row>
    <row r="138" s="1" customFormat="1" ht="15" customHeight="1">
      <c r="B138" s="335"/>
      <c r="C138" s="290" t="s">
        <v>1477</v>
      </c>
      <c r="D138" s="290"/>
      <c r="E138" s="290"/>
      <c r="F138" s="313" t="s">
        <v>1447</v>
      </c>
      <c r="G138" s="290"/>
      <c r="H138" s="290" t="s">
        <v>1501</v>
      </c>
      <c r="I138" s="290" t="s">
        <v>1479</v>
      </c>
      <c r="J138" s="290"/>
      <c r="K138" s="338"/>
    </row>
    <row r="139" s="1" customFormat="1" ht="15" customHeight="1">
      <c r="B139" s="335"/>
      <c r="C139" s="290" t="s">
        <v>1480</v>
      </c>
      <c r="D139" s="290"/>
      <c r="E139" s="290"/>
      <c r="F139" s="313" t="s">
        <v>1447</v>
      </c>
      <c r="G139" s="290"/>
      <c r="H139" s="290" t="s">
        <v>1502</v>
      </c>
      <c r="I139" s="290" t="s">
        <v>1482</v>
      </c>
      <c r="J139" s="290"/>
      <c r="K139" s="338"/>
    </row>
    <row r="140" s="1" customFormat="1" ht="15" customHeight="1">
      <c r="B140" s="335"/>
      <c r="C140" s="290" t="s">
        <v>1483</v>
      </c>
      <c r="D140" s="290"/>
      <c r="E140" s="290"/>
      <c r="F140" s="313" t="s">
        <v>1447</v>
      </c>
      <c r="G140" s="290"/>
      <c r="H140" s="290" t="s">
        <v>1483</v>
      </c>
      <c r="I140" s="290" t="s">
        <v>1482</v>
      </c>
      <c r="J140" s="290"/>
      <c r="K140" s="338"/>
    </row>
    <row r="141" s="1" customFormat="1" ht="15" customHeight="1">
      <c r="B141" s="335"/>
      <c r="C141" s="290" t="s">
        <v>38</v>
      </c>
      <c r="D141" s="290"/>
      <c r="E141" s="290"/>
      <c r="F141" s="313" t="s">
        <v>1447</v>
      </c>
      <c r="G141" s="290"/>
      <c r="H141" s="290" t="s">
        <v>1503</v>
      </c>
      <c r="I141" s="290" t="s">
        <v>1482</v>
      </c>
      <c r="J141" s="290"/>
      <c r="K141" s="338"/>
    </row>
    <row r="142" s="1" customFormat="1" ht="15" customHeight="1">
      <c r="B142" s="335"/>
      <c r="C142" s="290" t="s">
        <v>1504</v>
      </c>
      <c r="D142" s="290"/>
      <c r="E142" s="290"/>
      <c r="F142" s="313" t="s">
        <v>1447</v>
      </c>
      <c r="G142" s="290"/>
      <c r="H142" s="290" t="s">
        <v>1505</v>
      </c>
      <c r="I142" s="290" t="s">
        <v>1482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1506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1441</v>
      </c>
      <c r="D148" s="305"/>
      <c r="E148" s="305"/>
      <c r="F148" s="305" t="s">
        <v>1442</v>
      </c>
      <c r="G148" s="306"/>
      <c r="H148" s="305" t="s">
        <v>54</v>
      </c>
      <c r="I148" s="305" t="s">
        <v>57</v>
      </c>
      <c r="J148" s="305" t="s">
        <v>1443</v>
      </c>
      <c r="K148" s="304"/>
    </row>
    <row r="149" s="1" customFormat="1" ht="17.25" customHeight="1">
      <c r="B149" s="302"/>
      <c r="C149" s="307" t="s">
        <v>1444</v>
      </c>
      <c r="D149" s="307"/>
      <c r="E149" s="307"/>
      <c r="F149" s="308" t="s">
        <v>1445</v>
      </c>
      <c r="G149" s="309"/>
      <c r="H149" s="307"/>
      <c r="I149" s="307"/>
      <c r="J149" s="307" t="s">
        <v>1446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1450</v>
      </c>
      <c r="D151" s="290"/>
      <c r="E151" s="290"/>
      <c r="F151" s="343" t="s">
        <v>1447</v>
      </c>
      <c r="G151" s="290"/>
      <c r="H151" s="342" t="s">
        <v>1487</v>
      </c>
      <c r="I151" s="342" t="s">
        <v>1449</v>
      </c>
      <c r="J151" s="342">
        <v>120</v>
      </c>
      <c r="K151" s="338"/>
    </row>
    <row r="152" s="1" customFormat="1" ht="15" customHeight="1">
      <c r="B152" s="315"/>
      <c r="C152" s="342" t="s">
        <v>1496</v>
      </c>
      <c r="D152" s="290"/>
      <c r="E152" s="290"/>
      <c r="F152" s="343" t="s">
        <v>1447</v>
      </c>
      <c r="G152" s="290"/>
      <c r="H152" s="342" t="s">
        <v>1507</v>
      </c>
      <c r="I152" s="342" t="s">
        <v>1449</v>
      </c>
      <c r="J152" s="342" t="s">
        <v>1498</v>
      </c>
      <c r="K152" s="338"/>
    </row>
    <row r="153" s="1" customFormat="1" ht="15" customHeight="1">
      <c r="B153" s="315"/>
      <c r="C153" s="342" t="s">
        <v>1395</v>
      </c>
      <c r="D153" s="290"/>
      <c r="E153" s="290"/>
      <c r="F153" s="343" t="s">
        <v>1447</v>
      </c>
      <c r="G153" s="290"/>
      <c r="H153" s="342" t="s">
        <v>1508</v>
      </c>
      <c r="I153" s="342" t="s">
        <v>1449</v>
      </c>
      <c r="J153" s="342" t="s">
        <v>1498</v>
      </c>
      <c r="K153" s="338"/>
    </row>
    <row r="154" s="1" customFormat="1" ht="15" customHeight="1">
      <c r="B154" s="315"/>
      <c r="C154" s="342" t="s">
        <v>1452</v>
      </c>
      <c r="D154" s="290"/>
      <c r="E154" s="290"/>
      <c r="F154" s="343" t="s">
        <v>1453</v>
      </c>
      <c r="G154" s="290"/>
      <c r="H154" s="342" t="s">
        <v>1487</v>
      </c>
      <c r="I154" s="342" t="s">
        <v>1449</v>
      </c>
      <c r="J154" s="342">
        <v>50</v>
      </c>
      <c r="K154" s="338"/>
    </row>
    <row r="155" s="1" customFormat="1" ht="15" customHeight="1">
      <c r="B155" s="315"/>
      <c r="C155" s="342" t="s">
        <v>1455</v>
      </c>
      <c r="D155" s="290"/>
      <c r="E155" s="290"/>
      <c r="F155" s="343" t="s">
        <v>1447</v>
      </c>
      <c r="G155" s="290"/>
      <c r="H155" s="342" t="s">
        <v>1487</v>
      </c>
      <c r="I155" s="342" t="s">
        <v>1457</v>
      </c>
      <c r="J155" s="342"/>
      <c r="K155" s="338"/>
    </row>
    <row r="156" s="1" customFormat="1" ht="15" customHeight="1">
      <c r="B156" s="315"/>
      <c r="C156" s="342" t="s">
        <v>1466</v>
      </c>
      <c r="D156" s="290"/>
      <c r="E156" s="290"/>
      <c r="F156" s="343" t="s">
        <v>1453</v>
      </c>
      <c r="G156" s="290"/>
      <c r="H156" s="342" t="s">
        <v>1487</v>
      </c>
      <c r="I156" s="342" t="s">
        <v>1449</v>
      </c>
      <c r="J156" s="342">
        <v>50</v>
      </c>
      <c r="K156" s="338"/>
    </row>
    <row r="157" s="1" customFormat="1" ht="15" customHeight="1">
      <c r="B157" s="315"/>
      <c r="C157" s="342" t="s">
        <v>1474</v>
      </c>
      <c r="D157" s="290"/>
      <c r="E157" s="290"/>
      <c r="F157" s="343" t="s">
        <v>1453</v>
      </c>
      <c r="G157" s="290"/>
      <c r="H157" s="342" t="s">
        <v>1487</v>
      </c>
      <c r="I157" s="342" t="s">
        <v>1449</v>
      </c>
      <c r="J157" s="342">
        <v>50</v>
      </c>
      <c r="K157" s="338"/>
    </row>
    <row r="158" s="1" customFormat="1" ht="15" customHeight="1">
      <c r="B158" s="315"/>
      <c r="C158" s="342" t="s">
        <v>1472</v>
      </c>
      <c r="D158" s="290"/>
      <c r="E158" s="290"/>
      <c r="F158" s="343" t="s">
        <v>1453</v>
      </c>
      <c r="G158" s="290"/>
      <c r="H158" s="342" t="s">
        <v>1487</v>
      </c>
      <c r="I158" s="342" t="s">
        <v>1449</v>
      </c>
      <c r="J158" s="342">
        <v>50</v>
      </c>
      <c r="K158" s="338"/>
    </row>
    <row r="159" s="1" customFormat="1" ht="15" customHeight="1">
      <c r="B159" s="315"/>
      <c r="C159" s="342" t="s">
        <v>99</v>
      </c>
      <c r="D159" s="290"/>
      <c r="E159" s="290"/>
      <c r="F159" s="343" t="s">
        <v>1447</v>
      </c>
      <c r="G159" s="290"/>
      <c r="H159" s="342" t="s">
        <v>1509</v>
      </c>
      <c r="I159" s="342" t="s">
        <v>1449</v>
      </c>
      <c r="J159" s="342" t="s">
        <v>1510</v>
      </c>
      <c r="K159" s="338"/>
    </row>
    <row r="160" s="1" customFormat="1" ht="15" customHeight="1">
      <c r="B160" s="315"/>
      <c r="C160" s="342" t="s">
        <v>1511</v>
      </c>
      <c r="D160" s="290"/>
      <c r="E160" s="290"/>
      <c r="F160" s="343" t="s">
        <v>1447</v>
      </c>
      <c r="G160" s="290"/>
      <c r="H160" s="342" t="s">
        <v>1512</v>
      </c>
      <c r="I160" s="342" t="s">
        <v>1482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1513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1441</v>
      </c>
      <c r="D166" s="305"/>
      <c r="E166" s="305"/>
      <c r="F166" s="305" t="s">
        <v>1442</v>
      </c>
      <c r="G166" s="347"/>
      <c r="H166" s="348" t="s">
        <v>54</v>
      </c>
      <c r="I166" s="348" t="s">
        <v>57</v>
      </c>
      <c r="J166" s="305" t="s">
        <v>1443</v>
      </c>
      <c r="K166" s="282"/>
    </row>
    <row r="167" s="1" customFormat="1" ht="17.25" customHeight="1">
      <c r="B167" s="283"/>
      <c r="C167" s="307" t="s">
        <v>1444</v>
      </c>
      <c r="D167" s="307"/>
      <c r="E167" s="307"/>
      <c r="F167" s="308" t="s">
        <v>1445</v>
      </c>
      <c r="G167" s="349"/>
      <c r="H167" s="350"/>
      <c r="I167" s="350"/>
      <c r="J167" s="307" t="s">
        <v>1446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1450</v>
      </c>
      <c r="D169" s="290"/>
      <c r="E169" s="290"/>
      <c r="F169" s="313" t="s">
        <v>1447</v>
      </c>
      <c r="G169" s="290"/>
      <c r="H169" s="290" t="s">
        <v>1487</v>
      </c>
      <c r="I169" s="290" t="s">
        <v>1449</v>
      </c>
      <c r="J169" s="290">
        <v>120</v>
      </c>
      <c r="K169" s="338"/>
    </row>
    <row r="170" s="1" customFormat="1" ht="15" customHeight="1">
      <c r="B170" s="315"/>
      <c r="C170" s="290" t="s">
        <v>1496</v>
      </c>
      <c r="D170" s="290"/>
      <c r="E170" s="290"/>
      <c r="F170" s="313" t="s">
        <v>1447</v>
      </c>
      <c r="G170" s="290"/>
      <c r="H170" s="290" t="s">
        <v>1497</v>
      </c>
      <c r="I170" s="290" t="s">
        <v>1449</v>
      </c>
      <c r="J170" s="290" t="s">
        <v>1498</v>
      </c>
      <c r="K170" s="338"/>
    </row>
    <row r="171" s="1" customFormat="1" ht="15" customHeight="1">
      <c r="B171" s="315"/>
      <c r="C171" s="290" t="s">
        <v>1395</v>
      </c>
      <c r="D171" s="290"/>
      <c r="E171" s="290"/>
      <c r="F171" s="313" t="s">
        <v>1447</v>
      </c>
      <c r="G171" s="290"/>
      <c r="H171" s="290" t="s">
        <v>1514</v>
      </c>
      <c r="I171" s="290" t="s">
        <v>1449</v>
      </c>
      <c r="J171" s="290" t="s">
        <v>1498</v>
      </c>
      <c r="K171" s="338"/>
    </row>
    <row r="172" s="1" customFormat="1" ht="15" customHeight="1">
      <c r="B172" s="315"/>
      <c r="C172" s="290" t="s">
        <v>1452</v>
      </c>
      <c r="D172" s="290"/>
      <c r="E172" s="290"/>
      <c r="F172" s="313" t="s">
        <v>1453</v>
      </c>
      <c r="G172" s="290"/>
      <c r="H172" s="290" t="s">
        <v>1514</v>
      </c>
      <c r="I172" s="290" t="s">
        <v>1449</v>
      </c>
      <c r="J172" s="290">
        <v>50</v>
      </c>
      <c r="K172" s="338"/>
    </row>
    <row r="173" s="1" customFormat="1" ht="15" customHeight="1">
      <c r="B173" s="315"/>
      <c r="C173" s="290" t="s">
        <v>1455</v>
      </c>
      <c r="D173" s="290"/>
      <c r="E173" s="290"/>
      <c r="F173" s="313" t="s">
        <v>1447</v>
      </c>
      <c r="G173" s="290"/>
      <c r="H173" s="290" t="s">
        <v>1514</v>
      </c>
      <c r="I173" s="290" t="s">
        <v>1457</v>
      </c>
      <c r="J173" s="290"/>
      <c r="K173" s="338"/>
    </row>
    <row r="174" s="1" customFormat="1" ht="15" customHeight="1">
      <c r="B174" s="315"/>
      <c r="C174" s="290" t="s">
        <v>1466</v>
      </c>
      <c r="D174" s="290"/>
      <c r="E174" s="290"/>
      <c r="F174" s="313" t="s">
        <v>1453</v>
      </c>
      <c r="G174" s="290"/>
      <c r="H174" s="290" t="s">
        <v>1514</v>
      </c>
      <c r="I174" s="290" t="s">
        <v>1449</v>
      </c>
      <c r="J174" s="290">
        <v>50</v>
      </c>
      <c r="K174" s="338"/>
    </row>
    <row r="175" s="1" customFormat="1" ht="15" customHeight="1">
      <c r="B175" s="315"/>
      <c r="C175" s="290" t="s">
        <v>1474</v>
      </c>
      <c r="D175" s="290"/>
      <c r="E175" s="290"/>
      <c r="F175" s="313" t="s">
        <v>1453</v>
      </c>
      <c r="G175" s="290"/>
      <c r="H175" s="290" t="s">
        <v>1514</v>
      </c>
      <c r="I175" s="290" t="s">
        <v>1449</v>
      </c>
      <c r="J175" s="290">
        <v>50</v>
      </c>
      <c r="K175" s="338"/>
    </row>
    <row r="176" s="1" customFormat="1" ht="15" customHeight="1">
      <c r="B176" s="315"/>
      <c r="C176" s="290" t="s">
        <v>1472</v>
      </c>
      <c r="D176" s="290"/>
      <c r="E176" s="290"/>
      <c r="F176" s="313" t="s">
        <v>1453</v>
      </c>
      <c r="G176" s="290"/>
      <c r="H176" s="290" t="s">
        <v>1514</v>
      </c>
      <c r="I176" s="290" t="s">
        <v>1449</v>
      </c>
      <c r="J176" s="290">
        <v>50</v>
      </c>
      <c r="K176" s="338"/>
    </row>
    <row r="177" s="1" customFormat="1" ht="15" customHeight="1">
      <c r="B177" s="315"/>
      <c r="C177" s="290" t="s">
        <v>122</v>
      </c>
      <c r="D177" s="290"/>
      <c r="E177" s="290"/>
      <c r="F177" s="313" t="s">
        <v>1447</v>
      </c>
      <c r="G177" s="290"/>
      <c r="H177" s="290" t="s">
        <v>1515</v>
      </c>
      <c r="I177" s="290" t="s">
        <v>1516</v>
      </c>
      <c r="J177" s="290"/>
      <c r="K177" s="338"/>
    </row>
    <row r="178" s="1" customFormat="1" ht="15" customHeight="1">
      <c r="B178" s="315"/>
      <c r="C178" s="290" t="s">
        <v>57</v>
      </c>
      <c r="D178" s="290"/>
      <c r="E178" s="290"/>
      <c r="F178" s="313" t="s">
        <v>1447</v>
      </c>
      <c r="G178" s="290"/>
      <c r="H178" s="290" t="s">
        <v>1517</v>
      </c>
      <c r="I178" s="290" t="s">
        <v>1518</v>
      </c>
      <c r="J178" s="290">
        <v>1</v>
      </c>
      <c r="K178" s="338"/>
    </row>
    <row r="179" s="1" customFormat="1" ht="15" customHeight="1">
      <c r="B179" s="315"/>
      <c r="C179" s="290" t="s">
        <v>53</v>
      </c>
      <c r="D179" s="290"/>
      <c r="E179" s="290"/>
      <c r="F179" s="313" t="s">
        <v>1447</v>
      </c>
      <c r="G179" s="290"/>
      <c r="H179" s="290" t="s">
        <v>1519</v>
      </c>
      <c r="I179" s="290" t="s">
        <v>1449</v>
      </c>
      <c r="J179" s="290">
        <v>20</v>
      </c>
      <c r="K179" s="338"/>
    </row>
    <row r="180" s="1" customFormat="1" ht="15" customHeight="1">
      <c r="B180" s="315"/>
      <c r="C180" s="290" t="s">
        <v>54</v>
      </c>
      <c r="D180" s="290"/>
      <c r="E180" s="290"/>
      <c r="F180" s="313" t="s">
        <v>1447</v>
      </c>
      <c r="G180" s="290"/>
      <c r="H180" s="290" t="s">
        <v>1520</v>
      </c>
      <c r="I180" s="290" t="s">
        <v>1449</v>
      </c>
      <c r="J180" s="290">
        <v>255</v>
      </c>
      <c r="K180" s="338"/>
    </row>
    <row r="181" s="1" customFormat="1" ht="15" customHeight="1">
      <c r="B181" s="315"/>
      <c r="C181" s="290" t="s">
        <v>123</v>
      </c>
      <c r="D181" s="290"/>
      <c r="E181" s="290"/>
      <c r="F181" s="313" t="s">
        <v>1447</v>
      </c>
      <c r="G181" s="290"/>
      <c r="H181" s="290" t="s">
        <v>1411</v>
      </c>
      <c r="I181" s="290" t="s">
        <v>1449</v>
      </c>
      <c r="J181" s="290">
        <v>10</v>
      </c>
      <c r="K181" s="338"/>
    </row>
    <row r="182" s="1" customFormat="1" ht="15" customHeight="1">
      <c r="B182" s="315"/>
      <c r="C182" s="290" t="s">
        <v>124</v>
      </c>
      <c r="D182" s="290"/>
      <c r="E182" s="290"/>
      <c r="F182" s="313" t="s">
        <v>1447</v>
      </c>
      <c r="G182" s="290"/>
      <c r="H182" s="290" t="s">
        <v>1521</v>
      </c>
      <c r="I182" s="290" t="s">
        <v>1482</v>
      </c>
      <c r="J182" s="290"/>
      <c r="K182" s="338"/>
    </row>
    <row r="183" s="1" customFormat="1" ht="15" customHeight="1">
      <c r="B183" s="315"/>
      <c r="C183" s="290" t="s">
        <v>1522</v>
      </c>
      <c r="D183" s="290"/>
      <c r="E183" s="290"/>
      <c r="F183" s="313" t="s">
        <v>1447</v>
      </c>
      <c r="G183" s="290"/>
      <c r="H183" s="290" t="s">
        <v>1523</v>
      </c>
      <c r="I183" s="290" t="s">
        <v>1482</v>
      </c>
      <c r="J183" s="290"/>
      <c r="K183" s="338"/>
    </row>
    <row r="184" s="1" customFormat="1" ht="15" customHeight="1">
      <c r="B184" s="315"/>
      <c r="C184" s="290" t="s">
        <v>1511</v>
      </c>
      <c r="D184" s="290"/>
      <c r="E184" s="290"/>
      <c r="F184" s="313" t="s">
        <v>1447</v>
      </c>
      <c r="G184" s="290"/>
      <c r="H184" s="290" t="s">
        <v>1524</v>
      </c>
      <c r="I184" s="290" t="s">
        <v>1482</v>
      </c>
      <c r="J184" s="290"/>
      <c r="K184" s="338"/>
    </row>
    <row r="185" s="1" customFormat="1" ht="15" customHeight="1">
      <c r="B185" s="315"/>
      <c r="C185" s="290" t="s">
        <v>126</v>
      </c>
      <c r="D185" s="290"/>
      <c r="E185" s="290"/>
      <c r="F185" s="313" t="s">
        <v>1453</v>
      </c>
      <c r="G185" s="290"/>
      <c r="H185" s="290" t="s">
        <v>1525</v>
      </c>
      <c r="I185" s="290" t="s">
        <v>1449</v>
      </c>
      <c r="J185" s="290">
        <v>50</v>
      </c>
      <c r="K185" s="338"/>
    </row>
    <row r="186" s="1" customFormat="1" ht="15" customHeight="1">
      <c r="B186" s="315"/>
      <c r="C186" s="290" t="s">
        <v>1526</v>
      </c>
      <c r="D186" s="290"/>
      <c r="E186" s="290"/>
      <c r="F186" s="313" t="s">
        <v>1453</v>
      </c>
      <c r="G186" s="290"/>
      <c r="H186" s="290" t="s">
        <v>1527</v>
      </c>
      <c r="I186" s="290" t="s">
        <v>1528</v>
      </c>
      <c r="J186" s="290"/>
      <c r="K186" s="338"/>
    </row>
    <row r="187" s="1" customFormat="1" ht="15" customHeight="1">
      <c r="B187" s="315"/>
      <c r="C187" s="290" t="s">
        <v>1529</v>
      </c>
      <c r="D187" s="290"/>
      <c r="E187" s="290"/>
      <c r="F187" s="313" t="s">
        <v>1453</v>
      </c>
      <c r="G187" s="290"/>
      <c r="H187" s="290" t="s">
        <v>1530</v>
      </c>
      <c r="I187" s="290" t="s">
        <v>1528</v>
      </c>
      <c r="J187" s="290"/>
      <c r="K187" s="338"/>
    </row>
    <row r="188" s="1" customFormat="1" ht="15" customHeight="1">
      <c r="B188" s="315"/>
      <c r="C188" s="290" t="s">
        <v>1531</v>
      </c>
      <c r="D188" s="290"/>
      <c r="E188" s="290"/>
      <c r="F188" s="313" t="s">
        <v>1453</v>
      </c>
      <c r="G188" s="290"/>
      <c r="H188" s="290" t="s">
        <v>1532</v>
      </c>
      <c r="I188" s="290" t="s">
        <v>1528</v>
      </c>
      <c r="J188" s="290"/>
      <c r="K188" s="338"/>
    </row>
    <row r="189" s="1" customFormat="1" ht="15" customHeight="1">
      <c r="B189" s="315"/>
      <c r="C189" s="351" t="s">
        <v>1533</v>
      </c>
      <c r="D189" s="290"/>
      <c r="E189" s="290"/>
      <c r="F189" s="313" t="s">
        <v>1453</v>
      </c>
      <c r="G189" s="290"/>
      <c r="H189" s="290" t="s">
        <v>1534</v>
      </c>
      <c r="I189" s="290" t="s">
        <v>1535</v>
      </c>
      <c r="J189" s="352" t="s">
        <v>1536</v>
      </c>
      <c r="K189" s="338"/>
    </row>
    <row r="190" s="1" customFormat="1" ht="15" customHeight="1">
      <c r="B190" s="315"/>
      <c r="C190" s="351" t="s">
        <v>42</v>
      </c>
      <c r="D190" s="290"/>
      <c r="E190" s="290"/>
      <c r="F190" s="313" t="s">
        <v>1447</v>
      </c>
      <c r="G190" s="290"/>
      <c r="H190" s="287" t="s">
        <v>1537</v>
      </c>
      <c r="I190" s="290" t="s">
        <v>1538</v>
      </c>
      <c r="J190" s="290"/>
      <c r="K190" s="338"/>
    </row>
    <row r="191" s="1" customFormat="1" ht="15" customHeight="1">
      <c r="B191" s="315"/>
      <c r="C191" s="351" t="s">
        <v>1539</v>
      </c>
      <c r="D191" s="290"/>
      <c r="E191" s="290"/>
      <c r="F191" s="313" t="s">
        <v>1447</v>
      </c>
      <c r="G191" s="290"/>
      <c r="H191" s="290" t="s">
        <v>1540</v>
      </c>
      <c r="I191" s="290" t="s">
        <v>1482</v>
      </c>
      <c r="J191" s="290"/>
      <c r="K191" s="338"/>
    </row>
    <row r="192" s="1" customFormat="1" ht="15" customHeight="1">
      <c r="B192" s="315"/>
      <c r="C192" s="351" t="s">
        <v>1541</v>
      </c>
      <c r="D192" s="290"/>
      <c r="E192" s="290"/>
      <c r="F192" s="313" t="s">
        <v>1447</v>
      </c>
      <c r="G192" s="290"/>
      <c r="H192" s="290" t="s">
        <v>1542</v>
      </c>
      <c r="I192" s="290" t="s">
        <v>1482</v>
      </c>
      <c r="J192" s="290"/>
      <c r="K192" s="338"/>
    </row>
    <row r="193" s="1" customFormat="1" ht="15" customHeight="1">
      <c r="B193" s="315"/>
      <c r="C193" s="351" t="s">
        <v>1543</v>
      </c>
      <c r="D193" s="290"/>
      <c r="E193" s="290"/>
      <c r="F193" s="313" t="s">
        <v>1453</v>
      </c>
      <c r="G193" s="290"/>
      <c r="H193" s="290" t="s">
        <v>1544</v>
      </c>
      <c r="I193" s="290" t="s">
        <v>1482</v>
      </c>
      <c r="J193" s="290"/>
      <c r="K193" s="338"/>
    </row>
    <row r="194" s="1" customFormat="1" ht="15" customHeight="1">
      <c r="B194" s="344"/>
      <c r="C194" s="353"/>
      <c r="D194" s="324"/>
      <c r="E194" s="324"/>
      <c r="F194" s="324"/>
      <c r="G194" s="324"/>
      <c r="H194" s="324"/>
      <c r="I194" s="324"/>
      <c r="J194" s="324"/>
      <c r="K194" s="345"/>
    </row>
    <row r="195" s="1" customFormat="1" ht="18.75" customHeight="1">
      <c r="B195" s="326"/>
      <c r="C195" s="336"/>
      <c r="D195" s="336"/>
      <c r="E195" s="336"/>
      <c r="F195" s="346"/>
      <c r="G195" s="336"/>
      <c r="H195" s="336"/>
      <c r="I195" s="336"/>
      <c r="J195" s="336"/>
      <c r="K195" s="326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</row>
    <row r="198" s="1" customFormat="1">
      <c r="B198" s="277"/>
      <c r="C198" s="278"/>
      <c r="D198" s="278"/>
      <c r="E198" s="278"/>
      <c r="F198" s="278"/>
      <c r="G198" s="278"/>
      <c r="H198" s="278"/>
      <c r="I198" s="278"/>
      <c r="J198" s="278"/>
      <c r="K198" s="279"/>
    </row>
    <row r="199" s="1" customFormat="1" ht="21">
      <c r="B199" s="280"/>
      <c r="C199" s="281" t="s">
        <v>1545</v>
      </c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5.5" customHeight="1">
      <c r="B200" s="280"/>
      <c r="C200" s="354" t="s">
        <v>1546</v>
      </c>
      <c r="D200" s="354"/>
      <c r="E200" s="354"/>
      <c r="F200" s="354" t="s">
        <v>1547</v>
      </c>
      <c r="G200" s="355"/>
      <c r="H200" s="354" t="s">
        <v>1548</v>
      </c>
      <c r="I200" s="354"/>
      <c r="J200" s="354"/>
      <c r="K200" s="282"/>
    </row>
    <row r="201" s="1" customFormat="1" ht="5.25" customHeight="1">
      <c r="B201" s="315"/>
      <c r="C201" s="310"/>
      <c r="D201" s="310"/>
      <c r="E201" s="310"/>
      <c r="F201" s="310"/>
      <c r="G201" s="336"/>
      <c r="H201" s="310"/>
      <c r="I201" s="310"/>
      <c r="J201" s="310"/>
      <c r="K201" s="338"/>
    </row>
    <row r="202" s="1" customFormat="1" ht="15" customHeight="1">
      <c r="B202" s="315"/>
      <c r="C202" s="290" t="s">
        <v>1538</v>
      </c>
      <c r="D202" s="290"/>
      <c r="E202" s="290"/>
      <c r="F202" s="313" t="s">
        <v>43</v>
      </c>
      <c r="G202" s="290"/>
      <c r="H202" s="290" t="s">
        <v>1549</v>
      </c>
      <c r="I202" s="290"/>
      <c r="J202" s="290"/>
      <c r="K202" s="338"/>
    </row>
    <row r="203" s="1" customFormat="1" ht="15" customHeight="1">
      <c r="B203" s="315"/>
      <c r="C203" s="290"/>
      <c r="D203" s="290"/>
      <c r="E203" s="290"/>
      <c r="F203" s="313" t="s">
        <v>44</v>
      </c>
      <c r="G203" s="290"/>
      <c r="H203" s="290" t="s">
        <v>1550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47</v>
      </c>
      <c r="G204" s="290"/>
      <c r="H204" s="290" t="s">
        <v>1551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45</v>
      </c>
      <c r="G205" s="290"/>
      <c r="H205" s="290" t="s">
        <v>1552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46</v>
      </c>
      <c r="G206" s="290"/>
      <c r="H206" s="290" t="s">
        <v>1553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/>
      <c r="G207" s="290"/>
      <c r="H207" s="290"/>
      <c r="I207" s="290"/>
      <c r="J207" s="290"/>
      <c r="K207" s="338"/>
    </row>
    <row r="208" s="1" customFormat="1" ht="15" customHeight="1">
      <c r="B208" s="315"/>
      <c r="C208" s="290" t="s">
        <v>1494</v>
      </c>
      <c r="D208" s="290"/>
      <c r="E208" s="290"/>
      <c r="F208" s="313" t="s">
        <v>79</v>
      </c>
      <c r="G208" s="290"/>
      <c r="H208" s="290" t="s">
        <v>1554</v>
      </c>
      <c r="I208" s="290"/>
      <c r="J208" s="290"/>
      <c r="K208" s="338"/>
    </row>
    <row r="209" s="1" customFormat="1" ht="15" customHeight="1">
      <c r="B209" s="315"/>
      <c r="C209" s="290"/>
      <c r="D209" s="290"/>
      <c r="E209" s="290"/>
      <c r="F209" s="313" t="s">
        <v>1389</v>
      </c>
      <c r="G209" s="290"/>
      <c r="H209" s="290" t="s">
        <v>1390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1387</v>
      </c>
      <c r="G210" s="290"/>
      <c r="H210" s="290" t="s">
        <v>1555</v>
      </c>
      <c r="I210" s="290"/>
      <c r="J210" s="290"/>
      <c r="K210" s="338"/>
    </row>
    <row r="211" s="1" customFormat="1" ht="15" customHeight="1">
      <c r="B211" s="356"/>
      <c r="C211" s="290"/>
      <c r="D211" s="290"/>
      <c r="E211" s="290"/>
      <c r="F211" s="313" t="s">
        <v>1391</v>
      </c>
      <c r="G211" s="351"/>
      <c r="H211" s="342" t="s">
        <v>1392</v>
      </c>
      <c r="I211" s="342"/>
      <c r="J211" s="342"/>
      <c r="K211" s="357"/>
    </row>
    <row r="212" s="1" customFormat="1" ht="15" customHeight="1">
      <c r="B212" s="356"/>
      <c r="C212" s="290"/>
      <c r="D212" s="290"/>
      <c r="E212" s="290"/>
      <c r="F212" s="313" t="s">
        <v>1393</v>
      </c>
      <c r="G212" s="351"/>
      <c r="H212" s="342" t="s">
        <v>895</v>
      </c>
      <c r="I212" s="342"/>
      <c r="J212" s="342"/>
      <c r="K212" s="357"/>
    </row>
    <row r="213" s="1" customFormat="1" ht="15" customHeight="1">
      <c r="B213" s="356"/>
      <c r="C213" s="290"/>
      <c r="D213" s="290"/>
      <c r="E213" s="290"/>
      <c r="F213" s="313"/>
      <c r="G213" s="351"/>
      <c r="H213" s="342"/>
      <c r="I213" s="342"/>
      <c r="J213" s="342"/>
      <c r="K213" s="357"/>
    </row>
    <row r="214" s="1" customFormat="1" ht="15" customHeight="1">
      <c r="B214" s="356"/>
      <c r="C214" s="290" t="s">
        <v>1518</v>
      </c>
      <c r="D214" s="290"/>
      <c r="E214" s="290"/>
      <c r="F214" s="313">
        <v>1</v>
      </c>
      <c r="G214" s="351"/>
      <c r="H214" s="342" t="s">
        <v>1556</v>
      </c>
      <c r="I214" s="342"/>
      <c r="J214" s="342"/>
      <c r="K214" s="357"/>
    </row>
    <row r="215" s="1" customFormat="1" ht="15" customHeight="1">
      <c r="B215" s="356"/>
      <c r="C215" s="290"/>
      <c r="D215" s="290"/>
      <c r="E215" s="290"/>
      <c r="F215" s="313">
        <v>2</v>
      </c>
      <c r="G215" s="351"/>
      <c r="H215" s="342" t="s">
        <v>1557</v>
      </c>
      <c r="I215" s="342"/>
      <c r="J215" s="342"/>
      <c r="K215" s="357"/>
    </row>
    <row r="216" s="1" customFormat="1" ht="15" customHeight="1">
      <c r="B216" s="356"/>
      <c r="C216" s="290"/>
      <c r="D216" s="290"/>
      <c r="E216" s="290"/>
      <c r="F216" s="313">
        <v>3</v>
      </c>
      <c r="G216" s="351"/>
      <c r="H216" s="342" t="s">
        <v>1558</v>
      </c>
      <c r="I216" s="342"/>
      <c r="J216" s="342"/>
      <c r="K216" s="357"/>
    </row>
    <row r="217" s="1" customFormat="1" ht="15" customHeight="1">
      <c r="B217" s="356"/>
      <c r="C217" s="290"/>
      <c r="D217" s="290"/>
      <c r="E217" s="290"/>
      <c r="F217" s="313">
        <v>4</v>
      </c>
      <c r="G217" s="351"/>
      <c r="H217" s="342" t="s">
        <v>1559</v>
      </c>
      <c r="I217" s="342"/>
      <c r="J217" s="342"/>
      <c r="K217" s="357"/>
    </row>
    <row r="218" s="1" customFormat="1" ht="12.75" customHeight="1">
      <c r="B218" s="358"/>
      <c r="C218" s="359"/>
      <c r="D218" s="359"/>
      <c r="E218" s="359"/>
      <c r="F218" s="359"/>
      <c r="G218" s="359"/>
      <c r="H218" s="359"/>
      <c r="I218" s="359"/>
      <c r="J218" s="359"/>
      <c r="K218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x-PC\x</dc:creator>
  <cp:lastModifiedBy>x-PC\x</cp:lastModifiedBy>
  <dcterms:created xsi:type="dcterms:W3CDTF">2023-12-13T10:00:03Z</dcterms:created>
  <dcterms:modified xsi:type="dcterms:W3CDTF">2023-12-13T10:00:17Z</dcterms:modified>
</cp:coreProperties>
</file>