
<file path=[Content_Types].xml><?xml version="1.0" encoding="utf-8"?>
<Types xmlns="http://schemas.openxmlformats.org/package/2006/content-types">
  <Default Extension="rels" ContentType="application/vnd.openxmlformats-package.relationships+xml"/>
  <Default Extension="xml" ContentType="application/xml"/>
  <Default Extension="bin" ContentType="application/vnd.openxmlformats-officedocument.spreadsheetml.printerSettings"/>
  <Default Extension="png" ContentType="image/png"/>
  <Override PartName="/xl/workbook.xml" ContentType="application/vnd.openxmlformats-officedocument.spreadsheetml.sheet.main+xml"/>
  <Override PartName="/xl/theme/theme1.xml" ContentType="application/vnd.openxmlformats-officedocument.theme+xml"/>
  <Override PartName="/xl/styles.xml" ContentType="application/vnd.openxmlformats-officedocument.spreadsheetml.style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drawings/drawing2.xml" ContentType="application/vnd.openxmlformats-officedocument.drawing+xml"/>
</Types>
</file>

<file path=_rels/.rels>&#65279;<?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s>
</file>

<file path=xl/workbook.xml><?xml version="1.0" encoding="utf-8"?>
<workbook xmlns:r="http://schemas.openxmlformats.org/officeDocument/2006/relationships" xmlns="http://schemas.openxmlformats.org/spreadsheetml/2006/main">
  <bookViews>
    <workbookView xWindow="0" yWindow="0" windowWidth="0" windowHeight="0"/>
  </bookViews>
  <sheets>
    <sheet name="Rekapitulace stavby" sheetId="1" r:id="rId1"/>
    <sheet name="20161209 - Volnočasový ar..." sheetId="2" r:id="rId2"/>
    <sheet name="Pokyny pro vyplnění" sheetId="3" r:id="rId3"/>
  </sheets>
  <definedNames>
    <definedName name="_xlnm.Print_Area" localSheetId="0">'Rekapitulace stavby'!$D$4:$AO$33,'Rekapitulace stavby'!$C$39:$AQ$53</definedName>
    <definedName name="_xlnm.Print_Titles" localSheetId="0">'Rekapitulace stavby'!$49:$49</definedName>
    <definedName name="_xlnm._FilterDatabase" localSheetId="1" hidden="1">'20161209 - Volnočasový ar...'!$C$82:$K$215</definedName>
    <definedName name="_xlnm.Print_Area" localSheetId="1">'20161209 - Volnočasový ar...'!$C$4:$J$34,'20161209 - Volnočasový ar...'!$C$40:$J$66,'20161209 - Volnočasový ar...'!$C$72:$K$215</definedName>
    <definedName name="_xlnm.Print_Titles" localSheetId="1">'20161209 - Volnočasový ar...'!$82:$82</definedName>
    <definedName name="_xlnm.Print_Area" localSheetId="2">'Pokyny pro vyplnění'!$B$2:$K$69,'Pokyny pro vyplnění'!$B$72:$K$116,'Pokyny pro vyplnění'!$B$119:$K$188,'Pokyny pro vyplnění'!$B$196:$K$216</definedName>
  </definedNames>
  <calcPr/>
</workbook>
</file>

<file path=xl/calcChain.xml><?xml version="1.0" encoding="utf-8"?>
<calcChain xmlns="http://schemas.openxmlformats.org/spreadsheetml/2006/main">
  <c i="1" r="AY52"/>
  <c r="AX52"/>
  <c i="2" r="BI215"/>
  <c r="BH215"/>
  <c r="BG215"/>
  <c r="BF215"/>
  <c r="T215"/>
  <c r="R215"/>
  <c r="P215"/>
  <c r="BK215"/>
  <c r="J215"/>
  <c r="BE215"/>
  <c r="BI214"/>
  <c r="BH214"/>
  <c r="BG214"/>
  <c r="BF214"/>
  <c r="T214"/>
  <c r="R214"/>
  <c r="P214"/>
  <c r="BK214"/>
  <c r="J214"/>
  <c r="BE214"/>
  <c r="BI213"/>
  <c r="BH213"/>
  <c r="BG213"/>
  <c r="BF213"/>
  <c r="T213"/>
  <c r="T212"/>
  <c r="R213"/>
  <c r="R212"/>
  <c r="P213"/>
  <c r="P212"/>
  <c r="BK213"/>
  <c r="BK212"/>
  <c r="J212"/>
  <c r="J213"/>
  <c r="BE213"/>
  <c r="J65"/>
  <c r="BI209"/>
  <c r="BH209"/>
  <c r="BG209"/>
  <c r="BF209"/>
  <c r="T209"/>
  <c r="R209"/>
  <c r="P209"/>
  <c r="BK209"/>
  <c r="J209"/>
  <c r="BE209"/>
  <c r="BI206"/>
  <c r="BH206"/>
  <c r="BG206"/>
  <c r="BF206"/>
  <c r="T206"/>
  <c r="R206"/>
  <c r="P206"/>
  <c r="BK206"/>
  <c r="J206"/>
  <c r="BE206"/>
  <c r="BI203"/>
  <c r="BH203"/>
  <c r="BG203"/>
  <c r="BF203"/>
  <c r="T203"/>
  <c r="R203"/>
  <c r="P203"/>
  <c r="BK203"/>
  <c r="J203"/>
  <c r="BE203"/>
  <c r="BI200"/>
  <c r="BH200"/>
  <c r="BG200"/>
  <c r="BF200"/>
  <c r="T200"/>
  <c r="T199"/>
  <c r="R200"/>
  <c r="R199"/>
  <c r="P200"/>
  <c r="P199"/>
  <c r="BK200"/>
  <c r="BK199"/>
  <c r="J199"/>
  <c r="J200"/>
  <c r="BE200"/>
  <c r="J64"/>
  <c r="BI197"/>
  <c r="BH197"/>
  <c r="BG197"/>
  <c r="BF197"/>
  <c r="T197"/>
  <c r="R197"/>
  <c r="P197"/>
  <c r="BK197"/>
  <c r="J197"/>
  <c r="BE197"/>
  <c r="BI195"/>
  <c r="BH195"/>
  <c r="BG195"/>
  <c r="BF195"/>
  <c r="T195"/>
  <c r="R195"/>
  <c r="P195"/>
  <c r="BK195"/>
  <c r="J195"/>
  <c r="BE195"/>
  <c r="BI192"/>
  <c r="BH192"/>
  <c r="BG192"/>
  <c r="BF192"/>
  <c r="T192"/>
  <c r="R192"/>
  <c r="P192"/>
  <c r="BK192"/>
  <c r="J192"/>
  <c r="BE192"/>
  <c r="BI190"/>
  <c r="BH190"/>
  <c r="BG190"/>
  <c r="BF190"/>
  <c r="T190"/>
  <c r="R190"/>
  <c r="P190"/>
  <c r="BK190"/>
  <c r="J190"/>
  <c r="BE190"/>
  <c r="BI188"/>
  <c r="BH188"/>
  <c r="BG188"/>
  <c r="BF188"/>
  <c r="T188"/>
  <c r="T187"/>
  <c r="R188"/>
  <c r="R187"/>
  <c r="P188"/>
  <c r="P187"/>
  <c r="BK188"/>
  <c r="BK187"/>
  <c r="J187"/>
  <c r="J188"/>
  <c r="BE188"/>
  <c r="J63"/>
  <c r="BI185"/>
  <c r="BH185"/>
  <c r="BG185"/>
  <c r="BF185"/>
  <c r="T185"/>
  <c r="R185"/>
  <c r="P185"/>
  <c r="BK185"/>
  <c r="J185"/>
  <c r="BE185"/>
  <c r="BI182"/>
  <c r="BH182"/>
  <c r="BG182"/>
  <c r="BF182"/>
  <c r="T182"/>
  <c r="R182"/>
  <c r="P182"/>
  <c r="BK182"/>
  <c r="J182"/>
  <c r="BE182"/>
  <c r="BI180"/>
  <c r="BH180"/>
  <c r="BG180"/>
  <c r="BF180"/>
  <c r="T180"/>
  <c r="R180"/>
  <c r="P180"/>
  <c r="BK180"/>
  <c r="J180"/>
  <c r="BE180"/>
  <c r="BI177"/>
  <c r="BH177"/>
  <c r="BG177"/>
  <c r="BF177"/>
  <c r="T177"/>
  <c r="R177"/>
  <c r="P177"/>
  <c r="BK177"/>
  <c r="J177"/>
  <c r="BE177"/>
  <c r="BI174"/>
  <c r="BH174"/>
  <c r="BG174"/>
  <c r="BF174"/>
  <c r="T174"/>
  <c r="T173"/>
  <c r="R174"/>
  <c r="R173"/>
  <c r="P174"/>
  <c r="P173"/>
  <c r="BK174"/>
  <c r="BK173"/>
  <c r="J173"/>
  <c r="J174"/>
  <c r="BE174"/>
  <c r="J62"/>
  <c r="BI171"/>
  <c r="BH171"/>
  <c r="BG171"/>
  <c r="BF171"/>
  <c r="T171"/>
  <c r="R171"/>
  <c r="P171"/>
  <c r="BK171"/>
  <c r="J171"/>
  <c r="BE171"/>
  <c r="BI169"/>
  <c r="BH169"/>
  <c r="BG169"/>
  <c r="BF169"/>
  <c r="T169"/>
  <c r="R169"/>
  <c r="P169"/>
  <c r="BK169"/>
  <c r="J169"/>
  <c r="BE169"/>
  <c r="BI166"/>
  <c r="BH166"/>
  <c r="BG166"/>
  <c r="BF166"/>
  <c r="T166"/>
  <c r="R166"/>
  <c r="P166"/>
  <c r="BK166"/>
  <c r="J166"/>
  <c r="BE166"/>
  <c r="BI164"/>
  <c r="BH164"/>
  <c r="BG164"/>
  <c r="BF164"/>
  <c r="T164"/>
  <c r="R164"/>
  <c r="P164"/>
  <c r="BK164"/>
  <c r="J164"/>
  <c r="BE164"/>
  <c r="BI161"/>
  <c r="BH161"/>
  <c r="BG161"/>
  <c r="BF161"/>
  <c r="T161"/>
  <c r="R161"/>
  <c r="P161"/>
  <c r="BK161"/>
  <c r="J161"/>
  <c r="BE161"/>
  <c r="BI159"/>
  <c r="BH159"/>
  <c r="BG159"/>
  <c r="BF159"/>
  <c r="T159"/>
  <c r="R159"/>
  <c r="P159"/>
  <c r="BK159"/>
  <c r="J159"/>
  <c r="BE159"/>
  <c r="BI156"/>
  <c r="BH156"/>
  <c r="BG156"/>
  <c r="BF156"/>
  <c r="T156"/>
  <c r="T155"/>
  <c r="T154"/>
  <c r="R156"/>
  <c r="R155"/>
  <c r="R154"/>
  <c r="P156"/>
  <c r="P155"/>
  <c r="P154"/>
  <c r="BK156"/>
  <c r="BK155"/>
  <c r="J155"/>
  <c r="BK154"/>
  <c r="J154"/>
  <c r="J156"/>
  <c r="BE156"/>
  <c r="J61"/>
  <c r="J60"/>
  <c r="BI152"/>
  <c r="BH152"/>
  <c r="BG152"/>
  <c r="BF152"/>
  <c r="T152"/>
  <c r="T151"/>
  <c r="R152"/>
  <c r="R151"/>
  <c r="P152"/>
  <c r="P151"/>
  <c r="BK152"/>
  <c r="BK151"/>
  <c r="J151"/>
  <c r="J152"/>
  <c r="BE152"/>
  <c r="J59"/>
  <c r="BI149"/>
  <c r="BH149"/>
  <c r="BG149"/>
  <c r="BF149"/>
  <c r="T149"/>
  <c r="R149"/>
  <c r="P149"/>
  <c r="BK149"/>
  <c r="J149"/>
  <c r="BE149"/>
  <c r="BI146"/>
  <c r="BH146"/>
  <c r="BG146"/>
  <c r="BF146"/>
  <c r="T146"/>
  <c r="R146"/>
  <c r="P146"/>
  <c r="BK146"/>
  <c r="J146"/>
  <c r="BE146"/>
  <c r="BI144"/>
  <c r="BH144"/>
  <c r="BG144"/>
  <c r="BF144"/>
  <c r="T144"/>
  <c r="R144"/>
  <c r="P144"/>
  <c r="BK144"/>
  <c r="J144"/>
  <c r="BE144"/>
  <c r="BI142"/>
  <c r="BH142"/>
  <c r="BG142"/>
  <c r="BF142"/>
  <c r="T142"/>
  <c r="T141"/>
  <c r="R142"/>
  <c r="R141"/>
  <c r="P142"/>
  <c r="P141"/>
  <c r="BK142"/>
  <c r="BK141"/>
  <c r="J141"/>
  <c r="J142"/>
  <c r="BE142"/>
  <c r="J58"/>
  <c r="BI139"/>
  <c r="BH139"/>
  <c r="BG139"/>
  <c r="BF139"/>
  <c r="T139"/>
  <c r="R139"/>
  <c r="P139"/>
  <c r="BK139"/>
  <c r="J139"/>
  <c r="BE139"/>
  <c r="BI137"/>
  <c r="BH137"/>
  <c r="BG137"/>
  <c r="BF137"/>
  <c r="T137"/>
  <c r="T136"/>
  <c r="R137"/>
  <c r="R136"/>
  <c r="P137"/>
  <c r="P136"/>
  <c r="BK137"/>
  <c r="BK136"/>
  <c r="J136"/>
  <c r="J137"/>
  <c r="BE137"/>
  <c r="J57"/>
  <c r="BI133"/>
  <c r="BH133"/>
  <c r="BG133"/>
  <c r="BF133"/>
  <c r="T133"/>
  <c r="R133"/>
  <c r="P133"/>
  <c r="BK133"/>
  <c r="J133"/>
  <c r="BE133"/>
  <c r="BI131"/>
  <c r="BH131"/>
  <c r="BG131"/>
  <c r="BF131"/>
  <c r="T131"/>
  <c r="R131"/>
  <c r="P131"/>
  <c r="BK131"/>
  <c r="J131"/>
  <c r="BE131"/>
  <c r="BI129"/>
  <c r="BH129"/>
  <c r="BG129"/>
  <c r="BF129"/>
  <c r="T129"/>
  <c r="R129"/>
  <c r="P129"/>
  <c r="BK129"/>
  <c r="J129"/>
  <c r="BE129"/>
  <c r="BI126"/>
  <c r="BH126"/>
  <c r="BG126"/>
  <c r="BF126"/>
  <c r="T126"/>
  <c r="T125"/>
  <c r="R126"/>
  <c r="R125"/>
  <c r="P126"/>
  <c r="P125"/>
  <c r="BK126"/>
  <c r="BK125"/>
  <c r="J125"/>
  <c r="J126"/>
  <c r="BE126"/>
  <c r="J56"/>
  <c r="BI122"/>
  <c r="BH122"/>
  <c r="BG122"/>
  <c r="BF122"/>
  <c r="T122"/>
  <c r="R122"/>
  <c r="P122"/>
  <c r="BK122"/>
  <c r="J122"/>
  <c r="BE122"/>
  <c r="BI120"/>
  <c r="BH120"/>
  <c r="BG120"/>
  <c r="BF120"/>
  <c r="T120"/>
  <c r="R120"/>
  <c r="P120"/>
  <c r="BK120"/>
  <c r="J120"/>
  <c r="BE120"/>
  <c r="BI117"/>
  <c r="BH117"/>
  <c r="BG117"/>
  <c r="BF117"/>
  <c r="T117"/>
  <c r="T116"/>
  <c r="R117"/>
  <c r="R116"/>
  <c r="P117"/>
  <c r="P116"/>
  <c r="BK117"/>
  <c r="BK116"/>
  <c r="J116"/>
  <c r="J117"/>
  <c r="BE117"/>
  <c r="J55"/>
  <c r="BI113"/>
  <c r="BH113"/>
  <c r="BG113"/>
  <c r="BF113"/>
  <c r="T113"/>
  <c r="R113"/>
  <c r="P113"/>
  <c r="BK113"/>
  <c r="J113"/>
  <c r="BE113"/>
  <c r="BI110"/>
  <c r="BH110"/>
  <c r="BG110"/>
  <c r="BF110"/>
  <c r="T110"/>
  <c r="R110"/>
  <c r="P110"/>
  <c r="BK110"/>
  <c r="J110"/>
  <c r="BE110"/>
  <c r="BI107"/>
  <c r="BH107"/>
  <c r="BG107"/>
  <c r="BF107"/>
  <c r="T107"/>
  <c r="R107"/>
  <c r="P107"/>
  <c r="BK107"/>
  <c r="J107"/>
  <c r="BE107"/>
  <c r="BI104"/>
  <c r="BH104"/>
  <c r="BG104"/>
  <c r="BF104"/>
  <c r="T104"/>
  <c r="R104"/>
  <c r="P104"/>
  <c r="BK104"/>
  <c r="J104"/>
  <c r="BE104"/>
  <c r="BI101"/>
  <c r="BH101"/>
  <c r="BG101"/>
  <c r="BF101"/>
  <c r="T101"/>
  <c r="R101"/>
  <c r="P101"/>
  <c r="BK101"/>
  <c r="J101"/>
  <c r="BE101"/>
  <c r="BI98"/>
  <c r="BH98"/>
  <c r="BG98"/>
  <c r="BF98"/>
  <c r="T98"/>
  <c r="R98"/>
  <c r="P98"/>
  <c r="BK98"/>
  <c r="J98"/>
  <c r="BE98"/>
  <c r="BI96"/>
  <c r="BH96"/>
  <c r="BG96"/>
  <c r="BF96"/>
  <c r="T96"/>
  <c r="R96"/>
  <c r="P96"/>
  <c r="BK96"/>
  <c r="J96"/>
  <c r="BE96"/>
  <c r="BI94"/>
  <c r="BH94"/>
  <c r="BG94"/>
  <c r="BF94"/>
  <c r="T94"/>
  <c r="R94"/>
  <c r="P94"/>
  <c r="BK94"/>
  <c r="J94"/>
  <c r="BE94"/>
  <c r="BI92"/>
  <c r="BH92"/>
  <c r="BG92"/>
  <c r="BF92"/>
  <c r="T92"/>
  <c r="R92"/>
  <c r="P92"/>
  <c r="BK92"/>
  <c r="J92"/>
  <c r="BE92"/>
  <c r="BI89"/>
  <c r="BH89"/>
  <c r="BG89"/>
  <c r="BF89"/>
  <c r="T89"/>
  <c r="R89"/>
  <c r="P89"/>
  <c r="BK89"/>
  <c r="J89"/>
  <c r="BE89"/>
  <c r="BI86"/>
  <c r="F32"/>
  <c i="1" r="BD52"/>
  <c i="2" r="BH86"/>
  <c r="F31"/>
  <c i="1" r="BC52"/>
  <c i="2" r="BG86"/>
  <c r="F30"/>
  <c i="1" r="BB52"/>
  <c i="2" r="BF86"/>
  <c r="J29"/>
  <c i="1" r="AW52"/>
  <c i="2" r="F29"/>
  <c i="1" r="BA52"/>
  <c i="2" r="T86"/>
  <c r="T85"/>
  <c r="T84"/>
  <c r="T83"/>
  <c r="R86"/>
  <c r="R85"/>
  <c r="R84"/>
  <c r="R83"/>
  <c r="P86"/>
  <c r="P85"/>
  <c r="P84"/>
  <c r="P83"/>
  <c i="1" r="AU52"/>
  <c i="2" r="BK86"/>
  <c r="BK85"/>
  <c r="J85"/>
  <c r="BK84"/>
  <c r="J84"/>
  <c r="BK83"/>
  <c r="J83"/>
  <c r="J52"/>
  <c r="J25"/>
  <c i="1" r="AG52"/>
  <c i="2" r="J86"/>
  <c r="BE86"/>
  <c r="J28"/>
  <c i="1" r="AV52"/>
  <c i="2" r="F28"/>
  <c i="1" r="AZ52"/>
  <c i="2" r="J54"/>
  <c r="J53"/>
  <c r="J79"/>
  <c r="F79"/>
  <c r="F77"/>
  <c r="E75"/>
  <c r="J47"/>
  <c r="F47"/>
  <c r="F45"/>
  <c r="E43"/>
  <c r="J34"/>
  <c r="J16"/>
  <c r="E16"/>
  <c r="F80"/>
  <c r="F48"/>
  <c r="J15"/>
  <c r="J10"/>
  <c r="J77"/>
  <c r="J45"/>
  <c i="1" r="BD51"/>
  <c r="W30"/>
  <c r="BC51"/>
  <c r="W29"/>
  <c r="BB51"/>
  <c r="W28"/>
  <c r="BA51"/>
  <c r="W27"/>
  <c r="AZ51"/>
  <c r="W26"/>
  <c r="AY51"/>
  <c r="AX51"/>
  <c r="AW51"/>
  <c r="AK27"/>
  <c r="AV51"/>
  <c r="AK26"/>
  <c r="AU51"/>
  <c r="AT51"/>
  <c r="AS51"/>
  <c r="AG51"/>
  <c r="AK23"/>
  <c r="AT52"/>
  <c r="AN52"/>
  <c r="AN51"/>
  <c r="L47"/>
  <c r="AM46"/>
  <c r="L46"/>
  <c r="AM44"/>
  <c r="L44"/>
  <c r="L42"/>
  <c r="L41"/>
  <c r="AK32"/>
</calcChain>
</file>

<file path=xl/sharedStrings.xml><?xml version="1.0" encoding="utf-8"?>
<sst xmlns="http://schemas.openxmlformats.org/spreadsheetml/2006/main">
  <si>
    <t>Export VZ</t>
  </si>
  <si>
    <t>List obsahuje:</t>
  </si>
  <si>
    <t>1) Rekapitulace stavby</t>
  </si>
  <si>
    <t>2) Rekapitulace objektů stavby a soupisů prací</t>
  </si>
  <si>
    <t>3.0</t>
  </si>
  <si>
    <t>ZAMOK</t>
  </si>
  <si>
    <t>False</t>
  </si>
  <si>
    <t>{0ba0c401-8ad1-47fb-9102-2a1938aa7c35}</t>
  </si>
  <si>
    <t>0,01</t>
  </si>
  <si>
    <t>21</t>
  </si>
  <si>
    <t>15</t>
  </si>
  <si>
    <t>REKAPITULACE STAVBY</t>
  </si>
  <si>
    <t xml:space="preserve">v ---  níže se nacházejí doplnkové a pomocné údaje k sestavám  --- v</t>
  </si>
  <si>
    <t>Návod na vyplnění</t>
  </si>
  <si>
    <t>0,001</t>
  </si>
  <si>
    <t>Kód:</t>
  </si>
  <si>
    <t>20161209</t>
  </si>
  <si>
    <t>Měnit lze pouze buňky se žlutým podbarvením!_x000d_
_x000d_
1) v Rekapitulaci stavby vyplňte údaje o Uchazeči (přenesou se do ostatních sestav i v jiných listech)_x000d_
_x000d_
2) na vybraných listech vyplňte v sestavě Soupis prací ceny u položek_x000d_
_x000d_
Podrobnosti k vyplnění naleznete na poslední záložce s Pokyny pro vyplnění</t>
  </si>
  <si>
    <t>Stavba:</t>
  </si>
  <si>
    <t>Volnočasový areál Rolava - odstranění příčin vlhkosti objektu záchranářů</t>
  </si>
  <si>
    <t>KSO:</t>
  </si>
  <si>
    <t/>
  </si>
  <si>
    <t>CC-CZ:</t>
  </si>
  <si>
    <t>Místo:</t>
  </si>
  <si>
    <t>Třeboňská 1049/92, Karlovy Vary</t>
  </si>
  <si>
    <t>Datum:</t>
  </si>
  <si>
    <t>9.12.2016</t>
  </si>
  <si>
    <t>Zadavatel:</t>
  </si>
  <si>
    <t>IČ:</t>
  </si>
  <si>
    <t>00254657</t>
  </si>
  <si>
    <t>Statutární město Karlovy Vary</t>
  </si>
  <si>
    <t>DIČ:</t>
  </si>
  <si>
    <t>CZ00254657</t>
  </si>
  <si>
    <t>Uchazeč:</t>
  </si>
  <si>
    <t>Vyplň údaj</t>
  </si>
  <si>
    <t>Projektant:</t>
  </si>
  <si>
    <t>25224581</t>
  </si>
  <si>
    <t>Kancelář stavebního inženýrství s.r.o.</t>
  </si>
  <si>
    <t>CZ25224581</t>
  </si>
  <si>
    <t>True</t>
  </si>
  <si>
    <t>Poznámka:</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</si>
  <si>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</si>
  <si>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</si>
  <si>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</si>
  <si>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</si>
  <si>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</si>
  <si>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</si>
  <si>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</si>
  <si>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</si>
  <si>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</si>
  <si>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</si>
  <si>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</si>
  <si>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</si>
  <si>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</si>
  <si>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</si>
  <si>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</si>
  <si>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</si>
  <si>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Objekt, Soupis prací</t>
  </si>
  <si>
    <t>Cena bez DPH [CZK]</t>
  </si>
  <si>
    <t>Cena s DPH [CZK]</t>
  </si>
  <si>
    <t>Typ</t>
  </si>
  <si>
    <t>z toho Ostat._x000d_
náklady [CZK]</t>
  </si>
  <si>
    <t>DPH [CZK]</t>
  </si>
  <si>
    <t>Normohodiny [h]</t>
  </si>
  <si>
    <t>DPH základní [CZK]</t>
  </si>
  <si>
    <t>DPH snížená [CZK]</t>
  </si>
  <si>
    <t>DPH základní přenesená_x000d_
[CZK]</t>
  </si>
  <si>
    <t>DPH snížená přenesená_x000d_
[CZK]</t>
  </si>
  <si>
    <t>Základna_x000d_
DPH základní</t>
  </si>
  <si>
    <t>Základna_x000d_
DPH snížená</t>
  </si>
  <si>
    <t>Základna_x000d_
DPH zákl. přenesená</t>
  </si>
  <si>
    <t>Základna_x000d_
DPH sníž. přenesená</t>
  </si>
  <si>
    <t>Základna_x000d_
DPH nulová</t>
  </si>
  <si>
    <t>Náklady stavby celkem</t>
  </si>
  <si>
    <t>D</t>
  </si>
  <si>
    <t>0</t>
  </si>
  <si>
    <t>IMPORT</t>
  </si>
  <si>
    <t>{00000000-0000-0000-0000-000000000000}</t>
  </si>
  <si>
    <t>/</t>
  </si>
  <si>
    <t>STA</t>
  </si>
  <si>
    <t>1</t>
  </si>
  <si>
    <t>###NOINSERT###</t>
  </si>
  <si>
    <t>1) Krycí list soupisu</t>
  </si>
  <si>
    <t>2) Rekapitulace</t>
  </si>
  <si>
    <t>3) Soupis prací</t>
  </si>
  <si>
    <t>Zpět na list:</t>
  </si>
  <si>
    <t>Rekapitulace stavby</t>
  </si>
  <si>
    <t>2</t>
  </si>
  <si>
    <t>KRYCÍ LIST SOUPISU</t>
  </si>
  <si>
    <t>REKAPITULACE ČLENĚNÍ SOUPISU PRACÍ</t>
  </si>
  <si>
    <t>Kód dílu - Popis</t>
  </si>
  <si>
    <t>Cena celkem [CZK]</t>
  </si>
  <si>
    <t>Náklady soupisu celkem</t>
  </si>
  <si>
    <t>-1</t>
  </si>
  <si>
    <t>HSV - Práce a dodávky HSV</t>
  </si>
  <si>
    <t xml:space="preserve">    1 - Zemní práce</t>
  </si>
  <si>
    <t xml:space="preserve">    2 - Zakládání</t>
  </si>
  <si>
    <t xml:space="preserve">    5 - Komunikace pozemní</t>
  </si>
  <si>
    <t xml:space="preserve">    8 - Trubní vedení</t>
  </si>
  <si>
    <t xml:space="preserve">    997 - Přesun sutě</t>
  </si>
  <si>
    <t xml:space="preserve">    998 - Přesun hmot</t>
  </si>
  <si>
    <t>PSV - Práce a dodávky PSV</t>
  </si>
  <si>
    <t xml:space="preserve">    711 - Izolace proti vodě, vlhkosti a plynům</t>
  </si>
  <si>
    <t xml:space="preserve">    713 - Izolace tepelné</t>
  </si>
  <si>
    <t xml:space="preserve">    764 - Konstrukce klempířské</t>
  </si>
  <si>
    <t xml:space="preserve">    766 - Konstrukce truhlářské</t>
  </si>
  <si>
    <t>VRN - Vedlejší rozpočtové náklady</t>
  </si>
  <si>
    <t>SOUPIS PRACÍ</t>
  </si>
  <si>
    <t>PČ</t>
  </si>
  <si>
    <t>Popis</t>
  </si>
  <si>
    <t>MJ</t>
  </si>
  <si>
    <t>Množství</t>
  </si>
  <si>
    <t>J.cena [CZK]</t>
  </si>
  <si>
    <t>Cenová soustava</t>
  </si>
  <si>
    <t>Poznámka</t>
  </si>
  <si>
    <t>J. Nh [h]</t>
  </si>
  <si>
    <t>Nh celkem [h]</t>
  </si>
  <si>
    <t>J. hmotnost_x000d_
[t]</t>
  </si>
  <si>
    <t>Hmotnost_x000d_
celkem [t]</t>
  </si>
  <si>
    <t>J. suť [t]</t>
  </si>
  <si>
    <t>Suť Celkem [t]</t>
  </si>
  <si>
    <t>HSV</t>
  </si>
  <si>
    <t>Práce a dodávky HSV</t>
  </si>
  <si>
    <t>ROZPOCET</t>
  </si>
  <si>
    <t>Zemní práce</t>
  </si>
  <si>
    <t>K</t>
  </si>
  <si>
    <t>132212101</t>
  </si>
  <si>
    <t>Hloubení zapažených i nezapažených rýh šířky do 600 mm ručním nebo pneumatickým nářadím s urovnáním dna do předepsaného profilu a spádu v horninách tř. 3 soudržných</t>
  </si>
  <si>
    <t>m3</t>
  </si>
  <si>
    <t>CS ÚRS 2017 02</t>
  </si>
  <si>
    <t>4</t>
  </si>
  <si>
    <t>1331712029</t>
  </si>
  <si>
    <t>PSC</t>
  </si>
  <si>
    <t xml:space="preserve">Poznámka k souboru cen:_x000d_
1. V cenách jsou započteny i náklady na přehození výkopku na přilehlém terénu na vzdálenost do 3 m od podélné osy rýhy nebo naložení výkopku na dopravní prostředek. 2. V cenách 12-2101 až 41-2102 jsou započteny i náklady na i svislý přesun horniny po házečkách do 2 metrů. </t>
  </si>
  <si>
    <t>VV</t>
  </si>
  <si>
    <t>72,6*0,6*0,5</t>
  </si>
  <si>
    <t>132212109</t>
  </si>
  <si>
    <t>Hloubení zapažených i nezapažených rýh šířky do 600 mm ručním nebo pneumatickým nářadím s urovnáním dna do předepsaného profilu a spádu v horninách tř. 3 Příplatek k cenám za lepivost horniny tř. 3</t>
  </si>
  <si>
    <t>955190416</t>
  </si>
  <si>
    <t>21,78</t>
  </si>
  <si>
    <t>3</t>
  </si>
  <si>
    <t>161101501</t>
  </si>
  <si>
    <t>Svislé přemístění výkopku nošením bez naložení, avšak s vyprázdněním nádoby na hromady nebo do dopravního prostředku, na každých, třeba i započatých 3 m výšky z horniny tř. 1 až 4</t>
  </si>
  <si>
    <t>-1997817085</t>
  </si>
  <si>
    <t>162201211</t>
  </si>
  <si>
    <t>Vodorovné přemístění výkopku nebo sypaniny stavebním kolečkem s naložením a vyprázdněním kolečka na hromady nebo do dopravního prostředku na vzdálenost do 10 m z horniny tř. 1 až 4</t>
  </si>
  <si>
    <t>-1697017356</t>
  </si>
  <si>
    <t>5</t>
  </si>
  <si>
    <t>162201219</t>
  </si>
  <si>
    <t>Vodorovné přemístění výkopku nebo sypaniny stavebním kolečkem s naložením a vyprázdněním kolečka na hromady nebo do dopravního prostředku na vzdálenost do 10 m z horniny Příplatek k ceně za každých dalších 10 m</t>
  </si>
  <si>
    <t>-1027923142</t>
  </si>
  <si>
    <t>21,78*4</t>
  </si>
  <si>
    <t>6</t>
  </si>
  <si>
    <t>162701105</t>
  </si>
  <si>
    <t>Vodorovné přemístění výkopku nebo sypaniny po suchu na obvyklém dopravním prostředku, bez naložení výkopku, avšak se složením bez rozhrnutí z horniny tř. 1 až 4 na vzdálenost přes 9 000 do 10 000 m</t>
  </si>
  <si>
    <t>-448659137</t>
  </si>
  <si>
    <t xml:space="preserve">Poznámka k souboru cen:_x000d_
1. Ceny nelze použít, předepisuje-li projekt přemístit výkopek na místo nepřístupné obvyklým dopravním prostředkům; toto přemístění se oceňuje individuálně. 2. V cenách jsou započteny i náhrady za jízdu loženého vozidla v terénu ve výkopišti nebo na násypišti. 3. V cenách nejsou započteny náklady na rozhrnutí výkopku na násypišti; toto rozhrnutí se oceňuje cenami souboru cen 171 . 0- . . Uložení sypaniny do násypů a 171 20-1201Uložení sypaniny na skládky. 4. Je-li na dopravní dráze pro vodorovné přemístění nějaká překážka, pro kterou je nutno překládat výkopek z jednoho obvyklého dopravního prostředku na jiný obvyklý dopravní prostředek, oceňuje se toto lomené vodorovné přemístění výkopku v každém úseku samostatně příslušnou cenou tohoto souboru cen a překládání výkopku cenami souboru cen 167 10-3 . Nakládání neulehlého výkopku z hromad s ohledem na ustanovení pozn. číslo 5. 5. Přemísťuje-li se výkopek z dočasných skládek vzdálených do 50 m, neoceňuje se nakládání výkopku, i když se provádí. Toto ustanovení neplatí, vylučuje-li projekt použití dozeru. 6. V cenách vodorovného přemístění sypaniny nejsou započteny náklady na dodávku materiálu, tyto se oceňují ve specifikaci. </t>
  </si>
  <si>
    <t>7</t>
  </si>
  <si>
    <t>162701109</t>
  </si>
  <si>
    <t>Vodorovné přemístění výkopku nebo sypaniny po suchu na obvyklém dopravním prostředku, bez naložení výkopku, avšak se složením bez rozhrnutí z horniny tř. 1 až 4 na vzdálenost Příplatek k ceně za každých dalších i započatých 1 000 m</t>
  </si>
  <si>
    <t>1967631466</t>
  </si>
  <si>
    <t>21,78*15</t>
  </si>
  <si>
    <t>8</t>
  </si>
  <si>
    <t>167101101</t>
  </si>
  <si>
    <t>Nakládání, skládání a překládání neulehlého výkopku nebo sypaniny nakládání, množství do 100 m3, z hornin tř. 1 až 4</t>
  </si>
  <si>
    <t>2056130173</t>
  </si>
  <si>
    <t xml:space="preserve">Poznámka k souboru cen:_x000d_
1. Ceny -1101, -1151, -1102, -1152, -1103, -1153, jsou určeny pro nakládání, skládání a překládání na obvyklý nebo z obvyklého dopravního prostředku. Pro nakládání z lodi nebo na loď jsou určeny ceny -1105 a -1155. 2. Ceny -1105 a -1155 jsou určeny pro nakládání, překládání a vykládání na vzdálenost a) do 20 m vodorovně; vodorovná vzdálenost se měří od těžnice lodi k těžnici druhé lodi, nebo k těžišti hromady na břehu nebo k těžišti dopravního prostředku na suchu, b) do 4 m svisle; svislá vzdálenost se měří od pracovní hladiny vody k úrovni srovna- ného terénu v místě hromady nebo v místě dopravní plochy pro dopravní prostředek na suchu. Uvedenou svislou vzdálenost 4 m lze zvětšit, a to nejvýše do 6 m, jestliže je vodorovná vzdálenost uvedená v bodu a) kratší než 20 m nejméně o trojnásobek zvětšení výšky přes 4 m. 3. Množství měrných jednotek se určí v rostlém stavu horniny. </t>
  </si>
  <si>
    <t>9</t>
  </si>
  <si>
    <t>171201201</t>
  </si>
  <si>
    <t>Uložení sypaniny na skládky</t>
  </si>
  <si>
    <t>-252672711</t>
  </si>
  <si>
    <t xml:space="preserve">Poznámka k souboru cen:_x000d_
1. Cena -1201 je určena i pro: a) uložení výkopku nebo ornice na dočasné skládky předepsané projektem tak, že na 1 m2 projektem určené plochy této skládky připadá přes 2 m3 výkopku nebo ornice; v opačném případě se uložení neoceňuje. Množství výkopku nebo ornice připadající na 1 m2 skládky se určí jako podíl množství výkopku nebo ornice, měřeného v rostlém stavu a projektem určené plochy dočasné skládky; b) zasypání koryt vodotečí a prohlubní v terénu bez předepsaného zhutnění sypaniny; c) uložení výkopku pod vodou do prohlubní ve dně vodotečí nebo nádrží. 2. Cenu -1201 nelze použít pro uložení výkopku nebo ornice: a) při vykopávkách pro podzemní vedení podél hrany výkopu, z něhož byl výkopek získán, a to ani tehdy, jestliže se výkopek po vyhození z výkopu na povrch území ještě dále přemisťuje na hromady podél výkopu; b) na dočasné skládky, které nejsou předepsány projektem; c) na dočasné skládky předepsané projektem tak, že na 1 m2 projektem určené plochy této skládky připadají nejvýše 2 m3 výkopku nebo ornice (viz. též poznámku č. 1 a); d) na dočasné skládky, oceňuje-li se cenou 121 10-1101 Sejmutí ornice nebo lesní půdy do 50 m, nebo oceňuje-li se vodorovné přemístění výkopku do 20 m a 50 m cenami 162 20-1101, 162 20-1102, 162 20-1151 a 162 20-1152. V těchto případech se uložení výkopku nebo ornice na dočasnou skládku neoceňuje. e) na trvalé skládky s předepsaným zhutněním; toto uložení výkopku se oceňuje cenami souboru cen 171 . 0- . . Uložení sypaniny do násypů. 3. V ceně -1201 jsou započteny i náklady na rozprostření sypaniny ve vrstvách s hrubým urovnáním na skládce. 4. V ceně -1201 nejsou započteny náklady na získání skládek ani na poplatky za skládku. 5. Množství jednotek uložení výkopku (sypaniny) se určí v m3 uloženého výkopku (sypaniny),v rostlém stavu zpravidla ve výkopišti. 6. Cenu -1211 lze po dohodě upravit podle místních podmínek. </t>
  </si>
  <si>
    <t>10</t>
  </si>
  <si>
    <t>171201211</t>
  </si>
  <si>
    <t>Uložení sypaniny poplatek za uložení sypaniny na skládce (skládkovné)</t>
  </si>
  <si>
    <t>t</t>
  </si>
  <si>
    <t>-951371170</t>
  </si>
  <si>
    <t>21,78*1,6</t>
  </si>
  <si>
    <t>11</t>
  </si>
  <si>
    <t>174101101</t>
  </si>
  <si>
    <t>Zásyp sypaninou z jakékoliv horniny s uložením výkopku ve vrstvách se zhutněním jam, šachet, rýh nebo kolem objektů v těchto vykopávkách</t>
  </si>
  <si>
    <t>-298091935</t>
  </si>
  <si>
    <t xml:space="preserve">Poznámka k souboru cen:_x000d_
1. Ceny 174 10- . . jsou určeny pro zhutněné zásypy s mírou zhutnění: a) z hornin soudržných do 100 % PS, b) z hornin nesoudržných do I(d) 0,9, c) z hornin kamenitých pro jakoukoliv míru zhutnění. 2. Je-li projektem předepsáno vyšší zhutnění, podle bodu a) a b) poznámky č 1., ocení se zásyp individuálně. 3. Ceny nelze použít pro zásyp rýh pro drenážní trativody pro lesnicko-technické meliorace a zemědělské. Zásyp těchto rýh se oceňuje cenami souboru cen 174 20-3 . části A 03 Zemní práce pro objekty oborů 831 až 833. Nezhutněný zásyp odvodňovacích kanálů z betonových a železobetonových trub v polních a lučních tratích se oceňuje cenou -1101 Zásyp sypaninou rýh bez ohledu na šířku kanálu; cena obsahuje i náklady na ruční nezhutněný zásyp výšky do 200 mm nad vrchol potrubí. 4. V cenách 10-1101, 10-1103, 20-1101 a 20-1103 je započteno přemístění sypaniny ze vzdálenosti 10 m od kraje výkopu nebo zasypávaného prostoru, měřeno k těžišti skládky. 5. V ceně 10-1102 je započteno přemístění sypaniny ze vzdálenosti 15 m od hrany zasypávaného prostoru, měřeno k těžišti skládky. 6. Objem zásypu je rozdíl objemu výkopu a objemu do něho vestavěných konstrukcí nebo uložených vedení i s jejich obklady a podklady (tento objem se nazývá objemem horniny vytlačené konstrukcí). Objem potrubí do DN 180, příp. i s obalem, se od objemu zásypu neodečítá. Pro stanovení objemu zásypu se od objemu výkopu odečítá i objem obsypu potrubí oceňovaný cenami souboru cen 175 10-11 Obsyp potrubí, přichází-li v úvahu . 7. Odklizení zbylého výkopku po provedení zásypu zářezů se šikmými stěnami pro podzemní vedení nebo zásypu jam a rýh pro podzemní vedení se oceňuje, je-li objem zbylého výkopku: a) do 1 m3 na 1 m vedení a jedná se o výkopek neulehlý - cenami souboru cen 167 10-110 Nakládání výkopku nebo sypaniny a 162 . 0-1 . Vodorovné přemístění výkopku. V případě, že se jedná o výkopek ulehlý - rozpojení a naložení výkopku cenami souboru cen 122 . 0-1 . souboru cen 162 . 0-1 . Vodorovné přemístění výkopku; b) přes 1 m3 na 1 m vedení, jestliže projekt předepíše, že se zbylý výkopek bude odklízet zároveň s prováděním vykopávky, pouze přemístění výkopku cenami souboru cen 162 . 0-1 . Vodorovné přemístění výkopku. Při zmíněném objemu zbylého výkopku se neoceňuje ani naložení ani rozpojení výkopku. Jestliže se zbylý výkopek neodklízí, nýbrž rozprostírá podél výkopu a nad výkopem, platí poznámka č. 8. 8. Rozprostření zbylého výkopku podél výkopu a nad výkopem po provedení zásypů zářezů se šikmými stěnami pro podzemní vedení nebo zásypu jam a rýh pro podzemní vedení se oceňuje: a) cenou 171 20-1101 Uložení sypaniny do nezhutněných násypů, není-li projektem předepsáno zhutnění rozprostřeného zbylého výkopku, b) cenou 171 10-1111 Uložení sypaniny do násypů z hornin sypkých, je-li předepsáno zhutnění rozprostřeného zbylého výkopku, a to v objemu vypočteném podle poznámky č.6, příp. zmenšeném o objem výkopku, který byl již odklizen. 9. Míru zhutnění předepisuje projekt. </t>
  </si>
  <si>
    <t>Zakládání</t>
  </si>
  <si>
    <t>12</t>
  </si>
  <si>
    <t>211971110</t>
  </si>
  <si>
    <t>Zřízení opláštění výplně z geotextilie odvodňovacích žeber nebo trativodů v rýze nebo zářezu se stěnami šikmými o sklonu do 1:2</t>
  </si>
  <si>
    <t>m2</t>
  </si>
  <si>
    <t>1398462963</t>
  </si>
  <si>
    <t xml:space="preserve">Poznámka k souboru cen:_x000d_
1. Ceny jsou určeny: a) pro jakékoliv druhy a rozměry geotextilií, b) i pro zřízení svislého drénu z jedné nebo více vrstev geotextilie přiložených na stěnu rýhy nebo zářezu, c) pro způsob spojování geotextilií přesahy. 2. Ceny nelze použít: a) pro zřízení opláštění výplně v zapažených rýhách; toto opláštění se oceňuje individuálně, b) pro knotové drény (geodrény); tyto drény se oceňují cenami souboru cen 211 97-21 Vpichování svislých konsolidačních prefabrikovaných drénů, c) pro zřízení vrstev z geotextilií; toto zřízení vrstev z geotextilií se ocení cenami souboru cen 213 14 Zřízení vrstvy z geotextilie. 3. V cenách jsou započteny i náklady na zřízení předepsaných přesahů a na potřebné zatěžování nebo připevňování geotextilie ke stěnám výkopu při provádění. 4. V cenách nejsou započteny náklady na dodání geotextilie; toto dodání se oceňuje ve specifikaci. Ztratné lze dohodnout ve výši 2 %. 5. Množství měrných jednotek: a) se určuje v m2 rozvinuté plochy opláštění bez jakýchkoliv přesahů. Při opláštění z více vrstev geotextilií se pro určení množství měrných jednotek oceňuje každá vrstva samostatně, b) pro dodání geotextilie oceňované ve specifikaci se určí v m2 geotextilie včetně přesahů a prořezů stanovených projektovou dokumentací. </t>
  </si>
  <si>
    <t>72,6*1</t>
  </si>
  <si>
    <t>13</t>
  </si>
  <si>
    <t>M</t>
  </si>
  <si>
    <t>693111460</t>
  </si>
  <si>
    <t>geotextilie netkaná PP 300 g/m2 do š 8,8 m</t>
  </si>
  <si>
    <t>-2101226799</t>
  </si>
  <si>
    <t>72,6*1,1 'Přepočtené koeficientem množství</t>
  </si>
  <si>
    <t>14</t>
  </si>
  <si>
    <t>212532111</t>
  </si>
  <si>
    <t>Lože pro trativody z kameniva hrubého drceného</t>
  </si>
  <si>
    <t>-1516518068</t>
  </si>
  <si>
    <t xml:space="preserve">Poznámka k souboru cen:_x000d_
1. V cenách jsou započteny i náklady na vyčištění dna rýh a na urovnání povrchu lože. 2. V ceně materiálu jsou započteny i náklady na prohození výkopku. </t>
  </si>
  <si>
    <t>72,6*0,6*0,27</t>
  </si>
  <si>
    <t>Komunikace pozemní</t>
  </si>
  <si>
    <t>113106123</t>
  </si>
  <si>
    <t>Rozebrání dlažeb a dílců komunikací pro pěší, vozovek a ploch s přemístěním hmot na skládku na vzdálenost do 3 m nebo s naložením na dopravní prostředek komunikací pro pěší s ložem z kameniva nebo živice a s výplní spár ze zámkové dlažby</t>
  </si>
  <si>
    <t>1408256418</t>
  </si>
  <si>
    <t xml:space="preserve">Poznámka k souboru cen:_x000d_
1. Ceny jsou určeny pro rozebrání dlažeb a dílců včetně odstranění lože. 2. Ceny nelze použít pro rozebrání dlažeb uložených do betonového lože nebo do cementové malty, které se oceňují cenami -7130, -7131, -7132, -7170, -7171, -7172, -7230, -7231 a -7232 Odstranění podkladů nebo krytů z betonu prostého; pro volbu těchto cen je rozhodující tloušťka bourané dlažby včetně lože nebo podkladu. 3. U komunikací pro pěší a u vozovek a ploch menších než 50 m2 jsou ceny určeny pro ruční rozebrání (kromě silničních dílců), u vozovek a ploch větších než 50 m2 pro rozebrání strojní. 4. V cenách nejsou započteny náklady na popř. nutné očištění: a) dlažebních nebo mozaikových kostek, které se oceňuje cenami souboru cen 979 07-11 Očištění vybouraných dlažebních kostek části C01 tohoto ceníku, b) betonových, kameninových nebo kamenných desek nebo dlaždic, které se oceňuje cenami souboru cen 979 0 . - . . Očištění vybouraných obrubníků, krajníků, desek nebo dílců části C01 tohoto ceníku. 5. Přemístění vybourané dlažby včetně materiálu z lože a spár na vzdálenost přes 3 m se oceňuje cenami souborů cen 997 22-1 Vodorovná doprava suti a vybouraných hmot. </t>
  </si>
  <si>
    <t>72,6*0,6</t>
  </si>
  <si>
    <t>16</t>
  </si>
  <si>
    <t>564861114</t>
  </si>
  <si>
    <t>Podklad ze štěrkodrti ŠD s rozprostřením a zhutněním, po zhutnění tl. 230 mm</t>
  </si>
  <si>
    <t>2133718069</t>
  </si>
  <si>
    <t>17</t>
  </si>
  <si>
    <t>583413410</t>
  </si>
  <si>
    <t>kamenivo drcené drobné frakce 0-4 praná</t>
  </si>
  <si>
    <t>1174502731</t>
  </si>
  <si>
    <t>72,6*0,6*0,23*1,6</t>
  </si>
  <si>
    <t>18</t>
  </si>
  <si>
    <t>596211210</t>
  </si>
  <si>
    <t>Kladení dlažby z betonových zámkových dlaždic komunikací pro pěší s ložem z kameniva těženého nebo drceného tl. do 40 mm, s vyplněním spár s dvojitým hutněním, vibrováním a se smetením přebytečného materiálu na krajnici tl. 80 mm skupiny A, pro plochy do 50 m2</t>
  </si>
  <si>
    <t>1852296369</t>
  </si>
  <si>
    <t xml:space="preserve">Poznámka k souboru cen:_x000d_
1. Pro volbu cen dlažeb platí toto rozdělení: Skupina A: dlažby z prvků stejného tvaru, Skupina B: dlažby z prvků dvou a více tvarů nebo z obrazců o ploše jednotlivě do 100 m2, Skupina C: dlažby obloukovitých tvarů (oblouky, kruhy, apod.). 2. V cenách jsou započteny i náklady na dodání hmot pro lože a na dodání materiálu na výplň spár. 3. V cenách nejsou započteny náklady na dodání zámkové dlažby, které se oceňuje ve specifikaci; ztratné lze dohodnout u plochy a) do 100 m2 ve výši 3 %, b) přes 100 do 300 m2 ve výši 2 %, c) přes 300 m2 ve výši 1 %. 4. Část lože přesahující tloušťku 40 mm se oceňuje cenami souboru cen 451 . . -9 . Příplatek za každých dalších 10 mm tloušťky podkladu nebo lože. </t>
  </si>
  <si>
    <t>Trubní vedení</t>
  </si>
  <si>
    <t>19</t>
  </si>
  <si>
    <t>212752212</t>
  </si>
  <si>
    <t>Trativody z drenážních trubek se zřízením štěrkopískového lože pod trubky a s jejich obsypem v průměrném celkovém množství do 0,15 m3/m v otevřeném výkopu z trubek plastových flexibilních D přes 65 do 100 mm</t>
  </si>
  <si>
    <t>m</t>
  </si>
  <si>
    <t>1321169242</t>
  </si>
  <si>
    <t>72,6</t>
  </si>
  <si>
    <t>20</t>
  </si>
  <si>
    <t>895170101R</t>
  </si>
  <si>
    <t>Napojení do stávající kanalizační šachty</t>
  </si>
  <si>
    <t>kus</t>
  </si>
  <si>
    <t>-665676225</t>
  </si>
  <si>
    <t>997</t>
  </si>
  <si>
    <t>Přesun sutě</t>
  </si>
  <si>
    <t>997013151</t>
  </si>
  <si>
    <t>Vnitrostaveništní doprava suti a vybouraných hmot vodorovně do 50 m svisle s omezením mechanizace pro budovy a haly výšky do 6 m</t>
  </si>
  <si>
    <t>1606029518</t>
  </si>
  <si>
    <t xml:space="preserve">Poznámka k souboru cen:_x000d_
1. V cenách -3111 až -3217 jsou započteny i náklady na: a) vodorovnou dopravu na uvedenou vzdálenost, b) svislou dopravu pro uvedenou výšku budovy, c) naložení na vodorovný dopravní prostředek pro odvoz na skládku nebo meziskládku, d) náklady na rozhrnutí a urovnání suti na dopravním prostředku. 2. Jestliže se pro svislý přesun použije shoz nebo zařízení investora (např. výtah v budově), užijí se pro ocenění vodorovné dopravy suti ceny -3111, 3151 a -3211 pro budovy a haly výšky do 6 m. 3. Montáž, demontáž a pronájem shozu se ocení cenami souboru cen 997 01-33 Shoz suti. 4. Ceny -3151 až -3162 lze použít v případě, kdy dochází ke ztížení dopravy suti např. tím, že není možné instalovat jeřáb. </t>
  </si>
  <si>
    <t>22</t>
  </si>
  <si>
    <t>997013501</t>
  </si>
  <si>
    <t>Odvoz suti a vybouraných hmot na skládku nebo meziskládku se složením, na vzdálenost do 1 km</t>
  </si>
  <si>
    <t>-1837580378</t>
  </si>
  <si>
    <t xml:space="preserve">Poznámka k souboru cen:_x000d_
1. Délka odvozu suti je vzdálenost od místa naložení suti na dopravní prostředek až po místo složení na určené skládce nebo meziskládce. 2. V ceně -3501 jsou započteny i náklady na složení suti na skládku nebo meziskládku. 3. Ceny jsou určeny pro odvoz suti na skládku nebo meziskládku jakýmkoliv způsobem silniční dopravy (i prostřednictvím kontejnerů). 4. Odvoz suti z meziskládky se oceňuje cenou 997 01-3511. </t>
  </si>
  <si>
    <t>23</t>
  </si>
  <si>
    <t>997013509</t>
  </si>
  <si>
    <t>Odvoz suti a vybouraných hmot na skládku nebo meziskládku se složením, na vzdálenost Příplatek k ceně za každý další i započatý 1 km přes 1 km</t>
  </si>
  <si>
    <t>-760698409</t>
  </si>
  <si>
    <t>12,029*25</t>
  </si>
  <si>
    <t>24</t>
  </si>
  <si>
    <t>997013831</t>
  </si>
  <si>
    <t>Poplatek za uložení stavebního odpadu na skládce (skládkovné) směsného</t>
  </si>
  <si>
    <t>1651130379</t>
  </si>
  <si>
    <t xml:space="preserve">Poznámka k souboru cen:_x000d_
1. Ceny uvedené v souboru lze po dohodě upravit podle místních podmínek. 2. Uložení odpadů neuvedených v souboru cen se oceňuje individuálně. 3. V cenách je započítán poplatek za ukládaní odpadu dle zákona 185/2001 Sb. 4. Případné drcení stavebního odpadu lze ocenit souborem cen 997 00-60 Drcení stavebního odpadu z katalogu 800-6 Demolice objektů. </t>
  </si>
  <si>
    <t>998</t>
  </si>
  <si>
    <t>Přesun hmot</t>
  </si>
  <si>
    <t>25</t>
  </si>
  <si>
    <t>998017001</t>
  </si>
  <si>
    <t>Přesun hmot pro budovy občanské výstavby, bydlení, výrobu a služby s omezením mechanizace vodorovná dopravní vzdálenost do 100 m pro budovy s jakoukoliv nosnou konstrukcí výšky do 6 m</t>
  </si>
  <si>
    <t>1271999296</t>
  </si>
  <si>
    <t xml:space="preserve">Poznámka k souboru cen:_x000d_
1. Ceny -7001 až -7006 lze použít v případě, kdy dochází ke ztížení přesunu např. tím, že není možné instalovat jeřáb. 2. K cenám -7001 až -7006 lze použít příplatky za zvětšený přesun -1014 až -1019, -2034 až -2039 nebo -2114 až 2119. 3. Jestliže pro svislý přesun používá zařízení investora (např. výtah v budově), užijí se pro ocenění přesunu hmot ceny stanovené pro nejmenší výšku, tj. 6 m. </t>
  </si>
  <si>
    <t>PSV</t>
  </si>
  <si>
    <t>Práce a dodávky PSV</t>
  </si>
  <si>
    <t>711</t>
  </si>
  <si>
    <t>Izolace proti vodě, vlhkosti a plynům</t>
  </si>
  <si>
    <t>26</t>
  </si>
  <si>
    <t>711111001</t>
  </si>
  <si>
    <t>Provedení izolace proti zemní vlhkosti natěradly a tmely za studena na ploše vodorovné V nátěrem penetračním</t>
  </si>
  <si>
    <t>1629256828</t>
  </si>
  <si>
    <t xml:space="preserve">Poznámka k souboru cen:_x000d_
1. Izolace plochy jednotlivě do 10 m2 se oceňují skladebně cenou příslušné izolace a cenou 711 19-9095 Příplatek za plochu do 10 m2. </t>
  </si>
  <si>
    <t>56,45*0,6</t>
  </si>
  <si>
    <t>27</t>
  </si>
  <si>
    <t>111631500</t>
  </si>
  <si>
    <t>lak asfaltový penetrační (MJ t) bal 9 kg</t>
  </si>
  <si>
    <t>32</t>
  </si>
  <si>
    <t>227616122</t>
  </si>
  <si>
    <t>33,87*0,00035</t>
  </si>
  <si>
    <t>28</t>
  </si>
  <si>
    <t>711142559</t>
  </si>
  <si>
    <t>Provedení izolace proti zemní vlhkosti pásy přitavením NAIP na ploše svislé S</t>
  </si>
  <si>
    <t>-1392833527</t>
  </si>
  <si>
    <t xml:space="preserve">Poznámka k souboru cen:_x000d_
1. Izolace plochy jednotlivě do 10 m2 se oceňují skladebně cenou příslušné izolace a cenou 711 19-9097 Příplatek za plochu do 10 m2. </t>
  </si>
  <si>
    <t>29</t>
  </si>
  <si>
    <t>628331590</t>
  </si>
  <si>
    <t>pás těžký asfaltovaný G 200 S40</t>
  </si>
  <si>
    <t>2012784548</t>
  </si>
  <si>
    <t>33,87*1,1 'Přepočtené koeficientem množství</t>
  </si>
  <si>
    <t>30</t>
  </si>
  <si>
    <t>711491272</t>
  </si>
  <si>
    <t>Provedení izolace proti povrchové a podpovrchové tlakové vodě ostatní na ploše svislé S z textilií, vrstvy ochranné</t>
  </si>
  <si>
    <t>1811777166</t>
  </si>
  <si>
    <t xml:space="preserve">Poznámka k souboru cen:_x000d_
1. Cenami -9095 až -9097 lze oceňovat jen tehdy, nepřesáhne-li součet souvislé plochy vodorovné a svislé izolační vrstvy 10 m2. 2. Cenou -1175 lze oceňovat i připevnění izolace na ploše svislé. 3. Cenami -1171 až -1273 lze oceňovat i izolace proti zemní vlhkosti. 4. V ceně -1177 jsou započteny i náklady na navrtání, osazení hmoždinek a zatmelení. </t>
  </si>
  <si>
    <t>31</t>
  </si>
  <si>
    <t>-956579814</t>
  </si>
  <si>
    <t>56,45*0,6*1,1</t>
  </si>
  <si>
    <t>998711101</t>
  </si>
  <si>
    <t>Přesun hmot pro izolace proti vodě, vlhkosti a plynům stanovený z hmotnosti přesunovaného materiálu vodorovná dopravní vzdálenost do 50 m v objektech výšky do 6 m</t>
  </si>
  <si>
    <t>904620932</t>
  </si>
  <si>
    <t xml:space="preserve">Poznámka k souboru cen:_x000d_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-1181 pro přesun prováděný bez použití mechanizace, tj. za ztížených podmínek, lze použít pouze pro hmotnost materiálu, která se tímto způsobem skutečně přemísťuje. </t>
  </si>
  <si>
    <t>713</t>
  </si>
  <si>
    <t>Izolace tepelné</t>
  </si>
  <si>
    <t>33</t>
  </si>
  <si>
    <t>713130833</t>
  </si>
  <si>
    <t>Odstranění tepelné izolace běžných stavebních konstrukcí z rohoží, pásů, dílců, desek, bloků stěn a příček připevněných přibitím nebo nastřelením přes 100 mm z vláknitých materiálů, tloušťka izolace</t>
  </si>
  <si>
    <t>652269829</t>
  </si>
  <si>
    <t xml:space="preserve">Poznámka k souboru cen:_x000d_
1. Ceny se používají pro odstraňování jednovrstvé a dvouvrstvé izolace, další vrstvy se oceňují individuálně. 2. U cen odstraňování polystyrenu připevněného lepením nerozlišujeme způsob nalepení. 3. V ceně nejsou započteny náklady na odstranění separačních vrstev. Tyto práce lze oceňovat příslušnými cenami katalogu 800–711 Izolace proti vodě, vlhkosti a plynům. </t>
  </si>
  <si>
    <t>56,45*0,5</t>
  </si>
  <si>
    <t>34</t>
  </si>
  <si>
    <t>713131141</t>
  </si>
  <si>
    <t>Montáž tepelné izolace stěn rohožemi, pásy, deskami, dílci, bloky (izolační materiál ve specifikaci) lepením celoplošně</t>
  </si>
  <si>
    <t>1159858697</t>
  </si>
  <si>
    <t xml:space="preserve">Poznámka k souboru cen:_x000d_
1. Položky Montáž tepelných izolací stěn lze použít i pro ocenění montáže svislých tepelných izolací základových konstrukcí (základové pásy, desky apod.). 2. V cenách -1161 až -1167 nejsou započteny náklady na podkladní rošt a olištování zdí; tyto se oceňují pro kovový rošt cenami souboru 763 12-16 katalogu 763 - Konstrukce suché výstavby nebo pro dřevěný rošt cenami souboru 766 41-72 katalogu 766 – Konstrukce truhlářské. </t>
  </si>
  <si>
    <t>35</t>
  </si>
  <si>
    <t>283764100</t>
  </si>
  <si>
    <t>deska z polystyrénu XPS s pevností 700 kPa, hrana polodrážková lambda 0,035 [W/mK] 1250 x 600 mm</t>
  </si>
  <si>
    <t>1416320412</t>
  </si>
  <si>
    <t>56,45*0,6*0,08</t>
  </si>
  <si>
    <t>36</t>
  </si>
  <si>
    <t>713131151</t>
  </si>
  <si>
    <t>Montáž tepelné izolace stěn rohožemi, pásy, deskami, dílci, bloky (izolační materiál ve specifikaci) vložením jednovrstvě</t>
  </si>
  <si>
    <t>141073145</t>
  </si>
  <si>
    <t>37</t>
  </si>
  <si>
    <t>998713101</t>
  </si>
  <si>
    <t>Přesun hmot pro izolace tepelné stanovený z hmotnosti přesunovaného materiálu vodorovná dopravní vzdálenost do 50 m v objektech výšky do 6 m</t>
  </si>
  <si>
    <t>-1245407574</t>
  </si>
  <si>
    <t xml:space="preserve">Poznámka k souboru cen:_x000d_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-3181 pro přesun prováděný bez použití mechanizace, tj. za ztížených podmínek, lze použít pouze pro hmotnost materiálu, která se tímto způsobem skutečně přemísťuje. </t>
  </si>
  <si>
    <t>764</t>
  </si>
  <si>
    <t>Konstrukce klempířské</t>
  </si>
  <si>
    <t>38</t>
  </si>
  <si>
    <t>764002812</t>
  </si>
  <si>
    <t>Demontáž klempířských konstrukcí okapového plechu do suti</t>
  </si>
  <si>
    <t>-727515690</t>
  </si>
  <si>
    <t>56,45</t>
  </si>
  <si>
    <t>39</t>
  </si>
  <si>
    <t>764004863</t>
  </si>
  <si>
    <t>Demontáž klempířských konstrukcí svodu k dalšímu použití</t>
  </si>
  <si>
    <t>810329453</t>
  </si>
  <si>
    <t>3*1,5</t>
  </si>
  <si>
    <t>40</t>
  </si>
  <si>
    <t>764242334</t>
  </si>
  <si>
    <t>Oplechování střešních prvků z titanzinkového lesklého válcovaného plechu okapu okapovým plechem střechy rovné rš 330 mm</t>
  </si>
  <si>
    <t>-295334010</t>
  </si>
  <si>
    <t xml:space="preserve">Poznámka k souboru cen:_x000d_
1. V cenách 764 24-1305 až - 2357 nejsou započteny náklady na podkladní plech. Ten se oceňuje souborem cen 764 01-14..Podkladní plech z pozinkovaného plechu v tl. 1,0 mm a rozvinuté šířce dle rš střešního prvku. </t>
  </si>
  <si>
    <t>41</t>
  </si>
  <si>
    <t>764508131</t>
  </si>
  <si>
    <t>Montáž svodu kruhového, průměru svodu</t>
  </si>
  <si>
    <t>-727127728</t>
  </si>
  <si>
    <t>4,5</t>
  </si>
  <si>
    <t>42</t>
  </si>
  <si>
    <t>998764101</t>
  </si>
  <si>
    <t>Přesun hmot pro konstrukce klempířské stanovený z hmotnosti přesunovaného materiálu vodorovná dopravní vzdálenost do 50 m v objektech výšky do 6 m</t>
  </si>
  <si>
    <t>-968505526</t>
  </si>
  <si>
    <t xml:space="preserve">Poznámka k souboru cen:_x000d_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-4181 pro přesun prováděný bez použití mechanizace, tj. za ztížených podmínek, lze použít pouze pro hmotnost materiálu, která se tímto způsobem skutečně přemísťuje. </t>
  </si>
  <si>
    <t>766</t>
  </si>
  <si>
    <t>Konstrukce truhlářské</t>
  </si>
  <si>
    <t>43</t>
  </si>
  <si>
    <t>766411821</t>
  </si>
  <si>
    <t>Demontáž obložení stěn palubkami</t>
  </si>
  <si>
    <t>-1719048046</t>
  </si>
  <si>
    <t xml:space="preserve">Poznámka k souboru cen:_x000d_
1. Cenami nelze oceňovat demontáž obložení stěn výšky přes 2,5 m; tyto práce se oceňují cenami souboru cen 766 42-18 Demontáž obložení podhledů. </t>
  </si>
  <si>
    <t>44</t>
  </si>
  <si>
    <t>766411822</t>
  </si>
  <si>
    <t>Demontáž obložení stěn podkladových roštů</t>
  </si>
  <si>
    <t>462678182</t>
  </si>
  <si>
    <t>45</t>
  </si>
  <si>
    <t>766412213</t>
  </si>
  <si>
    <t>Montáž obložení stěn plochy přes 1 m2 palubkami na pero a drážku z měkkého dřeva, šířky přes 80 do 100 mm</t>
  </si>
  <si>
    <t>-873168939</t>
  </si>
  <si>
    <t xml:space="preserve">Poznámka k souboru cen:_x000d_
1. V cenách -1212 až -6243 jsou započteny i náklady na přišroubování soklu. 2. V cenách -1212 až -6243 nejsou započteny náklady na montáž podkladového roštu, tato montáž se oceňuje cenou -7211. 3. V ceně -7211 nejsou započteny náklady na montáž a dodávku nosných prvků (např. konzol, trnů) pro zavěšený rošt; tato montáž a dodávka se oceňuje individuálně. 4. Cenami -1212 až -6243 nelze oceňovat obložení sloupů zakřiveného průřezu; toto obložení se oceňuje individuálně. </t>
  </si>
  <si>
    <t>56,45*1</t>
  </si>
  <si>
    <t>46</t>
  </si>
  <si>
    <t>766417211</t>
  </si>
  <si>
    <t>Montáž obložení stěn rošt podkladový</t>
  </si>
  <si>
    <t>-680124421</t>
  </si>
  <si>
    <t>56,45*0,7*2</t>
  </si>
  <si>
    <t>VRN</t>
  </si>
  <si>
    <t>Vedlejší rozpočtové náklady</t>
  </si>
  <si>
    <t>48</t>
  </si>
  <si>
    <t>030001000</t>
  </si>
  <si>
    <t>Základní rozdělení průvodních činností a nákladů zařízení staveniště</t>
  </si>
  <si>
    <t>Kč</t>
  </si>
  <si>
    <t>1024</t>
  </si>
  <si>
    <t>-2017214216</t>
  </si>
  <si>
    <t>49</t>
  </si>
  <si>
    <t>060001000</t>
  </si>
  <si>
    <t>Základní rozdělení průvodních činností a nákladů územní vlivy</t>
  </si>
  <si>
    <t>-1955357072</t>
  </si>
  <si>
    <t>50</t>
  </si>
  <si>
    <t>070001000</t>
  </si>
  <si>
    <t>Základní rozdělení průvodních činností a nákladů provozní vlivy</t>
  </si>
  <si>
    <t>850317916</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</si>
  <si>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</si>
  <si>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</si>
  <si>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</si>
  <si>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</si>
  <si>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rFont val="Trebuchet MS"/>
        <charset val="238"/>
        <i val="1"/>
        <color auto="1"/>
        <sz val="9"/>
        <scheme val="none"/>
      </rPr>
      <t xml:space="preserve">Rekapitulace stavby </t>
    </r>
    <r>
      <rPr>
        <rFont val="Trebuchet MS"/>
        <charset val="238"/>
        <color auto="1"/>
        <sz val="9"/>
        <scheme val="none"/>
      </rPr>
      <t>obsahuje sestavu Rekapitulace stavby a Rekapitulace objektů stavby a soupisů prací.</t>
    </r>
  </si>
  <si>
    <r>
      <t xml:space="preserve">V sestavě </t>
    </r>
    <r>
      <rPr>
        <rFont val="Trebuchet MS"/>
        <charset val="238"/>
        <b val="1"/>
        <color auto="1"/>
        <sz val="9"/>
        <scheme val="none"/>
      </rPr>
      <t>Rekapitulace stavby</t>
    </r>
    <r>
      <rPr>
        <rFont val="Trebuchet MS"/>
        <charset val="238"/>
        <color auto="1"/>
        <sz val="9"/>
        <scheme val="none"/>
      </rPr>
      <t xml:space="preserve"> jsou uvedeny informace identifikující předmět veřejné zakázky na stavební práce, KSO, CC-CZ, CZ-CPV, CZ-CPA a rekapitulaci </t>
    </r>
  </si>
  <si>
    <t>celkové nabídkové ceny uchazeče.</t>
  </si>
  <si>
    <r>
      <t xml:space="preserve">V sestavě </t>
    </r>
    <r>
      <rPr>
        <rFont val="Trebuchet MS"/>
        <charset val="238"/>
        <b val="1"/>
        <color auto="1"/>
        <sz val="9"/>
        <scheme val="none"/>
      </rPr>
      <t>Rekapitulace objektů stavby a soupisů prací</t>
    </r>
    <r>
      <rPr>
        <rFont val="Trebuchet MS"/>
        <charset val="238"/>
        <color auto="1"/>
        <sz val="9"/>
        <scheme val="none"/>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</si>
  <si>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</si>
  <si>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</si>
  <si>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</si>
  <si>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</si>
  <si>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</si>
  <si>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</si>
  <si>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</si>
  <si>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VON</t>
  </si>
  <si>
    <t>Vedlejší a ostatní náklady</t>
  </si>
  <si>
    <t>OST</t>
  </si>
  <si>
    <t>Ostatní</t>
  </si>
  <si>
    <t>Soupis</t>
  </si>
  <si>
    <t>Soupis prací pro daný typ objektu</t>
  </si>
  <si>
    <r>
      <rPr>
        <rFont val="Trebuchet MS"/>
        <charset val="238"/>
        <i val="1"/>
        <color auto="1"/>
        <sz val="9"/>
        <scheme val="none"/>
      </rPr>
      <t xml:space="preserve">Soupis prací </t>
    </r>
    <r>
      <rPr>
        <rFont val="Trebuchet MS"/>
        <charset val="238"/>
        <color auto="1"/>
        <sz val="9"/>
        <scheme val="none"/>
      </rPr>
      <t>pro jednotlivé objekty obsahuje sestavy Krycí list soupisu, Rekapitulace členění soupisu prací, Soupis prací. Za soupis prací může být považován</t>
    </r>
  </si>
  <si>
    <t>i objekt stavby v případě, že neobsahuje podřízenou zakázku.</t>
  </si>
  <si>
    <r>
      <rPr>
        <rFont val="Trebuchet MS"/>
        <charset val="238"/>
        <b val="1"/>
        <color auto="1"/>
        <sz val="9"/>
        <scheme val="none"/>
      </rPr>
      <t>Krycí list soupisu</t>
    </r>
    <r>
      <rPr>
        <rFont val="Trebuchet MS"/>
        <charset val="238"/>
        <color auto="1"/>
        <sz val="9"/>
        <scheme val="none"/>
      </rPr>
      <t xml:space="preserve"> obsahuje rekapitulaci informací o předmětu veřejné zakázky ze sestavy Rekapitulace stavby, informaci o zařazení objektu do KSO, </t>
    </r>
  </si>
  <si>
    <t>CC-CZ, CZ-CPV, CZ-CPA a rekapitulaci celkové nabídkové ceny uchazeče za aktuální soupis prací.</t>
  </si>
  <si>
    <r>
      <rPr>
        <rFont val="Trebuchet MS"/>
        <charset val="238"/>
        <b val="1"/>
        <color auto="1"/>
        <sz val="9"/>
        <scheme val="none"/>
      </rPr>
      <t>Rekapitulace členění soupisu prací</t>
    </r>
    <r>
      <rPr>
        <rFont val="Trebuchet MS"/>
        <charset val="238"/>
        <color auto="1"/>
        <sz val="9"/>
        <scheme val="none"/>
      </rPr>
      <t xml:space="preserve"> obsahuje rekapitulaci soupisu prací ve všech úrovních členění soupisu tak, jak byla tato členění použita (např. </t>
    </r>
  </si>
  <si>
    <t>stavební díly, funkční díly, případně jiné členění) s rekapitulací nabídkové ceny.</t>
  </si>
  <si>
    <r>
      <rPr>
        <rFont val="Trebuchet MS"/>
        <charset val="238"/>
        <b val="1"/>
        <color auto="1"/>
        <sz val="9"/>
        <scheme val="none"/>
      </rPr>
      <t xml:space="preserve">Soupis prací </t>
    </r>
    <r>
      <rPr>
        <rFont val="Trebuchet MS"/>
        <charset val="238"/>
        <color auto="1"/>
        <sz val="9"/>
        <scheme val="none"/>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</si>
  <si>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</si>
  <si>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</si>
  <si>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</si>
  <si>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</si>
  <si>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 xml:space="preserve">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</si>
  <si>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</si>
  <si>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</si>
  <si>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</si>
  <si>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</si>
  <si>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</si>
  <si>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</si>
  <si>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</si>
  <si>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</si>
  <si>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</si>
  <si>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</si>
  <si>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</si>
  <si>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</si>
  <si>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</si>
  <si>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</si>
  <si>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</si>
  <si>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</si>
  <si>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</si>
  <si>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</si>
  <si>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</si>
  <si>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</si>
  <si>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</si>
  <si>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</si>
  <si>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</si>
  <si>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musí být všechna tato pole vyplněna nenulovými kladnými číslicemi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</si>
  <si>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</si>
  <si>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</si>
  <si>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</si>
  <si>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</si>
  <si>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je v tomto případě povinen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</si>
  <si>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</si>
  <si>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Není však přípustné, aby obě pole - J.materiál, J.Montáž byly u jedné položky vyplněny nulou.</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</si>
  <si>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</si>
  <si>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</si>
  <si>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</si>
  <si>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</si>
  <si>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</si>
  <si>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</si>
  <si>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</si>
  <si>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</si>
  <si>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</si>
  <si>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</si>
  <si>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</si>
  <si>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</si>
  <si>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</si>
  <si>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</si>
  <si>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</si>
  <si>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</si>
  <si>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</si>
  <si>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</si>
  <si>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</si>
  <si>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</si>
  <si>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</si>
  <si>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</si>
  <si>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</si>
  <si>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</si>
  <si>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</si>
  <si>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</si>
  <si>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</si>
  <si>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</si>
  <si>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</si>
  <si>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</si>
  <si>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</si>
  <si>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</si>
  <si>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</si>
  <si>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</si>
  <si>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</si>
  <si>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</si>
  <si>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</si>
  <si>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</si>
  <si>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</si>
  <si>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</si>
  <si>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</si>
  <si>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</si>
  <si>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</si>
  <si>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</si>
  <si>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</si>
  <si>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</si>
  <si>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</si>
  <si>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</si>
  <si>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</si>
  <si>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</si>
  <si>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</si>
  <si>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</si>
  <si>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</si>
  <si>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</si>
  <si>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</si>
  <si>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</si>
  <si>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</si>
  <si>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</si>
  <si>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</si>
  <si>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</si>
  <si>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</si>
  <si>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</si>
  <si>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</si>
  <si>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</si>
  <si>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</si>
  <si>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</si>
  <si>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</si>
  <si>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</si>
  <si>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</si>
  <si>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</si>
  <si>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</si>
  <si>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</si>
  <si>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</si>
  <si>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</si>
  <si>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</si>
  <si>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</si>
  <si>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</si>
  <si>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</si>
  <si>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</si>
  <si>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</si>
  <si>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</si>
  <si>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</si>
  <si>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</si>
  <si>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</si>
  <si>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</si>
  <si>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</si>
  <si>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</si>
  <si>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</si>
  <si>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</si>
  <si>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</si>
  <si>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</si>
  <si>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</si>
  <si>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</si>
  <si>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</si>
  <si>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</si>
  <si>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</si>
  <si>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</si>
  <si>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</si>
  <si>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</si>
  <si>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</si>
  <si>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</si>
  <si>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</si>
  <si>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</si>
  <si>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</si>
  <si>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</si>
  <si>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</si>
  <si>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</si>
  <si>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</si>
  <si>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</si>
  <si>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</si>
  <si>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</si>
  <si>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</si>
  <si>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</si>
  <si>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</si>
  <si>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Ostatní náklady</t>
  </si>
  <si>
    <t>Položka typu HSV</t>
  </si>
  <si>
    <t>Položka typu PSV</t>
  </si>
  <si>
    <t>Položka typu M</t>
  </si>
  <si>
    <t>Položka typu OST</t>
  </si>
</sst>
</file>

<file path=xl/styles.xml><?xml version="1.0" encoding="utf-8"?>
<styleSheet xmlns="http://schemas.openxmlformats.org/spreadsheetml/2006/main">
  <numFmts count="4">
    <numFmt numFmtId="164" formatCode="#,##0.00%"/>
    <numFmt numFmtId="165" formatCode="dd\.mm\.yyyy"/>
    <numFmt numFmtId="166" formatCode="#,##0.00000"/>
    <numFmt numFmtId="167" formatCode="#,##0.000"/>
  </numFmts>
  <fonts count="43">
    <font>
      <sz val="8"/>
      <name val="Trebuchet MS"/>
      <family val="2"/>
    </font>
    <font>
      <sz val="8"/>
      <color rgb="FF969696"/>
      <name val="Trebuchet MS"/>
    </font>
    <font>
      <sz val="9"/>
      <name val="Trebuchet MS"/>
    </font>
    <font>
      <b/>
      <sz val="12"/>
      <name val="Trebuchet MS"/>
    </font>
    <font>
      <sz val="11"/>
      <name val="Trebuchet MS"/>
    </font>
    <font>
      <sz val="12"/>
      <color rgb="FF003366"/>
      <name val="Trebuchet MS"/>
    </font>
    <font>
      <sz val="10"/>
      <color rgb="FF003366"/>
      <name val="Trebuchet MS"/>
    </font>
    <font>
      <sz val="8"/>
      <color rgb="FF003366"/>
      <name val="Trebuchet MS"/>
    </font>
    <font>
      <sz val="8"/>
      <color rgb="FF505050"/>
      <name val="Trebuchet MS"/>
    </font>
    <font>
      <sz val="8"/>
      <name val="Trebuchet MS"/>
      <family val="0"/>
      <charset val="238"/>
    </font>
    <font>
      <sz val="8"/>
      <color rgb="FFFAE682"/>
      <name val="Trebuchet MS"/>
    </font>
    <font>
      <sz val="10"/>
      <name val="Trebuchet MS"/>
    </font>
    <font>
      <sz val="10"/>
      <color rgb="FF960000"/>
      <name val="Trebuchet MS"/>
    </font>
    <font>
      <u/>
      <sz val="10"/>
      <color theme="10"/>
      <name val="Trebuchet MS"/>
    </font>
    <font>
      <b/>
      <sz val="16"/>
      <name val="Trebuchet MS"/>
    </font>
    <font>
      <sz val="8"/>
      <color rgb="FF3366FF"/>
      <name val="Trebuchet MS"/>
    </font>
    <font>
      <b/>
      <sz val="12"/>
      <color rgb="FF969696"/>
      <name val="Trebuchet MS"/>
    </font>
    <font>
      <sz val="9"/>
      <color rgb="FF969696"/>
      <name val="Trebuchet MS"/>
    </font>
    <font>
      <b/>
      <sz val="8"/>
      <color rgb="FF969696"/>
      <name val="Trebuchet MS"/>
    </font>
    <font>
      <b/>
      <sz val="10"/>
      <name val="Trebuchet MS"/>
    </font>
    <font>
      <b/>
      <sz val="9"/>
      <name val="Trebuchet MS"/>
    </font>
    <font>
      <sz val="12"/>
      <color rgb="FF969696"/>
      <name val="Trebuchet MS"/>
    </font>
    <font>
      <b/>
      <sz val="12"/>
      <color rgb="FF960000"/>
      <name val="Trebuchet MS"/>
    </font>
    <font>
      <sz val="18"/>
      <color theme="10"/>
      <name val="Wingdings 2"/>
    </font>
    <font>
      <b/>
      <sz val="11"/>
      <color rgb="FF003366"/>
      <name val="Trebuchet MS"/>
    </font>
    <font>
      <sz val="11"/>
      <color rgb="FF003366"/>
      <name val="Trebuchet MS"/>
    </font>
    <font>
      <b/>
      <sz val="11"/>
      <name val="Trebuchet MS"/>
    </font>
    <font>
      <sz val="11"/>
      <color rgb="FF969696"/>
      <name val="Trebuchet MS"/>
    </font>
    <font>
      <sz val="10"/>
      <color theme="10"/>
      <name val="Trebuchet MS"/>
    </font>
    <font>
      <b/>
      <sz val="12"/>
      <color rgb="FF800000"/>
      <name val="Trebuchet MS"/>
    </font>
    <font>
      <sz val="8"/>
      <color rgb="FF960000"/>
      <name val="Trebuchet MS"/>
    </font>
    <font>
      <b/>
      <sz val="8"/>
      <name val="Trebuchet MS"/>
    </font>
    <font>
      <sz val="7"/>
      <color rgb="FF969696"/>
      <name val="Trebuchet MS"/>
    </font>
    <font>
      <i/>
      <sz val="7"/>
      <color rgb="FF969696"/>
      <name val="Trebuchet MS"/>
    </font>
    <font>
      <i/>
      <sz val="8"/>
      <color rgb="FF0000FF"/>
      <name val="Trebuchet MS"/>
    </font>
    <font>
      <sz val="8"/>
      <name val="Trebuchet MS"/>
      <charset val="238"/>
    </font>
    <font>
      <b/>
      <sz val="16"/>
      <name val="Trebuchet MS"/>
      <charset val="238"/>
    </font>
    <font>
      <b/>
      <sz val="11"/>
      <name val="Trebuchet MS"/>
      <charset val="238"/>
    </font>
    <font>
      <sz val="9"/>
      <name val="Trebuchet MS"/>
      <charset val="238"/>
    </font>
    <font>
      <sz val="10"/>
      <name val="Trebuchet MS"/>
      <charset val="238"/>
    </font>
    <font>
      <sz val="11"/>
      <name val="Trebuchet MS"/>
      <charset val="238"/>
    </font>
    <font>
      <b/>
      <sz val="9"/>
      <name val="Trebuchet MS"/>
      <charset val="238"/>
    </font>
    <font>
      <u/>
      <sz val="11"/>
      <color theme="10"/>
      <name val="Calibri"/>
      <scheme val="minor"/>
    </font>
  </fonts>
  <fills count="7">
    <fill>
      <patternFill patternType="none"/>
    </fill>
    <fill>
      <patternFill patternType="gray125"/>
    </fill>
    <fill>
      <patternFill patternType="none">
        <fgColor indexed="64"/>
        <bgColor indexed="65"/>
      </patternFill>
    </fill>
    <fill>
      <patternFill patternType="solid">
        <fgColor rgb="FFFAE682"/>
      </patternFill>
    </fill>
    <fill>
      <patternFill patternType="solid">
        <fgColor rgb="FFFFFFCC"/>
      </patternFill>
    </fill>
    <fill>
      <patternFill patternType="solid">
        <fgColor rgb="FFBEBEBE"/>
      </patternFill>
    </fill>
    <fill>
      <patternFill patternType="solid">
        <fgColor rgb="FFD2D2D2"/>
      </patternFill>
    </fill>
  </fills>
  <borders count="37">
    <border/>
    <border>
      <left>
        <color indexed="0"/>
      </left>
      <right>
        <color indexed="0"/>
      </right>
      <top>
        <color indexed="0"/>
      </top>
      <bottom>
        <color indexed="0"/>
      </bottom>
      <diagonal>
        <color indexed="0"/>
      </diagonal>
    </border>
    <border>
      <left style="thin">
        <color rgb="FF000000"/>
      </left>
      <top style="thin">
        <color rgb="FF000000"/>
      </top>
    </border>
    <border>
      <top style="thin">
        <color rgb="FF000000"/>
      </top>
    </border>
    <border>
      <right style="thin">
        <color rgb="FF000000"/>
      </right>
      <top style="thin">
        <color rgb="FF000000"/>
      </top>
    </border>
    <border>
      <left style="thin">
        <color rgb="FF000000"/>
      </left>
    </border>
    <border>
      <right style="thin">
        <color rgb="FF000000"/>
      </right>
    </border>
    <border>
      <top style="hair">
        <color rgb="FF000000"/>
      </top>
    </border>
    <border>
      <bottom style="hair">
        <color rgb="FF000000"/>
      </bottom>
    </border>
    <border>
      <left style="hair">
        <color rgb="FF000000"/>
      </left>
      <top style="hair">
        <color rgb="FF000000"/>
      </top>
      <bottom style="hair">
        <color rgb="FF000000"/>
      </bottom>
    </border>
    <border>
      <top style="hair">
        <color rgb="FF000000"/>
      </top>
      <bottom style="hair">
        <color rgb="FF000000"/>
      </bottom>
    </border>
    <border>
      <right style="hair">
        <color rgb="FF000000"/>
      </right>
      <top style="hair">
        <color rgb="FF000000"/>
      </top>
      <bottom style="hair">
        <color rgb="FF000000"/>
      </bottom>
    </border>
    <border>
      <left style="thin">
        <color rgb="FF000000"/>
      </left>
      <bottom style="thin">
        <color rgb="FF000000"/>
      </bottom>
    </border>
    <border>
      <bottom style="thin">
        <color rgb="FF000000"/>
      </bottom>
    </border>
    <border>
      <right style="thin">
        <color rgb="FF000000"/>
      </right>
      <bottom style="thin">
        <color rgb="FF000000"/>
      </bottom>
    </border>
    <border>
      <left style="hair">
        <color rgb="FF969696"/>
      </left>
      <top style="hair">
        <color rgb="FF969696"/>
      </top>
    </border>
    <border>
      <top style="hair">
        <color rgb="FF969696"/>
      </top>
    </border>
    <border>
      <right style="hair">
        <color rgb="FF969696"/>
      </right>
      <top style="hair">
        <color rgb="FF969696"/>
      </top>
    </border>
    <border>
      <left style="hair">
        <color rgb="FF969696"/>
      </left>
    </border>
    <border>
      <right style="hair">
        <color rgb="FF969696"/>
      </right>
    </border>
    <border>
      <left style="hair">
        <color rgb="FF969696"/>
      </left>
      <top style="hair">
        <color rgb="FF969696"/>
      </top>
      <bottom style="hair">
        <color rgb="FF969696"/>
      </bottom>
    </border>
    <border>
      <top style="hair">
        <color rgb="FF969696"/>
      </top>
      <bottom style="hair">
        <color rgb="FF969696"/>
      </bottom>
    </border>
    <border>
      <right style="hair">
        <color rgb="FF969696"/>
      </right>
      <top style="hair">
        <color rgb="FF969696"/>
      </top>
      <bottom style="hair">
        <color rgb="FF969696"/>
      </bottom>
    </border>
    <border>
      <left style="hair">
        <color rgb="FF969696"/>
      </left>
      <bottom style="hair">
        <color rgb="FF969696"/>
      </bottom>
    </border>
    <border>
      <bottom style="hair">
        <color rgb="FF969696"/>
      </bottom>
    </border>
    <border>
      <right style="hair">
        <color rgb="FF969696"/>
      </right>
      <bottom style="hair">
        <color rgb="FF969696"/>
      </bottom>
    </border>
    <border>
      <right style="thin">
        <color rgb="FF000000"/>
      </right>
      <top style="hair">
        <color rgb="FF969696"/>
      </top>
    </border>
    <border>
      <right style="thin">
        <color rgb="FF000000"/>
      </right>
      <top style="hair">
        <color rgb="FF000000"/>
      </top>
      <bottom style="hair">
        <color rgb="FF000000"/>
      </bottom>
    </border>
    <border>
      <left style="hair">
        <color rgb="FF969696"/>
      </left>
      <right style="hair">
        <color rgb="FF969696"/>
      </right>
      <top style="hair">
        <color rgb="FF969696"/>
      </top>
      <bottom style="hair">
        <color rgb="FF969696"/>
      </bottom>
    </border>
    <border>
      <left style="thin">
        <color indexed="64"/>
      </left>
      <right>
        <color indexed="0"/>
      </right>
      <top style="thin">
        <color indexed="64"/>
      </top>
      <bottom>
        <color indexed="0"/>
      </bottom>
      <diagonal>
        <color indexed="0"/>
      </diagonal>
    </border>
    <border>
      <left>
        <color indexed="0"/>
      </left>
      <right>
        <color indexed="0"/>
      </right>
      <top style="thin">
        <color indexed="64"/>
      </top>
      <bottom>
        <color indexed="0"/>
      </bottom>
      <diagonal>
        <color indexed="0"/>
      </diagonal>
    </border>
    <border>
      <left>
        <color indexed="0"/>
      </left>
      <right style="thin">
        <color indexed="64"/>
      </right>
      <top style="thin">
        <color indexed="64"/>
      </top>
      <bottom>
        <color indexed="0"/>
      </bottom>
      <diagonal>
        <color indexed="0"/>
      </diagonal>
    </border>
    <border>
      <left style="thin">
        <color indexed="64"/>
      </left>
      <right>
        <color indexed="0"/>
      </right>
      <top>
        <color indexed="0"/>
      </top>
      <bottom>
        <color indexed="0"/>
      </bottom>
      <diagonal>
        <color indexed="0"/>
      </diagonal>
    </border>
    <border>
      <left>
        <color indexed="0"/>
      </left>
      <right style="thin">
        <color indexed="64"/>
      </right>
      <top>
        <color indexed="0"/>
      </top>
      <bottom>
        <color indexed="0"/>
      </bottom>
      <diagonal>
        <color indexed="0"/>
      </diagonal>
    </border>
    <border>
      <left>
        <color indexed="0"/>
      </left>
      <right>
        <color indexed="0"/>
      </right>
      <top>
        <color indexed="0"/>
      </top>
      <bottom style="thin">
        <color indexed="64"/>
      </bottom>
      <diagonal>
        <color indexed="0"/>
      </diagonal>
    </border>
    <border>
      <left style="thin">
        <color indexed="64"/>
      </left>
      <right>
        <color indexed="0"/>
      </right>
      <top>
        <color indexed="0"/>
      </top>
      <bottom style="thin">
        <color indexed="64"/>
      </bottom>
      <diagonal>
        <color indexed="0"/>
      </diagonal>
    </border>
    <border>
      <left>
        <color indexed="0"/>
      </left>
      <right style="thin">
        <color indexed="64"/>
      </right>
      <top>
        <color indexed="0"/>
      </top>
      <bottom style="thin">
        <color indexed="64"/>
      </bottom>
      <diagonal>
        <color indexed="0"/>
      </diagonal>
    </border>
  </borders>
  <cellStyleXfs count="2">
    <xf numFmtId="0" fontId="0" fillId="0" borderId="0"/>
    <xf numFmtId="0" fontId="42" fillId="0" borderId="0" applyNumberFormat="0" applyFill="0" applyBorder="0" applyAlignment="0" applyProtection="0"/>
  </cellStyleXfs>
  <cellXfs count="333">
    <xf numFmtId="0" fontId="0" fillId="0" borderId="0" xfId="0"/>
    <xf numFmtId="0" fontId="0" fillId="0" borderId="0" xfId="0" applyFont="1" applyAlignment="1">
      <alignment vertical="center"/>
    </xf>
    <xf numFmtId="0" fontId="1"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0" fillId="0" borderId="0" xfId="0" applyFont="1" applyAlignment="1">
      <alignment vertical="center" wrapText="1"/>
    </xf>
    <xf numFmtId="0" fontId="5" fillId="0" borderId="0" xfId="0" applyFont="1" applyAlignment="1">
      <alignment vertical="center"/>
    </xf>
    <xf numFmtId="0" fontId="6" fillId="0" borderId="0" xfId="0" applyFont="1" applyAlignment="1">
      <alignment vertical="center"/>
    </xf>
    <xf numFmtId="0" fontId="0" fillId="0" borderId="0" xfId="0" applyFont="1" applyAlignment="1">
      <alignment horizontal="center" vertical="center" wrapText="1"/>
    </xf>
    <xf numFmtId="0" fontId="7" fillId="0" borderId="0" xfId="0" applyFont="1" applyAlignment="1"/>
    <xf numFmtId="0" fontId="8" fillId="0" borderId="0" xfId="0" applyFont="1" applyAlignment="1">
      <alignment vertical="center"/>
    </xf>
    <xf numFmtId="0" fontId="0" fillId="0" borderId="0" xfId="0" applyAlignment="1">
      <alignment horizontal="center" vertical="center"/>
      <protection locked="0"/>
    </xf>
    <xf numFmtId="0" fontId="10" fillId="3" borderId="0" xfId="0" applyFont="1" applyFill="1" applyAlignment="1" applyProtection="1">
      <alignment horizontal="left" vertical="center"/>
    </xf>
    <xf numFmtId="0" fontId="11" fillId="3" borderId="0" xfId="0" applyFont="1" applyFill="1" applyAlignment="1" applyProtection="1">
      <alignment vertical="center"/>
    </xf>
    <xf numFmtId="0" fontId="12" fillId="3" borderId="0" xfId="0" applyFont="1" applyFill="1" applyAlignment="1" applyProtection="1">
      <alignment horizontal="left" vertical="center"/>
    </xf>
    <xf numFmtId="0" fontId="13" fillId="3" borderId="0" xfId="1" applyFont="1" applyFill="1" applyAlignment="1" applyProtection="1">
      <alignment vertical="center"/>
    </xf>
    <xf numFmtId="0" fontId="42" fillId="3" borderId="0" xfId="1" applyFill="1"/>
    <xf numFmtId="0" fontId="0" fillId="3" borderId="0" xfId="0" applyFill="1"/>
    <xf numFmtId="0" fontId="10" fillId="3" borderId="0" xfId="0" applyFont="1" applyFill="1" applyAlignment="1">
      <alignment horizontal="left" vertical="center"/>
    </xf>
    <xf numFmtId="0" fontId="10" fillId="0" borderId="0" xfId="0" applyFont="1" applyAlignment="1">
      <alignment horizontal="left" vertical="center"/>
    </xf>
    <xf numFmtId="0" fontId="0" fillId="0" borderId="0" xfId="0" applyFont="1" applyAlignment="1">
      <alignment horizontal="left" vertical="center"/>
    </xf>
    <xf numFmtId="0" fontId="0" fillId="0" borderId="2" xfId="0" applyBorder="1" applyProtection="1"/>
    <xf numFmtId="0" fontId="0" fillId="0" borderId="3" xfId="0" applyBorder="1" applyProtection="1"/>
    <xf numFmtId="0" fontId="0" fillId="0" borderId="4" xfId="0" applyBorder="1" applyProtection="1"/>
    <xf numFmtId="0" fontId="0" fillId="0" borderId="5" xfId="0" applyBorder="1" applyProtection="1"/>
    <xf numFmtId="0" fontId="0" fillId="0" borderId="0" xfId="0" applyBorder="1" applyProtection="1"/>
    <xf numFmtId="0" fontId="14" fillId="0" borderId="0" xfId="0" applyFont="1" applyBorder="1" applyAlignment="1" applyProtection="1">
      <alignment horizontal="left" vertical="center"/>
    </xf>
    <xf numFmtId="0" fontId="0" fillId="0" borderId="6" xfId="0" applyBorder="1" applyProtection="1"/>
    <xf numFmtId="0" fontId="15" fillId="0" borderId="0" xfId="0" applyFont="1" applyAlignment="1">
      <alignment horizontal="left" vertical="center"/>
    </xf>
    <xf numFmtId="0" fontId="16" fillId="0" borderId="0" xfId="0" applyFont="1" applyAlignment="1">
      <alignment horizontal="left" vertical="center"/>
    </xf>
    <xf numFmtId="0" fontId="17" fillId="0" borderId="0" xfId="0" applyFont="1" applyBorder="1" applyAlignment="1" applyProtection="1">
      <alignment horizontal="left" vertical="top"/>
    </xf>
    <xf numFmtId="0" fontId="2" fillId="0" borderId="0" xfId="0" applyFont="1" applyBorder="1" applyAlignment="1" applyProtection="1">
      <alignment horizontal="left" vertical="center"/>
    </xf>
    <xf numFmtId="0" fontId="18" fillId="0" borderId="0" xfId="0" applyFont="1" applyAlignment="1">
      <alignment horizontal="left" vertical="top" wrapText="1"/>
    </xf>
    <xf numFmtId="0" fontId="3" fillId="0" borderId="0" xfId="0" applyFont="1" applyBorder="1" applyAlignment="1" applyProtection="1">
      <alignment horizontal="left" vertical="top"/>
    </xf>
    <xf numFmtId="0" fontId="3" fillId="0" borderId="0" xfId="0" applyFont="1" applyBorder="1" applyAlignment="1" applyProtection="1">
      <alignment horizontal="left" vertical="top" wrapText="1"/>
    </xf>
    <xf numFmtId="0" fontId="18" fillId="0" borderId="0" xfId="0" applyFont="1" applyAlignment="1">
      <alignment horizontal="left" vertical="center"/>
    </xf>
    <xf numFmtId="0" fontId="17" fillId="0" borderId="0" xfId="0" applyFont="1" applyBorder="1" applyAlignment="1" applyProtection="1">
      <alignment horizontal="left" vertical="center"/>
    </xf>
    <xf numFmtId="0" fontId="2" fillId="4" borderId="0" xfId="0" applyFont="1" applyFill="1" applyBorder="1" applyAlignment="1" applyProtection="1">
      <alignment horizontal="left" vertical="center"/>
      <protection locked="0"/>
    </xf>
    <xf numFmtId="49" fontId="2" fillId="4" borderId="0" xfId="0" applyNumberFormat="1" applyFont="1" applyFill="1" applyBorder="1" applyAlignment="1" applyProtection="1">
      <alignment horizontal="left" vertical="center"/>
      <protection locked="0"/>
    </xf>
    <xf numFmtId="49" fontId="2" fillId="0" borderId="0" xfId="0" applyNumberFormat="1" applyFont="1" applyBorder="1" applyAlignment="1" applyProtection="1">
      <alignment horizontal="left" vertical="center"/>
    </xf>
    <xf numFmtId="0" fontId="2" fillId="0" borderId="0" xfId="0" applyFont="1" applyBorder="1" applyAlignment="1" applyProtection="1">
      <alignment horizontal="left" vertical="center" wrapText="1"/>
    </xf>
    <xf numFmtId="0" fontId="0" fillId="0" borderId="7" xfId="0" applyBorder="1" applyProtection="1"/>
    <xf numFmtId="0" fontId="0" fillId="0" borderId="5" xfId="0" applyFont="1" applyBorder="1" applyAlignment="1" applyProtection="1">
      <alignment vertical="center"/>
    </xf>
    <xf numFmtId="0" fontId="0" fillId="0" borderId="0" xfId="0" applyFont="1" applyBorder="1" applyAlignment="1" applyProtection="1">
      <alignment vertical="center"/>
    </xf>
    <xf numFmtId="0" fontId="19" fillId="0" borderId="8" xfId="0" applyFont="1" applyBorder="1" applyAlignment="1" applyProtection="1">
      <alignment horizontal="left" vertical="center"/>
    </xf>
    <xf numFmtId="0" fontId="0" fillId="0" borderId="8" xfId="0" applyFont="1" applyBorder="1" applyAlignment="1" applyProtection="1">
      <alignment vertical="center"/>
    </xf>
    <xf numFmtId="4" fontId="19" fillId="0" borderId="8" xfId="0" applyNumberFormat="1" applyFont="1" applyBorder="1" applyAlignment="1" applyProtection="1">
      <alignment vertical="center"/>
    </xf>
    <xf numFmtId="0" fontId="0" fillId="0" borderId="6" xfId="0" applyFont="1" applyBorder="1" applyAlignment="1" applyProtection="1">
      <alignment vertical="center"/>
    </xf>
    <xf numFmtId="0" fontId="1" fillId="0" borderId="0" xfId="0" applyFont="1" applyBorder="1" applyAlignment="1" applyProtection="1">
      <alignment horizontal="right" vertical="center"/>
    </xf>
    <xf numFmtId="0" fontId="1" fillId="0" borderId="5" xfId="0" applyFont="1" applyBorder="1" applyAlignment="1" applyProtection="1">
      <alignment vertical="center"/>
    </xf>
    <xf numFmtId="0" fontId="1" fillId="0" borderId="0" xfId="0" applyFont="1" applyBorder="1" applyAlignment="1" applyProtection="1">
      <alignment vertical="center"/>
    </xf>
    <xf numFmtId="0" fontId="1" fillId="0" borderId="0" xfId="0" applyFont="1" applyBorder="1" applyAlignment="1" applyProtection="1">
      <alignment horizontal="left" vertical="center"/>
    </xf>
    <xf numFmtId="164" fontId="1" fillId="0" borderId="0" xfId="0" applyNumberFormat="1" applyFont="1" applyBorder="1" applyAlignment="1" applyProtection="1">
      <alignment horizontal="center" vertical="center"/>
    </xf>
    <xf numFmtId="4" fontId="18" fillId="0" borderId="0" xfId="0" applyNumberFormat="1" applyFont="1" applyBorder="1" applyAlignment="1" applyProtection="1">
      <alignment vertical="center"/>
    </xf>
    <xf numFmtId="0" fontId="1" fillId="0" borderId="6" xfId="0" applyFont="1" applyBorder="1" applyAlignment="1" applyProtection="1">
      <alignment vertical="center"/>
    </xf>
    <xf numFmtId="0" fontId="0" fillId="5" borderId="0" xfId="0" applyFont="1" applyFill="1" applyBorder="1" applyAlignment="1" applyProtection="1">
      <alignment vertical="center"/>
    </xf>
    <xf numFmtId="0" fontId="3" fillId="5" borderId="9" xfId="0" applyFont="1" applyFill="1" applyBorder="1" applyAlignment="1" applyProtection="1">
      <alignment horizontal="left" vertical="center"/>
    </xf>
    <xf numFmtId="0" fontId="0" fillId="5" borderId="10" xfId="0" applyFont="1" applyFill="1" applyBorder="1" applyAlignment="1" applyProtection="1">
      <alignment vertical="center"/>
    </xf>
    <xf numFmtId="0" fontId="3" fillId="5" borderId="10" xfId="0" applyFont="1" applyFill="1" applyBorder="1" applyAlignment="1" applyProtection="1">
      <alignment horizontal="center" vertical="center"/>
    </xf>
    <xf numFmtId="0" fontId="3" fillId="5" borderId="10" xfId="0" applyFont="1" applyFill="1" applyBorder="1" applyAlignment="1" applyProtection="1">
      <alignment horizontal="left" vertical="center"/>
    </xf>
    <xf numFmtId="4" fontId="3" fillId="5" borderId="10" xfId="0" applyNumberFormat="1" applyFont="1" applyFill="1" applyBorder="1" applyAlignment="1" applyProtection="1">
      <alignment vertical="center"/>
    </xf>
    <xf numFmtId="0" fontId="0" fillId="5" borderId="11" xfId="0" applyFont="1" applyFill="1" applyBorder="1" applyAlignment="1" applyProtection="1">
      <alignment vertical="center"/>
    </xf>
    <xf numFmtId="0" fontId="0" fillId="5" borderId="6" xfId="0" applyFont="1" applyFill="1" applyBorder="1" applyAlignment="1" applyProtection="1">
      <alignment vertical="center"/>
    </xf>
    <xf numFmtId="0" fontId="0" fillId="0" borderId="12" xfId="0" applyFont="1" applyBorder="1" applyAlignment="1" applyProtection="1">
      <alignment vertical="center"/>
    </xf>
    <xf numFmtId="0" fontId="0" fillId="0" borderId="13" xfId="0" applyFont="1" applyBorder="1" applyAlignment="1" applyProtection="1">
      <alignment vertical="center"/>
    </xf>
    <xf numFmtId="0" fontId="0" fillId="0" borderId="14" xfId="0" applyFont="1" applyBorder="1" applyAlignment="1" applyProtection="1">
      <alignment vertical="center"/>
    </xf>
    <xf numFmtId="0" fontId="0" fillId="0" borderId="2" xfId="0" applyFont="1" applyBorder="1" applyAlignment="1" applyProtection="1">
      <alignment vertical="center"/>
    </xf>
    <xf numFmtId="0" fontId="0" fillId="0" borderId="3" xfId="0" applyFont="1" applyBorder="1" applyAlignment="1" applyProtection="1">
      <alignment vertical="center"/>
    </xf>
    <xf numFmtId="0" fontId="0" fillId="0" borderId="5" xfId="0" applyFont="1" applyBorder="1" applyAlignment="1">
      <alignment vertical="center"/>
    </xf>
    <xf numFmtId="0" fontId="14" fillId="0" borderId="0" xfId="0" applyFont="1" applyAlignment="1" applyProtection="1">
      <alignment horizontal="left" vertical="center"/>
    </xf>
    <xf numFmtId="0" fontId="0" fillId="0" borderId="0" xfId="0" applyFont="1" applyAlignment="1" applyProtection="1">
      <alignment vertical="center"/>
    </xf>
    <xf numFmtId="0" fontId="2" fillId="0" borderId="5" xfId="0" applyFont="1" applyBorder="1" applyAlignment="1" applyProtection="1">
      <alignment vertical="center"/>
    </xf>
    <xf numFmtId="0" fontId="17" fillId="0" borderId="0" xfId="0" applyFont="1" applyAlignment="1" applyProtection="1">
      <alignment horizontal="left" vertical="center"/>
    </xf>
    <xf numFmtId="0" fontId="2" fillId="0" borderId="0" xfId="0" applyFont="1" applyAlignment="1" applyProtection="1">
      <alignment vertical="center"/>
    </xf>
    <xf numFmtId="0" fontId="2" fillId="0" borderId="5" xfId="0" applyFont="1" applyBorder="1" applyAlignment="1">
      <alignment vertical="center"/>
    </xf>
    <xf numFmtId="0" fontId="3" fillId="0" borderId="5" xfId="0" applyFont="1" applyBorder="1" applyAlignment="1" applyProtection="1">
      <alignment vertical="center"/>
    </xf>
    <xf numFmtId="0" fontId="3" fillId="0" borderId="0" xfId="0" applyFont="1" applyAlignment="1" applyProtection="1">
      <alignment horizontal="left" vertical="center"/>
    </xf>
    <xf numFmtId="0" fontId="3" fillId="0" borderId="0" xfId="0" applyFont="1" applyAlignment="1" applyProtection="1">
      <alignment vertical="center"/>
    </xf>
    <xf numFmtId="0" fontId="3" fillId="0" borderId="0" xfId="0" applyFont="1" applyAlignment="1" applyProtection="1">
      <alignment horizontal="left" vertical="center" wrapText="1"/>
    </xf>
    <xf numFmtId="0" fontId="3" fillId="0" borderId="5" xfId="0" applyFont="1" applyBorder="1" applyAlignment="1">
      <alignment vertical="center"/>
    </xf>
    <xf numFmtId="0" fontId="20" fillId="0" borderId="0" xfId="0" applyFont="1" applyAlignment="1" applyProtection="1">
      <alignment vertical="center"/>
    </xf>
    <xf numFmtId="165" fontId="2" fillId="0" borderId="0" xfId="0" applyNumberFormat="1" applyFont="1" applyAlignment="1" applyProtection="1">
      <alignment horizontal="left" vertical="center"/>
    </xf>
    <xf numFmtId="0" fontId="21" fillId="0" borderId="15" xfId="0" applyFont="1" applyBorder="1" applyAlignment="1">
      <alignment horizontal="center" vertical="center"/>
    </xf>
    <xf numFmtId="0" fontId="21" fillId="0" borderId="16" xfId="0" applyFont="1" applyBorder="1" applyAlignment="1">
      <alignment horizontal="left" vertical="center"/>
    </xf>
    <xf numFmtId="0" fontId="0" fillId="0" borderId="16" xfId="0" applyFont="1" applyBorder="1" applyAlignment="1">
      <alignment vertical="center"/>
    </xf>
    <xf numFmtId="0" fontId="0" fillId="0" borderId="17" xfId="0" applyFont="1" applyBorder="1" applyAlignment="1">
      <alignment vertical="center"/>
    </xf>
    <xf numFmtId="0" fontId="1" fillId="0" borderId="18" xfId="0" applyFont="1" applyBorder="1" applyAlignment="1">
      <alignment horizontal="left" vertical="center"/>
    </xf>
    <xf numFmtId="0" fontId="1" fillId="0" borderId="0" xfId="0" applyFont="1" applyBorder="1" applyAlignment="1">
      <alignment horizontal="left" vertical="center"/>
    </xf>
    <xf numFmtId="0" fontId="0" fillId="0" borderId="0" xfId="0" applyFont="1" applyBorder="1" applyAlignment="1">
      <alignment vertical="center"/>
    </xf>
    <xf numFmtId="0" fontId="0" fillId="0" borderId="19" xfId="0" applyFont="1" applyBorder="1" applyAlignment="1">
      <alignment vertical="center"/>
    </xf>
    <xf numFmtId="0" fontId="1" fillId="0" borderId="18" xfId="0" applyFont="1" applyBorder="1" applyAlignment="1" applyProtection="1">
      <alignment horizontal="left" vertical="center"/>
    </xf>
    <xf numFmtId="0" fontId="0" fillId="0" borderId="19" xfId="0" applyFont="1" applyBorder="1" applyAlignment="1" applyProtection="1">
      <alignment vertical="center"/>
    </xf>
    <xf numFmtId="0" fontId="2" fillId="6" borderId="9" xfId="0" applyFont="1" applyFill="1" applyBorder="1" applyAlignment="1" applyProtection="1">
      <alignment horizontal="center" vertical="center"/>
    </xf>
    <xf numFmtId="0" fontId="2" fillId="6" borderId="10" xfId="0" applyFont="1" applyFill="1" applyBorder="1" applyAlignment="1" applyProtection="1">
      <alignment horizontal="left" vertical="center"/>
    </xf>
    <xf numFmtId="0" fontId="0" fillId="6" borderId="10" xfId="0" applyFont="1" applyFill="1" applyBorder="1" applyAlignment="1" applyProtection="1">
      <alignment vertical="center"/>
    </xf>
    <xf numFmtId="0" fontId="2" fillId="6" borderId="10" xfId="0" applyFont="1" applyFill="1" applyBorder="1" applyAlignment="1" applyProtection="1">
      <alignment horizontal="center" vertical="center"/>
    </xf>
    <xf numFmtId="0" fontId="2" fillId="6" borderId="10" xfId="0" applyFont="1" applyFill="1" applyBorder="1" applyAlignment="1" applyProtection="1">
      <alignment horizontal="right" vertical="center"/>
    </xf>
    <xf numFmtId="0" fontId="2" fillId="6" borderId="11" xfId="0" applyFont="1" applyFill="1" applyBorder="1" applyAlignment="1" applyProtection="1">
      <alignment horizontal="center" vertical="center"/>
    </xf>
    <xf numFmtId="0" fontId="17" fillId="0" borderId="20" xfId="0" applyFont="1" applyBorder="1" applyAlignment="1" applyProtection="1">
      <alignment horizontal="center" vertical="center" wrapText="1"/>
    </xf>
    <xf numFmtId="0" fontId="17" fillId="0" borderId="21" xfId="0" applyFont="1" applyBorder="1" applyAlignment="1" applyProtection="1">
      <alignment horizontal="center" vertical="center" wrapText="1"/>
    </xf>
    <xf numFmtId="0" fontId="17" fillId="0" borderId="22" xfId="0" applyFont="1" applyBorder="1" applyAlignment="1" applyProtection="1">
      <alignment horizontal="center" vertical="center" wrapText="1"/>
    </xf>
    <xf numFmtId="0" fontId="0" fillId="0" borderId="15" xfId="0" applyFont="1" applyBorder="1" applyAlignment="1" applyProtection="1">
      <alignment vertical="center"/>
    </xf>
    <xf numFmtId="0" fontId="0" fillId="0" borderId="16" xfId="0" applyFont="1" applyBorder="1" applyAlignment="1" applyProtection="1">
      <alignment vertical="center"/>
    </xf>
    <xf numFmtId="0" fontId="0" fillId="0" borderId="17" xfId="0" applyFont="1" applyBorder="1" applyAlignment="1" applyProtection="1">
      <alignment vertical="center"/>
    </xf>
    <xf numFmtId="0" fontId="22" fillId="0" borderId="0" xfId="0" applyFont="1" applyAlignment="1" applyProtection="1">
      <alignment horizontal="left" vertical="center"/>
    </xf>
    <xf numFmtId="0" fontId="22" fillId="0" borderId="0" xfId="0" applyFont="1" applyAlignment="1" applyProtection="1">
      <alignment vertical="center"/>
    </xf>
    <xf numFmtId="4" fontId="22" fillId="0" borderId="0" xfId="0" applyNumberFormat="1" applyFont="1" applyAlignment="1" applyProtection="1">
      <alignment horizontal="right" vertical="center"/>
    </xf>
    <xf numFmtId="4" fontId="22" fillId="0" borderId="0" xfId="0" applyNumberFormat="1" applyFont="1" applyAlignment="1" applyProtection="1">
      <alignment vertical="center"/>
    </xf>
    <xf numFmtId="0" fontId="3" fillId="0" borderId="0" xfId="0" applyFont="1" applyAlignment="1" applyProtection="1">
      <alignment horizontal="center" vertical="center"/>
    </xf>
    <xf numFmtId="4" fontId="21" fillId="0" borderId="18" xfId="0" applyNumberFormat="1" applyFont="1" applyBorder="1" applyAlignment="1" applyProtection="1">
      <alignment vertical="center"/>
    </xf>
    <xf numFmtId="4" fontId="21" fillId="0" borderId="0" xfId="0" applyNumberFormat="1" applyFont="1" applyBorder="1" applyAlignment="1" applyProtection="1">
      <alignment vertical="center"/>
    </xf>
    <xf numFmtId="166" fontId="21" fillId="0" borderId="0" xfId="0" applyNumberFormat="1" applyFont="1" applyBorder="1" applyAlignment="1" applyProtection="1">
      <alignment vertical="center"/>
    </xf>
    <xf numFmtId="4" fontId="21" fillId="0" borderId="19" xfId="0" applyNumberFormat="1" applyFont="1" applyBorder="1" applyAlignment="1" applyProtection="1">
      <alignment vertical="center"/>
    </xf>
    <xf numFmtId="0" fontId="3" fillId="0" borderId="0" xfId="0" applyFont="1" applyAlignment="1">
      <alignment horizontal="left" vertical="center"/>
    </xf>
    <xf numFmtId="0" fontId="23" fillId="0" borderId="0" xfId="1" applyFont="1" applyAlignment="1">
      <alignment horizontal="center" vertical="center"/>
    </xf>
    <xf numFmtId="0" fontId="4" fillId="0" borderId="5" xfId="0" applyFont="1" applyBorder="1" applyAlignment="1" applyProtection="1">
      <alignment vertical="center"/>
    </xf>
    <xf numFmtId="0" fontId="24" fillId="0" borderId="0" xfId="0" applyFont="1" applyAlignment="1" applyProtection="1">
      <alignment vertical="center"/>
    </xf>
    <xf numFmtId="0" fontId="24" fillId="0" borderId="0" xfId="0" applyFont="1" applyAlignment="1" applyProtection="1">
      <alignment horizontal="left" vertical="center" wrapText="1"/>
    </xf>
    <xf numFmtId="0" fontId="25" fillId="0" borderId="0" xfId="0" applyFont="1" applyAlignment="1" applyProtection="1">
      <alignment vertical="center"/>
    </xf>
    <xf numFmtId="4" fontId="25" fillId="0" borderId="0" xfId="0" applyNumberFormat="1" applyFont="1" applyAlignment="1" applyProtection="1">
      <alignment vertical="center"/>
    </xf>
    <xf numFmtId="0" fontId="26" fillId="0" borderId="0" xfId="0" applyFont="1" applyAlignment="1" applyProtection="1">
      <alignment horizontal="center" vertical="center"/>
    </xf>
    <xf numFmtId="0" fontId="4" fillId="0" borderId="5" xfId="0" applyFont="1" applyBorder="1" applyAlignment="1">
      <alignment vertical="center"/>
    </xf>
    <xf numFmtId="4" fontId="27" fillId="0" borderId="23" xfId="0" applyNumberFormat="1" applyFont="1" applyBorder="1" applyAlignment="1" applyProtection="1">
      <alignment vertical="center"/>
    </xf>
    <xf numFmtId="4" fontId="27" fillId="0" borderId="24" xfId="0" applyNumberFormat="1" applyFont="1" applyBorder="1" applyAlignment="1" applyProtection="1">
      <alignment vertical="center"/>
    </xf>
    <xf numFmtId="166" fontId="27" fillId="0" borderId="24" xfId="0" applyNumberFormat="1" applyFont="1" applyBorder="1" applyAlignment="1" applyProtection="1">
      <alignment vertical="center"/>
    </xf>
    <xf numFmtId="4" fontId="27" fillId="0" borderId="25" xfId="0" applyNumberFormat="1" applyFont="1" applyBorder="1" applyAlignment="1" applyProtection="1">
      <alignment vertical="center"/>
    </xf>
    <xf numFmtId="0" fontId="4" fillId="0" borderId="0" xfId="0" applyFont="1" applyAlignment="1">
      <alignment horizontal="left" vertical="center"/>
    </xf>
    <xf numFmtId="0" fontId="0" fillId="0" borderId="0" xfId="0" applyProtection="1">
      <protection locked="0"/>
    </xf>
    <xf numFmtId="0" fontId="11" fillId="3" borderId="0" xfId="0" applyFont="1" applyFill="1" applyAlignment="1">
      <alignment vertical="center"/>
    </xf>
    <xf numFmtId="0" fontId="12" fillId="3" borderId="0" xfId="0" applyFont="1" applyFill="1" applyAlignment="1">
      <alignment horizontal="left" vertical="center"/>
    </xf>
    <xf numFmtId="0" fontId="28" fillId="3" borderId="0" xfId="1" applyFont="1" applyFill="1" applyAlignment="1">
      <alignment vertical="center"/>
    </xf>
    <xf numFmtId="0" fontId="11" fillId="3" borderId="0" xfId="0" applyFont="1" applyFill="1" applyAlignment="1" applyProtection="1">
      <alignment vertical="center"/>
      <protection locked="0"/>
    </xf>
    <xf numFmtId="0" fontId="0" fillId="0" borderId="3" xfId="0" applyBorder="1" applyProtection="1">
      <protection locked="0"/>
    </xf>
    <xf numFmtId="0" fontId="0" fillId="0" borderId="0" xfId="0" applyBorder="1" applyProtection="1">
      <protection locked="0"/>
    </xf>
    <xf numFmtId="0" fontId="0" fillId="0" borderId="0" xfId="0" applyFont="1" applyBorder="1" applyAlignment="1" applyProtection="1">
      <alignment vertical="center"/>
      <protection locked="0"/>
    </xf>
    <xf numFmtId="0" fontId="3" fillId="0" borderId="0" xfId="0" applyFont="1" applyBorder="1" applyAlignment="1" applyProtection="1">
      <alignment horizontal="left" vertical="center" wrapText="1"/>
    </xf>
    <xf numFmtId="0" fontId="17" fillId="0" borderId="0" xfId="0" applyFont="1" applyBorder="1" applyAlignment="1" applyProtection="1">
      <alignment horizontal="left" vertical="center"/>
      <protection locked="0"/>
    </xf>
    <xf numFmtId="165" fontId="2" fillId="0" borderId="0" xfId="0" applyNumberFormat="1" applyFont="1" applyBorder="1" applyAlignment="1" applyProtection="1">
      <alignment horizontal="left" vertical="center"/>
    </xf>
    <xf numFmtId="0" fontId="0" fillId="0" borderId="5" xfId="0" applyFont="1" applyBorder="1" applyAlignment="1" applyProtection="1">
      <alignment vertical="center" wrapText="1"/>
    </xf>
    <xf numFmtId="0" fontId="0" fillId="0" borderId="0" xfId="0" applyFont="1" applyBorder="1" applyAlignment="1" applyProtection="1">
      <alignment vertical="center" wrapText="1"/>
    </xf>
    <xf numFmtId="0" fontId="0" fillId="0" borderId="0" xfId="0" applyFont="1" applyBorder="1" applyAlignment="1" applyProtection="1">
      <alignment vertical="center" wrapText="1"/>
      <protection locked="0"/>
    </xf>
    <xf numFmtId="0" fontId="0" fillId="0" borderId="6" xfId="0" applyFont="1" applyBorder="1" applyAlignment="1" applyProtection="1">
      <alignment vertical="center" wrapText="1"/>
    </xf>
    <xf numFmtId="0" fontId="0" fillId="0" borderId="16" xfId="0" applyFont="1" applyBorder="1" applyAlignment="1" applyProtection="1">
      <alignment vertical="center"/>
      <protection locked="0"/>
    </xf>
    <xf numFmtId="0" fontId="0" fillId="0" borderId="26" xfId="0" applyFont="1" applyBorder="1" applyAlignment="1" applyProtection="1">
      <alignment vertical="center"/>
    </xf>
    <xf numFmtId="0" fontId="19" fillId="0" borderId="0" xfId="0" applyFont="1" applyBorder="1" applyAlignment="1" applyProtection="1">
      <alignment horizontal="left" vertical="center"/>
    </xf>
    <xf numFmtId="4" fontId="22" fillId="0" borderId="0" xfId="0" applyNumberFormat="1" applyFont="1" applyBorder="1" applyAlignment="1" applyProtection="1">
      <alignment vertical="center"/>
    </xf>
    <xf numFmtId="0" fontId="1" fillId="0" borderId="0" xfId="0" applyFont="1" applyBorder="1" applyAlignment="1" applyProtection="1">
      <alignment horizontal="right" vertical="center"/>
      <protection locked="0"/>
    </xf>
    <xf numFmtId="4" fontId="1" fillId="0" borderId="0" xfId="0" applyNumberFormat="1" applyFont="1" applyBorder="1" applyAlignment="1" applyProtection="1">
      <alignment vertical="center"/>
    </xf>
    <xf numFmtId="164" fontId="1" fillId="0" borderId="0" xfId="0" applyNumberFormat="1" applyFont="1" applyBorder="1" applyAlignment="1" applyProtection="1">
      <alignment horizontal="right" vertical="center"/>
      <protection locked="0"/>
    </xf>
    <xf numFmtId="0" fontId="0" fillId="6" borderId="0" xfId="0" applyFont="1" applyFill="1" applyBorder="1" applyAlignment="1" applyProtection="1">
      <alignment vertical="center"/>
    </xf>
    <xf numFmtId="0" fontId="3" fillId="6" borderId="9" xfId="0" applyFont="1" applyFill="1" applyBorder="1" applyAlignment="1" applyProtection="1">
      <alignment horizontal="left" vertical="center"/>
    </xf>
    <xf numFmtId="0" fontId="3" fillId="6" borderId="10" xfId="0" applyFont="1" applyFill="1" applyBorder="1" applyAlignment="1" applyProtection="1">
      <alignment horizontal="right" vertical="center"/>
    </xf>
    <xf numFmtId="0" fontId="3" fillId="6" borderId="10" xfId="0" applyFont="1" applyFill="1" applyBorder="1" applyAlignment="1" applyProtection="1">
      <alignment horizontal="center" vertical="center"/>
    </xf>
    <xf numFmtId="0" fontId="0" fillId="6" borderId="10" xfId="0" applyFont="1" applyFill="1" applyBorder="1" applyAlignment="1" applyProtection="1">
      <alignment vertical="center"/>
      <protection locked="0"/>
    </xf>
    <xf numFmtId="4" fontId="3" fillId="6" borderId="10" xfId="0" applyNumberFormat="1" applyFont="1" applyFill="1" applyBorder="1" applyAlignment="1" applyProtection="1">
      <alignment vertical="center"/>
    </xf>
    <xf numFmtId="0" fontId="0" fillId="6" borderId="27" xfId="0" applyFont="1" applyFill="1" applyBorder="1" applyAlignment="1" applyProtection="1">
      <alignment vertical="center"/>
    </xf>
    <xf numFmtId="0" fontId="0" fillId="0" borderId="13" xfId="0" applyFont="1" applyBorder="1" applyAlignment="1" applyProtection="1">
      <alignment vertical="center"/>
      <protection locked="0"/>
    </xf>
    <xf numFmtId="0" fontId="0" fillId="0" borderId="2" xfId="0" applyFont="1" applyBorder="1" applyAlignment="1">
      <alignment vertical="center"/>
    </xf>
    <xf numFmtId="0" fontId="0" fillId="0" borderId="3" xfId="0" applyFont="1" applyBorder="1" applyAlignment="1">
      <alignment vertical="center"/>
    </xf>
    <xf numFmtId="0" fontId="0" fillId="0" borderId="3" xfId="0" applyFont="1" applyBorder="1" applyAlignment="1" applyProtection="1">
      <alignment vertical="center"/>
      <protection locked="0"/>
    </xf>
    <xf numFmtId="0" fontId="0" fillId="0" borderId="4" xfId="0" applyFont="1" applyBorder="1" applyAlignment="1">
      <alignment vertical="center"/>
    </xf>
    <xf numFmtId="0" fontId="0" fillId="0" borderId="0" xfId="0" applyFont="1" applyBorder="1" applyAlignment="1" applyProtection="1">
      <alignment horizontal="left" vertical="center"/>
    </xf>
    <xf numFmtId="0" fontId="2" fillId="6" borderId="0" xfId="0" applyFont="1" applyFill="1" applyBorder="1" applyAlignment="1" applyProtection="1">
      <alignment horizontal="left" vertical="center"/>
    </xf>
    <xf numFmtId="0" fontId="0" fillId="6" borderId="0" xfId="0" applyFont="1" applyFill="1" applyBorder="1" applyAlignment="1" applyProtection="1">
      <alignment vertical="center"/>
      <protection locked="0"/>
    </xf>
    <xf numFmtId="0" fontId="2" fillId="6" borderId="0" xfId="0" applyFont="1" applyFill="1" applyBorder="1" applyAlignment="1" applyProtection="1">
      <alignment horizontal="right" vertical="center"/>
    </xf>
    <xf numFmtId="0" fontId="0" fillId="6" borderId="6" xfId="0" applyFont="1" applyFill="1" applyBorder="1" applyAlignment="1" applyProtection="1">
      <alignment vertical="center"/>
    </xf>
    <xf numFmtId="0" fontId="29" fillId="0" borderId="0" xfId="0" applyFont="1" applyBorder="1" applyAlignment="1" applyProtection="1">
      <alignment horizontal="left" vertical="center"/>
    </xf>
    <xf numFmtId="0" fontId="5" fillId="0" borderId="5" xfId="0" applyFont="1" applyBorder="1" applyAlignment="1" applyProtection="1">
      <alignment vertical="center"/>
    </xf>
    <xf numFmtId="0" fontId="5" fillId="0" borderId="0" xfId="0" applyFont="1" applyBorder="1" applyAlignment="1" applyProtection="1">
      <alignment vertical="center"/>
    </xf>
    <xf numFmtId="0" fontId="5" fillId="0" borderId="24" xfId="0" applyFont="1" applyBorder="1" applyAlignment="1" applyProtection="1">
      <alignment horizontal="left" vertical="center"/>
    </xf>
    <xf numFmtId="0" fontId="5" fillId="0" borderId="24" xfId="0" applyFont="1" applyBorder="1" applyAlignment="1" applyProtection="1">
      <alignment vertical="center"/>
    </xf>
    <xf numFmtId="0" fontId="5" fillId="0" borderId="24" xfId="0" applyFont="1" applyBorder="1" applyAlignment="1" applyProtection="1">
      <alignment vertical="center"/>
      <protection locked="0"/>
    </xf>
    <xf numFmtId="4" fontId="5" fillId="0" borderId="24" xfId="0" applyNumberFormat="1" applyFont="1" applyBorder="1" applyAlignment="1" applyProtection="1">
      <alignment vertical="center"/>
    </xf>
    <xf numFmtId="0" fontId="5" fillId="0" borderId="6" xfId="0" applyFont="1" applyBorder="1" applyAlignment="1" applyProtection="1">
      <alignment vertical="center"/>
    </xf>
    <xf numFmtId="0" fontId="6" fillId="0" borderId="5" xfId="0" applyFont="1" applyBorder="1" applyAlignment="1" applyProtection="1">
      <alignment vertical="center"/>
    </xf>
    <xf numFmtId="0" fontId="6" fillId="0" borderId="0" xfId="0" applyFont="1" applyBorder="1" applyAlignment="1" applyProtection="1">
      <alignment vertical="center"/>
    </xf>
    <xf numFmtId="0" fontId="6" fillId="0" borderId="24" xfId="0" applyFont="1" applyBorder="1" applyAlignment="1" applyProtection="1">
      <alignment horizontal="left" vertical="center"/>
    </xf>
    <xf numFmtId="0" fontId="6" fillId="0" borderId="24" xfId="0" applyFont="1" applyBorder="1" applyAlignment="1" applyProtection="1">
      <alignment vertical="center"/>
    </xf>
    <xf numFmtId="0" fontId="6" fillId="0" borderId="24" xfId="0" applyFont="1" applyBorder="1" applyAlignment="1" applyProtection="1">
      <alignment vertical="center"/>
      <protection locked="0"/>
    </xf>
    <xf numFmtId="4" fontId="6" fillId="0" borderId="24" xfId="0" applyNumberFormat="1" applyFont="1" applyBorder="1" applyAlignment="1" applyProtection="1">
      <alignment vertical="center"/>
    </xf>
    <xf numFmtId="0" fontId="6" fillId="0" borderId="6" xfId="0" applyFont="1" applyBorder="1" applyAlignment="1" applyProtection="1">
      <alignment vertical="center"/>
    </xf>
    <xf numFmtId="0" fontId="0" fillId="0" borderId="0" xfId="0" applyFont="1" applyAlignment="1" applyProtection="1">
      <alignment vertical="center"/>
      <protection locked="0"/>
    </xf>
    <xf numFmtId="0" fontId="2" fillId="0" borderId="0" xfId="0" applyFont="1" applyAlignment="1" applyProtection="1">
      <alignment horizontal="left" vertical="center"/>
    </xf>
    <xf numFmtId="0" fontId="17" fillId="0" borderId="0" xfId="0" applyFont="1" applyAlignment="1" applyProtection="1">
      <alignment horizontal="left" vertical="center"/>
      <protection locked="0"/>
    </xf>
    <xf numFmtId="0" fontId="0" fillId="0" borderId="5" xfId="0" applyFont="1" applyBorder="1" applyAlignment="1" applyProtection="1">
      <alignment horizontal="center" vertical="center" wrapText="1"/>
    </xf>
    <xf numFmtId="0" fontId="2" fillId="6" borderId="20" xfId="0" applyFont="1" applyFill="1" applyBorder="1" applyAlignment="1" applyProtection="1">
      <alignment horizontal="center" vertical="center" wrapText="1"/>
    </xf>
    <xf numFmtId="0" fontId="2" fillId="6" borderId="21" xfId="0" applyFont="1" applyFill="1" applyBorder="1" applyAlignment="1" applyProtection="1">
      <alignment horizontal="center" vertical="center" wrapText="1"/>
    </xf>
    <xf numFmtId="0" fontId="2" fillId="6" borderId="21" xfId="0" applyFont="1" applyFill="1" applyBorder="1" applyAlignment="1" applyProtection="1">
      <alignment horizontal="center" vertical="center" wrapText="1"/>
      <protection locked="0"/>
    </xf>
    <xf numFmtId="0" fontId="2" fillId="6" borderId="22" xfId="0" applyFont="1" applyFill="1" applyBorder="1" applyAlignment="1" applyProtection="1">
      <alignment horizontal="center" vertical="center" wrapText="1"/>
    </xf>
    <xf numFmtId="0" fontId="0" fillId="0" borderId="5" xfId="0" applyFont="1" applyBorder="1" applyAlignment="1">
      <alignment horizontal="center" vertical="center" wrapText="1"/>
    </xf>
    <xf numFmtId="4" fontId="22" fillId="0" borderId="0" xfId="0" applyNumberFormat="1" applyFont="1" applyAlignment="1" applyProtection="1"/>
    <xf numFmtId="166" fontId="30" fillId="0" borderId="16" xfId="0" applyNumberFormat="1" applyFont="1" applyBorder="1" applyAlignment="1" applyProtection="1"/>
    <xf numFmtId="166" fontId="30" fillId="0" borderId="17" xfId="0" applyNumberFormat="1" applyFont="1" applyBorder="1" applyAlignment="1" applyProtection="1"/>
    <xf numFmtId="4" fontId="31" fillId="0" borderId="0" xfId="0" applyNumberFormat="1" applyFont="1" applyAlignment="1">
      <alignment vertical="center"/>
    </xf>
    <xf numFmtId="0" fontId="7" fillId="0" borderId="5" xfId="0" applyFont="1" applyBorder="1" applyAlignment="1" applyProtection="1"/>
    <xf numFmtId="0" fontId="7" fillId="0" borderId="0" xfId="0" applyFont="1" applyAlignment="1" applyProtection="1"/>
    <xf numFmtId="0" fontId="7" fillId="0" borderId="0" xfId="0" applyFont="1" applyAlignment="1" applyProtection="1">
      <alignment horizontal="left"/>
    </xf>
    <xf numFmtId="0" fontId="5" fillId="0" borderId="0" xfId="0" applyFont="1" applyAlignment="1" applyProtection="1">
      <alignment horizontal="left"/>
    </xf>
    <xf numFmtId="0" fontId="7" fillId="0" borderId="0" xfId="0" applyFont="1" applyAlignment="1" applyProtection="1">
      <protection locked="0"/>
    </xf>
    <xf numFmtId="4" fontId="5" fillId="0" borderId="0" xfId="0" applyNumberFormat="1" applyFont="1" applyAlignment="1" applyProtection="1"/>
    <xf numFmtId="0" fontId="7" fillId="0" borderId="5" xfId="0" applyFont="1" applyBorder="1" applyAlignment="1"/>
    <xf numFmtId="0" fontId="7" fillId="0" borderId="18" xfId="0" applyFont="1" applyBorder="1" applyAlignment="1" applyProtection="1"/>
    <xf numFmtId="0" fontId="7" fillId="0" borderId="0" xfId="0" applyFont="1" applyBorder="1" applyAlignment="1" applyProtection="1"/>
    <xf numFmtId="166" fontId="7" fillId="0" borderId="0" xfId="0" applyNumberFormat="1" applyFont="1" applyBorder="1" applyAlignment="1" applyProtection="1"/>
    <xf numFmtId="166" fontId="7" fillId="0" borderId="19" xfId="0" applyNumberFormat="1" applyFont="1" applyBorder="1" applyAlignment="1" applyProtection="1"/>
    <xf numFmtId="0" fontId="7" fillId="0" borderId="0" xfId="0" applyFont="1" applyAlignment="1">
      <alignment horizontal="left"/>
    </xf>
    <xf numFmtId="0" fontId="7" fillId="0" borderId="0" xfId="0" applyFont="1" applyAlignment="1">
      <alignment horizontal="center"/>
    </xf>
    <xf numFmtId="4" fontId="7" fillId="0" borderId="0" xfId="0" applyNumberFormat="1" applyFont="1" applyAlignment="1">
      <alignment vertical="center"/>
    </xf>
    <xf numFmtId="0" fontId="6" fillId="0" borderId="0" xfId="0" applyFont="1" applyAlignment="1" applyProtection="1">
      <alignment horizontal="left"/>
    </xf>
    <xf numFmtId="4" fontId="6" fillId="0" borderId="0" xfId="0" applyNumberFormat="1" applyFont="1" applyAlignment="1" applyProtection="1"/>
    <xf numFmtId="0" fontId="0" fillId="0" borderId="28" xfId="0" applyFont="1" applyBorder="1" applyAlignment="1" applyProtection="1">
      <alignment horizontal="center" vertical="center"/>
    </xf>
    <xf numFmtId="49" fontId="0" fillId="0" borderId="28" xfId="0" applyNumberFormat="1" applyFont="1" applyBorder="1" applyAlignment="1" applyProtection="1">
      <alignment horizontal="left" vertical="center" wrapText="1"/>
    </xf>
    <xf numFmtId="0" fontId="0" fillId="0" borderId="28" xfId="0" applyFont="1" applyBorder="1" applyAlignment="1" applyProtection="1">
      <alignment horizontal="left" vertical="center" wrapText="1"/>
    </xf>
    <xf numFmtId="0" fontId="0" fillId="0" borderId="28" xfId="0" applyFont="1" applyBorder="1" applyAlignment="1" applyProtection="1">
      <alignment horizontal="center" vertical="center" wrapText="1"/>
    </xf>
    <xf numFmtId="167" fontId="0" fillId="0" borderId="28" xfId="0" applyNumberFormat="1" applyFont="1" applyBorder="1" applyAlignment="1" applyProtection="1">
      <alignment vertical="center"/>
    </xf>
    <xf numFmtId="4" fontId="0" fillId="4" borderId="28" xfId="0" applyNumberFormat="1" applyFont="1" applyFill="1" applyBorder="1" applyAlignment="1" applyProtection="1">
      <alignment vertical="center"/>
      <protection locked="0"/>
    </xf>
    <xf numFmtId="4" fontId="0" fillId="0" borderId="28" xfId="0" applyNumberFormat="1" applyFont="1" applyBorder="1" applyAlignment="1" applyProtection="1">
      <alignment vertical="center"/>
    </xf>
    <xf numFmtId="0" fontId="1" fillId="4" borderId="28" xfId="0" applyFont="1" applyFill="1" applyBorder="1" applyAlignment="1" applyProtection="1">
      <alignment horizontal="left" vertical="center"/>
      <protection locked="0"/>
    </xf>
    <xf numFmtId="0" fontId="1" fillId="0" borderId="0" xfId="0" applyFont="1" applyBorder="1" applyAlignment="1" applyProtection="1">
      <alignment horizontal="center" vertical="center"/>
    </xf>
    <xf numFmtId="166" fontId="1" fillId="0" borderId="0" xfId="0" applyNumberFormat="1" applyFont="1" applyBorder="1" applyAlignment="1" applyProtection="1">
      <alignment vertical="center"/>
    </xf>
    <xf numFmtId="166" fontId="1" fillId="0" borderId="19" xfId="0" applyNumberFormat="1" applyFont="1" applyBorder="1" applyAlignment="1" applyProtection="1">
      <alignment vertical="center"/>
    </xf>
    <xf numFmtId="4" fontId="0" fillId="0" borderId="0" xfId="0" applyNumberFormat="1" applyFont="1" applyAlignment="1">
      <alignment vertical="center"/>
    </xf>
    <xf numFmtId="0" fontId="32" fillId="0" borderId="0" xfId="0" applyFont="1" applyAlignment="1" applyProtection="1">
      <alignment horizontal="left" vertical="center"/>
    </xf>
    <xf numFmtId="0" fontId="33" fillId="0" borderId="0" xfId="0" applyFont="1" applyAlignment="1" applyProtection="1">
      <alignment vertical="center" wrapText="1"/>
    </xf>
    <xf numFmtId="0" fontId="0" fillId="0" borderId="18" xfId="0" applyFont="1" applyBorder="1" applyAlignment="1" applyProtection="1">
      <alignment vertical="center"/>
    </xf>
    <xf numFmtId="0" fontId="8" fillId="0" borderId="5" xfId="0" applyFont="1" applyBorder="1" applyAlignment="1" applyProtection="1">
      <alignment vertical="center"/>
    </xf>
    <xf numFmtId="0" fontId="8" fillId="0" borderId="0" xfId="0" applyFont="1" applyAlignment="1" applyProtection="1">
      <alignment vertical="center"/>
    </xf>
    <xf numFmtId="0" fontId="8" fillId="0" borderId="0" xfId="0" applyFont="1" applyAlignment="1" applyProtection="1">
      <alignment horizontal="left" vertical="center"/>
    </xf>
    <xf numFmtId="0" fontId="8" fillId="0" borderId="0" xfId="0" applyFont="1" applyAlignment="1" applyProtection="1">
      <alignment horizontal="left" vertical="center" wrapText="1"/>
    </xf>
    <xf numFmtId="167" fontId="8" fillId="0" borderId="0" xfId="0" applyNumberFormat="1" applyFont="1" applyAlignment="1" applyProtection="1">
      <alignment vertical="center"/>
    </xf>
    <xf numFmtId="0" fontId="8" fillId="0" borderId="0" xfId="0" applyFont="1" applyAlignment="1" applyProtection="1">
      <alignment vertical="center"/>
      <protection locked="0"/>
    </xf>
    <xf numFmtId="0" fontId="8" fillId="0" borderId="5" xfId="0" applyFont="1" applyBorder="1" applyAlignment="1">
      <alignment vertical="center"/>
    </xf>
    <xf numFmtId="0" fontId="8" fillId="0" borderId="18" xfId="0" applyFont="1" applyBorder="1" applyAlignment="1" applyProtection="1">
      <alignment vertical="center"/>
    </xf>
    <xf numFmtId="0" fontId="8" fillId="0" borderId="0" xfId="0" applyFont="1" applyBorder="1" applyAlignment="1" applyProtection="1">
      <alignment vertical="center"/>
    </xf>
    <xf numFmtId="0" fontId="8" fillId="0" borderId="19" xfId="0" applyFont="1" applyBorder="1" applyAlignment="1" applyProtection="1">
      <alignment vertical="center"/>
    </xf>
    <xf numFmtId="0" fontId="8" fillId="0" borderId="0" xfId="0" applyFont="1" applyAlignment="1">
      <alignment horizontal="left" vertical="center"/>
    </xf>
    <xf numFmtId="0" fontId="34" fillId="0" borderId="28" xfId="0" applyFont="1" applyBorder="1" applyAlignment="1" applyProtection="1">
      <alignment horizontal="center" vertical="center"/>
    </xf>
    <xf numFmtId="49" fontId="34" fillId="0" borderId="28" xfId="0" applyNumberFormat="1" applyFont="1" applyBorder="1" applyAlignment="1" applyProtection="1">
      <alignment horizontal="left" vertical="center" wrapText="1"/>
    </xf>
    <xf numFmtId="0" fontId="34" fillId="0" borderId="28" xfId="0" applyFont="1" applyBorder="1" applyAlignment="1" applyProtection="1">
      <alignment horizontal="left" vertical="center" wrapText="1"/>
    </xf>
    <xf numFmtId="0" fontId="34" fillId="0" borderId="28" xfId="0" applyFont="1" applyBorder="1" applyAlignment="1" applyProtection="1">
      <alignment horizontal="center" vertical="center" wrapText="1"/>
    </xf>
    <xf numFmtId="167" fontId="34" fillId="0" borderId="28" xfId="0" applyNumberFormat="1" applyFont="1" applyBorder="1" applyAlignment="1" applyProtection="1">
      <alignment vertical="center"/>
    </xf>
    <xf numFmtId="4" fontId="34" fillId="4" borderId="28" xfId="0" applyNumberFormat="1" applyFont="1" applyFill="1" applyBorder="1" applyAlignment="1" applyProtection="1">
      <alignment vertical="center"/>
      <protection locked="0"/>
    </xf>
    <xf numFmtId="4" fontId="34" fillId="0" borderId="28" xfId="0" applyNumberFormat="1" applyFont="1" applyBorder="1" applyAlignment="1" applyProtection="1">
      <alignment vertical="center"/>
    </xf>
    <xf numFmtId="0" fontId="34" fillId="0" borderId="5" xfId="0" applyFont="1" applyBorder="1" applyAlignment="1">
      <alignment vertical="center"/>
    </xf>
    <xf numFmtId="0" fontId="34" fillId="4" borderId="28" xfId="0" applyFont="1" applyFill="1" applyBorder="1" applyAlignment="1" applyProtection="1">
      <alignment horizontal="left" vertical="center"/>
      <protection locked="0"/>
    </xf>
    <xf numFmtId="0" fontId="34" fillId="0" borderId="0" xfId="0" applyFont="1" applyBorder="1" applyAlignment="1" applyProtection="1">
      <alignment horizontal="center" vertical="center"/>
    </xf>
    <xf numFmtId="0" fontId="1" fillId="0" borderId="24" xfId="0" applyFont="1" applyBorder="1" applyAlignment="1" applyProtection="1">
      <alignment horizontal="center" vertical="center"/>
    </xf>
    <xf numFmtId="0" fontId="0" fillId="0" borderId="24" xfId="0" applyFont="1" applyBorder="1" applyAlignment="1" applyProtection="1">
      <alignment vertical="center"/>
    </xf>
    <xf numFmtId="166" fontId="1" fillId="0" borderId="24" xfId="0" applyNumberFormat="1" applyFont="1" applyBorder="1" applyAlignment="1" applyProtection="1">
      <alignment vertical="center"/>
    </xf>
    <xf numFmtId="166" fontId="1" fillId="0" borderId="25" xfId="0" applyNumberFormat="1" applyFont="1" applyBorder="1" applyAlignment="1" applyProtection="1">
      <alignment vertical="center"/>
    </xf>
    <xf numFmtId="0" fontId="0" fillId="0" borderId="0" xfId="0" applyAlignment="1">
      <alignment vertical="top"/>
      <protection locked="0"/>
    </xf>
    <xf numFmtId="0" fontId="35" fillId="0" borderId="29" xfId="0" applyFont="1" applyBorder="1" applyAlignment="1">
      <alignment vertical="center" wrapText="1"/>
      <protection locked="0"/>
    </xf>
    <xf numFmtId="0" fontId="35" fillId="0" borderId="30" xfId="0" applyFont="1" applyBorder="1" applyAlignment="1">
      <alignment vertical="center" wrapText="1"/>
      <protection locked="0"/>
    </xf>
    <xf numFmtId="0" fontId="35" fillId="0" borderId="31" xfId="0" applyFont="1" applyBorder="1" applyAlignment="1">
      <alignment vertical="center" wrapText="1"/>
      <protection locked="0"/>
    </xf>
    <xf numFmtId="0" fontId="35" fillId="0" borderId="32" xfId="0" applyFont="1" applyBorder="1" applyAlignment="1">
      <alignment horizontal="center" vertical="center" wrapText="1"/>
      <protection locked="0"/>
    </xf>
    <xf numFmtId="0" fontId="36" fillId="0" borderId="1" xfId="0" applyFont="1" applyBorder="1" applyAlignment="1">
      <alignment horizontal="center" vertical="center" wrapText="1"/>
      <protection locked="0"/>
    </xf>
    <xf numFmtId="0" fontId="35" fillId="0" borderId="33" xfId="0" applyFont="1" applyBorder="1" applyAlignment="1">
      <alignment horizontal="center" vertical="center" wrapText="1"/>
      <protection locked="0"/>
    </xf>
    <xf numFmtId="0" fontId="35" fillId="0" borderId="32" xfId="0" applyFont="1" applyBorder="1" applyAlignment="1">
      <alignment vertical="center" wrapText="1"/>
      <protection locked="0"/>
    </xf>
    <xf numFmtId="0" fontId="37" fillId="0" borderId="34" xfId="0" applyFont="1" applyBorder="1" applyAlignment="1">
      <alignment horizontal="left" wrapText="1"/>
      <protection locked="0"/>
    </xf>
    <xf numFmtId="0" fontId="35" fillId="0" borderId="33" xfId="0" applyFont="1" applyBorder="1" applyAlignment="1">
      <alignment vertical="center" wrapText="1"/>
      <protection locked="0"/>
    </xf>
    <xf numFmtId="0" fontId="37" fillId="0" borderId="1" xfId="0" applyFont="1" applyBorder="1" applyAlignment="1">
      <alignment horizontal="left" vertical="center" wrapText="1"/>
      <protection locked="0"/>
    </xf>
    <xf numFmtId="0" fontId="38" fillId="0" borderId="1" xfId="0" applyFont="1" applyBorder="1" applyAlignment="1">
      <alignment horizontal="left" vertical="center" wrapText="1"/>
      <protection locked="0"/>
    </xf>
    <xf numFmtId="0" fontId="38" fillId="0" borderId="32" xfId="0" applyFont="1" applyBorder="1" applyAlignment="1">
      <alignment vertical="center" wrapText="1"/>
      <protection locked="0"/>
    </xf>
    <xf numFmtId="0" fontId="38" fillId="0" borderId="1" xfId="0" applyFont="1" applyBorder="1" applyAlignment="1">
      <alignment vertical="center" wrapText="1"/>
      <protection locked="0"/>
    </xf>
    <xf numFmtId="0" fontId="38" fillId="0" borderId="1" xfId="0" applyFont="1" applyBorder="1" applyAlignment="1">
      <alignment vertical="center"/>
      <protection locked="0"/>
    </xf>
    <xf numFmtId="0" fontId="38" fillId="0" borderId="1" xfId="0" applyFont="1" applyBorder="1" applyAlignment="1">
      <alignment horizontal="left" vertical="center"/>
      <protection locked="0"/>
    </xf>
    <xf numFmtId="49" fontId="38" fillId="0" borderId="1" xfId="0" applyNumberFormat="1" applyFont="1" applyBorder="1" applyAlignment="1">
      <alignment horizontal="left" vertical="center" wrapText="1"/>
      <protection locked="0"/>
    </xf>
    <xf numFmtId="49" fontId="38" fillId="0" borderId="1" xfId="0" applyNumberFormat="1" applyFont="1" applyBorder="1" applyAlignment="1">
      <alignment vertical="center" wrapText="1"/>
      <protection locked="0"/>
    </xf>
    <xf numFmtId="0" fontId="35" fillId="0" borderId="35" xfId="0" applyFont="1" applyBorder="1" applyAlignment="1">
      <alignment vertical="center" wrapText="1"/>
      <protection locked="0"/>
    </xf>
    <xf numFmtId="0" fontId="39" fillId="0" borderId="34" xfId="0" applyFont="1" applyBorder="1" applyAlignment="1">
      <alignment vertical="center" wrapText="1"/>
      <protection locked="0"/>
    </xf>
    <xf numFmtId="0" fontId="35" fillId="0" borderId="36" xfId="0" applyFont="1" applyBorder="1" applyAlignment="1">
      <alignment vertical="center" wrapText="1"/>
      <protection locked="0"/>
    </xf>
    <xf numFmtId="0" fontId="35" fillId="0" borderId="1" xfId="0" applyFont="1" applyBorder="1" applyAlignment="1">
      <alignment vertical="top"/>
      <protection locked="0"/>
    </xf>
    <xf numFmtId="0" fontId="35" fillId="0" borderId="0" xfId="0" applyFont="1" applyAlignment="1">
      <alignment vertical="top"/>
      <protection locked="0"/>
    </xf>
    <xf numFmtId="0" fontId="35" fillId="0" borderId="29" xfId="0" applyFont="1" applyBorder="1" applyAlignment="1">
      <alignment horizontal="left" vertical="center"/>
      <protection locked="0"/>
    </xf>
    <xf numFmtId="0" fontId="35" fillId="0" borderId="30" xfId="0" applyFont="1" applyBorder="1" applyAlignment="1">
      <alignment horizontal="left" vertical="center"/>
      <protection locked="0"/>
    </xf>
    <xf numFmtId="0" fontId="35" fillId="0" borderId="31" xfId="0" applyFont="1" applyBorder="1" applyAlignment="1">
      <alignment horizontal="left" vertical="center"/>
      <protection locked="0"/>
    </xf>
    <xf numFmtId="0" fontId="35" fillId="0" borderId="32" xfId="0" applyFont="1" applyBorder="1" applyAlignment="1">
      <alignment horizontal="left" vertical="center"/>
      <protection locked="0"/>
    </xf>
    <xf numFmtId="0" fontId="36" fillId="0" borderId="1" xfId="0" applyFont="1" applyBorder="1" applyAlignment="1">
      <alignment horizontal="center" vertical="center"/>
      <protection locked="0"/>
    </xf>
    <xf numFmtId="0" fontId="35" fillId="0" borderId="33" xfId="0" applyFont="1" applyBorder="1" applyAlignment="1">
      <alignment horizontal="left" vertical="center"/>
      <protection locked="0"/>
    </xf>
    <xf numFmtId="0" fontId="37" fillId="0" borderId="1" xfId="0" applyFont="1" applyBorder="1" applyAlignment="1">
      <alignment horizontal="left" vertical="center"/>
      <protection locked="0"/>
    </xf>
    <xf numFmtId="0" fontId="40" fillId="0" borderId="0" xfId="0" applyFont="1" applyAlignment="1">
      <alignment horizontal="left" vertical="center"/>
      <protection locked="0"/>
    </xf>
    <xf numFmtId="0" fontId="37" fillId="0" borderId="34" xfId="0" applyFont="1" applyBorder="1" applyAlignment="1">
      <alignment horizontal="left" vertical="center"/>
      <protection locked="0"/>
    </xf>
    <xf numFmtId="0" fontId="37" fillId="0" borderId="34" xfId="0" applyFont="1" applyBorder="1" applyAlignment="1">
      <alignment horizontal="center" vertical="center"/>
      <protection locked="0"/>
    </xf>
    <xf numFmtId="0" fontId="40" fillId="0" borderId="34" xfId="0" applyFont="1" applyBorder="1" applyAlignment="1">
      <alignment horizontal="left" vertical="center"/>
      <protection locked="0"/>
    </xf>
    <xf numFmtId="0" fontId="41" fillId="0" borderId="1" xfId="0" applyFont="1" applyBorder="1" applyAlignment="1">
      <alignment horizontal="left" vertical="center"/>
      <protection locked="0"/>
    </xf>
    <xf numFmtId="0" fontId="38" fillId="0" borderId="0" xfId="0" applyFont="1" applyAlignment="1">
      <alignment horizontal="left" vertical="center"/>
      <protection locked="0"/>
    </xf>
    <xf numFmtId="0" fontId="38" fillId="0" borderId="1" xfId="0" applyFont="1" applyBorder="1" applyAlignment="1">
      <alignment horizontal="center" vertical="center"/>
      <protection locked="0"/>
    </xf>
    <xf numFmtId="0" fontId="38" fillId="0" borderId="32" xfId="0" applyFont="1" applyBorder="1" applyAlignment="1">
      <alignment horizontal="left" vertical="center"/>
      <protection locked="0"/>
    </xf>
    <xf numFmtId="0" fontId="38" fillId="2" borderId="1" xfId="0" applyFont="1" applyFill="1" applyBorder="1" applyAlignment="1">
      <alignment horizontal="left" vertical="center"/>
      <protection locked="0"/>
    </xf>
    <xf numFmtId="0" fontId="38" fillId="2" borderId="1" xfId="0" applyFont="1" applyFill="1" applyBorder="1" applyAlignment="1">
      <alignment horizontal="center" vertical="center"/>
      <protection locked="0"/>
    </xf>
    <xf numFmtId="0" fontId="35" fillId="0" borderId="35" xfId="0" applyFont="1" applyBorder="1" applyAlignment="1">
      <alignment horizontal="left" vertical="center"/>
      <protection locked="0"/>
    </xf>
    <xf numFmtId="0" fontId="39" fillId="0" borderId="34" xfId="0" applyFont="1" applyBorder="1" applyAlignment="1">
      <alignment horizontal="left" vertical="center"/>
      <protection locked="0"/>
    </xf>
    <xf numFmtId="0" fontId="35" fillId="0" borderId="36" xfId="0" applyFont="1" applyBorder="1" applyAlignment="1">
      <alignment horizontal="left" vertical="center"/>
      <protection locked="0"/>
    </xf>
    <xf numFmtId="0" fontId="35" fillId="0" borderId="1" xfId="0" applyFont="1" applyBorder="1" applyAlignment="1">
      <alignment horizontal="left" vertical="center"/>
      <protection locked="0"/>
    </xf>
    <xf numFmtId="0" fontId="39" fillId="0" borderId="1" xfId="0" applyFont="1" applyBorder="1" applyAlignment="1">
      <alignment horizontal="left" vertical="center"/>
      <protection locked="0"/>
    </xf>
    <xf numFmtId="0" fontId="40" fillId="0" borderId="1" xfId="0" applyFont="1" applyBorder="1" applyAlignment="1">
      <alignment horizontal="left" vertical="center"/>
      <protection locked="0"/>
    </xf>
    <xf numFmtId="0" fontId="38" fillId="0" borderId="34" xfId="0" applyFont="1" applyBorder="1" applyAlignment="1">
      <alignment horizontal="left" vertical="center"/>
      <protection locked="0"/>
    </xf>
    <xf numFmtId="0" fontId="35" fillId="0" borderId="1" xfId="0" applyFont="1" applyBorder="1" applyAlignment="1">
      <alignment horizontal="left" vertical="center" wrapText="1"/>
      <protection locked="0"/>
    </xf>
    <xf numFmtId="0" fontId="38" fillId="0" borderId="1" xfId="0" applyFont="1" applyBorder="1" applyAlignment="1">
      <alignment horizontal="center" vertical="center" wrapText="1"/>
      <protection locked="0"/>
    </xf>
    <xf numFmtId="0" fontId="35" fillId="0" borderId="29" xfId="0" applyFont="1" applyBorder="1" applyAlignment="1">
      <alignment horizontal="left" vertical="center" wrapText="1"/>
      <protection locked="0"/>
    </xf>
    <xf numFmtId="0" fontId="35" fillId="0" borderId="30" xfId="0" applyFont="1" applyBorder="1" applyAlignment="1">
      <alignment horizontal="left" vertical="center" wrapText="1"/>
      <protection locked="0"/>
    </xf>
    <xf numFmtId="0" fontId="35" fillId="0" borderId="31" xfId="0" applyFont="1" applyBorder="1" applyAlignment="1">
      <alignment horizontal="left" vertical="center" wrapText="1"/>
      <protection locked="0"/>
    </xf>
    <xf numFmtId="0" fontId="35" fillId="0" borderId="32" xfId="0" applyFont="1" applyBorder="1" applyAlignment="1">
      <alignment horizontal="left" vertical="center" wrapText="1"/>
      <protection locked="0"/>
    </xf>
    <xf numFmtId="0" fontId="35" fillId="0" borderId="33" xfId="0" applyFont="1" applyBorder="1" applyAlignment="1">
      <alignment horizontal="left" vertical="center" wrapText="1"/>
      <protection locked="0"/>
    </xf>
    <xf numFmtId="0" fontId="40" fillId="0" borderId="32" xfId="0" applyFont="1" applyBorder="1" applyAlignment="1">
      <alignment horizontal="left" vertical="center" wrapText="1"/>
      <protection locked="0"/>
    </xf>
    <xf numFmtId="0" fontId="40" fillId="0" borderId="33" xfId="0" applyFont="1" applyBorder="1" applyAlignment="1">
      <alignment horizontal="left" vertical="center" wrapText="1"/>
      <protection locked="0"/>
    </xf>
    <xf numFmtId="0" fontId="38" fillId="0" borderId="32" xfId="0" applyFont="1" applyBorder="1" applyAlignment="1">
      <alignment horizontal="left" vertical="center" wrapText="1"/>
      <protection locked="0"/>
    </xf>
    <xf numFmtId="0" fontId="38" fillId="0" borderId="33" xfId="0" applyFont="1" applyBorder="1" applyAlignment="1">
      <alignment horizontal="left" vertical="center" wrapText="1"/>
      <protection locked="0"/>
    </xf>
    <xf numFmtId="0" fontId="38" fillId="0" borderId="33" xfId="0" applyFont="1" applyBorder="1" applyAlignment="1">
      <alignment horizontal="left" vertical="center"/>
      <protection locked="0"/>
    </xf>
    <xf numFmtId="0" fontId="38" fillId="0" borderId="35" xfId="0" applyFont="1" applyBorder="1" applyAlignment="1">
      <alignment horizontal="left" vertical="center" wrapText="1"/>
      <protection locked="0"/>
    </xf>
    <xf numFmtId="0" fontId="38" fillId="0" borderId="34" xfId="0" applyFont="1" applyBorder="1" applyAlignment="1">
      <alignment horizontal="left" vertical="center" wrapText="1"/>
      <protection locked="0"/>
    </xf>
    <xf numFmtId="0" fontId="38" fillId="0" borderId="36" xfId="0" applyFont="1" applyBorder="1" applyAlignment="1">
      <alignment horizontal="left" vertical="center" wrapText="1"/>
      <protection locked="0"/>
    </xf>
    <xf numFmtId="0" fontId="38" fillId="0" borderId="1" xfId="0" applyFont="1" applyBorder="1" applyAlignment="1">
      <alignment horizontal="left" vertical="top"/>
      <protection locked="0"/>
    </xf>
    <xf numFmtId="0" fontId="38" fillId="0" borderId="1" xfId="0" applyFont="1" applyBorder="1" applyAlignment="1">
      <alignment horizontal="center" vertical="top"/>
      <protection locked="0"/>
    </xf>
    <xf numFmtId="0" fontId="38" fillId="0" borderId="35" xfId="0" applyFont="1" applyBorder="1" applyAlignment="1">
      <alignment horizontal="left" vertical="center"/>
      <protection locked="0"/>
    </xf>
    <xf numFmtId="0" fontId="38" fillId="0" borderId="36" xfId="0" applyFont="1" applyBorder="1" applyAlignment="1">
      <alignment horizontal="left" vertical="center"/>
      <protection locked="0"/>
    </xf>
    <xf numFmtId="0" fontId="40" fillId="0" borderId="0" xfId="0" applyFont="1" applyAlignment="1">
      <alignment vertical="center"/>
      <protection locked="0"/>
    </xf>
    <xf numFmtId="0" fontId="37" fillId="0" borderId="1" xfId="0" applyFont="1" applyBorder="1" applyAlignment="1">
      <alignment vertical="center"/>
      <protection locked="0"/>
    </xf>
    <xf numFmtId="0" fontId="40" fillId="0" borderId="34" xfId="0" applyFont="1" applyBorder="1" applyAlignment="1">
      <alignment vertical="center"/>
      <protection locked="0"/>
    </xf>
    <xf numFmtId="0" fontId="37" fillId="0" borderId="34" xfId="0" applyFont="1" applyBorder="1" applyAlignment="1">
      <alignment vertical="center"/>
      <protection locked="0"/>
    </xf>
    <xf numFmtId="0" fontId="0" fillId="0" borderId="1" xfId="0" applyBorder="1" applyAlignment="1">
      <alignment vertical="top"/>
      <protection locked="0"/>
    </xf>
    <xf numFmtId="49" fontId="38" fillId="0" borderId="1" xfId="0" applyNumberFormat="1" applyFont="1" applyBorder="1" applyAlignment="1">
      <alignment horizontal="left" vertical="center"/>
      <protection locked="0"/>
    </xf>
    <xf numFmtId="0" fontId="0" fillId="0" borderId="34" xfId="0" applyBorder="1" applyAlignment="1">
      <alignment vertical="top"/>
      <protection locked="0"/>
    </xf>
    <xf numFmtId="0" fontId="37" fillId="0" borderId="34" xfId="0" applyFont="1" applyBorder="1" applyAlignment="1">
      <alignment horizontal="left"/>
      <protection locked="0"/>
    </xf>
    <xf numFmtId="0" fontId="40" fillId="0" borderId="34" xfId="0" applyFont="1" applyBorder="1" applyAlignment="1">
      <protection locked="0"/>
    </xf>
    <xf numFmtId="0" fontId="35" fillId="0" borderId="32" xfId="0" applyFont="1" applyBorder="1" applyAlignment="1">
      <alignment vertical="top"/>
      <protection locked="0"/>
    </xf>
    <xf numFmtId="0" fontId="35" fillId="0" borderId="33" xfId="0" applyFont="1" applyBorder="1" applyAlignment="1">
      <alignment vertical="top"/>
      <protection locked="0"/>
    </xf>
    <xf numFmtId="0" fontId="35" fillId="0" borderId="1" xfId="0" applyFont="1" applyBorder="1" applyAlignment="1">
      <alignment horizontal="center" vertical="center"/>
      <protection locked="0"/>
    </xf>
    <xf numFmtId="0" fontId="35" fillId="0" borderId="1" xfId="0" applyFont="1" applyBorder="1" applyAlignment="1">
      <alignment horizontal="left" vertical="top"/>
      <protection locked="0"/>
    </xf>
    <xf numFmtId="0" fontId="35" fillId="0" borderId="35" xfId="0" applyFont="1" applyBorder="1" applyAlignment="1">
      <alignment vertical="top"/>
      <protection locked="0"/>
    </xf>
    <xf numFmtId="0" fontId="35" fillId="0" borderId="34" xfId="0" applyFont="1" applyBorder="1" applyAlignment="1">
      <alignment vertical="top"/>
      <protection locked="0"/>
    </xf>
    <xf numFmtId="0" fontId="35" fillId="0" borderId="36" xfId="0" applyFont="1" applyBorder="1" applyAlignment="1">
      <alignment vertical="top"/>
      <protection locked="0"/>
    </xf>
  </cellXfs>
  <cellStyles count="2">
    <cellStyle name="Normal" xfId="0" builtinId="0" customBuiltin="1"/>
    <cellStyle name="Hyperlink" xfId="1" builtinId="8"/>
  </cellStyles>
  <dxfs count="0"/>
  <tableStyles count="0"/>
</styleSheet>
</file>

<file path=xl/_rels/workbook.xml.rels>&#65279;<?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theme" Target="theme/theme1.xml" /><Relationship Id="rId6" Type="http://schemas.openxmlformats.org/officeDocument/2006/relationships/calcChain" Target="calcChain.xml" /><Relationship Id="rId7" Type="http://schemas.openxmlformats.org/officeDocument/2006/relationships/sharedStrings" Target="sharedStrings.xml" /></Relationships>
</file>

<file path=xl/drawings/_rels/drawing1.xml.rels>&#65279;<?xml version="1.0" encoding="utf-8"?><Relationships xmlns="http://schemas.openxmlformats.org/package/2006/relationships"><Relationship Id="rId1" Type="http://schemas.openxmlformats.org/officeDocument/2006/relationships/hyperlink" Target="http://www.pro-rozpocty.cz/software-a-data/kros-4-ocenovani-a-rizeni-stavebni-vyroby/" TargetMode="External" /><Relationship Id="rId2" Type="http://schemas.openxmlformats.org/officeDocument/2006/relationships/image" Target="../media/image1.png" /></Relationships>
</file>

<file path=xl/drawings/_rels/drawing2.xml.rels>&#65279;<?xml version="1.0" encoding="utf-8"?><Relationships xmlns="http://schemas.openxmlformats.org/package/2006/relationships"><Relationship Id="rId1" Type="http://schemas.openxmlformats.org/officeDocument/2006/relationships/hyperlink" Target="http://www.pro-rozpocty.cz/software-a-data/kros-4-ocenovani-a-rizeni-stavebni-vyroby/" TargetMode="External" /><Relationship Id="rId2"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dr:absoluteAnchor>
    <xdr:pos x="0" y="0"/>
    <xdr:ext cx="271145" cy="271145"/>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drawings/drawing2.xml><?xml version="1.0" encoding="utf-8"?>
<xdr:wsDr xmlns:xdr="http://schemas.openxmlformats.org/drawingml/2006/spreadsheetDrawing" xmlns:a="http://schemas.openxmlformats.org/drawingml/2006/main">
  <xdr:absoluteAnchor>
    <xdr:pos x="0" y="0"/>
    <xdr:ext cx="276860" cy="27686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theme/theme1.xml><?xml version="1.0" encoding="utf-8"?>
<a:theme xmlns:a="http://schemas.openxmlformats.org/drawingml/2006/main" name="Office Theme">
  <a:themeElements>
    <a:clrScheme name="Office">
      <a:dk1>
        <a:sysClr val="windowText"/>
      </a:dk1>
      <a:lt1>
        <a:sysClr val="window"/>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theme>
</file>

<file path=xl/worksheets/_rels/sheet1.xml.rels>&#65279;<?xml version="1.0" encoding="utf-8"?><Relationships xmlns="http://schemas.openxmlformats.org/package/2006/relationships"><Relationship Id="rId1" Type="http://schemas.openxmlformats.org/officeDocument/2006/relationships/drawing" Target="../drawings/drawing1.xml" /></Relationships>
</file>

<file path=xl/worksheets/_rels/sheet2.xml.rels>&#65279;<?xml version="1.0" encoding="utf-8"?><Relationships xmlns="http://schemas.openxmlformats.org/package/2006/relationships"><Relationship Id="rId1" Type="http://schemas.openxmlformats.org/officeDocument/2006/relationships/drawing" Target="../drawings/drawing2.xml" /></Relationships>
</file>

<file path=xl/worksheets/_rels/sheet3.xml.rels>&#65279;<?xml version="1.0" encoding="utf-8"?><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r="http://schemas.openxmlformats.org/officeDocument/2006/relationships" xmlns="http://schemas.openxmlformats.org/spreadsheetml/2006/main">
  <sheetPr>
    <pageSetUpPr fitToPage="1"/>
  </sheetPr>
  <sheetViews>
    <sheetView tabSelected="1" showGridLines="0" workbookViewId="0">
      <pane activePane="bottomLeft" state="frozen" topLeftCell="A2" ySplit="1"/>
    </sheetView>
  </sheetViews>
  <cols>
    <col min="1" max="1" width="8.33" customWidth="1"/>
    <col min="2" max="2" width="1.67" customWidth="1"/>
    <col min="3" max="3" width="4.17" customWidth="1"/>
    <col min="4" max="4" width="2.67" customWidth="1"/>
    <col min="5" max="5" width="2.67" customWidth="1"/>
    <col min="6" max="6" width="2.67" customWidth="1"/>
    <col min="7" max="7" width="2.67" customWidth="1"/>
    <col min="8" max="8" width="2.67" customWidth="1"/>
    <col min="9" max="9" width="2.67" customWidth="1"/>
    <col min="10" max="10" width="2.67" customWidth="1"/>
    <col min="11" max="11" width="2.67" customWidth="1"/>
    <col min="12" max="12" width="2.67" customWidth="1"/>
    <col min="13" max="13" width="2.67" customWidth="1"/>
    <col min="14" max="14" width="2.67" customWidth="1"/>
    <col min="15" max="15" width="2.67" customWidth="1"/>
    <col min="16" max="16" width="2.67" customWidth="1"/>
    <col min="17" max="17" width="2.67" customWidth="1"/>
    <col min="18" max="18" width="2.67" customWidth="1"/>
    <col min="19" max="19" width="2.67" customWidth="1"/>
    <col min="20" max="20" width="2.67" customWidth="1"/>
    <col min="21" max="21" width="2.67" customWidth="1"/>
    <col min="22" max="22" width="2.67" customWidth="1"/>
    <col min="23" max="23" width="2.67" customWidth="1"/>
    <col min="24" max="24" width="2.67" customWidth="1"/>
    <col min="25" max="25" width="2.67" customWidth="1"/>
    <col min="26" max="26" width="2.67" customWidth="1"/>
    <col min="27" max="27" width="2.67" customWidth="1"/>
    <col min="28" max="28" width="2.67" customWidth="1"/>
    <col min="29" max="29" width="2.67" customWidth="1"/>
    <col min="30" max="30" width="2.67" customWidth="1"/>
    <col min="31" max="31" width="2.67" customWidth="1"/>
    <col min="32" max="32" width="2.67" customWidth="1"/>
    <col min="33" max="33" width="2.67" customWidth="1"/>
    <col min="34" max="34" width="3.33" customWidth="1"/>
    <col min="35" max="35" width="31.67" customWidth="1"/>
    <col min="36" max="36" width="2.5" customWidth="1"/>
    <col min="37" max="37" width="2.5" customWidth="1"/>
    <col min="38" max="38" width="8.33" customWidth="1"/>
    <col min="39" max="39" width="3.33" customWidth="1"/>
    <col min="40" max="40" width="13.33" customWidth="1"/>
    <col min="41" max="41" width="7.5" customWidth="1"/>
    <col min="42" max="42" width="4.17" customWidth="1"/>
    <col min="43" max="43" width="15.67" customWidth="1"/>
    <col min="44" max="44" width="13.67" customWidth="1"/>
    <col min="45" max="45" width="25.83" hidden="1" customWidth="1"/>
    <col min="46" max="46" width="25.83" hidden="1" customWidth="1"/>
    <col min="47" max="47" width="25.83" hidden="1" customWidth="1"/>
    <col min="48" max="48" width="21.67" hidden="1" customWidth="1"/>
    <col min="49" max="49" width="21.67" hidden="1" customWidth="1"/>
    <col min="50" max="50" width="21.67" hidden="1" customWidth="1"/>
    <col min="51" max="51" width="21.67" hidden="1" customWidth="1"/>
    <col min="52" max="52" width="21.67" hidden="1" customWidth="1"/>
    <col min="53" max="53" width="19.17" hidden="1" customWidth="1"/>
    <col min="54" max="54" width="25" hidden="1" customWidth="1"/>
    <col min="55" max="55" width="19.17" hidden="1" customWidth="1"/>
    <col min="56" max="56" width="19.17" hidden="1" customWidth="1"/>
    <col min="57" max="57" width="66.5" customWidth="1"/>
    <col min="71" max="71" width="9.33" hidden="1"/>
    <col min="72" max="72" width="9.33" hidden="1"/>
    <col min="73" max="73" width="9.33" hidden="1"/>
    <col min="74" max="74" width="9.33" hidden="1"/>
    <col min="75" max="75" width="9.33" hidden="1"/>
    <col min="76" max="76" width="9.33" hidden="1"/>
    <col min="77" max="77" width="9.33" hidden="1"/>
    <col min="78" max="78" width="9.33" hidden="1"/>
    <col min="79" max="79" width="9.33" hidden="1"/>
    <col min="80" max="80" width="9.33" hidden="1"/>
    <col min="81" max="81" width="9.33" hidden="1"/>
    <col min="82" max="82" width="9.33" hidden="1"/>
    <col min="83" max="83" width="9.33" hidden="1"/>
    <col min="84" max="84" width="9.33" hidden="1"/>
    <col min="85" max="85" width="9.33" hidden="1"/>
    <col min="86" max="86" width="9.33" hidden="1"/>
    <col min="87" max="87" width="9.33" hidden="1"/>
    <col min="88" max="88" width="9.33" hidden="1"/>
    <col min="89" max="89" width="9.33" hidden="1"/>
    <col min="90" max="90" width="9.33" hidden="1"/>
    <col min="91" max="91" width="9.33" hidden="1"/>
  </cols>
  <sheetData>
    <row r="1" ht="21.36" customHeight="1">
      <c r="A1" s="13" t="s">
        <v>0</v>
      </c>
      <c r="B1" s="14"/>
      <c r="C1" s="14"/>
      <c r="D1" s="15" t="s">
        <v>1</v>
      </c>
      <c r="E1" s="14"/>
      <c r="F1" s="14"/>
      <c r="G1" s="14"/>
      <c r="H1" s="14"/>
      <c r="I1" s="14"/>
      <c r="J1" s="14"/>
      <c r="K1" s="16" t="s">
        <v>2</v>
      </c>
      <c r="L1" s="16"/>
      <c r="M1" s="16"/>
      <c r="N1" s="16"/>
      <c r="O1" s="16"/>
      <c r="P1" s="16"/>
      <c r="Q1" s="16"/>
      <c r="R1" s="16"/>
      <c r="S1" s="16"/>
      <c r="T1" s="14"/>
      <c r="U1" s="14"/>
      <c r="V1" s="14"/>
      <c r="W1" s="16" t="s">
        <v>3</v>
      </c>
      <c r="X1" s="16"/>
      <c r="Y1" s="16"/>
      <c r="Z1" s="16"/>
      <c r="AA1" s="16"/>
      <c r="AB1" s="16"/>
      <c r="AC1" s="16"/>
      <c r="AD1" s="16"/>
      <c r="AE1" s="16"/>
      <c r="AF1" s="16"/>
      <c r="AG1" s="16"/>
      <c r="AH1" s="16"/>
      <c r="AI1" s="17"/>
      <c r="AJ1" s="18"/>
      <c r="AK1" s="18"/>
      <c r="AL1" s="18"/>
      <c r="AM1" s="18"/>
      <c r="AN1" s="18"/>
      <c r="AO1" s="18"/>
      <c r="AP1" s="18"/>
      <c r="AQ1" s="18"/>
      <c r="AR1" s="18"/>
      <c r="AS1" s="18"/>
      <c r="AT1" s="18"/>
      <c r="AU1" s="18"/>
      <c r="AV1" s="18"/>
      <c r="AW1" s="18"/>
      <c r="AX1" s="18"/>
      <c r="AY1" s="18"/>
      <c r="AZ1" s="18"/>
      <c r="BA1" s="19" t="s">
        <v>4</v>
      </c>
      <c r="BB1" s="19" t="s">
        <v>5</v>
      </c>
      <c r="BC1" s="18"/>
      <c r="BD1" s="18"/>
      <c r="BE1" s="18"/>
      <c r="BF1" s="18"/>
      <c r="BG1" s="18"/>
      <c r="BH1" s="18"/>
      <c r="BI1" s="18"/>
      <c r="BJ1" s="18"/>
      <c r="BK1" s="18"/>
      <c r="BL1" s="18"/>
      <c r="BM1" s="18"/>
      <c r="BN1" s="18"/>
      <c r="BO1" s="18"/>
      <c r="BP1" s="18"/>
      <c r="BQ1" s="18"/>
      <c r="BR1" s="18"/>
      <c r="BT1" s="20" t="s">
        <v>6</v>
      </c>
      <c r="BU1" s="20" t="s">
        <v>6</v>
      </c>
      <c r="BV1" s="20" t="s">
        <v>7</v>
      </c>
    </row>
    <row r="2" ht="36.96" customHeight="1">
      <c r="AR2"/>
      <c r="BS2" s="21" t="s">
        <v>8</v>
      </c>
      <c r="BT2" s="21" t="s">
        <v>9</v>
      </c>
    </row>
    <row r="3" ht="6.96" customHeight="1">
      <c r="B3" s="22"/>
      <c r="C3" s="23"/>
      <c r="D3" s="23"/>
      <c r="E3" s="23"/>
      <c r="F3" s="23"/>
      <c r="G3" s="23"/>
      <c r="H3" s="23"/>
      <c r="I3" s="23"/>
      <c r="J3" s="23"/>
      <c r="K3" s="23"/>
      <c r="L3" s="23"/>
      <c r="M3" s="23"/>
      <c r="N3" s="23"/>
      <c r="O3" s="23"/>
      <c r="P3" s="23"/>
      <c r="Q3" s="23"/>
      <c r="R3" s="23"/>
      <c r="S3" s="23"/>
      <c r="T3" s="23"/>
      <c r="U3" s="23"/>
      <c r="V3" s="23"/>
      <c r="W3" s="23"/>
      <c r="X3" s="23"/>
      <c r="Y3" s="23"/>
      <c r="Z3" s="23"/>
      <c r="AA3" s="23"/>
      <c r="AB3" s="23"/>
      <c r="AC3" s="23"/>
      <c r="AD3" s="23"/>
      <c r="AE3" s="23"/>
      <c r="AF3" s="23"/>
      <c r="AG3" s="23"/>
      <c r="AH3" s="23"/>
      <c r="AI3" s="23"/>
      <c r="AJ3" s="23"/>
      <c r="AK3" s="23"/>
      <c r="AL3" s="23"/>
      <c r="AM3" s="23"/>
      <c r="AN3" s="23"/>
      <c r="AO3" s="23"/>
      <c r="AP3" s="23"/>
      <c r="AQ3" s="24"/>
      <c r="BS3" s="21" t="s">
        <v>8</v>
      </c>
      <c r="BT3" s="21" t="s">
        <v>10</v>
      </c>
    </row>
    <row r="4" ht="36.96" customHeight="1">
      <c r="B4" s="25"/>
      <c r="C4" s="26"/>
      <c r="D4" s="27" t="s">
        <v>11</v>
      </c>
      <c r="E4" s="26"/>
      <c r="F4" s="26"/>
      <c r="G4" s="26"/>
      <c r="H4" s="26"/>
      <c r="I4" s="26"/>
      <c r="J4" s="26"/>
      <c r="K4" s="26"/>
      <c r="L4" s="26"/>
      <c r="M4" s="26"/>
      <c r="N4" s="26"/>
      <c r="O4" s="26"/>
      <c r="P4" s="26"/>
      <c r="Q4" s="26"/>
      <c r="R4" s="26"/>
      <c r="S4" s="26"/>
      <c r="T4" s="26"/>
      <c r="U4" s="26"/>
      <c r="V4" s="26"/>
      <c r="W4" s="26"/>
      <c r="X4" s="26"/>
      <c r="Y4" s="26"/>
      <c r="Z4" s="26"/>
      <c r="AA4" s="26"/>
      <c r="AB4" s="26"/>
      <c r="AC4" s="26"/>
      <c r="AD4" s="26"/>
      <c r="AE4" s="26"/>
      <c r="AF4" s="26"/>
      <c r="AG4" s="26"/>
      <c r="AH4" s="26"/>
      <c r="AI4" s="26"/>
      <c r="AJ4" s="26"/>
      <c r="AK4" s="26"/>
      <c r="AL4" s="26"/>
      <c r="AM4" s="26"/>
      <c r="AN4" s="26"/>
      <c r="AO4" s="26"/>
      <c r="AP4" s="26"/>
      <c r="AQ4" s="28"/>
      <c r="AS4" s="29" t="s">
        <v>12</v>
      </c>
      <c r="BE4" s="30" t="s">
        <v>13</v>
      </c>
      <c r="BS4" s="21" t="s">
        <v>14</v>
      </c>
    </row>
    <row r="5" ht="14.4" customHeight="1">
      <c r="B5" s="25"/>
      <c r="C5" s="26"/>
      <c r="D5" s="31" t="s">
        <v>15</v>
      </c>
      <c r="E5" s="26"/>
      <c r="F5" s="26"/>
      <c r="G5" s="26"/>
      <c r="H5" s="26"/>
      <c r="I5" s="26"/>
      <c r="J5" s="26"/>
      <c r="K5" s="32" t="s">
        <v>16</v>
      </c>
      <c r="L5" s="26"/>
      <c r="M5" s="26"/>
      <c r="N5" s="26"/>
      <c r="O5" s="26"/>
      <c r="P5" s="26"/>
      <c r="Q5" s="26"/>
      <c r="R5" s="26"/>
      <c r="S5" s="26"/>
      <c r="T5" s="26"/>
      <c r="U5" s="26"/>
      <c r="V5" s="26"/>
      <c r="W5" s="26"/>
      <c r="X5" s="26"/>
      <c r="Y5" s="26"/>
      <c r="Z5" s="26"/>
      <c r="AA5" s="26"/>
      <c r="AB5" s="26"/>
      <c r="AC5" s="26"/>
      <c r="AD5" s="26"/>
      <c r="AE5" s="26"/>
      <c r="AF5" s="26"/>
      <c r="AG5" s="26"/>
      <c r="AH5" s="26"/>
      <c r="AI5" s="26"/>
      <c r="AJ5" s="26"/>
      <c r="AK5" s="26"/>
      <c r="AL5" s="26"/>
      <c r="AM5" s="26"/>
      <c r="AN5" s="26"/>
      <c r="AO5" s="26"/>
      <c r="AP5" s="26"/>
      <c r="AQ5" s="28"/>
      <c r="BE5" s="33" t="s">
        <v>17</v>
      </c>
      <c r="BS5" s="21" t="s">
        <v>8</v>
      </c>
    </row>
    <row r="6" ht="36.96" customHeight="1">
      <c r="B6" s="25"/>
      <c r="C6" s="26"/>
      <c r="D6" s="34" t="s">
        <v>18</v>
      </c>
      <c r="E6" s="26"/>
      <c r="F6" s="26"/>
      <c r="G6" s="26"/>
      <c r="H6" s="26"/>
      <c r="I6" s="26"/>
      <c r="J6" s="26"/>
      <c r="K6" s="35" t="s">
        <v>19</v>
      </c>
      <c r="L6" s="26"/>
      <c r="M6" s="26"/>
      <c r="N6" s="26"/>
      <c r="O6" s="26"/>
      <c r="P6" s="26"/>
      <c r="Q6" s="26"/>
      <c r="R6" s="26"/>
      <c r="S6" s="26"/>
      <c r="T6" s="26"/>
      <c r="U6" s="26"/>
      <c r="V6" s="26"/>
      <c r="W6" s="26"/>
      <c r="X6" s="26"/>
      <c r="Y6" s="26"/>
      <c r="Z6" s="26"/>
      <c r="AA6" s="26"/>
      <c r="AB6" s="26"/>
      <c r="AC6" s="26"/>
      <c r="AD6" s="26"/>
      <c r="AE6" s="26"/>
      <c r="AF6" s="26"/>
      <c r="AG6" s="26"/>
      <c r="AH6" s="26"/>
      <c r="AI6" s="26"/>
      <c r="AJ6" s="26"/>
      <c r="AK6" s="26"/>
      <c r="AL6" s="26"/>
      <c r="AM6" s="26"/>
      <c r="AN6" s="26"/>
      <c r="AO6" s="26"/>
      <c r="AP6" s="26"/>
      <c r="AQ6" s="28"/>
      <c r="BE6" s="36"/>
      <c r="BS6" s="21" t="s">
        <v>8</v>
      </c>
    </row>
    <row r="7" ht="14.4" customHeight="1">
      <c r="B7" s="25"/>
      <c r="C7" s="26"/>
      <c r="D7" s="37" t="s">
        <v>20</v>
      </c>
      <c r="E7" s="26"/>
      <c r="F7" s="26"/>
      <c r="G7" s="26"/>
      <c r="H7" s="26"/>
      <c r="I7" s="26"/>
      <c r="J7" s="26"/>
      <c r="K7" s="32" t="s">
        <v>21</v>
      </c>
      <c r="L7" s="26"/>
      <c r="M7" s="26"/>
      <c r="N7" s="26"/>
      <c r="O7" s="26"/>
      <c r="P7" s="26"/>
      <c r="Q7" s="26"/>
      <c r="R7" s="26"/>
      <c r="S7" s="26"/>
      <c r="T7" s="26"/>
      <c r="U7" s="26"/>
      <c r="V7" s="26"/>
      <c r="W7" s="26"/>
      <c r="X7" s="26"/>
      <c r="Y7" s="26"/>
      <c r="Z7" s="26"/>
      <c r="AA7" s="26"/>
      <c r="AB7" s="26"/>
      <c r="AC7" s="26"/>
      <c r="AD7" s="26"/>
      <c r="AE7" s="26"/>
      <c r="AF7" s="26"/>
      <c r="AG7" s="26"/>
      <c r="AH7" s="26"/>
      <c r="AI7" s="26"/>
      <c r="AJ7" s="26"/>
      <c r="AK7" s="37" t="s">
        <v>22</v>
      </c>
      <c r="AL7" s="26"/>
      <c r="AM7" s="26"/>
      <c r="AN7" s="32" t="s">
        <v>21</v>
      </c>
      <c r="AO7" s="26"/>
      <c r="AP7" s="26"/>
      <c r="AQ7" s="28"/>
      <c r="BE7" s="36"/>
      <c r="BS7" s="21" t="s">
        <v>8</v>
      </c>
    </row>
    <row r="8" ht="14.4" customHeight="1">
      <c r="B8" s="25"/>
      <c r="C8" s="26"/>
      <c r="D8" s="37" t="s">
        <v>23</v>
      </c>
      <c r="E8" s="26"/>
      <c r="F8" s="26"/>
      <c r="G8" s="26"/>
      <c r="H8" s="26"/>
      <c r="I8" s="26"/>
      <c r="J8" s="26"/>
      <c r="K8" s="32" t="s">
        <v>24</v>
      </c>
      <c r="L8" s="26"/>
      <c r="M8" s="26"/>
      <c r="N8" s="26"/>
      <c r="O8" s="26"/>
      <c r="P8" s="26"/>
      <c r="Q8" s="26"/>
      <c r="R8" s="26"/>
      <c r="S8" s="26"/>
      <c r="T8" s="26"/>
      <c r="U8" s="26"/>
      <c r="V8" s="26"/>
      <c r="W8" s="26"/>
      <c r="X8" s="26"/>
      <c r="Y8" s="26"/>
      <c r="Z8" s="26"/>
      <c r="AA8" s="26"/>
      <c r="AB8" s="26"/>
      <c r="AC8" s="26"/>
      <c r="AD8" s="26"/>
      <c r="AE8" s="26"/>
      <c r="AF8" s="26"/>
      <c r="AG8" s="26"/>
      <c r="AH8" s="26"/>
      <c r="AI8" s="26"/>
      <c r="AJ8" s="26"/>
      <c r="AK8" s="37" t="s">
        <v>25</v>
      </c>
      <c r="AL8" s="26"/>
      <c r="AM8" s="26"/>
      <c r="AN8" s="38" t="s">
        <v>26</v>
      </c>
      <c r="AO8" s="26"/>
      <c r="AP8" s="26"/>
      <c r="AQ8" s="28"/>
      <c r="BE8" s="36"/>
      <c r="BS8" s="21" t="s">
        <v>8</v>
      </c>
    </row>
    <row r="9" ht="14.4" customHeight="1">
      <c r="B9" s="25"/>
      <c r="C9" s="26"/>
      <c r="D9" s="26"/>
      <c r="E9" s="26"/>
      <c r="F9" s="26"/>
      <c r="G9" s="26"/>
      <c r="H9" s="26"/>
      <c r="I9" s="26"/>
      <c r="J9" s="26"/>
      <c r="K9" s="26"/>
      <c r="L9" s="26"/>
      <c r="M9" s="26"/>
      <c r="N9" s="26"/>
      <c r="O9" s="26"/>
      <c r="P9" s="26"/>
      <c r="Q9" s="26"/>
      <c r="R9" s="26"/>
      <c r="S9" s="26"/>
      <c r="T9" s="26"/>
      <c r="U9" s="26"/>
      <c r="V9" s="26"/>
      <c r="W9" s="26"/>
      <c r="X9" s="26"/>
      <c r="Y9" s="26"/>
      <c r="Z9" s="26"/>
      <c r="AA9" s="26"/>
      <c r="AB9" s="26"/>
      <c r="AC9" s="26"/>
      <c r="AD9" s="26"/>
      <c r="AE9" s="26"/>
      <c r="AF9" s="26"/>
      <c r="AG9" s="26"/>
      <c r="AH9" s="26"/>
      <c r="AI9" s="26"/>
      <c r="AJ9" s="26"/>
      <c r="AK9" s="26"/>
      <c r="AL9" s="26"/>
      <c r="AM9" s="26"/>
      <c r="AN9" s="26"/>
      <c r="AO9" s="26"/>
      <c r="AP9" s="26"/>
      <c r="AQ9" s="28"/>
      <c r="BE9" s="36"/>
      <c r="BS9" s="21" t="s">
        <v>8</v>
      </c>
    </row>
    <row r="10" ht="14.4" customHeight="1">
      <c r="B10" s="25"/>
      <c r="C10" s="26"/>
      <c r="D10" s="37" t="s">
        <v>27</v>
      </c>
      <c r="E10" s="26"/>
      <c r="F10" s="26"/>
      <c r="G10" s="26"/>
      <c r="H10" s="26"/>
      <c r="I10" s="26"/>
      <c r="J10" s="26"/>
      <c r="K10" s="26"/>
      <c r="L10" s="26"/>
      <c r="M10" s="26"/>
      <c r="N10" s="26"/>
      <c r="O10" s="26"/>
      <c r="P10" s="26"/>
      <c r="Q10" s="26"/>
      <c r="R10" s="26"/>
      <c r="S10" s="26"/>
      <c r="T10" s="26"/>
      <c r="U10" s="26"/>
      <c r="V10" s="26"/>
      <c r="W10" s="26"/>
      <c r="X10" s="26"/>
      <c r="Y10" s="26"/>
      <c r="Z10" s="26"/>
      <c r="AA10" s="26"/>
      <c r="AB10" s="26"/>
      <c r="AC10" s="26"/>
      <c r="AD10" s="26"/>
      <c r="AE10" s="26"/>
      <c r="AF10" s="26"/>
      <c r="AG10" s="26"/>
      <c r="AH10" s="26"/>
      <c r="AI10" s="26"/>
      <c r="AJ10" s="26"/>
      <c r="AK10" s="37" t="s">
        <v>28</v>
      </c>
      <c r="AL10" s="26"/>
      <c r="AM10" s="26"/>
      <c r="AN10" s="32" t="s">
        <v>29</v>
      </c>
      <c r="AO10" s="26"/>
      <c r="AP10" s="26"/>
      <c r="AQ10" s="28"/>
      <c r="BE10" s="36"/>
      <c r="BS10" s="21" t="s">
        <v>8</v>
      </c>
    </row>
    <row r="11" ht="18.48" customHeight="1">
      <c r="B11" s="25"/>
      <c r="C11" s="26"/>
      <c r="D11" s="26"/>
      <c r="E11" s="32" t="s">
        <v>30</v>
      </c>
      <c r="F11" s="26"/>
      <c r="G11" s="26"/>
      <c r="H11" s="26"/>
      <c r="I11" s="26"/>
      <c r="J11" s="26"/>
      <c r="K11" s="26"/>
      <c r="L11" s="26"/>
      <c r="M11" s="26"/>
      <c r="N11" s="26"/>
      <c r="O11" s="26"/>
      <c r="P11" s="26"/>
      <c r="Q11" s="26"/>
      <c r="R11" s="26"/>
      <c r="S11" s="26"/>
      <c r="T11" s="26"/>
      <c r="U11" s="26"/>
      <c r="V11" s="26"/>
      <c r="W11" s="26"/>
      <c r="X11" s="26"/>
      <c r="Y11" s="26"/>
      <c r="Z11" s="26"/>
      <c r="AA11" s="26"/>
      <c r="AB11" s="26"/>
      <c r="AC11" s="26"/>
      <c r="AD11" s="26"/>
      <c r="AE11" s="26"/>
      <c r="AF11" s="26"/>
      <c r="AG11" s="26"/>
      <c r="AH11" s="26"/>
      <c r="AI11" s="26"/>
      <c r="AJ11" s="26"/>
      <c r="AK11" s="37" t="s">
        <v>31</v>
      </c>
      <c r="AL11" s="26"/>
      <c r="AM11" s="26"/>
      <c r="AN11" s="32" t="s">
        <v>32</v>
      </c>
      <c r="AO11" s="26"/>
      <c r="AP11" s="26"/>
      <c r="AQ11" s="28"/>
      <c r="BE11" s="36"/>
      <c r="BS11" s="21" t="s">
        <v>8</v>
      </c>
    </row>
    <row r="12" ht="6.96" customHeight="1">
      <c r="B12" s="25"/>
      <c r="C12" s="26"/>
      <c r="D12" s="26"/>
      <c r="E12" s="26"/>
      <c r="F12" s="26"/>
      <c r="G12" s="26"/>
      <c r="H12" s="26"/>
      <c r="I12" s="26"/>
      <c r="J12" s="26"/>
      <c r="K12" s="26"/>
      <c r="L12" s="26"/>
      <c r="M12" s="26"/>
      <c r="N12" s="26"/>
      <c r="O12" s="26"/>
      <c r="P12" s="26"/>
      <c r="Q12" s="26"/>
      <c r="R12" s="26"/>
      <c r="S12" s="26"/>
      <c r="T12" s="26"/>
      <c r="U12" s="26"/>
      <c r="V12" s="26"/>
      <c r="W12" s="26"/>
      <c r="X12" s="26"/>
      <c r="Y12" s="26"/>
      <c r="Z12" s="26"/>
      <c r="AA12" s="26"/>
      <c r="AB12" s="26"/>
      <c r="AC12" s="26"/>
      <c r="AD12" s="26"/>
      <c r="AE12" s="26"/>
      <c r="AF12" s="26"/>
      <c r="AG12" s="26"/>
      <c r="AH12" s="26"/>
      <c r="AI12" s="26"/>
      <c r="AJ12" s="26"/>
      <c r="AK12" s="26"/>
      <c r="AL12" s="26"/>
      <c r="AM12" s="26"/>
      <c r="AN12" s="26"/>
      <c r="AO12" s="26"/>
      <c r="AP12" s="26"/>
      <c r="AQ12" s="28"/>
      <c r="BE12" s="36"/>
      <c r="BS12" s="21" t="s">
        <v>8</v>
      </c>
    </row>
    <row r="13" ht="14.4" customHeight="1">
      <c r="B13" s="25"/>
      <c r="C13" s="26"/>
      <c r="D13" s="37" t="s">
        <v>33</v>
      </c>
      <c r="E13" s="26"/>
      <c r="F13" s="26"/>
      <c r="G13" s="26"/>
      <c r="H13" s="26"/>
      <c r="I13" s="26"/>
      <c r="J13" s="26"/>
      <c r="K13" s="26"/>
      <c r="L13" s="26"/>
      <c r="M13" s="26"/>
      <c r="N13" s="26"/>
      <c r="O13" s="26"/>
      <c r="P13" s="26"/>
      <c r="Q13" s="26"/>
      <c r="R13" s="26"/>
      <c r="S13" s="26"/>
      <c r="T13" s="26"/>
      <c r="U13" s="26"/>
      <c r="V13" s="26"/>
      <c r="W13" s="26"/>
      <c r="X13" s="26"/>
      <c r="Y13" s="26"/>
      <c r="Z13" s="26"/>
      <c r="AA13" s="26"/>
      <c r="AB13" s="26"/>
      <c r="AC13" s="26"/>
      <c r="AD13" s="26"/>
      <c r="AE13" s="26"/>
      <c r="AF13" s="26"/>
      <c r="AG13" s="26"/>
      <c r="AH13" s="26"/>
      <c r="AI13" s="26"/>
      <c r="AJ13" s="26"/>
      <c r="AK13" s="37" t="s">
        <v>28</v>
      </c>
      <c r="AL13" s="26"/>
      <c r="AM13" s="26"/>
      <c r="AN13" s="39" t="s">
        <v>34</v>
      </c>
      <c r="AO13" s="26"/>
      <c r="AP13" s="26"/>
      <c r="AQ13" s="28"/>
      <c r="BE13" s="36"/>
      <c r="BS13" s="21" t="s">
        <v>8</v>
      </c>
    </row>
    <row r="14">
      <c r="B14" s="25"/>
      <c r="C14" s="26"/>
      <c r="D14" s="26"/>
      <c r="E14" s="39" t="s">
        <v>34</v>
      </c>
      <c r="F14" s="40"/>
      <c r="G14" s="40"/>
      <c r="H14" s="40"/>
      <c r="I14" s="40"/>
      <c r="J14" s="40"/>
      <c r="K14" s="40"/>
      <c r="L14" s="40"/>
      <c r="M14" s="40"/>
      <c r="N14" s="40"/>
      <c r="O14" s="40"/>
      <c r="P14" s="40"/>
      <c r="Q14" s="40"/>
      <c r="R14" s="40"/>
      <c r="S14" s="40"/>
      <c r="T14" s="40"/>
      <c r="U14" s="40"/>
      <c r="V14" s="40"/>
      <c r="W14" s="40"/>
      <c r="X14" s="40"/>
      <c r="Y14" s="40"/>
      <c r="Z14" s="40"/>
      <c r="AA14" s="40"/>
      <c r="AB14" s="40"/>
      <c r="AC14" s="40"/>
      <c r="AD14" s="40"/>
      <c r="AE14" s="40"/>
      <c r="AF14" s="40"/>
      <c r="AG14" s="40"/>
      <c r="AH14" s="40"/>
      <c r="AI14" s="40"/>
      <c r="AJ14" s="40"/>
      <c r="AK14" s="37" t="s">
        <v>31</v>
      </c>
      <c r="AL14" s="26"/>
      <c r="AM14" s="26"/>
      <c r="AN14" s="39" t="s">
        <v>34</v>
      </c>
      <c r="AO14" s="26"/>
      <c r="AP14" s="26"/>
      <c r="AQ14" s="28"/>
      <c r="BE14" s="36"/>
      <c r="BS14" s="21" t="s">
        <v>8</v>
      </c>
    </row>
    <row r="15" ht="6.96" customHeight="1">
      <c r="B15" s="25"/>
      <c r="C15" s="26"/>
      <c r="D15" s="26"/>
      <c r="E15" s="26"/>
      <c r="F15" s="26"/>
      <c r="G15" s="26"/>
      <c r="H15" s="26"/>
      <c r="I15" s="26"/>
      <c r="J15" s="26"/>
      <c r="K15" s="26"/>
      <c r="L15" s="26"/>
      <c r="M15" s="26"/>
      <c r="N15" s="26"/>
      <c r="O15" s="26"/>
      <c r="P15" s="26"/>
      <c r="Q15" s="26"/>
      <c r="R15" s="26"/>
      <c r="S15" s="26"/>
      <c r="T15" s="26"/>
      <c r="U15" s="26"/>
      <c r="V15" s="26"/>
      <c r="W15" s="26"/>
      <c r="X15" s="26"/>
      <c r="Y15" s="26"/>
      <c r="Z15" s="26"/>
      <c r="AA15" s="26"/>
      <c r="AB15" s="26"/>
      <c r="AC15" s="26"/>
      <c r="AD15" s="26"/>
      <c r="AE15" s="26"/>
      <c r="AF15" s="26"/>
      <c r="AG15" s="26"/>
      <c r="AH15" s="26"/>
      <c r="AI15" s="26"/>
      <c r="AJ15" s="26"/>
      <c r="AK15" s="26"/>
      <c r="AL15" s="26"/>
      <c r="AM15" s="26"/>
      <c r="AN15" s="26"/>
      <c r="AO15" s="26"/>
      <c r="AP15" s="26"/>
      <c r="AQ15" s="28"/>
      <c r="BE15" s="36"/>
      <c r="BS15" s="21" t="s">
        <v>6</v>
      </c>
    </row>
    <row r="16" ht="14.4" customHeight="1">
      <c r="B16" s="25"/>
      <c r="C16" s="26"/>
      <c r="D16" s="37" t="s">
        <v>35</v>
      </c>
      <c r="E16" s="26"/>
      <c r="F16" s="26"/>
      <c r="G16" s="26"/>
      <c r="H16" s="26"/>
      <c r="I16" s="26"/>
      <c r="J16" s="26"/>
      <c r="K16" s="26"/>
      <c r="L16" s="26"/>
      <c r="M16" s="26"/>
      <c r="N16" s="26"/>
      <c r="O16" s="26"/>
      <c r="P16" s="26"/>
      <c r="Q16" s="26"/>
      <c r="R16" s="26"/>
      <c r="S16" s="26"/>
      <c r="T16" s="26"/>
      <c r="U16" s="26"/>
      <c r="V16" s="26"/>
      <c r="W16" s="26"/>
      <c r="X16" s="26"/>
      <c r="Y16" s="26"/>
      <c r="Z16" s="26"/>
      <c r="AA16" s="26"/>
      <c r="AB16" s="26"/>
      <c r="AC16" s="26"/>
      <c r="AD16" s="26"/>
      <c r="AE16" s="26"/>
      <c r="AF16" s="26"/>
      <c r="AG16" s="26"/>
      <c r="AH16" s="26"/>
      <c r="AI16" s="26"/>
      <c r="AJ16" s="26"/>
      <c r="AK16" s="37" t="s">
        <v>28</v>
      </c>
      <c r="AL16" s="26"/>
      <c r="AM16" s="26"/>
      <c r="AN16" s="32" t="s">
        <v>36</v>
      </c>
      <c r="AO16" s="26"/>
      <c r="AP16" s="26"/>
      <c r="AQ16" s="28"/>
      <c r="BE16" s="36"/>
      <c r="BS16" s="21" t="s">
        <v>6</v>
      </c>
    </row>
    <row r="17" ht="18.48" customHeight="1">
      <c r="B17" s="25"/>
      <c r="C17" s="26"/>
      <c r="D17" s="26"/>
      <c r="E17" s="32" t="s">
        <v>37</v>
      </c>
      <c r="F17" s="26"/>
      <c r="G17" s="26"/>
      <c r="H17" s="26"/>
      <c r="I17" s="26"/>
      <c r="J17" s="26"/>
      <c r="K17" s="26"/>
      <c r="L17" s="26"/>
      <c r="M17" s="26"/>
      <c r="N17" s="26"/>
      <c r="O17" s="26"/>
      <c r="P17" s="26"/>
      <c r="Q17" s="26"/>
      <c r="R17" s="26"/>
      <c r="S17" s="26"/>
      <c r="T17" s="26"/>
      <c r="U17" s="26"/>
      <c r="V17" s="26"/>
      <c r="W17" s="26"/>
      <c r="X17" s="26"/>
      <c r="Y17" s="26"/>
      <c r="Z17" s="26"/>
      <c r="AA17" s="26"/>
      <c r="AB17" s="26"/>
      <c r="AC17" s="26"/>
      <c r="AD17" s="26"/>
      <c r="AE17" s="26"/>
      <c r="AF17" s="26"/>
      <c r="AG17" s="26"/>
      <c r="AH17" s="26"/>
      <c r="AI17" s="26"/>
      <c r="AJ17" s="26"/>
      <c r="AK17" s="37" t="s">
        <v>31</v>
      </c>
      <c r="AL17" s="26"/>
      <c r="AM17" s="26"/>
      <c r="AN17" s="32" t="s">
        <v>38</v>
      </c>
      <c r="AO17" s="26"/>
      <c r="AP17" s="26"/>
      <c r="AQ17" s="28"/>
      <c r="BE17" s="36"/>
      <c r="BS17" s="21" t="s">
        <v>39</v>
      </c>
    </row>
    <row r="18" ht="6.96" customHeight="1">
      <c r="B18" s="25"/>
      <c r="C18" s="26"/>
      <c r="D18" s="26"/>
      <c r="E18" s="26"/>
      <c r="F18" s="26"/>
      <c r="G18" s="26"/>
      <c r="H18" s="26"/>
      <c r="I18" s="26"/>
      <c r="J18" s="26"/>
      <c r="K18" s="26"/>
      <c r="L18" s="26"/>
      <c r="M18" s="26"/>
      <c r="N18" s="26"/>
      <c r="O18" s="26"/>
      <c r="P18" s="26"/>
      <c r="Q18" s="26"/>
      <c r="R18" s="26"/>
      <c r="S18" s="26"/>
      <c r="T18" s="26"/>
      <c r="U18" s="26"/>
      <c r="V18" s="26"/>
      <c r="W18" s="26"/>
      <c r="X18" s="26"/>
      <c r="Y18" s="26"/>
      <c r="Z18" s="26"/>
      <c r="AA18" s="26"/>
      <c r="AB18" s="26"/>
      <c r="AC18" s="26"/>
      <c r="AD18" s="26"/>
      <c r="AE18" s="26"/>
      <c r="AF18" s="26"/>
      <c r="AG18" s="26"/>
      <c r="AH18" s="26"/>
      <c r="AI18" s="26"/>
      <c r="AJ18" s="26"/>
      <c r="AK18" s="26"/>
      <c r="AL18" s="26"/>
      <c r="AM18" s="26"/>
      <c r="AN18" s="26"/>
      <c r="AO18" s="26"/>
      <c r="AP18" s="26"/>
      <c r="AQ18" s="28"/>
      <c r="BE18" s="36"/>
      <c r="BS18" s="21" t="s">
        <v>8</v>
      </c>
    </row>
    <row r="19" ht="14.4" customHeight="1">
      <c r="B19" s="25"/>
      <c r="C19" s="26"/>
      <c r="D19" s="37" t="s">
        <v>40</v>
      </c>
      <c r="E19" s="26"/>
      <c r="F19" s="26"/>
      <c r="G19" s="26"/>
      <c r="H19" s="26"/>
      <c r="I19" s="26"/>
      <c r="J19" s="26"/>
      <c r="K19" s="26"/>
      <c r="L19" s="26"/>
      <c r="M19" s="26"/>
      <c r="N19" s="26"/>
      <c r="O19" s="26"/>
      <c r="P19" s="26"/>
      <c r="Q19" s="26"/>
      <c r="R19" s="26"/>
      <c r="S19" s="26"/>
      <c r="T19" s="26"/>
      <c r="U19" s="26"/>
      <c r="V19" s="26"/>
      <c r="W19" s="26"/>
      <c r="X19" s="26"/>
      <c r="Y19" s="26"/>
      <c r="Z19" s="26"/>
      <c r="AA19" s="26"/>
      <c r="AB19" s="26"/>
      <c r="AC19" s="26"/>
      <c r="AD19" s="26"/>
      <c r="AE19" s="26"/>
      <c r="AF19" s="26"/>
      <c r="AG19" s="26"/>
      <c r="AH19" s="26"/>
      <c r="AI19" s="26"/>
      <c r="AJ19" s="26"/>
      <c r="AK19" s="26"/>
      <c r="AL19" s="26"/>
      <c r="AM19" s="26"/>
      <c r="AN19" s="26"/>
      <c r="AO19" s="26"/>
      <c r="AP19" s="26"/>
      <c r="AQ19" s="28"/>
      <c r="BE19" s="36"/>
      <c r="BS19" s="21" t="s">
        <v>8</v>
      </c>
    </row>
    <row r="20" ht="16.5" customHeight="1">
      <c r="B20" s="25"/>
      <c r="C20" s="26"/>
      <c r="D20" s="26"/>
      <c r="E20" s="41" t="s">
        <v>21</v>
      </c>
      <c r="F20" s="41"/>
      <c r="G20" s="41"/>
      <c r="H20" s="41"/>
      <c r="I20" s="41"/>
      <c r="J20" s="41"/>
      <c r="K20" s="41"/>
      <c r="L20" s="41"/>
      <c r="M20" s="41"/>
      <c r="N20" s="41"/>
      <c r="O20" s="41"/>
      <c r="P20" s="41"/>
      <c r="Q20" s="41"/>
      <c r="R20" s="41"/>
      <c r="S20" s="41"/>
      <c r="T20" s="41"/>
      <c r="U20" s="41"/>
      <c r="V20" s="41"/>
      <c r="W20" s="41"/>
      <c r="X20" s="41"/>
      <c r="Y20" s="41"/>
      <c r="Z20" s="41"/>
      <c r="AA20" s="41"/>
      <c r="AB20" s="41"/>
      <c r="AC20" s="41"/>
      <c r="AD20" s="41"/>
      <c r="AE20" s="41"/>
      <c r="AF20" s="41"/>
      <c r="AG20" s="41"/>
      <c r="AH20" s="41"/>
      <c r="AI20" s="41"/>
      <c r="AJ20" s="41"/>
      <c r="AK20" s="41"/>
      <c r="AL20" s="41"/>
      <c r="AM20" s="41"/>
      <c r="AN20" s="41"/>
      <c r="AO20" s="26"/>
      <c r="AP20" s="26"/>
      <c r="AQ20" s="28"/>
      <c r="BE20" s="36"/>
      <c r="BS20" s="21" t="s">
        <v>6</v>
      </c>
    </row>
    <row r="21" ht="6.96" customHeight="1">
      <c r="B21" s="25"/>
      <c r="C21" s="26"/>
      <c r="D21" s="26"/>
      <c r="E21" s="26"/>
      <c r="F21" s="26"/>
      <c r="G21" s="26"/>
      <c r="H21" s="26"/>
      <c r="I21" s="26"/>
      <c r="J21" s="26"/>
      <c r="K21" s="26"/>
      <c r="L21" s="26"/>
      <c r="M21" s="26"/>
      <c r="N21" s="26"/>
      <c r="O21" s="26"/>
      <c r="P21" s="26"/>
      <c r="Q21" s="26"/>
      <c r="R21" s="26"/>
      <c r="S21" s="26"/>
      <c r="T21" s="26"/>
      <c r="U21" s="26"/>
      <c r="V21" s="26"/>
      <c r="W21" s="26"/>
      <c r="X21" s="26"/>
      <c r="Y21" s="26"/>
      <c r="Z21" s="26"/>
      <c r="AA21" s="26"/>
      <c r="AB21" s="26"/>
      <c r="AC21" s="26"/>
      <c r="AD21" s="26"/>
      <c r="AE21" s="26"/>
      <c r="AF21" s="26"/>
      <c r="AG21" s="26"/>
      <c r="AH21" s="26"/>
      <c r="AI21" s="26"/>
      <c r="AJ21" s="26"/>
      <c r="AK21" s="26"/>
      <c r="AL21" s="26"/>
      <c r="AM21" s="26"/>
      <c r="AN21" s="26"/>
      <c r="AO21" s="26"/>
      <c r="AP21" s="26"/>
      <c r="AQ21" s="28"/>
      <c r="BE21" s="36"/>
    </row>
    <row r="22" ht="6.96" customHeight="1">
      <c r="B22" s="25"/>
      <c r="C22" s="26"/>
      <c r="D22" s="42"/>
      <c r="E22" s="42"/>
      <c r="F22" s="42"/>
      <c r="G22" s="42"/>
      <c r="H22" s="42"/>
      <c r="I22" s="42"/>
      <c r="J22" s="42"/>
      <c r="K22" s="42"/>
      <c r="L22" s="42"/>
      <c r="M22" s="42"/>
      <c r="N22" s="42"/>
      <c r="O22" s="42"/>
      <c r="P22" s="42"/>
      <c r="Q22" s="42"/>
      <c r="R22" s="42"/>
      <c r="S22" s="42"/>
      <c r="T22" s="42"/>
      <c r="U22" s="42"/>
      <c r="V22" s="42"/>
      <c r="W22" s="42"/>
      <c r="X22" s="42"/>
      <c r="Y22" s="42"/>
      <c r="Z22" s="42"/>
      <c r="AA22" s="42"/>
      <c r="AB22" s="42"/>
      <c r="AC22" s="42"/>
      <c r="AD22" s="42"/>
      <c r="AE22" s="42"/>
      <c r="AF22" s="42"/>
      <c r="AG22" s="42"/>
      <c r="AH22" s="42"/>
      <c r="AI22" s="42"/>
      <c r="AJ22" s="42"/>
      <c r="AK22" s="42"/>
      <c r="AL22" s="42"/>
      <c r="AM22" s="42"/>
      <c r="AN22" s="42"/>
      <c r="AO22" s="42"/>
      <c r="AP22" s="26"/>
      <c r="AQ22" s="28"/>
      <c r="BE22" s="36"/>
    </row>
    <row r="23" s="1" customFormat="1" ht="25.92" customHeight="1">
      <c r="B23" s="43"/>
      <c r="C23" s="44"/>
      <c r="D23" s="45" t="s">
        <v>41</v>
      </c>
      <c r="E23" s="46"/>
      <c r="F23" s="46"/>
      <c r="G23" s="46"/>
      <c r="H23" s="46"/>
      <c r="I23" s="46"/>
      <c r="J23" s="46"/>
      <c r="K23" s="46"/>
      <c r="L23" s="46"/>
      <c r="M23" s="46"/>
      <c r="N23" s="46"/>
      <c r="O23" s="46"/>
      <c r="P23" s="46"/>
      <c r="Q23" s="46"/>
      <c r="R23" s="46"/>
      <c r="S23" s="46"/>
      <c r="T23" s="46"/>
      <c r="U23" s="46"/>
      <c r="V23" s="46"/>
      <c r="W23" s="46"/>
      <c r="X23" s="46"/>
      <c r="Y23" s="46"/>
      <c r="Z23" s="46"/>
      <c r="AA23" s="46"/>
      <c r="AB23" s="46"/>
      <c r="AC23" s="46"/>
      <c r="AD23" s="46"/>
      <c r="AE23" s="46"/>
      <c r="AF23" s="46"/>
      <c r="AG23" s="46"/>
      <c r="AH23" s="46"/>
      <c r="AI23" s="46"/>
      <c r="AJ23" s="46"/>
      <c r="AK23" s="47">
        <f>ROUND(AG51,2)</f>
        <v>0</v>
      </c>
      <c r="AL23" s="46"/>
      <c r="AM23" s="46"/>
      <c r="AN23" s="46"/>
      <c r="AO23" s="46"/>
      <c r="AP23" s="44"/>
      <c r="AQ23" s="48"/>
      <c r="BE23" s="36"/>
    </row>
    <row r="24" s="1" customFormat="1" ht="6.96" customHeight="1">
      <c r="B24" s="43"/>
      <c r="C24" s="44"/>
      <c r="D24" s="44"/>
      <c r="E24" s="44"/>
      <c r="F24" s="44"/>
      <c r="G24" s="44"/>
      <c r="H24" s="44"/>
      <c r="I24" s="44"/>
      <c r="J24" s="44"/>
      <c r="K24" s="44"/>
      <c r="L24" s="44"/>
      <c r="M24" s="44"/>
      <c r="N24" s="44"/>
      <c r="O24" s="44"/>
      <c r="P24" s="44"/>
      <c r="Q24" s="44"/>
      <c r="R24" s="44"/>
      <c r="S24" s="44"/>
      <c r="T24" s="44"/>
      <c r="U24" s="44"/>
      <c r="V24" s="44"/>
      <c r="W24" s="44"/>
      <c r="X24" s="44"/>
      <c r="Y24" s="44"/>
      <c r="Z24" s="44"/>
      <c r="AA24" s="44"/>
      <c r="AB24" s="44"/>
      <c r="AC24" s="44"/>
      <c r="AD24" s="44"/>
      <c r="AE24" s="44"/>
      <c r="AF24" s="44"/>
      <c r="AG24" s="44"/>
      <c r="AH24" s="44"/>
      <c r="AI24" s="44"/>
      <c r="AJ24" s="44"/>
      <c r="AK24" s="44"/>
      <c r="AL24" s="44"/>
      <c r="AM24" s="44"/>
      <c r="AN24" s="44"/>
      <c r="AO24" s="44"/>
      <c r="AP24" s="44"/>
      <c r="AQ24" s="48"/>
      <c r="BE24" s="36"/>
    </row>
    <row r="25" s="1" customFormat="1">
      <c r="B25" s="43"/>
      <c r="C25" s="44"/>
      <c r="D25" s="44"/>
      <c r="E25" s="44"/>
      <c r="F25" s="44"/>
      <c r="G25" s="44"/>
      <c r="H25" s="44"/>
      <c r="I25" s="44"/>
      <c r="J25" s="44"/>
      <c r="K25" s="44"/>
      <c r="L25" s="49" t="s">
        <v>42</v>
      </c>
      <c r="M25" s="49"/>
      <c r="N25" s="49"/>
      <c r="O25" s="49"/>
      <c r="P25" s="44"/>
      <c r="Q25" s="44"/>
      <c r="R25" s="44"/>
      <c r="S25" s="44"/>
      <c r="T25" s="44"/>
      <c r="U25" s="44"/>
      <c r="V25" s="44"/>
      <c r="W25" s="49" t="s">
        <v>43</v>
      </c>
      <c r="X25" s="49"/>
      <c r="Y25" s="49"/>
      <c r="Z25" s="49"/>
      <c r="AA25" s="49"/>
      <c r="AB25" s="49"/>
      <c r="AC25" s="49"/>
      <c r="AD25" s="49"/>
      <c r="AE25" s="49"/>
      <c r="AF25" s="44"/>
      <c r="AG25" s="44"/>
      <c r="AH25" s="44"/>
      <c r="AI25" s="44"/>
      <c r="AJ25" s="44"/>
      <c r="AK25" s="49" t="s">
        <v>44</v>
      </c>
      <c r="AL25" s="49"/>
      <c r="AM25" s="49"/>
      <c r="AN25" s="49"/>
      <c r="AO25" s="49"/>
      <c r="AP25" s="44"/>
      <c r="AQ25" s="48"/>
      <c r="BE25" s="36"/>
    </row>
    <row r="26" s="2" customFormat="1" ht="14.4" customHeight="1">
      <c r="B26" s="50"/>
      <c r="C26" s="51"/>
      <c r="D26" s="52" t="s">
        <v>45</v>
      </c>
      <c r="E26" s="51"/>
      <c r="F26" s="52" t="s">
        <v>46</v>
      </c>
      <c r="G26" s="51"/>
      <c r="H26" s="51"/>
      <c r="I26" s="51"/>
      <c r="J26" s="51"/>
      <c r="K26" s="51"/>
      <c r="L26" s="53">
        <v>0.20999999999999999</v>
      </c>
      <c r="M26" s="51"/>
      <c r="N26" s="51"/>
      <c r="O26" s="51"/>
      <c r="P26" s="51"/>
      <c r="Q26" s="51"/>
      <c r="R26" s="51"/>
      <c r="S26" s="51"/>
      <c r="T26" s="51"/>
      <c r="U26" s="51"/>
      <c r="V26" s="51"/>
      <c r="W26" s="54">
        <f>ROUND(AZ51,2)</f>
        <v>0</v>
      </c>
      <c r="X26" s="51"/>
      <c r="Y26" s="51"/>
      <c r="Z26" s="51"/>
      <c r="AA26" s="51"/>
      <c r="AB26" s="51"/>
      <c r="AC26" s="51"/>
      <c r="AD26" s="51"/>
      <c r="AE26" s="51"/>
      <c r="AF26" s="51"/>
      <c r="AG26" s="51"/>
      <c r="AH26" s="51"/>
      <c r="AI26" s="51"/>
      <c r="AJ26" s="51"/>
      <c r="AK26" s="54">
        <f>ROUND(AV51,2)</f>
        <v>0</v>
      </c>
      <c r="AL26" s="51"/>
      <c r="AM26" s="51"/>
      <c r="AN26" s="51"/>
      <c r="AO26" s="51"/>
      <c r="AP26" s="51"/>
      <c r="AQ26" s="55"/>
      <c r="BE26" s="36"/>
    </row>
    <row r="27" s="2" customFormat="1" ht="14.4" customHeight="1">
      <c r="B27" s="50"/>
      <c r="C27" s="51"/>
      <c r="D27" s="51"/>
      <c r="E27" s="51"/>
      <c r="F27" s="52" t="s">
        <v>47</v>
      </c>
      <c r="G27" s="51"/>
      <c r="H27" s="51"/>
      <c r="I27" s="51"/>
      <c r="J27" s="51"/>
      <c r="K27" s="51"/>
      <c r="L27" s="53">
        <v>0.14999999999999999</v>
      </c>
      <c r="M27" s="51"/>
      <c r="N27" s="51"/>
      <c r="O27" s="51"/>
      <c r="P27" s="51"/>
      <c r="Q27" s="51"/>
      <c r="R27" s="51"/>
      <c r="S27" s="51"/>
      <c r="T27" s="51"/>
      <c r="U27" s="51"/>
      <c r="V27" s="51"/>
      <c r="W27" s="54">
        <f>ROUND(BA51,2)</f>
        <v>0</v>
      </c>
      <c r="X27" s="51"/>
      <c r="Y27" s="51"/>
      <c r="Z27" s="51"/>
      <c r="AA27" s="51"/>
      <c r="AB27" s="51"/>
      <c r="AC27" s="51"/>
      <c r="AD27" s="51"/>
      <c r="AE27" s="51"/>
      <c r="AF27" s="51"/>
      <c r="AG27" s="51"/>
      <c r="AH27" s="51"/>
      <c r="AI27" s="51"/>
      <c r="AJ27" s="51"/>
      <c r="AK27" s="54">
        <f>ROUND(AW51,2)</f>
        <v>0</v>
      </c>
      <c r="AL27" s="51"/>
      <c r="AM27" s="51"/>
      <c r="AN27" s="51"/>
      <c r="AO27" s="51"/>
      <c r="AP27" s="51"/>
      <c r="AQ27" s="55"/>
      <c r="BE27" s="36"/>
    </row>
    <row r="28" hidden="1" s="2" customFormat="1" ht="14.4" customHeight="1">
      <c r="B28" s="50"/>
      <c r="C28" s="51"/>
      <c r="D28" s="51"/>
      <c r="E28" s="51"/>
      <c r="F28" s="52" t="s">
        <v>48</v>
      </c>
      <c r="G28" s="51"/>
      <c r="H28" s="51"/>
      <c r="I28" s="51"/>
      <c r="J28" s="51"/>
      <c r="K28" s="51"/>
      <c r="L28" s="53">
        <v>0.20999999999999999</v>
      </c>
      <c r="M28" s="51"/>
      <c r="N28" s="51"/>
      <c r="O28" s="51"/>
      <c r="P28" s="51"/>
      <c r="Q28" s="51"/>
      <c r="R28" s="51"/>
      <c r="S28" s="51"/>
      <c r="T28" s="51"/>
      <c r="U28" s="51"/>
      <c r="V28" s="51"/>
      <c r="W28" s="54">
        <f>ROUND(BB51,2)</f>
        <v>0</v>
      </c>
      <c r="X28" s="51"/>
      <c r="Y28" s="51"/>
      <c r="Z28" s="51"/>
      <c r="AA28" s="51"/>
      <c r="AB28" s="51"/>
      <c r="AC28" s="51"/>
      <c r="AD28" s="51"/>
      <c r="AE28" s="51"/>
      <c r="AF28" s="51"/>
      <c r="AG28" s="51"/>
      <c r="AH28" s="51"/>
      <c r="AI28" s="51"/>
      <c r="AJ28" s="51"/>
      <c r="AK28" s="54">
        <v>0</v>
      </c>
      <c r="AL28" s="51"/>
      <c r="AM28" s="51"/>
      <c r="AN28" s="51"/>
      <c r="AO28" s="51"/>
      <c r="AP28" s="51"/>
      <c r="AQ28" s="55"/>
      <c r="BE28" s="36"/>
    </row>
    <row r="29" hidden="1" s="2" customFormat="1" ht="14.4" customHeight="1">
      <c r="B29" s="50"/>
      <c r="C29" s="51"/>
      <c r="D29" s="51"/>
      <c r="E29" s="51"/>
      <c r="F29" s="52" t="s">
        <v>49</v>
      </c>
      <c r="G29" s="51"/>
      <c r="H29" s="51"/>
      <c r="I29" s="51"/>
      <c r="J29" s="51"/>
      <c r="K29" s="51"/>
      <c r="L29" s="53">
        <v>0.14999999999999999</v>
      </c>
      <c r="M29" s="51"/>
      <c r="N29" s="51"/>
      <c r="O29" s="51"/>
      <c r="P29" s="51"/>
      <c r="Q29" s="51"/>
      <c r="R29" s="51"/>
      <c r="S29" s="51"/>
      <c r="T29" s="51"/>
      <c r="U29" s="51"/>
      <c r="V29" s="51"/>
      <c r="W29" s="54">
        <f>ROUND(BC51,2)</f>
        <v>0</v>
      </c>
      <c r="X29" s="51"/>
      <c r="Y29" s="51"/>
      <c r="Z29" s="51"/>
      <c r="AA29" s="51"/>
      <c r="AB29" s="51"/>
      <c r="AC29" s="51"/>
      <c r="AD29" s="51"/>
      <c r="AE29" s="51"/>
      <c r="AF29" s="51"/>
      <c r="AG29" s="51"/>
      <c r="AH29" s="51"/>
      <c r="AI29" s="51"/>
      <c r="AJ29" s="51"/>
      <c r="AK29" s="54">
        <v>0</v>
      </c>
      <c r="AL29" s="51"/>
      <c r="AM29" s="51"/>
      <c r="AN29" s="51"/>
      <c r="AO29" s="51"/>
      <c r="AP29" s="51"/>
      <c r="AQ29" s="55"/>
      <c r="BE29" s="36"/>
    </row>
    <row r="30" hidden="1" s="2" customFormat="1" ht="14.4" customHeight="1">
      <c r="B30" s="50"/>
      <c r="C30" s="51"/>
      <c r="D30" s="51"/>
      <c r="E30" s="51"/>
      <c r="F30" s="52" t="s">
        <v>50</v>
      </c>
      <c r="G30" s="51"/>
      <c r="H30" s="51"/>
      <c r="I30" s="51"/>
      <c r="J30" s="51"/>
      <c r="K30" s="51"/>
      <c r="L30" s="53">
        <v>0</v>
      </c>
      <c r="M30" s="51"/>
      <c r="N30" s="51"/>
      <c r="O30" s="51"/>
      <c r="P30" s="51"/>
      <c r="Q30" s="51"/>
      <c r="R30" s="51"/>
      <c r="S30" s="51"/>
      <c r="T30" s="51"/>
      <c r="U30" s="51"/>
      <c r="V30" s="51"/>
      <c r="W30" s="54">
        <f>ROUND(BD51,2)</f>
        <v>0</v>
      </c>
      <c r="X30" s="51"/>
      <c r="Y30" s="51"/>
      <c r="Z30" s="51"/>
      <c r="AA30" s="51"/>
      <c r="AB30" s="51"/>
      <c r="AC30" s="51"/>
      <c r="AD30" s="51"/>
      <c r="AE30" s="51"/>
      <c r="AF30" s="51"/>
      <c r="AG30" s="51"/>
      <c r="AH30" s="51"/>
      <c r="AI30" s="51"/>
      <c r="AJ30" s="51"/>
      <c r="AK30" s="54">
        <v>0</v>
      </c>
      <c r="AL30" s="51"/>
      <c r="AM30" s="51"/>
      <c r="AN30" s="51"/>
      <c r="AO30" s="51"/>
      <c r="AP30" s="51"/>
      <c r="AQ30" s="55"/>
      <c r="BE30" s="36"/>
    </row>
    <row r="31" s="1" customFormat="1" ht="6.96" customHeight="1">
      <c r="B31" s="43"/>
      <c r="C31" s="44"/>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8"/>
      <c r="BE31" s="36"/>
    </row>
    <row r="32" s="1" customFormat="1" ht="25.92" customHeight="1">
      <c r="B32" s="43"/>
      <c r="C32" s="56"/>
      <c r="D32" s="57" t="s">
        <v>51</v>
      </c>
      <c r="E32" s="58"/>
      <c r="F32" s="58"/>
      <c r="G32" s="58"/>
      <c r="H32" s="58"/>
      <c r="I32" s="58"/>
      <c r="J32" s="58"/>
      <c r="K32" s="58"/>
      <c r="L32" s="58"/>
      <c r="M32" s="58"/>
      <c r="N32" s="58"/>
      <c r="O32" s="58"/>
      <c r="P32" s="58"/>
      <c r="Q32" s="58"/>
      <c r="R32" s="58"/>
      <c r="S32" s="58"/>
      <c r="T32" s="59" t="s">
        <v>52</v>
      </c>
      <c r="U32" s="58"/>
      <c r="V32" s="58"/>
      <c r="W32" s="58"/>
      <c r="X32" s="60" t="s">
        <v>53</v>
      </c>
      <c r="Y32" s="58"/>
      <c r="Z32" s="58"/>
      <c r="AA32" s="58"/>
      <c r="AB32" s="58"/>
      <c r="AC32" s="58"/>
      <c r="AD32" s="58"/>
      <c r="AE32" s="58"/>
      <c r="AF32" s="58"/>
      <c r="AG32" s="58"/>
      <c r="AH32" s="58"/>
      <c r="AI32" s="58"/>
      <c r="AJ32" s="58"/>
      <c r="AK32" s="61">
        <f>SUM(AK23:AK30)</f>
        <v>0</v>
      </c>
      <c r="AL32" s="58"/>
      <c r="AM32" s="58"/>
      <c r="AN32" s="58"/>
      <c r="AO32" s="62"/>
      <c r="AP32" s="56"/>
      <c r="AQ32" s="63"/>
      <c r="BE32" s="36"/>
    </row>
    <row r="33" s="1" customFormat="1" ht="6.96" customHeight="1">
      <c r="B33" s="43"/>
      <c r="C33" s="44"/>
      <c r="D33" s="44"/>
      <c r="E33" s="44"/>
      <c r="F33" s="44"/>
      <c r="G33" s="44"/>
      <c r="H33" s="44"/>
      <c r="I33" s="44"/>
      <c r="J33" s="44"/>
      <c r="K33" s="44"/>
      <c r="L33" s="44"/>
      <c r="M33" s="44"/>
      <c r="N33" s="44"/>
      <c r="O33" s="44"/>
      <c r="P33" s="44"/>
      <c r="Q33" s="44"/>
      <c r="R33" s="44"/>
      <c r="S33" s="44"/>
      <c r="T33" s="44"/>
      <c r="U33" s="44"/>
      <c r="V33" s="44"/>
      <c r="W33" s="44"/>
      <c r="X33" s="44"/>
      <c r="Y33" s="44"/>
      <c r="Z33" s="44"/>
      <c r="AA33" s="44"/>
      <c r="AB33" s="44"/>
      <c r="AC33" s="44"/>
      <c r="AD33" s="44"/>
      <c r="AE33" s="44"/>
      <c r="AF33" s="44"/>
      <c r="AG33" s="44"/>
      <c r="AH33" s="44"/>
      <c r="AI33" s="44"/>
      <c r="AJ33" s="44"/>
      <c r="AK33" s="44"/>
      <c r="AL33" s="44"/>
      <c r="AM33" s="44"/>
      <c r="AN33" s="44"/>
      <c r="AO33" s="44"/>
      <c r="AP33" s="44"/>
      <c r="AQ33" s="48"/>
    </row>
    <row r="34" s="1" customFormat="1" ht="6.96" customHeight="1">
      <c r="B34" s="64"/>
      <c r="C34" s="65"/>
      <c r="D34" s="65"/>
      <c r="E34" s="65"/>
      <c r="F34" s="65"/>
      <c r="G34" s="65"/>
      <c r="H34" s="65"/>
      <c r="I34" s="65"/>
      <c r="J34" s="65"/>
      <c r="K34" s="65"/>
      <c r="L34" s="65"/>
      <c r="M34" s="65"/>
      <c r="N34" s="65"/>
      <c r="O34" s="65"/>
      <c r="P34" s="65"/>
      <c r="Q34" s="65"/>
      <c r="R34" s="65"/>
      <c r="S34" s="65"/>
      <c r="T34" s="65"/>
      <c r="U34" s="65"/>
      <c r="V34" s="65"/>
      <c r="W34" s="65"/>
      <c r="X34" s="65"/>
      <c r="Y34" s="65"/>
      <c r="Z34" s="65"/>
      <c r="AA34" s="65"/>
      <c r="AB34" s="65"/>
      <c r="AC34" s="65"/>
      <c r="AD34" s="65"/>
      <c r="AE34" s="65"/>
      <c r="AF34" s="65"/>
      <c r="AG34" s="65"/>
      <c r="AH34" s="65"/>
      <c r="AI34" s="65"/>
      <c r="AJ34" s="65"/>
      <c r="AK34" s="65"/>
      <c r="AL34" s="65"/>
      <c r="AM34" s="65"/>
      <c r="AN34" s="65"/>
      <c r="AO34" s="65"/>
      <c r="AP34" s="65"/>
      <c r="AQ34" s="66"/>
    </row>
    <row r="38" s="1" customFormat="1" ht="6.96" customHeight="1">
      <c r="B38" s="67"/>
      <c r="C38" s="68"/>
      <c r="D38" s="68"/>
      <c r="E38" s="68"/>
      <c r="F38" s="68"/>
      <c r="G38" s="68"/>
      <c r="H38" s="68"/>
      <c r="I38" s="68"/>
      <c r="J38" s="68"/>
      <c r="K38" s="68"/>
      <c r="L38" s="68"/>
      <c r="M38" s="68"/>
      <c r="N38" s="68"/>
      <c r="O38" s="68"/>
      <c r="P38" s="68"/>
      <c r="Q38" s="68"/>
      <c r="R38" s="68"/>
      <c r="S38" s="68"/>
      <c r="T38" s="68"/>
      <c r="U38" s="68"/>
      <c r="V38" s="68"/>
      <c r="W38" s="68"/>
      <c r="X38" s="68"/>
      <c r="Y38" s="68"/>
      <c r="Z38" s="68"/>
      <c r="AA38" s="68"/>
      <c r="AB38" s="68"/>
      <c r="AC38" s="68"/>
      <c r="AD38" s="68"/>
      <c r="AE38" s="68"/>
      <c r="AF38" s="68"/>
      <c r="AG38" s="68"/>
      <c r="AH38" s="68"/>
      <c r="AI38" s="68"/>
      <c r="AJ38" s="68"/>
      <c r="AK38" s="68"/>
      <c r="AL38" s="68"/>
      <c r="AM38" s="68"/>
      <c r="AN38" s="68"/>
      <c r="AO38" s="68"/>
      <c r="AP38" s="68"/>
      <c r="AQ38" s="68"/>
      <c r="AR38" s="69"/>
    </row>
    <row r="39" s="1" customFormat="1" ht="36.96" customHeight="1">
      <c r="B39" s="43"/>
      <c r="C39" s="70" t="s">
        <v>54</v>
      </c>
      <c r="D39" s="71"/>
      <c r="E39" s="71"/>
      <c r="F39" s="71"/>
      <c r="G39" s="71"/>
      <c r="H39" s="71"/>
      <c r="I39" s="71"/>
      <c r="J39" s="71"/>
      <c r="K39" s="71"/>
      <c r="L39" s="71"/>
      <c r="M39" s="71"/>
      <c r="N39" s="71"/>
      <c r="O39" s="71"/>
      <c r="P39" s="71"/>
      <c r="Q39" s="71"/>
      <c r="R39" s="71"/>
      <c r="S39" s="71"/>
      <c r="T39" s="71"/>
      <c r="U39" s="71"/>
      <c r="V39" s="71"/>
      <c r="W39" s="71"/>
      <c r="X39" s="71"/>
      <c r="Y39" s="71"/>
      <c r="Z39" s="71"/>
      <c r="AA39" s="71"/>
      <c r="AB39" s="71"/>
      <c r="AC39" s="71"/>
      <c r="AD39" s="71"/>
      <c r="AE39" s="71"/>
      <c r="AF39" s="71"/>
      <c r="AG39" s="71"/>
      <c r="AH39" s="71"/>
      <c r="AI39" s="71"/>
      <c r="AJ39" s="71"/>
      <c r="AK39" s="71"/>
      <c r="AL39" s="71"/>
      <c r="AM39" s="71"/>
      <c r="AN39" s="71"/>
      <c r="AO39" s="71"/>
      <c r="AP39" s="71"/>
      <c r="AQ39" s="71"/>
      <c r="AR39" s="69"/>
    </row>
    <row r="40" s="1" customFormat="1" ht="6.96" customHeight="1">
      <c r="B40" s="43"/>
      <c r="C40" s="71"/>
      <c r="D40" s="71"/>
      <c r="E40" s="71"/>
      <c r="F40" s="71"/>
      <c r="G40" s="71"/>
      <c r="H40" s="71"/>
      <c r="I40" s="71"/>
      <c r="J40" s="71"/>
      <c r="K40" s="71"/>
      <c r="L40" s="71"/>
      <c r="M40" s="71"/>
      <c r="N40" s="71"/>
      <c r="O40" s="71"/>
      <c r="P40" s="71"/>
      <c r="Q40" s="71"/>
      <c r="R40" s="71"/>
      <c r="S40" s="71"/>
      <c r="T40" s="71"/>
      <c r="U40" s="71"/>
      <c r="V40" s="71"/>
      <c r="W40" s="71"/>
      <c r="X40" s="71"/>
      <c r="Y40" s="71"/>
      <c r="Z40" s="71"/>
      <c r="AA40" s="71"/>
      <c r="AB40" s="71"/>
      <c r="AC40" s="71"/>
      <c r="AD40" s="71"/>
      <c r="AE40" s="71"/>
      <c r="AF40" s="71"/>
      <c r="AG40" s="71"/>
      <c r="AH40" s="71"/>
      <c r="AI40" s="71"/>
      <c r="AJ40" s="71"/>
      <c r="AK40" s="71"/>
      <c r="AL40" s="71"/>
      <c r="AM40" s="71"/>
      <c r="AN40" s="71"/>
      <c r="AO40" s="71"/>
      <c r="AP40" s="71"/>
      <c r="AQ40" s="71"/>
      <c r="AR40" s="69"/>
    </row>
    <row r="41" s="3" customFormat="1" ht="14.4" customHeight="1">
      <c r="B41" s="72"/>
      <c r="C41" s="73" t="s">
        <v>15</v>
      </c>
      <c r="D41" s="74"/>
      <c r="E41" s="74"/>
      <c r="F41" s="74"/>
      <c r="G41" s="74"/>
      <c r="H41" s="74"/>
      <c r="I41" s="74"/>
      <c r="J41" s="74"/>
      <c r="K41" s="74"/>
      <c r="L41" s="74" t="str">
        <f>K5</f>
        <v>20161209</v>
      </c>
      <c r="M41" s="74"/>
      <c r="N41" s="74"/>
      <c r="O41" s="74"/>
      <c r="P41" s="74"/>
      <c r="Q41" s="74"/>
      <c r="R41" s="74"/>
      <c r="S41" s="74"/>
      <c r="T41" s="74"/>
      <c r="U41" s="74"/>
      <c r="V41" s="74"/>
      <c r="W41" s="74"/>
      <c r="X41" s="74"/>
      <c r="Y41" s="74"/>
      <c r="Z41" s="74"/>
      <c r="AA41" s="74"/>
      <c r="AB41" s="74"/>
      <c r="AC41" s="74"/>
      <c r="AD41" s="74"/>
      <c r="AE41" s="74"/>
      <c r="AF41" s="74"/>
      <c r="AG41" s="74"/>
      <c r="AH41" s="74"/>
      <c r="AI41" s="74"/>
      <c r="AJ41" s="74"/>
      <c r="AK41" s="74"/>
      <c r="AL41" s="74"/>
      <c r="AM41" s="74"/>
      <c r="AN41" s="74"/>
      <c r="AO41" s="74"/>
      <c r="AP41" s="74"/>
      <c r="AQ41" s="74"/>
      <c r="AR41" s="75"/>
    </row>
    <row r="42" s="4" customFormat="1" ht="36.96" customHeight="1">
      <c r="B42" s="76"/>
      <c r="C42" s="77" t="s">
        <v>18</v>
      </c>
      <c r="D42" s="78"/>
      <c r="E42" s="78"/>
      <c r="F42" s="78"/>
      <c r="G42" s="78"/>
      <c r="H42" s="78"/>
      <c r="I42" s="78"/>
      <c r="J42" s="78"/>
      <c r="K42" s="78"/>
      <c r="L42" s="79" t="str">
        <f>K6</f>
        <v>Volnočasový areál Rolava - odstranění příčin vlhkosti objektu záchranářů</v>
      </c>
      <c r="M42" s="78"/>
      <c r="N42" s="78"/>
      <c r="O42" s="78"/>
      <c r="P42" s="78"/>
      <c r="Q42" s="78"/>
      <c r="R42" s="78"/>
      <c r="S42" s="78"/>
      <c r="T42" s="78"/>
      <c r="U42" s="78"/>
      <c r="V42" s="78"/>
      <c r="W42" s="78"/>
      <c r="X42" s="78"/>
      <c r="Y42" s="78"/>
      <c r="Z42" s="78"/>
      <c r="AA42" s="78"/>
      <c r="AB42" s="78"/>
      <c r="AC42" s="78"/>
      <c r="AD42" s="78"/>
      <c r="AE42" s="78"/>
      <c r="AF42" s="78"/>
      <c r="AG42" s="78"/>
      <c r="AH42" s="78"/>
      <c r="AI42" s="78"/>
      <c r="AJ42" s="78"/>
      <c r="AK42" s="78"/>
      <c r="AL42" s="78"/>
      <c r="AM42" s="78"/>
      <c r="AN42" s="78"/>
      <c r="AO42" s="78"/>
      <c r="AP42" s="78"/>
      <c r="AQ42" s="78"/>
      <c r="AR42" s="80"/>
    </row>
    <row r="43" s="1" customFormat="1" ht="6.96" customHeight="1">
      <c r="B43" s="43"/>
      <c r="C43" s="71"/>
      <c r="D43" s="71"/>
      <c r="E43" s="71"/>
      <c r="F43" s="71"/>
      <c r="G43" s="71"/>
      <c r="H43" s="71"/>
      <c r="I43" s="71"/>
      <c r="J43" s="71"/>
      <c r="K43" s="71"/>
      <c r="L43" s="71"/>
      <c r="M43" s="71"/>
      <c r="N43" s="71"/>
      <c r="O43" s="71"/>
      <c r="P43" s="71"/>
      <c r="Q43" s="71"/>
      <c r="R43" s="71"/>
      <c r="S43" s="71"/>
      <c r="T43" s="71"/>
      <c r="U43" s="71"/>
      <c r="V43" s="71"/>
      <c r="W43" s="71"/>
      <c r="X43" s="71"/>
      <c r="Y43" s="71"/>
      <c r="Z43" s="71"/>
      <c r="AA43" s="71"/>
      <c r="AB43" s="71"/>
      <c r="AC43" s="71"/>
      <c r="AD43" s="71"/>
      <c r="AE43" s="71"/>
      <c r="AF43" s="71"/>
      <c r="AG43" s="71"/>
      <c r="AH43" s="71"/>
      <c r="AI43" s="71"/>
      <c r="AJ43" s="71"/>
      <c r="AK43" s="71"/>
      <c r="AL43" s="71"/>
      <c r="AM43" s="71"/>
      <c r="AN43" s="71"/>
      <c r="AO43" s="71"/>
      <c r="AP43" s="71"/>
      <c r="AQ43" s="71"/>
      <c r="AR43" s="69"/>
    </row>
    <row r="44" s="1" customFormat="1">
      <c r="B44" s="43"/>
      <c r="C44" s="73" t="s">
        <v>23</v>
      </c>
      <c r="D44" s="71"/>
      <c r="E44" s="71"/>
      <c r="F44" s="71"/>
      <c r="G44" s="71"/>
      <c r="H44" s="71"/>
      <c r="I44" s="71"/>
      <c r="J44" s="71"/>
      <c r="K44" s="71"/>
      <c r="L44" s="81" t="str">
        <f>IF(K8="","",K8)</f>
        <v>Třeboňská 1049/92, Karlovy Vary</v>
      </c>
      <c r="M44" s="71"/>
      <c r="N44" s="71"/>
      <c r="O44" s="71"/>
      <c r="P44" s="71"/>
      <c r="Q44" s="71"/>
      <c r="R44" s="71"/>
      <c r="S44" s="71"/>
      <c r="T44" s="71"/>
      <c r="U44" s="71"/>
      <c r="V44" s="71"/>
      <c r="W44" s="71"/>
      <c r="X44" s="71"/>
      <c r="Y44" s="71"/>
      <c r="Z44" s="71"/>
      <c r="AA44" s="71"/>
      <c r="AB44" s="71"/>
      <c r="AC44" s="71"/>
      <c r="AD44" s="71"/>
      <c r="AE44" s="71"/>
      <c r="AF44" s="71"/>
      <c r="AG44" s="71"/>
      <c r="AH44" s="71"/>
      <c r="AI44" s="73" t="s">
        <v>25</v>
      </c>
      <c r="AJ44" s="71"/>
      <c r="AK44" s="71"/>
      <c r="AL44" s="71"/>
      <c r="AM44" s="82" t="str">
        <f>IF(AN8= "","",AN8)</f>
        <v>9.12.2016</v>
      </c>
      <c r="AN44" s="82"/>
      <c r="AO44" s="71"/>
      <c r="AP44" s="71"/>
      <c r="AQ44" s="71"/>
      <c r="AR44" s="69"/>
    </row>
    <row r="45" s="1" customFormat="1" ht="6.96" customHeight="1">
      <c r="B45" s="43"/>
      <c r="C45" s="71"/>
      <c r="D45" s="71"/>
      <c r="E45" s="71"/>
      <c r="F45" s="71"/>
      <c r="G45" s="71"/>
      <c r="H45" s="71"/>
      <c r="I45" s="71"/>
      <c r="J45" s="71"/>
      <c r="K45" s="71"/>
      <c r="L45" s="71"/>
      <c r="M45" s="71"/>
      <c r="N45" s="71"/>
      <c r="O45" s="71"/>
      <c r="P45" s="71"/>
      <c r="Q45" s="71"/>
      <c r="R45" s="71"/>
      <c r="S45" s="71"/>
      <c r="T45" s="71"/>
      <c r="U45" s="71"/>
      <c r="V45" s="71"/>
      <c r="W45" s="71"/>
      <c r="X45" s="71"/>
      <c r="Y45" s="71"/>
      <c r="Z45" s="71"/>
      <c r="AA45" s="71"/>
      <c r="AB45" s="71"/>
      <c r="AC45" s="71"/>
      <c r="AD45" s="71"/>
      <c r="AE45" s="71"/>
      <c r="AF45" s="71"/>
      <c r="AG45" s="71"/>
      <c r="AH45" s="71"/>
      <c r="AI45" s="71"/>
      <c r="AJ45" s="71"/>
      <c r="AK45" s="71"/>
      <c r="AL45" s="71"/>
      <c r="AM45" s="71"/>
      <c r="AN45" s="71"/>
      <c r="AO45" s="71"/>
      <c r="AP45" s="71"/>
      <c r="AQ45" s="71"/>
      <c r="AR45" s="69"/>
    </row>
    <row r="46" s="1" customFormat="1">
      <c r="B46" s="43"/>
      <c r="C46" s="73" t="s">
        <v>27</v>
      </c>
      <c r="D46" s="71"/>
      <c r="E46" s="71"/>
      <c r="F46" s="71"/>
      <c r="G46" s="71"/>
      <c r="H46" s="71"/>
      <c r="I46" s="71"/>
      <c r="J46" s="71"/>
      <c r="K46" s="71"/>
      <c r="L46" s="74" t="str">
        <f>IF(E11= "","",E11)</f>
        <v>Statutární město Karlovy Vary</v>
      </c>
      <c r="M46" s="71"/>
      <c r="N46" s="71"/>
      <c r="O46" s="71"/>
      <c r="P46" s="71"/>
      <c r="Q46" s="71"/>
      <c r="R46" s="71"/>
      <c r="S46" s="71"/>
      <c r="T46" s="71"/>
      <c r="U46" s="71"/>
      <c r="V46" s="71"/>
      <c r="W46" s="71"/>
      <c r="X46" s="71"/>
      <c r="Y46" s="71"/>
      <c r="Z46" s="71"/>
      <c r="AA46" s="71"/>
      <c r="AB46" s="71"/>
      <c r="AC46" s="71"/>
      <c r="AD46" s="71"/>
      <c r="AE46" s="71"/>
      <c r="AF46" s="71"/>
      <c r="AG46" s="71"/>
      <c r="AH46" s="71"/>
      <c r="AI46" s="73" t="s">
        <v>35</v>
      </c>
      <c r="AJ46" s="71"/>
      <c r="AK46" s="71"/>
      <c r="AL46" s="71"/>
      <c r="AM46" s="74" t="str">
        <f>IF(E17="","",E17)</f>
        <v>Kancelář stavebního inženýrství s.r.o.</v>
      </c>
      <c r="AN46" s="74"/>
      <c r="AO46" s="74"/>
      <c r="AP46" s="74"/>
      <c r="AQ46" s="71"/>
      <c r="AR46" s="69"/>
      <c r="AS46" s="83" t="s">
        <v>55</v>
      </c>
      <c r="AT46" s="84"/>
      <c r="AU46" s="85"/>
      <c r="AV46" s="85"/>
      <c r="AW46" s="85"/>
      <c r="AX46" s="85"/>
      <c r="AY46" s="85"/>
      <c r="AZ46" s="85"/>
      <c r="BA46" s="85"/>
      <c r="BB46" s="85"/>
      <c r="BC46" s="85"/>
      <c r="BD46" s="86"/>
    </row>
    <row r="47" s="1" customFormat="1">
      <c r="B47" s="43"/>
      <c r="C47" s="73" t="s">
        <v>33</v>
      </c>
      <c r="D47" s="71"/>
      <c r="E47" s="71"/>
      <c r="F47" s="71"/>
      <c r="G47" s="71"/>
      <c r="H47" s="71"/>
      <c r="I47" s="71"/>
      <c r="J47" s="71"/>
      <c r="K47" s="71"/>
      <c r="L47" s="74" t="str">
        <f>IF(E14= "Vyplň údaj","",E14)</f>
        <v/>
      </c>
      <c r="M47" s="71"/>
      <c r="N47" s="71"/>
      <c r="O47" s="71"/>
      <c r="P47" s="71"/>
      <c r="Q47" s="71"/>
      <c r="R47" s="71"/>
      <c r="S47" s="71"/>
      <c r="T47" s="71"/>
      <c r="U47" s="71"/>
      <c r="V47" s="71"/>
      <c r="W47" s="71"/>
      <c r="X47" s="71"/>
      <c r="Y47" s="71"/>
      <c r="Z47" s="71"/>
      <c r="AA47" s="71"/>
      <c r="AB47" s="71"/>
      <c r="AC47" s="71"/>
      <c r="AD47" s="71"/>
      <c r="AE47" s="71"/>
      <c r="AF47" s="71"/>
      <c r="AG47" s="71"/>
      <c r="AH47" s="71"/>
      <c r="AI47" s="71"/>
      <c r="AJ47" s="71"/>
      <c r="AK47" s="71"/>
      <c r="AL47" s="71"/>
      <c r="AM47" s="71"/>
      <c r="AN47" s="71"/>
      <c r="AO47" s="71"/>
      <c r="AP47" s="71"/>
      <c r="AQ47" s="71"/>
      <c r="AR47" s="69"/>
      <c r="AS47" s="87"/>
      <c r="AT47" s="88"/>
      <c r="AU47" s="89"/>
      <c r="AV47" s="89"/>
      <c r="AW47" s="89"/>
      <c r="AX47" s="89"/>
      <c r="AY47" s="89"/>
      <c r="AZ47" s="89"/>
      <c r="BA47" s="89"/>
      <c r="BB47" s="89"/>
      <c r="BC47" s="89"/>
      <c r="BD47" s="90"/>
    </row>
    <row r="48" s="1" customFormat="1" ht="10.8" customHeight="1">
      <c r="B48" s="43"/>
      <c r="C48" s="71"/>
      <c r="D48" s="71"/>
      <c r="E48" s="71"/>
      <c r="F48" s="71"/>
      <c r="G48" s="71"/>
      <c r="H48" s="71"/>
      <c r="I48" s="71"/>
      <c r="J48" s="71"/>
      <c r="K48" s="71"/>
      <c r="L48" s="71"/>
      <c r="M48" s="71"/>
      <c r="N48" s="71"/>
      <c r="O48" s="71"/>
      <c r="P48" s="71"/>
      <c r="Q48" s="71"/>
      <c r="R48" s="71"/>
      <c r="S48" s="71"/>
      <c r="T48" s="71"/>
      <c r="U48" s="71"/>
      <c r="V48" s="71"/>
      <c r="W48" s="71"/>
      <c r="X48" s="71"/>
      <c r="Y48" s="71"/>
      <c r="Z48" s="71"/>
      <c r="AA48" s="71"/>
      <c r="AB48" s="71"/>
      <c r="AC48" s="71"/>
      <c r="AD48" s="71"/>
      <c r="AE48" s="71"/>
      <c r="AF48" s="71"/>
      <c r="AG48" s="71"/>
      <c r="AH48" s="71"/>
      <c r="AI48" s="71"/>
      <c r="AJ48" s="71"/>
      <c r="AK48" s="71"/>
      <c r="AL48" s="71"/>
      <c r="AM48" s="71"/>
      <c r="AN48" s="71"/>
      <c r="AO48" s="71"/>
      <c r="AP48" s="71"/>
      <c r="AQ48" s="71"/>
      <c r="AR48" s="69"/>
      <c r="AS48" s="91"/>
      <c r="AT48" s="52"/>
      <c r="AU48" s="44"/>
      <c r="AV48" s="44"/>
      <c r="AW48" s="44"/>
      <c r="AX48" s="44"/>
      <c r="AY48" s="44"/>
      <c r="AZ48" s="44"/>
      <c r="BA48" s="44"/>
      <c r="BB48" s="44"/>
      <c r="BC48" s="44"/>
      <c r="BD48" s="92"/>
    </row>
    <row r="49" s="1" customFormat="1" ht="29.28" customHeight="1">
      <c r="B49" s="43"/>
      <c r="C49" s="93" t="s">
        <v>56</v>
      </c>
      <c r="D49" s="94"/>
      <c r="E49" s="94"/>
      <c r="F49" s="94"/>
      <c r="G49" s="94"/>
      <c r="H49" s="95"/>
      <c r="I49" s="96" t="s">
        <v>57</v>
      </c>
      <c r="J49" s="94"/>
      <c r="K49" s="94"/>
      <c r="L49" s="94"/>
      <c r="M49" s="94"/>
      <c r="N49" s="94"/>
      <c r="O49" s="94"/>
      <c r="P49" s="94"/>
      <c r="Q49" s="94"/>
      <c r="R49" s="94"/>
      <c r="S49" s="94"/>
      <c r="T49" s="94"/>
      <c r="U49" s="94"/>
      <c r="V49" s="94"/>
      <c r="W49" s="94"/>
      <c r="X49" s="94"/>
      <c r="Y49" s="94"/>
      <c r="Z49" s="94"/>
      <c r="AA49" s="94"/>
      <c r="AB49" s="94"/>
      <c r="AC49" s="94"/>
      <c r="AD49" s="94"/>
      <c r="AE49" s="94"/>
      <c r="AF49" s="94"/>
      <c r="AG49" s="97" t="s">
        <v>58</v>
      </c>
      <c r="AH49" s="94"/>
      <c r="AI49" s="94"/>
      <c r="AJ49" s="94"/>
      <c r="AK49" s="94"/>
      <c r="AL49" s="94"/>
      <c r="AM49" s="94"/>
      <c r="AN49" s="96" t="s">
        <v>59</v>
      </c>
      <c r="AO49" s="94"/>
      <c r="AP49" s="94"/>
      <c r="AQ49" s="98" t="s">
        <v>60</v>
      </c>
      <c r="AR49" s="69"/>
      <c r="AS49" s="99" t="s">
        <v>61</v>
      </c>
      <c r="AT49" s="100" t="s">
        <v>62</v>
      </c>
      <c r="AU49" s="100" t="s">
        <v>63</v>
      </c>
      <c r="AV49" s="100" t="s">
        <v>64</v>
      </c>
      <c r="AW49" s="100" t="s">
        <v>65</v>
      </c>
      <c r="AX49" s="100" t="s">
        <v>66</v>
      </c>
      <c r="AY49" s="100" t="s">
        <v>67</v>
      </c>
      <c r="AZ49" s="100" t="s">
        <v>68</v>
      </c>
      <c r="BA49" s="100" t="s">
        <v>69</v>
      </c>
      <c r="BB49" s="100" t="s">
        <v>70</v>
      </c>
      <c r="BC49" s="100" t="s">
        <v>71</v>
      </c>
      <c r="BD49" s="101" t="s">
        <v>72</v>
      </c>
    </row>
    <row r="50" s="1" customFormat="1" ht="10.8" customHeight="1">
      <c r="B50" s="43"/>
      <c r="C50" s="71"/>
      <c r="D50" s="71"/>
      <c r="E50" s="71"/>
      <c r="F50" s="71"/>
      <c r="G50" s="71"/>
      <c r="H50" s="71"/>
      <c r="I50" s="71"/>
      <c r="J50" s="71"/>
      <c r="K50" s="71"/>
      <c r="L50" s="71"/>
      <c r="M50" s="71"/>
      <c r="N50" s="71"/>
      <c r="O50" s="71"/>
      <c r="P50" s="71"/>
      <c r="Q50" s="71"/>
      <c r="R50" s="71"/>
      <c r="S50" s="71"/>
      <c r="T50" s="71"/>
      <c r="U50" s="71"/>
      <c r="V50" s="71"/>
      <c r="W50" s="71"/>
      <c r="X50" s="71"/>
      <c r="Y50" s="71"/>
      <c r="Z50" s="71"/>
      <c r="AA50" s="71"/>
      <c r="AB50" s="71"/>
      <c r="AC50" s="71"/>
      <c r="AD50" s="71"/>
      <c r="AE50" s="71"/>
      <c r="AF50" s="71"/>
      <c r="AG50" s="71"/>
      <c r="AH50" s="71"/>
      <c r="AI50" s="71"/>
      <c r="AJ50" s="71"/>
      <c r="AK50" s="71"/>
      <c r="AL50" s="71"/>
      <c r="AM50" s="71"/>
      <c r="AN50" s="71"/>
      <c r="AO50" s="71"/>
      <c r="AP50" s="71"/>
      <c r="AQ50" s="71"/>
      <c r="AR50" s="69"/>
      <c r="AS50" s="102"/>
      <c r="AT50" s="103"/>
      <c r="AU50" s="103"/>
      <c r="AV50" s="103"/>
      <c r="AW50" s="103"/>
      <c r="AX50" s="103"/>
      <c r="AY50" s="103"/>
      <c r="AZ50" s="103"/>
      <c r="BA50" s="103"/>
      <c r="BB50" s="103"/>
      <c r="BC50" s="103"/>
      <c r="BD50" s="104"/>
    </row>
    <row r="51" s="4" customFormat="1" ht="32.4" customHeight="1">
      <c r="B51" s="76"/>
      <c r="C51" s="105" t="s">
        <v>73</v>
      </c>
      <c r="D51" s="106"/>
      <c r="E51" s="106"/>
      <c r="F51" s="106"/>
      <c r="G51" s="106"/>
      <c r="H51" s="106"/>
      <c r="I51" s="106"/>
      <c r="J51" s="106"/>
      <c r="K51" s="106"/>
      <c r="L51" s="106"/>
      <c r="M51" s="106"/>
      <c r="N51" s="106"/>
      <c r="O51" s="106"/>
      <c r="P51" s="106"/>
      <c r="Q51" s="106"/>
      <c r="R51" s="106"/>
      <c r="S51" s="106"/>
      <c r="T51" s="106"/>
      <c r="U51" s="106"/>
      <c r="V51" s="106"/>
      <c r="W51" s="106"/>
      <c r="X51" s="106"/>
      <c r="Y51" s="106"/>
      <c r="Z51" s="106"/>
      <c r="AA51" s="106"/>
      <c r="AB51" s="106"/>
      <c r="AC51" s="106"/>
      <c r="AD51" s="106"/>
      <c r="AE51" s="106"/>
      <c r="AF51" s="106"/>
      <c r="AG51" s="107">
        <f>ROUND(AG52,2)</f>
        <v>0</v>
      </c>
      <c r="AH51" s="107"/>
      <c r="AI51" s="107"/>
      <c r="AJ51" s="107"/>
      <c r="AK51" s="107"/>
      <c r="AL51" s="107"/>
      <c r="AM51" s="107"/>
      <c r="AN51" s="108">
        <f>SUM(AG51,AT51)</f>
        <v>0</v>
      </c>
      <c r="AO51" s="108"/>
      <c r="AP51" s="108"/>
      <c r="AQ51" s="109" t="s">
        <v>21</v>
      </c>
      <c r="AR51" s="80"/>
      <c r="AS51" s="110">
        <f>ROUND(AS52,2)</f>
        <v>0</v>
      </c>
      <c r="AT51" s="111">
        <f>ROUND(SUM(AV51:AW51),2)</f>
        <v>0</v>
      </c>
      <c r="AU51" s="112">
        <f>ROUND(AU52,5)</f>
        <v>0</v>
      </c>
      <c r="AV51" s="111">
        <f>ROUND(AZ51*L26,2)</f>
        <v>0</v>
      </c>
      <c r="AW51" s="111">
        <f>ROUND(BA51*L27,2)</f>
        <v>0</v>
      </c>
      <c r="AX51" s="111">
        <f>ROUND(BB51*L26,2)</f>
        <v>0</v>
      </c>
      <c r="AY51" s="111">
        <f>ROUND(BC51*L27,2)</f>
        <v>0</v>
      </c>
      <c r="AZ51" s="111">
        <f>ROUND(AZ52,2)</f>
        <v>0</v>
      </c>
      <c r="BA51" s="111">
        <f>ROUND(BA52,2)</f>
        <v>0</v>
      </c>
      <c r="BB51" s="111">
        <f>ROUND(BB52,2)</f>
        <v>0</v>
      </c>
      <c r="BC51" s="111">
        <f>ROUND(BC52,2)</f>
        <v>0</v>
      </c>
      <c r="BD51" s="113">
        <f>ROUND(BD52,2)</f>
        <v>0</v>
      </c>
      <c r="BS51" s="114" t="s">
        <v>74</v>
      </c>
      <c r="BT51" s="114" t="s">
        <v>75</v>
      </c>
      <c r="BV51" s="114" t="s">
        <v>76</v>
      </c>
      <c r="BW51" s="114" t="s">
        <v>7</v>
      </c>
      <c r="BX51" s="114" t="s">
        <v>77</v>
      </c>
      <c r="CL51" s="114" t="s">
        <v>21</v>
      </c>
    </row>
    <row r="52" s="5" customFormat="1" ht="31.5" customHeight="1">
      <c r="A52" s="115" t="s">
        <v>78</v>
      </c>
      <c r="B52" s="116"/>
      <c r="C52" s="117"/>
      <c r="D52" s="118" t="s">
        <v>16</v>
      </c>
      <c r="E52" s="118"/>
      <c r="F52" s="118"/>
      <c r="G52" s="118"/>
      <c r="H52" s="118"/>
      <c r="I52" s="119"/>
      <c r="J52" s="118" t="s">
        <v>19</v>
      </c>
      <c r="K52" s="118"/>
      <c r="L52" s="118"/>
      <c r="M52" s="118"/>
      <c r="N52" s="118"/>
      <c r="O52" s="118"/>
      <c r="P52" s="118"/>
      <c r="Q52" s="118"/>
      <c r="R52" s="118"/>
      <c r="S52" s="118"/>
      <c r="T52" s="118"/>
      <c r="U52" s="118"/>
      <c r="V52" s="118"/>
      <c r="W52" s="118"/>
      <c r="X52" s="118"/>
      <c r="Y52" s="118"/>
      <c r="Z52" s="118"/>
      <c r="AA52" s="118"/>
      <c r="AB52" s="118"/>
      <c r="AC52" s="118"/>
      <c r="AD52" s="118"/>
      <c r="AE52" s="118"/>
      <c r="AF52" s="118"/>
      <c r="AG52" s="120">
        <f>'20161209 - Volnočasový ar...'!J25</f>
        <v>0</v>
      </c>
      <c r="AH52" s="119"/>
      <c r="AI52" s="119"/>
      <c r="AJ52" s="119"/>
      <c r="AK52" s="119"/>
      <c r="AL52" s="119"/>
      <c r="AM52" s="119"/>
      <c r="AN52" s="120">
        <f>SUM(AG52,AT52)</f>
        <v>0</v>
      </c>
      <c r="AO52" s="119"/>
      <c r="AP52" s="119"/>
      <c r="AQ52" s="121" t="s">
        <v>79</v>
      </c>
      <c r="AR52" s="122"/>
      <c r="AS52" s="123">
        <v>0</v>
      </c>
      <c r="AT52" s="124">
        <f>ROUND(SUM(AV52:AW52),2)</f>
        <v>0</v>
      </c>
      <c r="AU52" s="125">
        <f>'20161209 - Volnočasový ar...'!P83</f>
        <v>0</v>
      </c>
      <c r="AV52" s="124">
        <f>'20161209 - Volnočasový ar...'!J28</f>
        <v>0</v>
      </c>
      <c r="AW52" s="124">
        <f>'20161209 - Volnočasový ar...'!J29</f>
        <v>0</v>
      </c>
      <c r="AX52" s="124">
        <f>'20161209 - Volnočasový ar...'!J30</f>
        <v>0</v>
      </c>
      <c r="AY52" s="124">
        <f>'20161209 - Volnočasový ar...'!J31</f>
        <v>0</v>
      </c>
      <c r="AZ52" s="124">
        <f>'20161209 - Volnočasový ar...'!F28</f>
        <v>0</v>
      </c>
      <c r="BA52" s="124">
        <f>'20161209 - Volnočasový ar...'!F29</f>
        <v>0</v>
      </c>
      <c r="BB52" s="124">
        <f>'20161209 - Volnočasový ar...'!F30</f>
        <v>0</v>
      </c>
      <c r="BC52" s="124">
        <f>'20161209 - Volnočasový ar...'!F31</f>
        <v>0</v>
      </c>
      <c r="BD52" s="126">
        <f>'20161209 - Volnočasový ar...'!F32</f>
        <v>0</v>
      </c>
      <c r="BT52" s="127" t="s">
        <v>80</v>
      </c>
      <c r="BU52" s="127" t="s">
        <v>81</v>
      </c>
      <c r="BV52" s="127" t="s">
        <v>76</v>
      </c>
      <c r="BW52" s="127" t="s">
        <v>7</v>
      </c>
      <c r="BX52" s="127" t="s">
        <v>77</v>
      </c>
      <c r="CL52" s="127" t="s">
        <v>21</v>
      </c>
    </row>
    <row r="53" s="1" customFormat="1" ht="30" customHeight="1">
      <c r="B53" s="43"/>
      <c r="C53" s="71"/>
      <c r="D53" s="71"/>
      <c r="E53" s="71"/>
      <c r="F53" s="71"/>
      <c r="G53" s="71"/>
      <c r="H53" s="71"/>
      <c r="I53" s="71"/>
      <c r="J53" s="71"/>
      <c r="K53" s="71"/>
      <c r="L53" s="71"/>
      <c r="M53" s="71"/>
      <c r="N53" s="71"/>
      <c r="O53" s="71"/>
      <c r="P53" s="71"/>
      <c r="Q53" s="71"/>
      <c r="R53" s="71"/>
      <c r="S53" s="71"/>
      <c r="T53" s="71"/>
      <c r="U53" s="71"/>
      <c r="V53" s="71"/>
      <c r="W53" s="71"/>
      <c r="X53" s="71"/>
      <c r="Y53" s="71"/>
      <c r="Z53" s="71"/>
      <c r="AA53" s="71"/>
      <c r="AB53" s="71"/>
      <c r="AC53" s="71"/>
      <c r="AD53" s="71"/>
      <c r="AE53" s="71"/>
      <c r="AF53" s="71"/>
      <c r="AG53" s="71"/>
      <c r="AH53" s="71"/>
      <c r="AI53" s="71"/>
      <c r="AJ53" s="71"/>
      <c r="AK53" s="71"/>
      <c r="AL53" s="71"/>
      <c r="AM53" s="71"/>
      <c r="AN53" s="71"/>
      <c r="AO53" s="71"/>
      <c r="AP53" s="71"/>
      <c r="AQ53" s="71"/>
      <c r="AR53" s="69"/>
    </row>
    <row r="54" s="1" customFormat="1" ht="6.96" customHeight="1">
      <c r="B54" s="64"/>
      <c r="C54" s="65"/>
      <c r="D54" s="65"/>
      <c r="E54" s="65"/>
      <c r="F54" s="65"/>
      <c r="G54" s="65"/>
      <c r="H54" s="65"/>
      <c r="I54" s="65"/>
      <c r="J54" s="65"/>
      <c r="K54" s="65"/>
      <c r="L54" s="65"/>
      <c r="M54" s="65"/>
      <c r="N54" s="65"/>
      <c r="O54" s="65"/>
      <c r="P54" s="65"/>
      <c r="Q54" s="65"/>
      <c r="R54" s="65"/>
      <c r="S54" s="65"/>
      <c r="T54" s="65"/>
      <c r="U54" s="65"/>
      <c r="V54" s="65"/>
      <c r="W54" s="65"/>
      <c r="X54" s="65"/>
      <c r="Y54" s="65"/>
      <c r="Z54" s="65"/>
      <c r="AA54" s="65"/>
      <c r="AB54" s="65"/>
      <c r="AC54" s="65"/>
      <c r="AD54" s="65"/>
      <c r="AE54" s="65"/>
      <c r="AF54" s="65"/>
      <c r="AG54" s="65"/>
      <c r="AH54" s="65"/>
      <c r="AI54" s="65"/>
      <c r="AJ54" s="65"/>
      <c r="AK54" s="65"/>
      <c r="AL54" s="65"/>
      <c r="AM54" s="65"/>
      <c r="AN54" s="65"/>
      <c r="AO54" s="65"/>
      <c r="AP54" s="65"/>
      <c r="AQ54" s="65"/>
      <c r="AR54" s="69"/>
    </row>
  </sheetData>
  <sheetProtection sheet="1" formatColumns="0" formatRows="0" objects="1" scenarios="1" spinCount="100000" saltValue="xjsMTTW5s2NwlZf9T4VQ4cq+D4tGxEau3lOrask+ujmhPfP4DHCk+48PuEBlIIegmJz/vD1k+sMZxOr3ao0E4w==" hashValue="KAb496hdjzIfsZuxlZgH70CNIUDUxC/LEUR/Tu+wpoBX20l1PyQFXnXDJajNBm4XWoCuHzIr2PK/CspfZb5Sog==" algorithmName="SHA-512" password="CC35"/>
  <mergeCells count="41">
    <mergeCell ref="BE5:BE32"/>
    <mergeCell ref="K5:AO5"/>
    <mergeCell ref="K6:AO6"/>
    <mergeCell ref="E14:AJ14"/>
    <mergeCell ref="E20:AN20"/>
    <mergeCell ref="AK23:AO23"/>
    <mergeCell ref="L25:O25"/>
    <mergeCell ref="W25:AE25"/>
    <mergeCell ref="AK25:AO25"/>
    <mergeCell ref="L26:O26"/>
    <mergeCell ref="W26:AE26"/>
    <mergeCell ref="AK26:AO26"/>
    <mergeCell ref="L27:O27"/>
    <mergeCell ref="W27:AE27"/>
    <mergeCell ref="AK27:AO27"/>
    <mergeCell ref="L28:O28"/>
    <mergeCell ref="W28:AE28"/>
    <mergeCell ref="AK28:AO28"/>
    <mergeCell ref="L29:O29"/>
    <mergeCell ref="W29:AE29"/>
    <mergeCell ref="AK29:AO29"/>
    <mergeCell ref="L30:O30"/>
    <mergeCell ref="W30:AE30"/>
    <mergeCell ref="AK30:AO30"/>
    <mergeCell ref="X32:AB32"/>
    <mergeCell ref="AK32:AO32"/>
    <mergeCell ref="L42:AO42"/>
    <mergeCell ref="AM44:AN44"/>
    <mergeCell ref="AM46:AP46"/>
    <mergeCell ref="AS46:AT48"/>
    <mergeCell ref="C49:G49"/>
    <mergeCell ref="I49:AF49"/>
    <mergeCell ref="AG49:AM49"/>
    <mergeCell ref="AN49:AP49"/>
    <mergeCell ref="AN52:AP52"/>
    <mergeCell ref="AG52:AM52"/>
    <mergeCell ref="D52:H52"/>
    <mergeCell ref="J52:AF52"/>
    <mergeCell ref="AG51:AM51"/>
    <mergeCell ref="AN51:AP51"/>
    <mergeCell ref="AR2:BE2"/>
  </mergeCells>
  <hyperlinks>
    <hyperlink ref="K1:S1" location="C2" display="1) Rekapitulace stavby"/>
    <hyperlink ref="W1:AI1" location="C51" display="2) Rekapitulace objektů stavby a soupisů prací"/>
    <hyperlink ref="A52" location="'20161209 - Volnočasový ar...'!C2" display="/"/>
  </hyperlinks>
  <pageMargins left="0.5833333" right="0.5833333" top="0.5833333" bottom="0.5833333" header="0" footer="0"/>
  <pageSetup paperSize="9" orientation="landscape" blackAndWhite="1" fitToHeight="100"/>
  <headerFooter>
    <oddFooter>&amp;CStrana &amp;P z &amp;N</oddFooter>
  </headerFooter>
  <drawing r:id="rId1"/>
</worksheet>
</file>

<file path=xl/worksheets/sheet2.xml><?xml version="1.0" encoding="utf-8"?>
<worksheet xmlns:r="http://schemas.openxmlformats.org/officeDocument/2006/relationships" xmlns="http://schemas.openxmlformats.org/spreadsheetml/2006/main">
  <sheetPr>
    <pageSetUpPr fitToPage="1"/>
  </sheetPr>
  <sheetViews>
    <sheetView showGridLines="0" workbookViewId="0">
      <pane activePane="bottomLeft" state="frozen" topLeftCell="A2" ySplit="1"/>
    </sheetView>
  </sheetViews>
  <cols>
    <col min="1" max="1" width="8.33" customWidth="1"/>
    <col min="2" max="2" width="1.67" customWidth="1"/>
    <col min="3" max="3" width="4.17" customWidth="1"/>
    <col min="4" max="4" width="4.33" customWidth="1"/>
    <col min="5" max="5" width="17.17" customWidth="1"/>
    <col min="6" max="6" width="75" customWidth="1"/>
    <col min="7" max="7" width="8.67" customWidth="1"/>
    <col min="8" max="8" width="11.17" customWidth="1"/>
    <col min="9" max="9" width="12.67" style="128" customWidth="1"/>
    <col min="10" max="10" width="23.5" customWidth="1"/>
    <col min="11" max="11" width="15.5" customWidth="1"/>
    <col min="13" max="13" width="9.33" hidden="1"/>
    <col min="14" max="14" width="9.33" hidden="1"/>
    <col min="15" max="15" width="9.33" hidden="1"/>
    <col min="16" max="16" width="9.33" hidden="1"/>
    <col min="17" max="17" width="9.33" hidden="1"/>
    <col min="18" max="18" width="9.33" hidden="1"/>
    <col min="19" max="19" width="8.17" hidden="1" customWidth="1"/>
    <col min="20" max="20" width="29.67" hidden="1" customWidth="1"/>
    <col min="21" max="21" width="16.33" hidden="1" customWidth="1"/>
    <col min="22" max="22" width="12.33" customWidth="1"/>
    <col min="23" max="23" width="16.33" customWidth="1"/>
    <col min="24" max="24" width="12.33" customWidth="1"/>
    <col min="25" max="25" width="15" customWidth="1"/>
    <col min="26" max="26" width="11" customWidth="1"/>
    <col min="27" max="27" width="15" customWidth="1"/>
    <col min="28" max="28" width="16.33" customWidth="1"/>
    <col min="29" max="29" width="11" customWidth="1"/>
    <col min="30" max="30" width="15" customWidth="1"/>
    <col min="31" max="31" width="16.33" customWidth="1"/>
    <col min="44" max="44" width="9.33" hidden="1"/>
    <col min="45" max="45" width="9.33" hidden="1"/>
    <col min="46" max="46" width="9.33" hidden="1"/>
    <col min="47" max="47" width="9.33" hidden="1"/>
    <col min="48" max="48" width="9.33" hidden="1"/>
    <col min="49" max="49" width="9.33" hidden="1"/>
    <col min="50" max="50" width="9.33" hidden="1"/>
    <col min="51" max="51" width="9.33" hidden="1"/>
    <col min="52" max="52" width="9.33" hidden="1"/>
    <col min="53" max="53" width="9.33" hidden="1"/>
    <col min="54" max="54" width="9.33" hidden="1"/>
    <col min="55" max="55" width="9.33" hidden="1"/>
    <col min="56" max="56" width="9.33" hidden="1"/>
    <col min="57" max="57" width="9.33" hidden="1"/>
    <col min="58" max="58" width="9.33" hidden="1"/>
    <col min="59" max="59" width="9.33" hidden="1"/>
    <col min="60" max="60" width="9.33" hidden="1"/>
    <col min="61" max="61" width="9.33" hidden="1"/>
    <col min="62" max="62" width="9.33" hidden="1"/>
    <col min="63" max="63" width="9.33" hidden="1"/>
    <col min="64" max="64" width="9.33" hidden="1"/>
    <col min="65" max="65" width="9.33" hidden="1"/>
  </cols>
  <sheetData>
    <row r="1" ht="21.84" customHeight="1">
      <c r="A1" s="18"/>
      <c r="B1" s="129"/>
      <c r="C1" s="129"/>
      <c r="D1" s="130" t="s">
        <v>1</v>
      </c>
      <c r="E1" s="129"/>
      <c r="F1" s="131" t="s">
        <v>82</v>
      </c>
      <c r="G1" s="131" t="s">
        <v>83</v>
      </c>
      <c r="H1" s="131"/>
      <c r="I1" s="132"/>
      <c r="J1" s="131" t="s">
        <v>84</v>
      </c>
      <c r="K1" s="130" t="s">
        <v>85</v>
      </c>
      <c r="L1" s="131" t="s">
        <v>86</v>
      </c>
      <c r="M1" s="131"/>
      <c r="N1" s="131"/>
      <c r="O1" s="131"/>
      <c r="P1" s="131"/>
      <c r="Q1" s="131"/>
      <c r="R1" s="131"/>
      <c r="S1" s="131"/>
      <c r="T1" s="131"/>
      <c r="U1" s="17"/>
      <c r="V1" s="17"/>
      <c r="W1" s="18"/>
      <c r="X1" s="18"/>
      <c r="Y1" s="18"/>
      <c r="Z1" s="18"/>
      <c r="AA1" s="18"/>
      <c r="AB1" s="18"/>
      <c r="AC1" s="18"/>
      <c r="AD1" s="18"/>
      <c r="AE1" s="18"/>
      <c r="AF1" s="18"/>
      <c r="AG1" s="18"/>
      <c r="AH1" s="18"/>
      <c r="AI1" s="18"/>
      <c r="AJ1" s="18"/>
      <c r="AK1" s="18"/>
      <c r="AL1" s="18"/>
      <c r="AM1" s="18"/>
      <c r="AN1" s="18"/>
      <c r="AO1" s="18"/>
      <c r="AP1" s="18"/>
      <c r="AQ1" s="18"/>
      <c r="AR1" s="18"/>
      <c r="AS1" s="18"/>
      <c r="AT1" s="18"/>
      <c r="AU1" s="18"/>
      <c r="AV1" s="18"/>
      <c r="AW1" s="18"/>
      <c r="AX1" s="18"/>
      <c r="AY1" s="18"/>
      <c r="AZ1" s="18"/>
      <c r="BA1" s="18"/>
      <c r="BB1" s="18"/>
      <c r="BC1" s="18"/>
      <c r="BD1" s="18"/>
      <c r="BE1" s="18"/>
      <c r="BF1" s="18"/>
      <c r="BG1" s="18"/>
      <c r="BH1" s="18"/>
      <c r="BI1" s="18"/>
      <c r="BJ1" s="18"/>
      <c r="BK1" s="18"/>
      <c r="BL1" s="18"/>
      <c r="BM1" s="18"/>
      <c r="BN1" s="18"/>
      <c r="BO1" s="18"/>
      <c r="BP1" s="18"/>
      <c r="BQ1" s="18"/>
      <c r="BR1" s="18"/>
    </row>
    <row r="2" ht="36.96" customHeight="1">
      <c r="L2"/>
      <c r="AT2" s="21" t="s">
        <v>7</v>
      </c>
    </row>
    <row r="3" ht="6.96" customHeight="1">
      <c r="B3" s="22"/>
      <c r="C3" s="23"/>
      <c r="D3" s="23"/>
      <c r="E3" s="23"/>
      <c r="F3" s="23"/>
      <c r="G3" s="23"/>
      <c r="H3" s="23"/>
      <c r="I3" s="133"/>
      <c r="J3" s="23"/>
      <c r="K3" s="24"/>
      <c r="AT3" s="21" t="s">
        <v>87</v>
      </c>
    </row>
    <row r="4" ht="36.96" customHeight="1">
      <c r="B4" s="25"/>
      <c r="C4" s="26"/>
      <c r="D4" s="27" t="s">
        <v>88</v>
      </c>
      <c r="E4" s="26"/>
      <c r="F4" s="26"/>
      <c r="G4" s="26"/>
      <c r="H4" s="26"/>
      <c r="I4" s="134"/>
      <c r="J4" s="26"/>
      <c r="K4" s="28"/>
      <c r="M4" s="29" t="s">
        <v>12</v>
      </c>
      <c r="AT4" s="21" t="s">
        <v>6</v>
      </c>
    </row>
    <row r="5" ht="6.96" customHeight="1">
      <c r="B5" s="25"/>
      <c r="C5" s="26"/>
      <c r="D5" s="26"/>
      <c r="E5" s="26"/>
      <c r="F5" s="26"/>
      <c r="G5" s="26"/>
      <c r="H5" s="26"/>
      <c r="I5" s="134"/>
      <c r="J5" s="26"/>
      <c r="K5" s="28"/>
    </row>
    <row r="6" s="1" customFormat="1">
      <c r="B6" s="43"/>
      <c r="C6" s="44"/>
      <c r="D6" s="37" t="s">
        <v>18</v>
      </c>
      <c r="E6" s="44"/>
      <c r="F6" s="44"/>
      <c r="G6" s="44"/>
      <c r="H6" s="44"/>
      <c r="I6" s="135"/>
      <c r="J6" s="44"/>
      <c r="K6" s="48"/>
    </row>
    <row r="7" s="1" customFormat="1" ht="36.96" customHeight="1">
      <c r="B7" s="43"/>
      <c r="C7" s="44"/>
      <c r="D7" s="44"/>
      <c r="E7" s="136" t="s">
        <v>19</v>
      </c>
      <c r="F7" s="44"/>
      <c r="G7" s="44"/>
      <c r="H7" s="44"/>
      <c r="I7" s="135"/>
      <c r="J7" s="44"/>
      <c r="K7" s="48"/>
    </row>
    <row r="8" s="1" customFormat="1">
      <c r="B8" s="43"/>
      <c r="C8" s="44"/>
      <c r="D8" s="44"/>
      <c r="E8" s="44"/>
      <c r="F8" s="44"/>
      <c r="G8" s="44"/>
      <c r="H8" s="44"/>
      <c r="I8" s="135"/>
      <c r="J8" s="44"/>
      <c r="K8" s="48"/>
    </row>
    <row r="9" s="1" customFormat="1" ht="14.4" customHeight="1">
      <c r="B9" s="43"/>
      <c r="C9" s="44"/>
      <c r="D9" s="37" t="s">
        <v>20</v>
      </c>
      <c r="E9" s="44"/>
      <c r="F9" s="32" t="s">
        <v>21</v>
      </c>
      <c r="G9" s="44"/>
      <c r="H9" s="44"/>
      <c r="I9" s="137" t="s">
        <v>22</v>
      </c>
      <c r="J9" s="32" t="s">
        <v>21</v>
      </c>
      <c r="K9" s="48"/>
    </row>
    <row r="10" s="1" customFormat="1" ht="14.4" customHeight="1">
      <c r="B10" s="43"/>
      <c r="C10" s="44"/>
      <c r="D10" s="37" t="s">
        <v>23</v>
      </c>
      <c r="E10" s="44"/>
      <c r="F10" s="32" t="s">
        <v>24</v>
      </c>
      <c r="G10" s="44"/>
      <c r="H10" s="44"/>
      <c r="I10" s="137" t="s">
        <v>25</v>
      </c>
      <c r="J10" s="138" t="str">
        <f>'Rekapitulace stavby'!AN8</f>
        <v>9.12.2016</v>
      </c>
      <c r="K10" s="48"/>
    </row>
    <row r="11" s="1" customFormat="1" ht="10.8" customHeight="1">
      <c r="B11" s="43"/>
      <c r="C11" s="44"/>
      <c r="D11" s="44"/>
      <c r="E11" s="44"/>
      <c r="F11" s="44"/>
      <c r="G11" s="44"/>
      <c r="H11" s="44"/>
      <c r="I11" s="135"/>
      <c r="J11" s="44"/>
      <c r="K11" s="48"/>
    </row>
    <row r="12" s="1" customFormat="1" ht="14.4" customHeight="1">
      <c r="B12" s="43"/>
      <c r="C12" s="44"/>
      <c r="D12" s="37" t="s">
        <v>27</v>
      </c>
      <c r="E12" s="44"/>
      <c r="F12" s="44"/>
      <c r="G12" s="44"/>
      <c r="H12" s="44"/>
      <c r="I12" s="137" t="s">
        <v>28</v>
      </c>
      <c r="J12" s="32" t="s">
        <v>29</v>
      </c>
      <c r="K12" s="48"/>
    </row>
    <row r="13" s="1" customFormat="1" ht="18" customHeight="1">
      <c r="B13" s="43"/>
      <c r="C13" s="44"/>
      <c r="D13" s="44"/>
      <c r="E13" s="32" t="s">
        <v>30</v>
      </c>
      <c r="F13" s="44"/>
      <c r="G13" s="44"/>
      <c r="H13" s="44"/>
      <c r="I13" s="137" t="s">
        <v>31</v>
      </c>
      <c r="J13" s="32" t="s">
        <v>32</v>
      </c>
      <c r="K13" s="48"/>
    </row>
    <row r="14" s="1" customFormat="1" ht="6.96" customHeight="1">
      <c r="B14" s="43"/>
      <c r="C14" s="44"/>
      <c r="D14" s="44"/>
      <c r="E14" s="44"/>
      <c r="F14" s="44"/>
      <c r="G14" s="44"/>
      <c r="H14" s="44"/>
      <c r="I14" s="135"/>
      <c r="J14" s="44"/>
      <c r="K14" s="48"/>
    </row>
    <row r="15" s="1" customFormat="1" ht="14.4" customHeight="1">
      <c r="B15" s="43"/>
      <c r="C15" s="44"/>
      <c r="D15" s="37" t="s">
        <v>33</v>
      </c>
      <c r="E15" s="44"/>
      <c r="F15" s="44"/>
      <c r="G15" s="44"/>
      <c r="H15" s="44"/>
      <c r="I15" s="137" t="s">
        <v>28</v>
      </c>
      <c r="J15" s="32" t="str">
        <f>IF('Rekapitulace stavby'!AN13="Vyplň údaj","",IF('Rekapitulace stavby'!AN13="","",'Rekapitulace stavby'!AN13))</f>
        <v/>
      </c>
      <c r="K15" s="48"/>
    </row>
    <row r="16" s="1" customFormat="1" ht="18" customHeight="1">
      <c r="B16" s="43"/>
      <c r="C16" s="44"/>
      <c r="D16" s="44"/>
      <c r="E16" s="32" t="str">
        <f>IF('Rekapitulace stavby'!E14="Vyplň údaj","",IF('Rekapitulace stavby'!E14="","",'Rekapitulace stavby'!E14))</f>
        <v/>
      </c>
      <c r="F16" s="44"/>
      <c r="G16" s="44"/>
      <c r="H16" s="44"/>
      <c r="I16" s="137" t="s">
        <v>31</v>
      </c>
      <c r="J16" s="32" t="str">
        <f>IF('Rekapitulace stavby'!AN14="Vyplň údaj","",IF('Rekapitulace stavby'!AN14="","",'Rekapitulace stavby'!AN14))</f>
        <v/>
      </c>
      <c r="K16" s="48"/>
    </row>
    <row r="17" s="1" customFormat="1" ht="6.96" customHeight="1">
      <c r="B17" s="43"/>
      <c r="C17" s="44"/>
      <c r="D17" s="44"/>
      <c r="E17" s="44"/>
      <c r="F17" s="44"/>
      <c r="G17" s="44"/>
      <c r="H17" s="44"/>
      <c r="I17" s="135"/>
      <c r="J17" s="44"/>
      <c r="K17" s="48"/>
    </row>
    <row r="18" s="1" customFormat="1" ht="14.4" customHeight="1">
      <c r="B18" s="43"/>
      <c r="C18" s="44"/>
      <c r="D18" s="37" t="s">
        <v>35</v>
      </c>
      <c r="E18" s="44"/>
      <c r="F18" s="44"/>
      <c r="G18" s="44"/>
      <c r="H18" s="44"/>
      <c r="I18" s="137" t="s">
        <v>28</v>
      </c>
      <c r="J18" s="32" t="s">
        <v>36</v>
      </c>
      <c r="K18" s="48"/>
    </row>
    <row r="19" s="1" customFormat="1" ht="18" customHeight="1">
      <c r="B19" s="43"/>
      <c r="C19" s="44"/>
      <c r="D19" s="44"/>
      <c r="E19" s="32" t="s">
        <v>37</v>
      </c>
      <c r="F19" s="44"/>
      <c r="G19" s="44"/>
      <c r="H19" s="44"/>
      <c r="I19" s="137" t="s">
        <v>31</v>
      </c>
      <c r="J19" s="32" t="s">
        <v>38</v>
      </c>
      <c r="K19" s="48"/>
    </row>
    <row r="20" s="1" customFormat="1" ht="6.96" customHeight="1">
      <c r="B20" s="43"/>
      <c r="C20" s="44"/>
      <c r="D20" s="44"/>
      <c r="E20" s="44"/>
      <c r="F20" s="44"/>
      <c r="G20" s="44"/>
      <c r="H20" s="44"/>
      <c r="I20" s="135"/>
      <c r="J20" s="44"/>
      <c r="K20" s="48"/>
    </row>
    <row r="21" s="1" customFormat="1" ht="14.4" customHeight="1">
      <c r="B21" s="43"/>
      <c r="C21" s="44"/>
      <c r="D21" s="37" t="s">
        <v>40</v>
      </c>
      <c r="E21" s="44"/>
      <c r="F21" s="44"/>
      <c r="G21" s="44"/>
      <c r="H21" s="44"/>
      <c r="I21" s="135"/>
      <c r="J21" s="44"/>
      <c r="K21" s="48"/>
    </row>
    <row r="22" s="6" customFormat="1" ht="16.5" customHeight="1">
      <c r="B22" s="139"/>
      <c r="C22" s="140"/>
      <c r="D22" s="140"/>
      <c r="E22" s="41" t="s">
        <v>21</v>
      </c>
      <c r="F22" s="41"/>
      <c r="G22" s="41"/>
      <c r="H22" s="41"/>
      <c r="I22" s="141"/>
      <c r="J22" s="140"/>
      <c r="K22" s="142"/>
    </row>
    <row r="23" s="1" customFormat="1" ht="6.96" customHeight="1">
      <c r="B23" s="43"/>
      <c r="C23" s="44"/>
      <c r="D23" s="44"/>
      <c r="E23" s="44"/>
      <c r="F23" s="44"/>
      <c r="G23" s="44"/>
      <c r="H23" s="44"/>
      <c r="I23" s="135"/>
      <c r="J23" s="44"/>
      <c r="K23" s="48"/>
    </row>
    <row r="24" s="1" customFormat="1" ht="6.96" customHeight="1">
      <c r="B24" s="43"/>
      <c r="C24" s="44"/>
      <c r="D24" s="103"/>
      <c r="E24" s="103"/>
      <c r="F24" s="103"/>
      <c r="G24" s="103"/>
      <c r="H24" s="103"/>
      <c r="I24" s="143"/>
      <c r="J24" s="103"/>
      <c r="K24" s="144"/>
    </row>
    <row r="25" s="1" customFormat="1" ht="25.44" customHeight="1">
      <c r="B25" s="43"/>
      <c r="C25" s="44"/>
      <c r="D25" s="145" t="s">
        <v>41</v>
      </c>
      <c r="E25" s="44"/>
      <c r="F25" s="44"/>
      <c r="G25" s="44"/>
      <c r="H25" s="44"/>
      <c r="I25" s="135"/>
      <c r="J25" s="146">
        <f>ROUND(J83,2)</f>
        <v>0</v>
      </c>
      <c r="K25" s="48"/>
    </row>
    <row r="26" s="1" customFormat="1" ht="6.96" customHeight="1">
      <c r="B26" s="43"/>
      <c r="C26" s="44"/>
      <c r="D26" s="103"/>
      <c r="E26" s="103"/>
      <c r="F26" s="103"/>
      <c r="G26" s="103"/>
      <c r="H26" s="103"/>
      <c r="I26" s="143"/>
      <c r="J26" s="103"/>
      <c r="K26" s="144"/>
    </row>
    <row r="27" s="1" customFormat="1" ht="14.4" customHeight="1">
      <c r="B27" s="43"/>
      <c r="C27" s="44"/>
      <c r="D27" s="44"/>
      <c r="E27" s="44"/>
      <c r="F27" s="49" t="s">
        <v>43</v>
      </c>
      <c r="G27" s="44"/>
      <c r="H27" s="44"/>
      <c r="I27" s="147" t="s">
        <v>42</v>
      </c>
      <c r="J27" s="49" t="s">
        <v>44</v>
      </c>
      <c r="K27" s="48"/>
    </row>
    <row r="28" s="1" customFormat="1" ht="14.4" customHeight="1">
      <c r="B28" s="43"/>
      <c r="C28" s="44"/>
      <c r="D28" s="52" t="s">
        <v>45</v>
      </c>
      <c r="E28" s="52" t="s">
        <v>46</v>
      </c>
      <c r="F28" s="148">
        <f>ROUND(SUM(BE83:BE215), 2)</f>
        <v>0</v>
      </c>
      <c r="G28" s="44"/>
      <c r="H28" s="44"/>
      <c r="I28" s="149">
        <v>0.20999999999999999</v>
      </c>
      <c r="J28" s="148">
        <f>ROUND(ROUND((SUM(BE83:BE215)), 2)*I28, 2)</f>
        <v>0</v>
      </c>
      <c r="K28" s="48"/>
    </row>
    <row r="29" s="1" customFormat="1" ht="14.4" customHeight="1">
      <c r="B29" s="43"/>
      <c r="C29" s="44"/>
      <c r="D29" s="44"/>
      <c r="E29" s="52" t="s">
        <v>47</v>
      </c>
      <c r="F29" s="148">
        <f>ROUND(SUM(BF83:BF215), 2)</f>
        <v>0</v>
      </c>
      <c r="G29" s="44"/>
      <c r="H29" s="44"/>
      <c r="I29" s="149">
        <v>0.14999999999999999</v>
      </c>
      <c r="J29" s="148">
        <f>ROUND(ROUND((SUM(BF83:BF215)), 2)*I29, 2)</f>
        <v>0</v>
      </c>
      <c r="K29" s="48"/>
    </row>
    <row r="30" hidden="1" s="1" customFormat="1" ht="14.4" customHeight="1">
      <c r="B30" s="43"/>
      <c r="C30" s="44"/>
      <c r="D30" s="44"/>
      <c r="E30" s="52" t="s">
        <v>48</v>
      </c>
      <c r="F30" s="148">
        <f>ROUND(SUM(BG83:BG215), 2)</f>
        <v>0</v>
      </c>
      <c r="G30" s="44"/>
      <c r="H30" s="44"/>
      <c r="I30" s="149">
        <v>0.20999999999999999</v>
      </c>
      <c r="J30" s="148">
        <v>0</v>
      </c>
      <c r="K30" s="48"/>
    </row>
    <row r="31" hidden="1" s="1" customFormat="1" ht="14.4" customHeight="1">
      <c r="B31" s="43"/>
      <c r="C31" s="44"/>
      <c r="D31" s="44"/>
      <c r="E31" s="52" t="s">
        <v>49</v>
      </c>
      <c r="F31" s="148">
        <f>ROUND(SUM(BH83:BH215), 2)</f>
        <v>0</v>
      </c>
      <c r="G31" s="44"/>
      <c r="H31" s="44"/>
      <c r="I31" s="149">
        <v>0.14999999999999999</v>
      </c>
      <c r="J31" s="148">
        <v>0</v>
      </c>
      <c r="K31" s="48"/>
    </row>
    <row r="32" hidden="1" s="1" customFormat="1" ht="14.4" customHeight="1">
      <c r="B32" s="43"/>
      <c r="C32" s="44"/>
      <c r="D32" s="44"/>
      <c r="E32" s="52" t="s">
        <v>50</v>
      </c>
      <c r="F32" s="148">
        <f>ROUND(SUM(BI83:BI215), 2)</f>
        <v>0</v>
      </c>
      <c r="G32" s="44"/>
      <c r="H32" s="44"/>
      <c r="I32" s="149">
        <v>0</v>
      </c>
      <c r="J32" s="148">
        <v>0</v>
      </c>
      <c r="K32" s="48"/>
    </row>
    <row r="33" s="1" customFormat="1" ht="6.96" customHeight="1">
      <c r="B33" s="43"/>
      <c r="C33" s="44"/>
      <c r="D33" s="44"/>
      <c r="E33" s="44"/>
      <c r="F33" s="44"/>
      <c r="G33" s="44"/>
      <c r="H33" s="44"/>
      <c r="I33" s="135"/>
      <c r="J33" s="44"/>
      <c r="K33" s="48"/>
    </row>
    <row r="34" s="1" customFormat="1" ht="25.44" customHeight="1">
      <c r="B34" s="43"/>
      <c r="C34" s="150"/>
      <c r="D34" s="151" t="s">
        <v>51</v>
      </c>
      <c r="E34" s="95"/>
      <c r="F34" s="95"/>
      <c r="G34" s="152" t="s">
        <v>52</v>
      </c>
      <c r="H34" s="153" t="s">
        <v>53</v>
      </c>
      <c r="I34" s="154"/>
      <c r="J34" s="155">
        <f>SUM(J25:J32)</f>
        <v>0</v>
      </c>
      <c r="K34" s="156"/>
    </row>
    <row r="35" s="1" customFormat="1" ht="14.4" customHeight="1">
      <c r="B35" s="64"/>
      <c r="C35" s="65"/>
      <c r="D35" s="65"/>
      <c r="E35" s="65"/>
      <c r="F35" s="65"/>
      <c r="G35" s="65"/>
      <c r="H35" s="65"/>
      <c r="I35" s="157"/>
      <c r="J35" s="65"/>
      <c r="K35" s="66"/>
    </row>
    <row r="39" s="1" customFormat="1" ht="6.96" customHeight="1">
      <c r="B39" s="158"/>
      <c r="C39" s="159"/>
      <c r="D39" s="159"/>
      <c r="E39" s="159"/>
      <c r="F39" s="159"/>
      <c r="G39" s="159"/>
      <c r="H39" s="159"/>
      <c r="I39" s="160"/>
      <c r="J39" s="159"/>
      <c r="K39" s="161"/>
    </row>
    <row r="40" s="1" customFormat="1" ht="36.96" customHeight="1">
      <c r="B40" s="43"/>
      <c r="C40" s="27" t="s">
        <v>89</v>
      </c>
      <c r="D40" s="44"/>
      <c r="E40" s="44"/>
      <c r="F40" s="44"/>
      <c r="G40" s="44"/>
      <c r="H40" s="44"/>
      <c r="I40" s="135"/>
      <c r="J40" s="44"/>
      <c r="K40" s="48"/>
    </row>
    <row r="41" s="1" customFormat="1" ht="6.96" customHeight="1">
      <c r="B41" s="43"/>
      <c r="C41" s="44"/>
      <c r="D41" s="44"/>
      <c r="E41" s="44"/>
      <c r="F41" s="44"/>
      <c r="G41" s="44"/>
      <c r="H41" s="44"/>
      <c r="I41" s="135"/>
      <c r="J41" s="44"/>
      <c r="K41" s="48"/>
    </row>
    <row r="42" s="1" customFormat="1" ht="14.4" customHeight="1">
      <c r="B42" s="43"/>
      <c r="C42" s="37" t="s">
        <v>18</v>
      </c>
      <c r="D42" s="44"/>
      <c r="E42" s="44"/>
      <c r="F42" s="44"/>
      <c r="G42" s="44"/>
      <c r="H42" s="44"/>
      <c r="I42" s="135"/>
      <c r="J42" s="44"/>
      <c r="K42" s="48"/>
    </row>
    <row r="43" s="1" customFormat="1" ht="17.25" customHeight="1">
      <c r="B43" s="43"/>
      <c r="C43" s="44"/>
      <c r="D43" s="44"/>
      <c r="E43" s="136" t="str">
        <f>E7</f>
        <v>Volnočasový areál Rolava - odstranění příčin vlhkosti objektu záchranářů</v>
      </c>
      <c r="F43" s="44"/>
      <c r="G43" s="44"/>
      <c r="H43" s="44"/>
      <c r="I43" s="135"/>
      <c r="J43" s="44"/>
      <c r="K43" s="48"/>
    </row>
    <row r="44" s="1" customFormat="1" ht="6.96" customHeight="1">
      <c r="B44" s="43"/>
      <c r="C44" s="44"/>
      <c r="D44" s="44"/>
      <c r="E44" s="44"/>
      <c r="F44" s="44"/>
      <c r="G44" s="44"/>
      <c r="H44" s="44"/>
      <c r="I44" s="135"/>
      <c r="J44" s="44"/>
      <c r="K44" s="48"/>
    </row>
    <row r="45" s="1" customFormat="1" ht="18" customHeight="1">
      <c r="B45" s="43"/>
      <c r="C45" s="37" t="s">
        <v>23</v>
      </c>
      <c r="D45" s="44"/>
      <c r="E45" s="44"/>
      <c r="F45" s="32" t="str">
        <f>F10</f>
        <v>Třeboňská 1049/92, Karlovy Vary</v>
      </c>
      <c r="G45" s="44"/>
      <c r="H45" s="44"/>
      <c r="I45" s="137" t="s">
        <v>25</v>
      </c>
      <c r="J45" s="138" t="str">
        <f>IF(J10="","",J10)</f>
        <v>9.12.2016</v>
      </c>
      <c r="K45" s="48"/>
    </row>
    <row r="46" s="1" customFormat="1" ht="6.96" customHeight="1">
      <c r="B46" s="43"/>
      <c r="C46" s="44"/>
      <c r="D46" s="44"/>
      <c r="E46" s="44"/>
      <c r="F46" s="44"/>
      <c r="G46" s="44"/>
      <c r="H46" s="44"/>
      <c r="I46" s="135"/>
      <c r="J46" s="44"/>
      <c r="K46" s="48"/>
    </row>
    <row r="47" s="1" customFormat="1">
      <c r="B47" s="43"/>
      <c r="C47" s="37" t="s">
        <v>27</v>
      </c>
      <c r="D47" s="44"/>
      <c r="E47" s="44"/>
      <c r="F47" s="32" t="str">
        <f>E13</f>
        <v>Statutární město Karlovy Vary</v>
      </c>
      <c r="G47" s="44"/>
      <c r="H47" s="44"/>
      <c r="I47" s="137" t="s">
        <v>35</v>
      </c>
      <c r="J47" s="41" t="str">
        <f>E19</f>
        <v>Kancelář stavebního inženýrství s.r.o.</v>
      </c>
      <c r="K47" s="48"/>
    </row>
    <row r="48" s="1" customFormat="1" ht="14.4" customHeight="1">
      <c r="B48" s="43"/>
      <c r="C48" s="37" t="s">
        <v>33</v>
      </c>
      <c r="D48" s="44"/>
      <c r="E48" s="44"/>
      <c r="F48" s="32" t="str">
        <f>IF(E16="","",E16)</f>
        <v/>
      </c>
      <c r="G48" s="44"/>
      <c r="H48" s="44"/>
      <c r="I48" s="135"/>
      <c r="J48" s="162"/>
      <c r="K48" s="48"/>
    </row>
    <row r="49" s="1" customFormat="1" ht="10.32" customHeight="1">
      <c r="B49" s="43"/>
      <c r="C49" s="44"/>
      <c r="D49" s="44"/>
      <c r="E49" s="44"/>
      <c r="F49" s="44"/>
      <c r="G49" s="44"/>
      <c r="H49" s="44"/>
      <c r="I49" s="135"/>
      <c r="J49" s="44"/>
      <c r="K49" s="48"/>
    </row>
    <row r="50" s="1" customFormat="1" ht="29.28" customHeight="1">
      <c r="B50" s="43"/>
      <c r="C50" s="163" t="s">
        <v>90</v>
      </c>
      <c r="D50" s="150"/>
      <c r="E50" s="150"/>
      <c r="F50" s="150"/>
      <c r="G50" s="150"/>
      <c r="H50" s="150"/>
      <c r="I50" s="164"/>
      <c r="J50" s="165" t="s">
        <v>91</v>
      </c>
      <c r="K50" s="166"/>
    </row>
    <row r="51" s="1" customFormat="1" ht="10.32" customHeight="1">
      <c r="B51" s="43"/>
      <c r="C51" s="44"/>
      <c r="D51" s="44"/>
      <c r="E51" s="44"/>
      <c r="F51" s="44"/>
      <c r="G51" s="44"/>
      <c r="H51" s="44"/>
      <c r="I51" s="135"/>
      <c r="J51" s="44"/>
      <c r="K51" s="48"/>
    </row>
    <row r="52" s="1" customFormat="1" ht="29.28" customHeight="1">
      <c r="B52" s="43"/>
      <c r="C52" s="167" t="s">
        <v>92</v>
      </c>
      <c r="D52" s="44"/>
      <c r="E52" s="44"/>
      <c r="F52" s="44"/>
      <c r="G52" s="44"/>
      <c r="H52" s="44"/>
      <c r="I52" s="135"/>
      <c r="J52" s="146">
        <f>J83</f>
        <v>0</v>
      </c>
      <c r="K52" s="48"/>
      <c r="AU52" s="21" t="s">
        <v>93</v>
      </c>
    </row>
    <row r="53" s="7" customFormat="1" ht="24.96" customHeight="1">
      <c r="B53" s="168"/>
      <c r="C53" s="169"/>
      <c r="D53" s="170" t="s">
        <v>94</v>
      </c>
      <c r="E53" s="171"/>
      <c r="F53" s="171"/>
      <c r="G53" s="171"/>
      <c r="H53" s="171"/>
      <c r="I53" s="172"/>
      <c r="J53" s="173">
        <f>J84</f>
        <v>0</v>
      </c>
      <c r="K53" s="174"/>
    </row>
    <row r="54" s="8" customFormat="1" ht="19.92" customHeight="1">
      <c r="B54" s="175"/>
      <c r="C54" s="176"/>
      <c r="D54" s="177" t="s">
        <v>95</v>
      </c>
      <c r="E54" s="178"/>
      <c r="F54" s="178"/>
      <c r="G54" s="178"/>
      <c r="H54" s="178"/>
      <c r="I54" s="179"/>
      <c r="J54" s="180">
        <f>J85</f>
        <v>0</v>
      </c>
      <c r="K54" s="181"/>
    </row>
    <row r="55" s="8" customFormat="1" ht="19.92" customHeight="1">
      <c r="B55" s="175"/>
      <c r="C55" s="176"/>
      <c r="D55" s="177" t="s">
        <v>96</v>
      </c>
      <c r="E55" s="178"/>
      <c r="F55" s="178"/>
      <c r="G55" s="178"/>
      <c r="H55" s="178"/>
      <c r="I55" s="179"/>
      <c r="J55" s="180">
        <f>J116</f>
        <v>0</v>
      </c>
      <c r="K55" s="181"/>
    </row>
    <row r="56" s="8" customFormat="1" ht="19.92" customHeight="1">
      <c r="B56" s="175"/>
      <c r="C56" s="176"/>
      <c r="D56" s="177" t="s">
        <v>97</v>
      </c>
      <c r="E56" s="178"/>
      <c r="F56" s="178"/>
      <c r="G56" s="178"/>
      <c r="H56" s="178"/>
      <c r="I56" s="179"/>
      <c r="J56" s="180">
        <f>J125</f>
        <v>0</v>
      </c>
      <c r="K56" s="181"/>
    </row>
    <row r="57" s="8" customFormat="1" ht="19.92" customHeight="1">
      <c r="B57" s="175"/>
      <c r="C57" s="176"/>
      <c r="D57" s="177" t="s">
        <v>98</v>
      </c>
      <c r="E57" s="178"/>
      <c r="F57" s="178"/>
      <c r="G57" s="178"/>
      <c r="H57" s="178"/>
      <c r="I57" s="179"/>
      <c r="J57" s="180">
        <f>J136</f>
        <v>0</v>
      </c>
      <c r="K57" s="181"/>
    </row>
    <row r="58" s="8" customFormat="1" ht="19.92" customHeight="1">
      <c r="B58" s="175"/>
      <c r="C58" s="176"/>
      <c r="D58" s="177" t="s">
        <v>99</v>
      </c>
      <c r="E58" s="178"/>
      <c r="F58" s="178"/>
      <c r="G58" s="178"/>
      <c r="H58" s="178"/>
      <c r="I58" s="179"/>
      <c r="J58" s="180">
        <f>J141</f>
        <v>0</v>
      </c>
      <c r="K58" s="181"/>
    </row>
    <row r="59" s="8" customFormat="1" ht="19.92" customHeight="1">
      <c r="B59" s="175"/>
      <c r="C59" s="176"/>
      <c r="D59" s="177" t="s">
        <v>100</v>
      </c>
      <c r="E59" s="178"/>
      <c r="F59" s="178"/>
      <c r="G59" s="178"/>
      <c r="H59" s="178"/>
      <c r="I59" s="179"/>
      <c r="J59" s="180">
        <f>J151</f>
        <v>0</v>
      </c>
      <c r="K59" s="181"/>
    </row>
    <row r="60" s="7" customFormat="1" ht="24.96" customHeight="1">
      <c r="B60" s="168"/>
      <c r="C60" s="169"/>
      <c r="D60" s="170" t="s">
        <v>101</v>
      </c>
      <c r="E60" s="171"/>
      <c r="F60" s="171"/>
      <c r="G60" s="171"/>
      <c r="H60" s="171"/>
      <c r="I60" s="172"/>
      <c r="J60" s="173">
        <f>J154</f>
        <v>0</v>
      </c>
      <c r="K60" s="174"/>
    </row>
    <row r="61" s="8" customFormat="1" ht="19.92" customHeight="1">
      <c r="B61" s="175"/>
      <c r="C61" s="176"/>
      <c r="D61" s="177" t="s">
        <v>102</v>
      </c>
      <c r="E61" s="178"/>
      <c r="F61" s="178"/>
      <c r="G61" s="178"/>
      <c r="H61" s="178"/>
      <c r="I61" s="179"/>
      <c r="J61" s="180">
        <f>J155</f>
        <v>0</v>
      </c>
      <c r="K61" s="181"/>
    </row>
    <row r="62" s="8" customFormat="1" ht="19.92" customHeight="1">
      <c r="B62" s="175"/>
      <c r="C62" s="176"/>
      <c r="D62" s="177" t="s">
        <v>103</v>
      </c>
      <c r="E62" s="178"/>
      <c r="F62" s="178"/>
      <c r="G62" s="178"/>
      <c r="H62" s="178"/>
      <c r="I62" s="179"/>
      <c r="J62" s="180">
        <f>J173</f>
        <v>0</v>
      </c>
      <c r="K62" s="181"/>
    </row>
    <row r="63" s="8" customFormat="1" ht="19.92" customHeight="1">
      <c r="B63" s="175"/>
      <c r="C63" s="176"/>
      <c r="D63" s="177" t="s">
        <v>104</v>
      </c>
      <c r="E63" s="178"/>
      <c r="F63" s="178"/>
      <c r="G63" s="178"/>
      <c r="H63" s="178"/>
      <c r="I63" s="179"/>
      <c r="J63" s="180">
        <f>J187</f>
        <v>0</v>
      </c>
      <c r="K63" s="181"/>
    </row>
    <row r="64" s="8" customFormat="1" ht="19.92" customHeight="1">
      <c r="B64" s="175"/>
      <c r="C64" s="176"/>
      <c r="D64" s="177" t="s">
        <v>105</v>
      </c>
      <c r="E64" s="178"/>
      <c r="F64" s="178"/>
      <c r="G64" s="178"/>
      <c r="H64" s="178"/>
      <c r="I64" s="179"/>
      <c r="J64" s="180">
        <f>J199</f>
        <v>0</v>
      </c>
      <c r="K64" s="181"/>
    </row>
    <row r="65" s="7" customFormat="1" ht="24.96" customHeight="1">
      <c r="B65" s="168"/>
      <c r="C65" s="169"/>
      <c r="D65" s="170" t="s">
        <v>106</v>
      </c>
      <c r="E65" s="171"/>
      <c r="F65" s="171"/>
      <c r="G65" s="171"/>
      <c r="H65" s="171"/>
      <c r="I65" s="172"/>
      <c r="J65" s="173">
        <f>J212</f>
        <v>0</v>
      </c>
      <c r="K65" s="174"/>
    </row>
    <row r="66" s="1" customFormat="1" ht="21.84" customHeight="1">
      <c r="B66" s="43"/>
      <c r="C66" s="44"/>
      <c r="D66" s="44"/>
      <c r="E66" s="44"/>
      <c r="F66" s="44"/>
      <c r="G66" s="44"/>
      <c r="H66" s="44"/>
      <c r="I66" s="135"/>
      <c r="J66" s="44"/>
      <c r="K66" s="48"/>
    </row>
    <row r="67" s="1" customFormat="1" ht="6.96" customHeight="1">
      <c r="B67" s="64"/>
      <c r="C67" s="65"/>
      <c r="D67" s="65"/>
      <c r="E67" s="65"/>
      <c r="F67" s="65"/>
      <c r="G67" s="65"/>
      <c r="H67" s="65"/>
      <c r="I67" s="157"/>
      <c r="J67" s="65"/>
      <c r="K67" s="66"/>
    </row>
    <row r="71" s="1" customFormat="1" ht="6.96" customHeight="1">
      <c r="B71" s="67"/>
      <c r="C71" s="68"/>
      <c r="D71" s="68"/>
      <c r="E71" s="68"/>
      <c r="F71" s="68"/>
      <c r="G71" s="68"/>
      <c r="H71" s="68"/>
      <c r="I71" s="160"/>
      <c r="J71" s="68"/>
      <c r="K71" s="68"/>
      <c r="L71" s="69"/>
    </row>
    <row r="72" s="1" customFormat="1" ht="36.96" customHeight="1">
      <c r="B72" s="43"/>
      <c r="C72" s="70" t="s">
        <v>107</v>
      </c>
      <c r="D72" s="71"/>
      <c r="E72" s="71"/>
      <c r="F72" s="71"/>
      <c r="G72" s="71"/>
      <c r="H72" s="71"/>
      <c r="I72" s="182"/>
      <c r="J72" s="71"/>
      <c r="K72" s="71"/>
      <c r="L72" s="69"/>
    </row>
    <row r="73" s="1" customFormat="1" ht="6.96" customHeight="1">
      <c r="B73" s="43"/>
      <c r="C73" s="71"/>
      <c r="D73" s="71"/>
      <c r="E73" s="71"/>
      <c r="F73" s="71"/>
      <c r="G73" s="71"/>
      <c r="H73" s="71"/>
      <c r="I73" s="182"/>
      <c r="J73" s="71"/>
      <c r="K73" s="71"/>
      <c r="L73" s="69"/>
    </row>
    <row r="74" s="1" customFormat="1" ht="14.4" customHeight="1">
      <c r="B74" s="43"/>
      <c r="C74" s="73" t="s">
        <v>18</v>
      </c>
      <c r="D74" s="71"/>
      <c r="E74" s="71"/>
      <c r="F74" s="71"/>
      <c r="G74" s="71"/>
      <c r="H74" s="71"/>
      <c r="I74" s="182"/>
      <c r="J74" s="71"/>
      <c r="K74" s="71"/>
      <c r="L74" s="69"/>
    </row>
    <row r="75" s="1" customFormat="1" ht="17.25" customHeight="1">
      <c r="B75" s="43"/>
      <c r="C75" s="71"/>
      <c r="D75" s="71"/>
      <c r="E75" s="79" t="str">
        <f>E7</f>
        <v>Volnočasový areál Rolava - odstranění příčin vlhkosti objektu záchranářů</v>
      </c>
      <c r="F75" s="71"/>
      <c r="G75" s="71"/>
      <c r="H75" s="71"/>
      <c r="I75" s="182"/>
      <c r="J75" s="71"/>
      <c r="K75" s="71"/>
      <c r="L75" s="69"/>
    </row>
    <row r="76" s="1" customFormat="1" ht="6.96" customHeight="1">
      <c r="B76" s="43"/>
      <c r="C76" s="71"/>
      <c r="D76" s="71"/>
      <c r="E76" s="71"/>
      <c r="F76" s="71"/>
      <c r="G76" s="71"/>
      <c r="H76" s="71"/>
      <c r="I76" s="182"/>
      <c r="J76" s="71"/>
      <c r="K76" s="71"/>
      <c r="L76" s="69"/>
    </row>
    <row r="77" s="1" customFormat="1" ht="18" customHeight="1">
      <c r="B77" s="43"/>
      <c r="C77" s="73" t="s">
        <v>23</v>
      </c>
      <c r="D77" s="71"/>
      <c r="E77" s="71"/>
      <c r="F77" s="183" t="str">
        <f>F10</f>
        <v>Třeboňská 1049/92, Karlovy Vary</v>
      </c>
      <c r="G77" s="71"/>
      <c r="H77" s="71"/>
      <c r="I77" s="184" t="s">
        <v>25</v>
      </c>
      <c r="J77" s="82" t="str">
        <f>IF(J10="","",J10)</f>
        <v>9.12.2016</v>
      </c>
      <c r="K77" s="71"/>
      <c r="L77" s="69"/>
    </row>
    <row r="78" s="1" customFormat="1" ht="6.96" customHeight="1">
      <c r="B78" s="43"/>
      <c r="C78" s="71"/>
      <c r="D78" s="71"/>
      <c r="E78" s="71"/>
      <c r="F78" s="71"/>
      <c r="G78" s="71"/>
      <c r="H78" s="71"/>
      <c r="I78" s="182"/>
      <c r="J78" s="71"/>
      <c r="K78" s="71"/>
      <c r="L78" s="69"/>
    </row>
    <row r="79" s="1" customFormat="1">
      <c r="B79" s="43"/>
      <c r="C79" s="73" t="s">
        <v>27</v>
      </c>
      <c r="D79" s="71"/>
      <c r="E79" s="71"/>
      <c r="F79" s="183" t="str">
        <f>E13</f>
        <v>Statutární město Karlovy Vary</v>
      </c>
      <c r="G79" s="71"/>
      <c r="H79" s="71"/>
      <c r="I79" s="184" t="s">
        <v>35</v>
      </c>
      <c r="J79" s="183" t="str">
        <f>E19</f>
        <v>Kancelář stavebního inženýrství s.r.o.</v>
      </c>
      <c r="K79" s="71"/>
      <c r="L79" s="69"/>
    </row>
    <row r="80" s="1" customFormat="1" ht="14.4" customHeight="1">
      <c r="B80" s="43"/>
      <c r="C80" s="73" t="s">
        <v>33</v>
      </c>
      <c r="D80" s="71"/>
      <c r="E80" s="71"/>
      <c r="F80" s="183" t="str">
        <f>IF(E16="","",E16)</f>
        <v/>
      </c>
      <c r="G80" s="71"/>
      <c r="H80" s="71"/>
      <c r="I80" s="182"/>
      <c r="J80" s="71"/>
      <c r="K80" s="71"/>
      <c r="L80" s="69"/>
    </row>
    <row r="81" s="1" customFormat="1" ht="10.32" customHeight="1">
      <c r="B81" s="43"/>
      <c r="C81" s="71"/>
      <c r="D81" s="71"/>
      <c r="E81" s="71"/>
      <c r="F81" s="71"/>
      <c r="G81" s="71"/>
      <c r="H81" s="71"/>
      <c r="I81" s="182"/>
      <c r="J81" s="71"/>
      <c r="K81" s="71"/>
      <c r="L81" s="69"/>
    </row>
    <row r="82" s="9" customFormat="1" ht="29.28" customHeight="1">
      <c r="B82" s="185"/>
      <c r="C82" s="186" t="s">
        <v>108</v>
      </c>
      <c r="D82" s="187" t="s">
        <v>60</v>
      </c>
      <c r="E82" s="187" t="s">
        <v>56</v>
      </c>
      <c r="F82" s="187" t="s">
        <v>109</v>
      </c>
      <c r="G82" s="187" t="s">
        <v>110</v>
      </c>
      <c r="H82" s="187" t="s">
        <v>111</v>
      </c>
      <c r="I82" s="188" t="s">
        <v>112</v>
      </c>
      <c r="J82" s="187" t="s">
        <v>91</v>
      </c>
      <c r="K82" s="189" t="s">
        <v>113</v>
      </c>
      <c r="L82" s="190"/>
      <c r="M82" s="99" t="s">
        <v>114</v>
      </c>
      <c r="N82" s="100" t="s">
        <v>45</v>
      </c>
      <c r="O82" s="100" t="s">
        <v>115</v>
      </c>
      <c r="P82" s="100" t="s">
        <v>116</v>
      </c>
      <c r="Q82" s="100" t="s">
        <v>117</v>
      </c>
      <c r="R82" s="100" t="s">
        <v>118</v>
      </c>
      <c r="S82" s="100" t="s">
        <v>119</v>
      </c>
      <c r="T82" s="101" t="s">
        <v>120</v>
      </c>
    </row>
    <row r="83" s="1" customFormat="1" ht="29.28" customHeight="1">
      <c r="B83" s="43"/>
      <c r="C83" s="105" t="s">
        <v>92</v>
      </c>
      <c r="D83" s="71"/>
      <c r="E83" s="71"/>
      <c r="F83" s="71"/>
      <c r="G83" s="71"/>
      <c r="H83" s="71"/>
      <c r="I83" s="182"/>
      <c r="J83" s="191">
        <f>BK83</f>
        <v>0</v>
      </c>
      <c r="K83" s="71"/>
      <c r="L83" s="69"/>
      <c r="M83" s="102"/>
      <c r="N83" s="103"/>
      <c r="O83" s="103"/>
      <c r="P83" s="192">
        <f>P84+P154+P212</f>
        <v>0</v>
      </c>
      <c r="Q83" s="103"/>
      <c r="R83" s="192">
        <f>R84+R154+R212</f>
        <v>36.862398599999992</v>
      </c>
      <c r="S83" s="103"/>
      <c r="T83" s="193">
        <f>T84+T154+T212</f>
        <v>12.028915250000001</v>
      </c>
      <c r="AT83" s="21" t="s">
        <v>74</v>
      </c>
      <c r="AU83" s="21" t="s">
        <v>93</v>
      </c>
      <c r="BK83" s="194">
        <f>BK84+BK154+BK212</f>
        <v>0</v>
      </c>
    </row>
    <row r="84" s="10" customFormat="1" ht="37.44" customHeight="1">
      <c r="B84" s="195"/>
      <c r="C84" s="196"/>
      <c r="D84" s="197" t="s">
        <v>74</v>
      </c>
      <c r="E84" s="198" t="s">
        <v>121</v>
      </c>
      <c r="F84" s="198" t="s">
        <v>122</v>
      </c>
      <c r="G84" s="196"/>
      <c r="H84" s="196"/>
      <c r="I84" s="199"/>
      <c r="J84" s="200">
        <f>BK84</f>
        <v>0</v>
      </c>
      <c r="K84" s="196"/>
      <c r="L84" s="201"/>
      <c r="M84" s="202"/>
      <c r="N84" s="203"/>
      <c r="O84" s="203"/>
      <c r="P84" s="204">
        <f>P85+P116+P125+P136+P141+P151</f>
        <v>0</v>
      </c>
      <c r="Q84" s="203"/>
      <c r="R84" s="204">
        <f>R85+R116+R125+R136+R141+R151</f>
        <v>36.256305999999995</v>
      </c>
      <c r="S84" s="203"/>
      <c r="T84" s="205">
        <f>T85+T116+T125+T136+T141+T151</f>
        <v>11.325600000000001</v>
      </c>
      <c r="AR84" s="206" t="s">
        <v>80</v>
      </c>
      <c r="AT84" s="207" t="s">
        <v>74</v>
      </c>
      <c r="AU84" s="207" t="s">
        <v>75</v>
      </c>
      <c r="AY84" s="206" t="s">
        <v>123</v>
      </c>
      <c r="BK84" s="208">
        <f>BK85+BK116+BK125+BK136+BK141+BK151</f>
        <v>0</v>
      </c>
    </row>
    <row r="85" s="10" customFormat="1" ht="19.92" customHeight="1">
      <c r="B85" s="195"/>
      <c r="C85" s="196"/>
      <c r="D85" s="197" t="s">
        <v>74</v>
      </c>
      <c r="E85" s="209" t="s">
        <v>80</v>
      </c>
      <c r="F85" s="209" t="s">
        <v>124</v>
      </c>
      <c r="G85" s="196"/>
      <c r="H85" s="196"/>
      <c r="I85" s="199"/>
      <c r="J85" s="210">
        <f>BK85</f>
        <v>0</v>
      </c>
      <c r="K85" s="196"/>
      <c r="L85" s="201"/>
      <c r="M85" s="202"/>
      <c r="N85" s="203"/>
      <c r="O85" s="203"/>
      <c r="P85" s="204">
        <f>SUM(P86:P115)</f>
        <v>0</v>
      </c>
      <c r="Q85" s="203"/>
      <c r="R85" s="204">
        <f>SUM(R86:R115)</f>
        <v>0</v>
      </c>
      <c r="S85" s="203"/>
      <c r="T85" s="205">
        <f>SUM(T86:T115)</f>
        <v>0</v>
      </c>
      <c r="AR85" s="206" t="s">
        <v>80</v>
      </c>
      <c r="AT85" s="207" t="s">
        <v>74</v>
      </c>
      <c r="AU85" s="207" t="s">
        <v>80</v>
      </c>
      <c r="AY85" s="206" t="s">
        <v>123</v>
      </c>
      <c r="BK85" s="208">
        <f>SUM(BK86:BK115)</f>
        <v>0</v>
      </c>
    </row>
    <row r="86" s="1" customFormat="1" ht="38.25" customHeight="1">
      <c r="B86" s="43"/>
      <c r="C86" s="211" t="s">
        <v>80</v>
      </c>
      <c r="D86" s="211" t="s">
        <v>125</v>
      </c>
      <c r="E86" s="212" t="s">
        <v>126</v>
      </c>
      <c r="F86" s="213" t="s">
        <v>127</v>
      </c>
      <c r="G86" s="214" t="s">
        <v>128</v>
      </c>
      <c r="H86" s="215">
        <v>21.780000000000001</v>
      </c>
      <c r="I86" s="216"/>
      <c r="J86" s="217">
        <f>ROUND(I86*H86,2)</f>
        <v>0</v>
      </c>
      <c r="K86" s="213" t="s">
        <v>129</v>
      </c>
      <c r="L86" s="69"/>
      <c r="M86" s="218" t="s">
        <v>21</v>
      </c>
      <c r="N86" s="219" t="s">
        <v>46</v>
      </c>
      <c r="O86" s="44"/>
      <c r="P86" s="220">
        <f>O86*H86</f>
        <v>0</v>
      </c>
      <c r="Q86" s="220">
        <v>0</v>
      </c>
      <c r="R86" s="220">
        <f>Q86*H86</f>
        <v>0</v>
      </c>
      <c r="S86" s="220">
        <v>0</v>
      </c>
      <c r="T86" s="221">
        <f>S86*H86</f>
        <v>0</v>
      </c>
      <c r="AR86" s="21" t="s">
        <v>130</v>
      </c>
      <c r="AT86" s="21" t="s">
        <v>125</v>
      </c>
      <c r="AU86" s="21" t="s">
        <v>87</v>
      </c>
      <c r="AY86" s="21" t="s">
        <v>123</v>
      </c>
      <c r="BE86" s="222">
        <f>IF(N86="základní",J86,0)</f>
        <v>0</v>
      </c>
      <c r="BF86" s="222">
        <f>IF(N86="snížená",J86,0)</f>
        <v>0</v>
      </c>
      <c r="BG86" s="222">
        <f>IF(N86="zákl. přenesená",J86,0)</f>
        <v>0</v>
      </c>
      <c r="BH86" s="222">
        <f>IF(N86="sníž. přenesená",J86,0)</f>
        <v>0</v>
      </c>
      <c r="BI86" s="222">
        <f>IF(N86="nulová",J86,0)</f>
        <v>0</v>
      </c>
      <c r="BJ86" s="21" t="s">
        <v>80</v>
      </c>
      <c r="BK86" s="222">
        <f>ROUND(I86*H86,2)</f>
        <v>0</v>
      </c>
      <c r="BL86" s="21" t="s">
        <v>130</v>
      </c>
      <c r="BM86" s="21" t="s">
        <v>131</v>
      </c>
    </row>
    <row r="87" s="1" customFormat="1">
      <c r="B87" s="43"/>
      <c r="C87" s="71"/>
      <c r="D87" s="223" t="s">
        <v>132</v>
      </c>
      <c r="E87" s="71"/>
      <c r="F87" s="224" t="s">
        <v>133</v>
      </c>
      <c r="G87" s="71"/>
      <c r="H87" s="71"/>
      <c r="I87" s="182"/>
      <c r="J87" s="71"/>
      <c r="K87" s="71"/>
      <c r="L87" s="69"/>
      <c r="M87" s="225"/>
      <c r="N87" s="44"/>
      <c r="O87" s="44"/>
      <c r="P87" s="44"/>
      <c r="Q87" s="44"/>
      <c r="R87" s="44"/>
      <c r="S87" s="44"/>
      <c r="T87" s="92"/>
      <c r="AT87" s="21" t="s">
        <v>132</v>
      </c>
      <c r="AU87" s="21" t="s">
        <v>87</v>
      </c>
    </row>
    <row r="88" s="11" customFormat="1">
      <c r="B88" s="226"/>
      <c r="C88" s="227"/>
      <c r="D88" s="223" t="s">
        <v>134</v>
      </c>
      <c r="E88" s="228" t="s">
        <v>21</v>
      </c>
      <c r="F88" s="229" t="s">
        <v>135</v>
      </c>
      <c r="G88" s="227"/>
      <c r="H88" s="230">
        <v>21.780000000000001</v>
      </c>
      <c r="I88" s="231"/>
      <c r="J88" s="227"/>
      <c r="K88" s="227"/>
      <c r="L88" s="232"/>
      <c r="M88" s="233"/>
      <c r="N88" s="234"/>
      <c r="O88" s="234"/>
      <c r="P88" s="234"/>
      <c r="Q88" s="234"/>
      <c r="R88" s="234"/>
      <c r="S88" s="234"/>
      <c r="T88" s="235"/>
      <c r="AT88" s="236" t="s">
        <v>134</v>
      </c>
      <c r="AU88" s="236" t="s">
        <v>87</v>
      </c>
      <c r="AV88" s="11" t="s">
        <v>87</v>
      </c>
      <c r="AW88" s="11" t="s">
        <v>39</v>
      </c>
      <c r="AX88" s="11" t="s">
        <v>80</v>
      </c>
      <c r="AY88" s="236" t="s">
        <v>123</v>
      </c>
    </row>
    <row r="89" s="1" customFormat="1" ht="38.25" customHeight="1">
      <c r="B89" s="43"/>
      <c r="C89" s="211" t="s">
        <v>87</v>
      </c>
      <c r="D89" s="211" t="s">
        <v>125</v>
      </c>
      <c r="E89" s="212" t="s">
        <v>136</v>
      </c>
      <c r="F89" s="213" t="s">
        <v>137</v>
      </c>
      <c r="G89" s="214" t="s">
        <v>128</v>
      </c>
      <c r="H89" s="215">
        <v>21.780000000000001</v>
      </c>
      <c r="I89" s="216"/>
      <c r="J89" s="217">
        <f>ROUND(I89*H89,2)</f>
        <v>0</v>
      </c>
      <c r="K89" s="213" t="s">
        <v>129</v>
      </c>
      <c r="L89" s="69"/>
      <c r="M89" s="218" t="s">
        <v>21</v>
      </c>
      <c r="N89" s="219" t="s">
        <v>46</v>
      </c>
      <c r="O89" s="44"/>
      <c r="P89" s="220">
        <f>O89*H89</f>
        <v>0</v>
      </c>
      <c r="Q89" s="220">
        <v>0</v>
      </c>
      <c r="R89" s="220">
        <f>Q89*H89</f>
        <v>0</v>
      </c>
      <c r="S89" s="220">
        <v>0</v>
      </c>
      <c r="T89" s="221">
        <f>S89*H89</f>
        <v>0</v>
      </c>
      <c r="AR89" s="21" t="s">
        <v>130</v>
      </c>
      <c r="AT89" s="21" t="s">
        <v>125</v>
      </c>
      <c r="AU89" s="21" t="s">
        <v>87</v>
      </c>
      <c r="AY89" s="21" t="s">
        <v>123</v>
      </c>
      <c r="BE89" s="222">
        <f>IF(N89="základní",J89,0)</f>
        <v>0</v>
      </c>
      <c r="BF89" s="222">
        <f>IF(N89="snížená",J89,0)</f>
        <v>0</v>
      </c>
      <c r="BG89" s="222">
        <f>IF(N89="zákl. přenesená",J89,0)</f>
        <v>0</v>
      </c>
      <c r="BH89" s="222">
        <f>IF(N89="sníž. přenesená",J89,0)</f>
        <v>0</v>
      </c>
      <c r="BI89" s="222">
        <f>IF(N89="nulová",J89,0)</f>
        <v>0</v>
      </c>
      <c r="BJ89" s="21" t="s">
        <v>80</v>
      </c>
      <c r="BK89" s="222">
        <f>ROUND(I89*H89,2)</f>
        <v>0</v>
      </c>
      <c r="BL89" s="21" t="s">
        <v>130</v>
      </c>
      <c r="BM89" s="21" t="s">
        <v>138</v>
      </c>
    </row>
    <row r="90" s="1" customFormat="1">
      <c r="B90" s="43"/>
      <c r="C90" s="71"/>
      <c r="D90" s="223" t="s">
        <v>132</v>
      </c>
      <c r="E90" s="71"/>
      <c r="F90" s="224" t="s">
        <v>133</v>
      </c>
      <c r="G90" s="71"/>
      <c r="H90" s="71"/>
      <c r="I90" s="182"/>
      <c r="J90" s="71"/>
      <c r="K90" s="71"/>
      <c r="L90" s="69"/>
      <c r="M90" s="225"/>
      <c r="N90" s="44"/>
      <c r="O90" s="44"/>
      <c r="P90" s="44"/>
      <c r="Q90" s="44"/>
      <c r="R90" s="44"/>
      <c r="S90" s="44"/>
      <c r="T90" s="92"/>
      <c r="AT90" s="21" t="s">
        <v>132</v>
      </c>
      <c r="AU90" s="21" t="s">
        <v>87</v>
      </c>
    </row>
    <row r="91" s="11" customFormat="1">
      <c r="B91" s="226"/>
      <c r="C91" s="227"/>
      <c r="D91" s="223" t="s">
        <v>134</v>
      </c>
      <c r="E91" s="228" t="s">
        <v>21</v>
      </c>
      <c r="F91" s="229" t="s">
        <v>139</v>
      </c>
      <c r="G91" s="227"/>
      <c r="H91" s="230">
        <v>21.780000000000001</v>
      </c>
      <c r="I91" s="231"/>
      <c r="J91" s="227"/>
      <c r="K91" s="227"/>
      <c r="L91" s="232"/>
      <c r="M91" s="233"/>
      <c r="N91" s="234"/>
      <c r="O91" s="234"/>
      <c r="P91" s="234"/>
      <c r="Q91" s="234"/>
      <c r="R91" s="234"/>
      <c r="S91" s="234"/>
      <c r="T91" s="235"/>
      <c r="AT91" s="236" t="s">
        <v>134</v>
      </c>
      <c r="AU91" s="236" t="s">
        <v>87</v>
      </c>
      <c r="AV91" s="11" t="s">
        <v>87</v>
      </c>
      <c r="AW91" s="11" t="s">
        <v>39</v>
      </c>
      <c r="AX91" s="11" t="s">
        <v>80</v>
      </c>
      <c r="AY91" s="236" t="s">
        <v>123</v>
      </c>
    </row>
    <row r="92" s="1" customFormat="1" ht="38.25" customHeight="1">
      <c r="B92" s="43"/>
      <c r="C92" s="211" t="s">
        <v>140</v>
      </c>
      <c r="D92" s="211" t="s">
        <v>125</v>
      </c>
      <c r="E92" s="212" t="s">
        <v>141</v>
      </c>
      <c r="F92" s="213" t="s">
        <v>142</v>
      </c>
      <c r="G92" s="214" t="s">
        <v>128</v>
      </c>
      <c r="H92" s="215">
        <v>21.780000000000001</v>
      </c>
      <c r="I92" s="216"/>
      <c r="J92" s="217">
        <f>ROUND(I92*H92,2)</f>
        <v>0</v>
      </c>
      <c r="K92" s="213" t="s">
        <v>129</v>
      </c>
      <c r="L92" s="69"/>
      <c r="M92" s="218" t="s">
        <v>21</v>
      </c>
      <c r="N92" s="219" t="s">
        <v>46</v>
      </c>
      <c r="O92" s="44"/>
      <c r="P92" s="220">
        <f>O92*H92</f>
        <v>0</v>
      </c>
      <c r="Q92" s="220">
        <v>0</v>
      </c>
      <c r="R92" s="220">
        <f>Q92*H92</f>
        <v>0</v>
      </c>
      <c r="S92" s="220">
        <v>0</v>
      </c>
      <c r="T92" s="221">
        <f>S92*H92</f>
        <v>0</v>
      </c>
      <c r="AR92" s="21" t="s">
        <v>130</v>
      </c>
      <c r="AT92" s="21" t="s">
        <v>125</v>
      </c>
      <c r="AU92" s="21" t="s">
        <v>87</v>
      </c>
      <c r="AY92" s="21" t="s">
        <v>123</v>
      </c>
      <c r="BE92" s="222">
        <f>IF(N92="základní",J92,0)</f>
        <v>0</v>
      </c>
      <c r="BF92" s="222">
        <f>IF(N92="snížená",J92,0)</f>
        <v>0</v>
      </c>
      <c r="BG92" s="222">
        <f>IF(N92="zákl. přenesená",J92,0)</f>
        <v>0</v>
      </c>
      <c r="BH92" s="222">
        <f>IF(N92="sníž. přenesená",J92,0)</f>
        <v>0</v>
      </c>
      <c r="BI92" s="222">
        <f>IF(N92="nulová",J92,0)</f>
        <v>0</v>
      </c>
      <c r="BJ92" s="21" t="s">
        <v>80</v>
      </c>
      <c r="BK92" s="222">
        <f>ROUND(I92*H92,2)</f>
        <v>0</v>
      </c>
      <c r="BL92" s="21" t="s">
        <v>130</v>
      </c>
      <c r="BM92" s="21" t="s">
        <v>143</v>
      </c>
    </row>
    <row r="93" s="11" customFormat="1">
      <c r="B93" s="226"/>
      <c r="C93" s="227"/>
      <c r="D93" s="223" t="s">
        <v>134</v>
      </c>
      <c r="E93" s="228" t="s">
        <v>21</v>
      </c>
      <c r="F93" s="229" t="s">
        <v>139</v>
      </c>
      <c r="G93" s="227"/>
      <c r="H93" s="230">
        <v>21.780000000000001</v>
      </c>
      <c r="I93" s="231"/>
      <c r="J93" s="227"/>
      <c r="K93" s="227"/>
      <c r="L93" s="232"/>
      <c r="M93" s="233"/>
      <c r="N93" s="234"/>
      <c r="O93" s="234"/>
      <c r="P93" s="234"/>
      <c r="Q93" s="234"/>
      <c r="R93" s="234"/>
      <c r="S93" s="234"/>
      <c r="T93" s="235"/>
      <c r="AT93" s="236" t="s">
        <v>134</v>
      </c>
      <c r="AU93" s="236" t="s">
        <v>87</v>
      </c>
      <c r="AV93" s="11" t="s">
        <v>87</v>
      </c>
      <c r="AW93" s="11" t="s">
        <v>39</v>
      </c>
      <c r="AX93" s="11" t="s">
        <v>80</v>
      </c>
      <c r="AY93" s="236" t="s">
        <v>123</v>
      </c>
    </row>
    <row r="94" s="1" customFormat="1" ht="38.25" customHeight="1">
      <c r="B94" s="43"/>
      <c r="C94" s="211" t="s">
        <v>130</v>
      </c>
      <c r="D94" s="211" t="s">
        <v>125</v>
      </c>
      <c r="E94" s="212" t="s">
        <v>144</v>
      </c>
      <c r="F94" s="213" t="s">
        <v>145</v>
      </c>
      <c r="G94" s="214" t="s">
        <v>128</v>
      </c>
      <c r="H94" s="215">
        <v>21.780000000000001</v>
      </c>
      <c r="I94" s="216"/>
      <c r="J94" s="217">
        <f>ROUND(I94*H94,2)</f>
        <v>0</v>
      </c>
      <c r="K94" s="213" t="s">
        <v>129</v>
      </c>
      <c r="L94" s="69"/>
      <c r="M94" s="218" t="s">
        <v>21</v>
      </c>
      <c r="N94" s="219" t="s">
        <v>46</v>
      </c>
      <c r="O94" s="44"/>
      <c r="P94" s="220">
        <f>O94*H94</f>
        <v>0</v>
      </c>
      <c r="Q94" s="220">
        <v>0</v>
      </c>
      <c r="R94" s="220">
        <f>Q94*H94</f>
        <v>0</v>
      </c>
      <c r="S94" s="220">
        <v>0</v>
      </c>
      <c r="T94" s="221">
        <f>S94*H94</f>
        <v>0</v>
      </c>
      <c r="AR94" s="21" t="s">
        <v>130</v>
      </c>
      <c r="AT94" s="21" t="s">
        <v>125</v>
      </c>
      <c r="AU94" s="21" t="s">
        <v>87</v>
      </c>
      <c r="AY94" s="21" t="s">
        <v>123</v>
      </c>
      <c r="BE94" s="222">
        <f>IF(N94="základní",J94,0)</f>
        <v>0</v>
      </c>
      <c r="BF94" s="222">
        <f>IF(N94="snížená",J94,0)</f>
        <v>0</v>
      </c>
      <c r="BG94" s="222">
        <f>IF(N94="zákl. přenesená",J94,0)</f>
        <v>0</v>
      </c>
      <c r="BH94" s="222">
        <f>IF(N94="sníž. přenesená",J94,0)</f>
        <v>0</v>
      </c>
      <c r="BI94" s="222">
        <f>IF(N94="nulová",J94,0)</f>
        <v>0</v>
      </c>
      <c r="BJ94" s="21" t="s">
        <v>80</v>
      </c>
      <c r="BK94" s="222">
        <f>ROUND(I94*H94,2)</f>
        <v>0</v>
      </c>
      <c r="BL94" s="21" t="s">
        <v>130</v>
      </c>
      <c r="BM94" s="21" t="s">
        <v>146</v>
      </c>
    </row>
    <row r="95" s="11" customFormat="1">
      <c r="B95" s="226"/>
      <c r="C95" s="227"/>
      <c r="D95" s="223" t="s">
        <v>134</v>
      </c>
      <c r="E95" s="228" t="s">
        <v>21</v>
      </c>
      <c r="F95" s="229" t="s">
        <v>139</v>
      </c>
      <c r="G95" s="227"/>
      <c r="H95" s="230">
        <v>21.780000000000001</v>
      </c>
      <c r="I95" s="231"/>
      <c r="J95" s="227"/>
      <c r="K95" s="227"/>
      <c r="L95" s="232"/>
      <c r="M95" s="233"/>
      <c r="N95" s="234"/>
      <c r="O95" s="234"/>
      <c r="P95" s="234"/>
      <c r="Q95" s="234"/>
      <c r="R95" s="234"/>
      <c r="S95" s="234"/>
      <c r="T95" s="235"/>
      <c r="AT95" s="236" t="s">
        <v>134</v>
      </c>
      <c r="AU95" s="236" t="s">
        <v>87</v>
      </c>
      <c r="AV95" s="11" t="s">
        <v>87</v>
      </c>
      <c r="AW95" s="11" t="s">
        <v>39</v>
      </c>
      <c r="AX95" s="11" t="s">
        <v>80</v>
      </c>
      <c r="AY95" s="236" t="s">
        <v>123</v>
      </c>
    </row>
    <row r="96" s="1" customFormat="1" ht="38.25" customHeight="1">
      <c r="B96" s="43"/>
      <c r="C96" s="211" t="s">
        <v>147</v>
      </c>
      <c r="D96" s="211" t="s">
        <v>125</v>
      </c>
      <c r="E96" s="212" t="s">
        <v>148</v>
      </c>
      <c r="F96" s="213" t="s">
        <v>149</v>
      </c>
      <c r="G96" s="214" t="s">
        <v>128</v>
      </c>
      <c r="H96" s="215">
        <v>87.120000000000005</v>
      </c>
      <c r="I96" s="216"/>
      <c r="J96" s="217">
        <f>ROUND(I96*H96,2)</f>
        <v>0</v>
      </c>
      <c r="K96" s="213" t="s">
        <v>129</v>
      </c>
      <c r="L96" s="69"/>
      <c r="M96" s="218" t="s">
        <v>21</v>
      </c>
      <c r="N96" s="219" t="s">
        <v>46</v>
      </c>
      <c r="O96" s="44"/>
      <c r="P96" s="220">
        <f>O96*H96</f>
        <v>0</v>
      </c>
      <c r="Q96" s="220">
        <v>0</v>
      </c>
      <c r="R96" s="220">
        <f>Q96*H96</f>
        <v>0</v>
      </c>
      <c r="S96" s="220">
        <v>0</v>
      </c>
      <c r="T96" s="221">
        <f>S96*H96</f>
        <v>0</v>
      </c>
      <c r="AR96" s="21" t="s">
        <v>130</v>
      </c>
      <c r="AT96" s="21" t="s">
        <v>125</v>
      </c>
      <c r="AU96" s="21" t="s">
        <v>87</v>
      </c>
      <c r="AY96" s="21" t="s">
        <v>123</v>
      </c>
      <c r="BE96" s="222">
        <f>IF(N96="základní",J96,0)</f>
        <v>0</v>
      </c>
      <c r="BF96" s="222">
        <f>IF(N96="snížená",J96,0)</f>
        <v>0</v>
      </c>
      <c r="BG96" s="222">
        <f>IF(N96="zákl. přenesená",J96,0)</f>
        <v>0</v>
      </c>
      <c r="BH96" s="222">
        <f>IF(N96="sníž. přenesená",J96,0)</f>
        <v>0</v>
      </c>
      <c r="BI96" s="222">
        <f>IF(N96="nulová",J96,0)</f>
        <v>0</v>
      </c>
      <c r="BJ96" s="21" t="s">
        <v>80</v>
      </c>
      <c r="BK96" s="222">
        <f>ROUND(I96*H96,2)</f>
        <v>0</v>
      </c>
      <c r="BL96" s="21" t="s">
        <v>130</v>
      </c>
      <c r="BM96" s="21" t="s">
        <v>150</v>
      </c>
    </row>
    <row r="97" s="11" customFormat="1">
      <c r="B97" s="226"/>
      <c r="C97" s="227"/>
      <c r="D97" s="223" t="s">
        <v>134</v>
      </c>
      <c r="E97" s="228" t="s">
        <v>21</v>
      </c>
      <c r="F97" s="229" t="s">
        <v>151</v>
      </c>
      <c r="G97" s="227"/>
      <c r="H97" s="230">
        <v>87.120000000000005</v>
      </c>
      <c r="I97" s="231"/>
      <c r="J97" s="227"/>
      <c r="K97" s="227"/>
      <c r="L97" s="232"/>
      <c r="M97" s="233"/>
      <c r="N97" s="234"/>
      <c r="O97" s="234"/>
      <c r="P97" s="234"/>
      <c r="Q97" s="234"/>
      <c r="R97" s="234"/>
      <c r="S97" s="234"/>
      <c r="T97" s="235"/>
      <c r="AT97" s="236" t="s">
        <v>134</v>
      </c>
      <c r="AU97" s="236" t="s">
        <v>87</v>
      </c>
      <c r="AV97" s="11" t="s">
        <v>87</v>
      </c>
      <c r="AW97" s="11" t="s">
        <v>39</v>
      </c>
      <c r="AX97" s="11" t="s">
        <v>80</v>
      </c>
      <c r="AY97" s="236" t="s">
        <v>123</v>
      </c>
    </row>
    <row r="98" s="1" customFormat="1" ht="38.25" customHeight="1">
      <c r="B98" s="43"/>
      <c r="C98" s="211" t="s">
        <v>152</v>
      </c>
      <c r="D98" s="211" t="s">
        <v>125</v>
      </c>
      <c r="E98" s="212" t="s">
        <v>153</v>
      </c>
      <c r="F98" s="213" t="s">
        <v>154</v>
      </c>
      <c r="G98" s="214" t="s">
        <v>128</v>
      </c>
      <c r="H98" s="215">
        <v>21.780000000000001</v>
      </c>
      <c r="I98" s="216"/>
      <c r="J98" s="217">
        <f>ROUND(I98*H98,2)</f>
        <v>0</v>
      </c>
      <c r="K98" s="213" t="s">
        <v>129</v>
      </c>
      <c r="L98" s="69"/>
      <c r="M98" s="218" t="s">
        <v>21</v>
      </c>
      <c r="N98" s="219" t="s">
        <v>46</v>
      </c>
      <c r="O98" s="44"/>
      <c r="P98" s="220">
        <f>O98*H98</f>
        <v>0</v>
      </c>
      <c r="Q98" s="220">
        <v>0</v>
      </c>
      <c r="R98" s="220">
        <f>Q98*H98</f>
        <v>0</v>
      </c>
      <c r="S98" s="220">
        <v>0</v>
      </c>
      <c r="T98" s="221">
        <f>S98*H98</f>
        <v>0</v>
      </c>
      <c r="AR98" s="21" t="s">
        <v>130</v>
      </c>
      <c r="AT98" s="21" t="s">
        <v>125</v>
      </c>
      <c r="AU98" s="21" t="s">
        <v>87</v>
      </c>
      <c r="AY98" s="21" t="s">
        <v>123</v>
      </c>
      <c r="BE98" s="222">
        <f>IF(N98="základní",J98,0)</f>
        <v>0</v>
      </c>
      <c r="BF98" s="222">
        <f>IF(N98="snížená",J98,0)</f>
        <v>0</v>
      </c>
      <c r="BG98" s="222">
        <f>IF(N98="zákl. přenesená",J98,0)</f>
        <v>0</v>
      </c>
      <c r="BH98" s="222">
        <f>IF(N98="sníž. přenesená",J98,0)</f>
        <v>0</v>
      </c>
      <c r="BI98" s="222">
        <f>IF(N98="nulová",J98,0)</f>
        <v>0</v>
      </c>
      <c r="BJ98" s="21" t="s">
        <v>80</v>
      </c>
      <c r="BK98" s="222">
        <f>ROUND(I98*H98,2)</f>
        <v>0</v>
      </c>
      <c r="BL98" s="21" t="s">
        <v>130</v>
      </c>
      <c r="BM98" s="21" t="s">
        <v>155</v>
      </c>
    </row>
    <row r="99" s="1" customFormat="1">
      <c r="B99" s="43"/>
      <c r="C99" s="71"/>
      <c r="D99" s="223" t="s">
        <v>132</v>
      </c>
      <c r="E99" s="71"/>
      <c r="F99" s="224" t="s">
        <v>156</v>
      </c>
      <c r="G99" s="71"/>
      <c r="H99" s="71"/>
      <c r="I99" s="182"/>
      <c r="J99" s="71"/>
      <c r="K99" s="71"/>
      <c r="L99" s="69"/>
      <c r="M99" s="225"/>
      <c r="N99" s="44"/>
      <c r="O99" s="44"/>
      <c r="P99" s="44"/>
      <c r="Q99" s="44"/>
      <c r="R99" s="44"/>
      <c r="S99" s="44"/>
      <c r="T99" s="92"/>
      <c r="AT99" s="21" t="s">
        <v>132</v>
      </c>
      <c r="AU99" s="21" t="s">
        <v>87</v>
      </c>
    </row>
    <row r="100" s="11" customFormat="1">
      <c r="B100" s="226"/>
      <c r="C100" s="227"/>
      <c r="D100" s="223" t="s">
        <v>134</v>
      </c>
      <c r="E100" s="228" t="s">
        <v>21</v>
      </c>
      <c r="F100" s="229" t="s">
        <v>139</v>
      </c>
      <c r="G100" s="227"/>
      <c r="H100" s="230">
        <v>21.780000000000001</v>
      </c>
      <c r="I100" s="231"/>
      <c r="J100" s="227"/>
      <c r="K100" s="227"/>
      <c r="L100" s="232"/>
      <c r="M100" s="233"/>
      <c r="N100" s="234"/>
      <c r="O100" s="234"/>
      <c r="P100" s="234"/>
      <c r="Q100" s="234"/>
      <c r="R100" s="234"/>
      <c r="S100" s="234"/>
      <c r="T100" s="235"/>
      <c r="AT100" s="236" t="s">
        <v>134</v>
      </c>
      <c r="AU100" s="236" t="s">
        <v>87</v>
      </c>
      <c r="AV100" s="11" t="s">
        <v>87</v>
      </c>
      <c r="AW100" s="11" t="s">
        <v>39</v>
      </c>
      <c r="AX100" s="11" t="s">
        <v>80</v>
      </c>
      <c r="AY100" s="236" t="s">
        <v>123</v>
      </c>
    </row>
    <row r="101" s="1" customFormat="1" ht="51" customHeight="1">
      <c r="B101" s="43"/>
      <c r="C101" s="211" t="s">
        <v>157</v>
      </c>
      <c r="D101" s="211" t="s">
        <v>125</v>
      </c>
      <c r="E101" s="212" t="s">
        <v>158</v>
      </c>
      <c r="F101" s="213" t="s">
        <v>159</v>
      </c>
      <c r="G101" s="214" t="s">
        <v>128</v>
      </c>
      <c r="H101" s="215">
        <v>326.69999999999999</v>
      </c>
      <c r="I101" s="216"/>
      <c r="J101" s="217">
        <f>ROUND(I101*H101,2)</f>
        <v>0</v>
      </c>
      <c r="K101" s="213" t="s">
        <v>129</v>
      </c>
      <c r="L101" s="69"/>
      <c r="M101" s="218" t="s">
        <v>21</v>
      </c>
      <c r="N101" s="219" t="s">
        <v>46</v>
      </c>
      <c r="O101" s="44"/>
      <c r="P101" s="220">
        <f>O101*H101</f>
        <v>0</v>
      </c>
      <c r="Q101" s="220">
        <v>0</v>
      </c>
      <c r="R101" s="220">
        <f>Q101*H101</f>
        <v>0</v>
      </c>
      <c r="S101" s="220">
        <v>0</v>
      </c>
      <c r="T101" s="221">
        <f>S101*H101</f>
        <v>0</v>
      </c>
      <c r="AR101" s="21" t="s">
        <v>130</v>
      </c>
      <c r="AT101" s="21" t="s">
        <v>125</v>
      </c>
      <c r="AU101" s="21" t="s">
        <v>87</v>
      </c>
      <c r="AY101" s="21" t="s">
        <v>123</v>
      </c>
      <c r="BE101" s="222">
        <f>IF(N101="základní",J101,0)</f>
        <v>0</v>
      </c>
      <c r="BF101" s="222">
        <f>IF(N101="snížená",J101,0)</f>
        <v>0</v>
      </c>
      <c r="BG101" s="222">
        <f>IF(N101="zákl. přenesená",J101,0)</f>
        <v>0</v>
      </c>
      <c r="BH101" s="222">
        <f>IF(N101="sníž. přenesená",J101,0)</f>
        <v>0</v>
      </c>
      <c r="BI101" s="222">
        <f>IF(N101="nulová",J101,0)</f>
        <v>0</v>
      </c>
      <c r="BJ101" s="21" t="s">
        <v>80</v>
      </c>
      <c r="BK101" s="222">
        <f>ROUND(I101*H101,2)</f>
        <v>0</v>
      </c>
      <c r="BL101" s="21" t="s">
        <v>130</v>
      </c>
      <c r="BM101" s="21" t="s">
        <v>160</v>
      </c>
    </row>
    <row r="102" s="1" customFormat="1">
      <c r="B102" s="43"/>
      <c r="C102" s="71"/>
      <c r="D102" s="223" t="s">
        <v>132</v>
      </c>
      <c r="E102" s="71"/>
      <c r="F102" s="224" t="s">
        <v>156</v>
      </c>
      <c r="G102" s="71"/>
      <c r="H102" s="71"/>
      <c r="I102" s="182"/>
      <c r="J102" s="71"/>
      <c r="K102" s="71"/>
      <c r="L102" s="69"/>
      <c r="M102" s="225"/>
      <c r="N102" s="44"/>
      <c r="O102" s="44"/>
      <c r="P102" s="44"/>
      <c r="Q102" s="44"/>
      <c r="R102" s="44"/>
      <c r="S102" s="44"/>
      <c r="T102" s="92"/>
      <c r="AT102" s="21" t="s">
        <v>132</v>
      </c>
      <c r="AU102" s="21" t="s">
        <v>87</v>
      </c>
    </row>
    <row r="103" s="11" customFormat="1">
      <c r="B103" s="226"/>
      <c r="C103" s="227"/>
      <c r="D103" s="223" t="s">
        <v>134</v>
      </c>
      <c r="E103" s="228" t="s">
        <v>21</v>
      </c>
      <c r="F103" s="229" t="s">
        <v>161</v>
      </c>
      <c r="G103" s="227"/>
      <c r="H103" s="230">
        <v>326.69999999999999</v>
      </c>
      <c r="I103" s="231"/>
      <c r="J103" s="227"/>
      <c r="K103" s="227"/>
      <c r="L103" s="232"/>
      <c r="M103" s="233"/>
      <c r="N103" s="234"/>
      <c r="O103" s="234"/>
      <c r="P103" s="234"/>
      <c r="Q103" s="234"/>
      <c r="R103" s="234"/>
      <c r="S103" s="234"/>
      <c r="T103" s="235"/>
      <c r="AT103" s="236" t="s">
        <v>134</v>
      </c>
      <c r="AU103" s="236" t="s">
        <v>87</v>
      </c>
      <c r="AV103" s="11" t="s">
        <v>87</v>
      </c>
      <c r="AW103" s="11" t="s">
        <v>39</v>
      </c>
      <c r="AX103" s="11" t="s">
        <v>80</v>
      </c>
      <c r="AY103" s="236" t="s">
        <v>123</v>
      </c>
    </row>
    <row r="104" s="1" customFormat="1" ht="25.5" customHeight="1">
      <c r="B104" s="43"/>
      <c r="C104" s="211" t="s">
        <v>162</v>
      </c>
      <c r="D104" s="211" t="s">
        <v>125</v>
      </c>
      <c r="E104" s="212" t="s">
        <v>163</v>
      </c>
      <c r="F104" s="213" t="s">
        <v>164</v>
      </c>
      <c r="G104" s="214" t="s">
        <v>128</v>
      </c>
      <c r="H104" s="215">
        <v>21.780000000000001</v>
      </c>
      <c r="I104" s="216"/>
      <c r="J104" s="217">
        <f>ROUND(I104*H104,2)</f>
        <v>0</v>
      </c>
      <c r="K104" s="213" t="s">
        <v>129</v>
      </c>
      <c r="L104" s="69"/>
      <c r="M104" s="218" t="s">
        <v>21</v>
      </c>
      <c r="N104" s="219" t="s">
        <v>46</v>
      </c>
      <c r="O104" s="44"/>
      <c r="P104" s="220">
        <f>O104*H104</f>
        <v>0</v>
      </c>
      <c r="Q104" s="220">
        <v>0</v>
      </c>
      <c r="R104" s="220">
        <f>Q104*H104</f>
        <v>0</v>
      </c>
      <c r="S104" s="220">
        <v>0</v>
      </c>
      <c r="T104" s="221">
        <f>S104*H104</f>
        <v>0</v>
      </c>
      <c r="AR104" s="21" t="s">
        <v>130</v>
      </c>
      <c r="AT104" s="21" t="s">
        <v>125</v>
      </c>
      <c r="AU104" s="21" t="s">
        <v>87</v>
      </c>
      <c r="AY104" s="21" t="s">
        <v>123</v>
      </c>
      <c r="BE104" s="222">
        <f>IF(N104="základní",J104,0)</f>
        <v>0</v>
      </c>
      <c r="BF104" s="222">
        <f>IF(N104="snížená",J104,0)</f>
        <v>0</v>
      </c>
      <c r="BG104" s="222">
        <f>IF(N104="zákl. přenesená",J104,0)</f>
        <v>0</v>
      </c>
      <c r="BH104" s="222">
        <f>IF(N104="sníž. přenesená",J104,0)</f>
        <v>0</v>
      </c>
      <c r="BI104" s="222">
        <f>IF(N104="nulová",J104,0)</f>
        <v>0</v>
      </c>
      <c r="BJ104" s="21" t="s">
        <v>80</v>
      </c>
      <c r="BK104" s="222">
        <f>ROUND(I104*H104,2)</f>
        <v>0</v>
      </c>
      <c r="BL104" s="21" t="s">
        <v>130</v>
      </c>
      <c r="BM104" s="21" t="s">
        <v>165</v>
      </c>
    </row>
    <row r="105" s="1" customFormat="1">
      <c r="B105" s="43"/>
      <c r="C105" s="71"/>
      <c r="D105" s="223" t="s">
        <v>132</v>
      </c>
      <c r="E105" s="71"/>
      <c r="F105" s="224" t="s">
        <v>166</v>
      </c>
      <c r="G105" s="71"/>
      <c r="H105" s="71"/>
      <c r="I105" s="182"/>
      <c r="J105" s="71"/>
      <c r="K105" s="71"/>
      <c r="L105" s="69"/>
      <c r="M105" s="225"/>
      <c r="N105" s="44"/>
      <c r="O105" s="44"/>
      <c r="P105" s="44"/>
      <c r="Q105" s="44"/>
      <c r="R105" s="44"/>
      <c r="S105" s="44"/>
      <c r="T105" s="92"/>
      <c r="AT105" s="21" t="s">
        <v>132</v>
      </c>
      <c r="AU105" s="21" t="s">
        <v>87</v>
      </c>
    </row>
    <row r="106" s="11" customFormat="1">
      <c r="B106" s="226"/>
      <c r="C106" s="227"/>
      <c r="D106" s="223" t="s">
        <v>134</v>
      </c>
      <c r="E106" s="228" t="s">
        <v>21</v>
      </c>
      <c r="F106" s="229" t="s">
        <v>139</v>
      </c>
      <c r="G106" s="227"/>
      <c r="H106" s="230">
        <v>21.780000000000001</v>
      </c>
      <c r="I106" s="231"/>
      <c r="J106" s="227"/>
      <c r="K106" s="227"/>
      <c r="L106" s="232"/>
      <c r="M106" s="233"/>
      <c r="N106" s="234"/>
      <c r="O106" s="234"/>
      <c r="P106" s="234"/>
      <c r="Q106" s="234"/>
      <c r="R106" s="234"/>
      <c r="S106" s="234"/>
      <c r="T106" s="235"/>
      <c r="AT106" s="236" t="s">
        <v>134</v>
      </c>
      <c r="AU106" s="236" t="s">
        <v>87</v>
      </c>
      <c r="AV106" s="11" t="s">
        <v>87</v>
      </c>
      <c r="AW106" s="11" t="s">
        <v>39</v>
      </c>
      <c r="AX106" s="11" t="s">
        <v>80</v>
      </c>
      <c r="AY106" s="236" t="s">
        <v>123</v>
      </c>
    </row>
    <row r="107" s="1" customFormat="1" ht="16.5" customHeight="1">
      <c r="B107" s="43"/>
      <c r="C107" s="211" t="s">
        <v>167</v>
      </c>
      <c r="D107" s="211" t="s">
        <v>125</v>
      </c>
      <c r="E107" s="212" t="s">
        <v>168</v>
      </c>
      <c r="F107" s="213" t="s">
        <v>169</v>
      </c>
      <c r="G107" s="214" t="s">
        <v>128</v>
      </c>
      <c r="H107" s="215">
        <v>21.780000000000001</v>
      </c>
      <c r="I107" s="216"/>
      <c r="J107" s="217">
        <f>ROUND(I107*H107,2)</f>
        <v>0</v>
      </c>
      <c r="K107" s="213" t="s">
        <v>129</v>
      </c>
      <c r="L107" s="69"/>
      <c r="M107" s="218" t="s">
        <v>21</v>
      </c>
      <c r="N107" s="219" t="s">
        <v>46</v>
      </c>
      <c r="O107" s="44"/>
      <c r="P107" s="220">
        <f>O107*H107</f>
        <v>0</v>
      </c>
      <c r="Q107" s="220">
        <v>0</v>
      </c>
      <c r="R107" s="220">
        <f>Q107*H107</f>
        <v>0</v>
      </c>
      <c r="S107" s="220">
        <v>0</v>
      </c>
      <c r="T107" s="221">
        <f>S107*H107</f>
        <v>0</v>
      </c>
      <c r="AR107" s="21" t="s">
        <v>130</v>
      </c>
      <c r="AT107" s="21" t="s">
        <v>125</v>
      </c>
      <c r="AU107" s="21" t="s">
        <v>87</v>
      </c>
      <c r="AY107" s="21" t="s">
        <v>123</v>
      </c>
      <c r="BE107" s="222">
        <f>IF(N107="základní",J107,0)</f>
        <v>0</v>
      </c>
      <c r="BF107" s="222">
        <f>IF(N107="snížená",J107,0)</f>
        <v>0</v>
      </c>
      <c r="BG107" s="222">
        <f>IF(N107="zákl. přenesená",J107,0)</f>
        <v>0</v>
      </c>
      <c r="BH107" s="222">
        <f>IF(N107="sníž. přenesená",J107,0)</f>
        <v>0</v>
      </c>
      <c r="BI107" s="222">
        <f>IF(N107="nulová",J107,0)</f>
        <v>0</v>
      </c>
      <c r="BJ107" s="21" t="s">
        <v>80</v>
      </c>
      <c r="BK107" s="222">
        <f>ROUND(I107*H107,2)</f>
        <v>0</v>
      </c>
      <c r="BL107" s="21" t="s">
        <v>130</v>
      </c>
      <c r="BM107" s="21" t="s">
        <v>170</v>
      </c>
    </row>
    <row r="108" s="1" customFormat="1">
      <c r="B108" s="43"/>
      <c r="C108" s="71"/>
      <c r="D108" s="223" t="s">
        <v>132</v>
      </c>
      <c r="E108" s="71"/>
      <c r="F108" s="224" t="s">
        <v>171</v>
      </c>
      <c r="G108" s="71"/>
      <c r="H108" s="71"/>
      <c r="I108" s="182"/>
      <c r="J108" s="71"/>
      <c r="K108" s="71"/>
      <c r="L108" s="69"/>
      <c r="M108" s="225"/>
      <c r="N108" s="44"/>
      <c r="O108" s="44"/>
      <c r="P108" s="44"/>
      <c r="Q108" s="44"/>
      <c r="R108" s="44"/>
      <c r="S108" s="44"/>
      <c r="T108" s="92"/>
      <c r="AT108" s="21" t="s">
        <v>132</v>
      </c>
      <c r="AU108" s="21" t="s">
        <v>87</v>
      </c>
    </row>
    <row r="109" s="11" customFormat="1">
      <c r="B109" s="226"/>
      <c r="C109" s="227"/>
      <c r="D109" s="223" t="s">
        <v>134</v>
      </c>
      <c r="E109" s="228" t="s">
        <v>21</v>
      </c>
      <c r="F109" s="229" t="s">
        <v>139</v>
      </c>
      <c r="G109" s="227"/>
      <c r="H109" s="230">
        <v>21.780000000000001</v>
      </c>
      <c r="I109" s="231"/>
      <c r="J109" s="227"/>
      <c r="K109" s="227"/>
      <c r="L109" s="232"/>
      <c r="M109" s="233"/>
      <c r="N109" s="234"/>
      <c r="O109" s="234"/>
      <c r="P109" s="234"/>
      <c r="Q109" s="234"/>
      <c r="R109" s="234"/>
      <c r="S109" s="234"/>
      <c r="T109" s="235"/>
      <c r="AT109" s="236" t="s">
        <v>134</v>
      </c>
      <c r="AU109" s="236" t="s">
        <v>87</v>
      </c>
      <c r="AV109" s="11" t="s">
        <v>87</v>
      </c>
      <c r="AW109" s="11" t="s">
        <v>39</v>
      </c>
      <c r="AX109" s="11" t="s">
        <v>80</v>
      </c>
      <c r="AY109" s="236" t="s">
        <v>123</v>
      </c>
    </row>
    <row r="110" s="1" customFormat="1" ht="16.5" customHeight="1">
      <c r="B110" s="43"/>
      <c r="C110" s="211" t="s">
        <v>172</v>
      </c>
      <c r="D110" s="211" t="s">
        <v>125</v>
      </c>
      <c r="E110" s="212" t="s">
        <v>173</v>
      </c>
      <c r="F110" s="213" t="s">
        <v>174</v>
      </c>
      <c r="G110" s="214" t="s">
        <v>175</v>
      </c>
      <c r="H110" s="215">
        <v>34.847999999999999</v>
      </c>
      <c r="I110" s="216"/>
      <c r="J110" s="217">
        <f>ROUND(I110*H110,2)</f>
        <v>0</v>
      </c>
      <c r="K110" s="213" t="s">
        <v>129</v>
      </c>
      <c r="L110" s="69"/>
      <c r="M110" s="218" t="s">
        <v>21</v>
      </c>
      <c r="N110" s="219" t="s">
        <v>46</v>
      </c>
      <c r="O110" s="44"/>
      <c r="P110" s="220">
        <f>O110*H110</f>
        <v>0</v>
      </c>
      <c r="Q110" s="220">
        <v>0</v>
      </c>
      <c r="R110" s="220">
        <f>Q110*H110</f>
        <v>0</v>
      </c>
      <c r="S110" s="220">
        <v>0</v>
      </c>
      <c r="T110" s="221">
        <f>S110*H110</f>
        <v>0</v>
      </c>
      <c r="AR110" s="21" t="s">
        <v>130</v>
      </c>
      <c r="AT110" s="21" t="s">
        <v>125</v>
      </c>
      <c r="AU110" s="21" t="s">
        <v>87</v>
      </c>
      <c r="AY110" s="21" t="s">
        <v>123</v>
      </c>
      <c r="BE110" s="222">
        <f>IF(N110="základní",J110,0)</f>
        <v>0</v>
      </c>
      <c r="BF110" s="222">
        <f>IF(N110="snížená",J110,0)</f>
        <v>0</v>
      </c>
      <c r="BG110" s="222">
        <f>IF(N110="zákl. přenesená",J110,0)</f>
        <v>0</v>
      </c>
      <c r="BH110" s="222">
        <f>IF(N110="sníž. přenesená",J110,0)</f>
        <v>0</v>
      </c>
      <c r="BI110" s="222">
        <f>IF(N110="nulová",J110,0)</f>
        <v>0</v>
      </c>
      <c r="BJ110" s="21" t="s">
        <v>80</v>
      </c>
      <c r="BK110" s="222">
        <f>ROUND(I110*H110,2)</f>
        <v>0</v>
      </c>
      <c r="BL110" s="21" t="s">
        <v>130</v>
      </c>
      <c r="BM110" s="21" t="s">
        <v>176</v>
      </c>
    </row>
    <row r="111" s="1" customFormat="1">
      <c r="B111" s="43"/>
      <c r="C111" s="71"/>
      <c r="D111" s="223" t="s">
        <v>132</v>
      </c>
      <c r="E111" s="71"/>
      <c r="F111" s="224" t="s">
        <v>171</v>
      </c>
      <c r="G111" s="71"/>
      <c r="H111" s="71"/>
      <c r="I111" s="182"/>
      <c r="J111" s="71"/>
      <c r="K111" s="71"/>
      <c r="L111" s="69"/>
      <c r="M111" s="225"/>
      <c r="N111" s="44"/>
      <c r="O111" s="44"/>
      <c r="P111" s="44"/>
      <c r="Q111" s="44"/>
      <c r="R111" s="44"/>
      <c r="S111" s="44"/>
      <c r="T111" s="92"/>
      <c r="AT111" s="21" t="s">
        <v>132</v>
      </c>
      <c r="AU111" s="21" t="s">
        <v>87</v>
      </c>
    </row>
    <row r="112" s="11" customFormat="1">
      <c r="B112" s="226"/>
      <c r="C112" s="227"/>
      <c r="D112" s="223" t="s">
        <v>134</v>
      </c>
      <c r="E112" s="228" t="s">
        <v>21</v>
      </c>
      <c r="F112" s="229" t="s">
        <v>177</v>
      </c>
      <c r="G112" s="227"/>
      <c r="H112" s="230">
        <v>34.847999999999999</v>
      </c>
      <c r="I112" s="231"/>
      <c r="J112" s="227"/>
      <c r="K112" s="227"/>
      <c r="L112" s="232"/>
      <c r="M112" s="233"/>
      <c r="N112" s="234"/>
      <c r="O112" s="234"/>
      <c r="P112" s="234"/>
      <c r="Q112" s="234"/>
      <c r="R112" s="234"/>
      <c r="S112" s="234"/>
      <c r="T112" s="235"/>
      <c r="AT112" s="236" t="s">
        <v>134</v>
      </c>
      <c r="AU112" s="236" t="s">
        <v>87</v>
      </c>
      <c r="AV112" s="11" t="s">
        <v>87</v>
      </c>
      <c r="AW112" s="11" t="s">
        <v>39</v>
      </c>
      <c r="AX112" s="11" t="s">
        <v>80</v>
      </c>
      <c r="AY112" s="236" t="s">
        <v>123</v>
      </c>
    </row>
    <row r="113" s="1" customFormat="1" ht="25.5" customHeight="1">
      <c r="B113" s="43"/>
      <c r="C113" s="211" t="s">
        <v>178</v>
      </c>
      <c r="D113" s="211" t="s">
        <v>125</v>
      </c>
      <c r="E113" s="212" t="s">
        <v>179</v>
      </c>
      <c r="F113" s="213" t="s">
        <v>180</v>
      </c>
      <c r="G113" s="214" t="s">
        <v>128</v>
      </c>
      <c r="H113" s="215">
        <v>21.780000000000001</v>
      </c>
      <c r="I113" s="216"/>
      <c r="J113" s="217">
        <f>ROUND(I113*H113,2)</f>
        <v>0</v>
      </c>
      <c r="K113" s="213" t="s">
        <v>129</v>
      </c>
      <c r="L113" s="69"/>
      <c r="M113" s="218" t="s">
        <v>21</v>
      </c>
      <c r="N113" s="219" t="s">
        <v>46</v>
      </c>
      <c r="O113" s="44"/>
      <c r="P113" s="220">
        <f>O113*H113</f>
        <v>0</v>
      </c>
      <c r="Q113" s="220">
        <v>0</v>
      </c>
      <c r="R113" s="220">
        <f>Q113*H113</f>
        <v>0</v>
      </c>
      <c r="S113" s="220">
        <v>0</v>
      </c>
      <c r="T113" s="221">
        <f>S113*H113</f>
        <v>0</v>
      </c>
      <c r="AR113" s="21" t="s">
        <v>130</v>
      </c>
      <c r="AT113" s="21" t="s">
        <v>125</v>
      </c>
      <c r="AU113" s="21" t="s">
        <v>87</v>
      </c>
      <c r="AY113" s="21" t="s">
        <v>123</v>
      </c>
      <c r="BE113" s="222">
        <f>IF(N113="základní",J113,0)</f>
        <v>0</v>
      </c>
      <c r="BF113" s="222">
        <f>IF(N113="snížená",J113,0)</f>
        <v>0</v>
      </c>
      <c r="BG113" s="222">
        <f>IF(N113="zákl. přenesená",J113,0)</f>
        <v>0</v>
      </c>
      <c r="BH113" s="222">
        <f>IF(N113="sníž. přenesená",J113,0)</f>
        <v>0</v>
      </c>
      <c r="BI113" s="222">
        <f>IF(N113="nulová",J113,0)</f>
        <v>0</v>
      </c>
      <c r="BJ113" s="21" t="s">
        <v>80</v>
      </c>
      <c r="BK113" s="222">
        <f>ROUND(I113*H113,2)</f>
        <v>0</v>
      </c>
      <c r="BL113" s="21" t="s">
        <v>130</v>
      </c>
      <c r="BM113" s="21" t="s">
        <v>181</v>
      </c>
    </row>
    <row r="114" s="1" customFormat="1">
      <c r="B114" s="43"/>
      <c r="C114" s="71"/>
      <c r="D114" s="223" t="s">
        <v>132</v>
      </c>
      <c r="E114" s="71"/>
      <c r="F114" s="224" t="s">
        <v>182</v>
      </c>
      <c r="G114" s="71"/>
      <c r="H114" s="71"/>
      <c r="I114" s="182"/>
      <c r="J114" s="71"/>
      <c r="K114" s="71"/>
      <c r="L114" s="69"/>
      <c r="M114" s="225"/>
      <c r="N114" s="44"/>
      <c r="O114" s="44"/>
      <c r="P114" s="44"/>
      <c r="Q114" s="44"/>
      <c r="R114" s="44"/>
      <c r="S114" s="44"/>
      <c r="T114" s="92"/>
      <c r="AT114" s="21" t="s">
        <v>132</v>
      </c>
      <c r="AU114" s="21" t="s">
        <v>87</v>
      </c>
    </row>
    <row r="115" s="11" customFormat="1">
      <c r="B115" s="226"/>
      <c r="C115" s="227"/>
      <c r="D115" s="223" t="s">
        <v>134</v>
      </c>
      <c r="E115" s="228" t="s">
        <v>21</v>
      </c>
      <c r="F115" s="229" t="s">
        <v>139</v>
      </c>
      <c r="G115" s="227"/>
      <c r="H115" s="230">
        <v>21.780000000000001</v>
      </c>
      <c r="I115" s="231"/>
      <c r="J115" s="227"/>
      <c r="K115" s="227"/>
      <c r="L115" s="232"/>
      <c r="M115" s="233"/>
      <c r="N115" s="234"/>
      <c r="O115" s="234"/>
      <c r="P115" s="234"/>
      <c r="Q115" s="234"/>
      <c r="R115" s="234"/>
      <c r="S115" s="234"/>
      <c r="T115" s="235"/>
      <c r="AT115" s="236" t="s">
        <v>134</v>
      </c>
      <c r="AU115" s="236" t="s">
        <v>87</v>
      </c>
      <c r="AV115" s="11" t="s">
        <v>87</v>
      </c>
      <c r="AW115" s="11" t="s">
        <v>39</v>
      </c>
      <c r="AX115" s="11" t="s">
        <v>80</v>
      </c>
      <c r="AY115" s="236" t="s">
        <v>123</v>
      </c>
    </row>
    <row r="116" s="10" customFormat="1" ht="29.88" customHeight="1">
      <c r="B116" s="195"/>
      <c r="C116" s="196"/>
      <c r="D116" s="197" t="s">
        <v>74</v>
      </c>
      <c r="E116" s="209" t="s">
        <v>87</v>
      </c>
      <c r="F116" s="209" t="s">
        <v>183</v>
      </c>
      <c r="G116" s="196"/>
      <c r="H116" s="196"/>
      <c r="I116" s="199"/>
      <c r="J116" s="210">
        <f>BK116</f>
        <v>0</v>
      </c>
      <c r="K116" s="196"/>
      <c r="L116" s="201"/>
      <c r="M116" s="202"/>
      <c r="N116" s="203"/>
      <c r="O116" s="203"/>
      <c r="P116" s="204">
        <f>SUM(P117:P124)</f>
        <v>0</v>
      </c>
      <c r="Q116" s="203"/>
      <c r="R116" s="204">
        <f>SUM(R117:R124)</f>
        <v>0.036299999999999999</v>
      </c>
      <c r="S116" s="203"/>
      <c r="T116" s="205">
        <f>SUM(T117:T124)</f>
        <v>0</v>
      </c>
      <c r="AR116" s="206" t="s">
        <v>80</v>
      </c>
      <c r="AT116" s="207" t="s">
        <v>74</v>
      </c>
      <c r="AU116" s="207" t="s">
        <v>80</v>
      </c>
      <c r="AY116" s="206" t="s">
        <v>123</v>
      </c>
      <c r="BK116" s="208">
        <f>SUM(BK117:BK124)</f>
        <v>0</v>
      </c>
    </row>
    <row r="117" s="1" customFormat="1" ht="25.5" customHeight="1">
      <c r="B117" s="43"/>
      <c r="C117" s="211" t="s">
        <v>184</v>
      </c>
      <c r="D117" s="211" t="s">
        <v>125</v>
      </c>
      <c r="E117" s="212" t="s">
        <v>185</v>
      </c>
      <c r="F117" s="213" t="s">
        <v>186</v>
      </c>
      <c r="G117" s="214" t="s">
        <v>187</v>
      </c>
      <c r="H117" s="215">
        <v>72.599999999999994</v>
      </c>
      <c r="I117" s="216"/>
      <c r="J117" s="217">
        <f>ROUND(I117*H117,2)</f>
        <v>0</v>
      </c>
      <c r="K117" s="213" t="s">
        <v>129</v>
      </c>
      <c r="L117" s="69"/>
      <c r="M117" s="218" t="s">
        <v>21</v>
      </c>
      <c r="N117" s="219" t="s">
        <v>46</v>
      </c>
      <c r="O117" s="44"/>
      <c r="P117" s="220">
        <f>O117*H117</f>
        <v>0</v>
      </c>
      <c r="Q117" s="220">
        <v>0.00017000000000000001</v>
      </c>
      <c r="R117" s="220">
        <f>Q117*H117</f>
        <v>0.012342000000000001</v>
      </c>
      <c r="S117" s="220">
        <v>0</v>
      </c>
      <c r="T117" s="221">
        <f>S117*H117</f>
        <v>0</v>
      </c>
      <c r="AR117" s="21" t="s">
        <v>130</v>
      </c>
      <c r="AT117" s="21" t="s">
        <v>125</v>
      </c>
      <c r="AU117" s="21" t="s">
        <v>87</v>
      </c>
      <c r="AY117" s="21" t="s">
        <v>123</v>
      </c>
      <c r="BE117" s="222">
        <f>IF(N117="základní",J117,0)</f>
        <v>0</v>
      </c>
      <c r="BF117" s="222">
        <f>IF(N117="snížená",J117,0)</f>
        <v>0</v>
      </c>
      <c r="BG117" s="222">
        <f>IF(N117="zákl. přenesená",J117,0)</f>
        <v>0</v>
      </c>
      <c r="BH117" s="222">
        <f>IF(N117="sníž. přenesená",J117,0)</f>
        <v>0</v>
      </c>
      <c r="BI117" s="222">
        <f>IF(N117="nulová",J117,0)</f>
        <v>0</v>
      </c>
      <c r="BJ117" s="21" t="s">
        <v>80</v>
      </c>
      <c r="BK117" s="222">
        <f>ROUND(I117*H117,2)</f>
        <v>0</v>
      </c>
      <c r="BL117" s="21" t="s">
        <v>130</v>
      </c>
      <c r="BM117" s="21" t="s">
        <v>188</v>
      </c>
    </row>
    <row r="118" s="1" customFormat="1">
      <c r="B118" s="43"/>
      <c r="C118" s="71"/>
      <c r="D118" s="223" t="s">
        <v>132</v>
      </c>
      <c r="E118" s="71"/>
      <c r="F118" s="224" t="s">
        <v>189</v>
      </c>
      <c r="G118" s="71"/>
      <c r="H118" s="71"/>
      <c r="I118" s="182"/>
      <c r="J118" s="71"/>
      <c r="K118" s="71"/>
      <c r="L118" s="69"/>
      <c r="M118" s="225"/>
      <c r="N118" s="44"/>
      <c r="O118" s="44"/>
      <c r="P118" s="44"/>
      <c r="Q118" s="44"/>
      <c r="R118" s="44"/>
      <c r="S118" s="44"/>
      <c r="T118" s="92"/>
      <c r="AT118" s="21" t="s">
        <v>132</v>
      </c>
      <c r="AU118" s="21" t="s">
        <v>87</v>
      </c>
    </row>
    <row r="119" s="11" customFormat="1">
      <c r="B119" s="226"/>
      <c r="C119" s="227"/>
      <c r="D119" s="223" t="s">
        <v>134</v>
      </c>
      <c r="E119" s="228" t="s">
        <v>21</v>
      </c>
      <c r="F119" s="229" t="s">
        <v>190</v>
      </c>
      <c r="G119" s="227"/>
      <c r="H119" s="230">
        <v>72.599999999999994</v>
      </c>
      <c r="I119" s="231"/>
      <c r="J119" s="227"/>
      <c r="K119" s="227"/>
      <c r="L119" s="232"/>
      <c r="M119" s="233"/>
      <c r="N119" s="234"/>
      <c r="O119" s="234"/>
      <c r="P119" s="234"/>
      <c r="Q119" s="234"/>
      <c r="R119" s="234"/>
      <c r="S119" s="234"/>
      <c r="T119" s="235"/>
      <c r="AT119" s="236" t="s">
        <v>134</v>
      </c>
      <c r="AU119" s="236" t="s">
        <v>87</v>
      </c>
      <c r="AV119" s="11" t="s">
        <v>87</v>
      </c>
      <c r="AW119" s="11" t="s">
        <v>39</v>
      </c>
      <c r="AX119" s="11" t="s">
        <v>80</v>
      </c>
      <c r="AY119" s="236" t="s">
        <v>123</v>
      </c>
    </row>
    <row r="120" s="1" customFormat="1" ht="16.5" customHeight="1">
      <c r="B120" s="43"/>
      <c r="C120" s="237" t="s">
        <v>191</v>
      </c>
      <c r="D120" s="237" t="s">
        <v>192</v>
      </c>
      <c r="E120" s="238" t="s">
        <v>193</v>
      </c>
      <c r="F120" s="239" t="s">
        <v>194</v>
      </c>
      <c r="G120" s="240" t="s">
        <v>187</v>
      </c>
      <c r="H120" s="241">
        <v>79.859999999999999</v>
      </c>
      <c r="I120" s="242"/>
      <c r="J120" s="243">
        <f>ROUND(I120*H120,2)</f>
        <v>0</v>
      </c>
      <c r="K120" s="239" t="s">
        <v>129</v>
      </c>
      <c r="L120" s="244"/>
      <c r="M120" s="245" t="s">
        <v>21</v>
      </c>
      <c r="N120" s="246" t="s">
        <v>46</v>
      </c>
      <c r="O120" s="44"/>
      <c r="P120" s="220">
        <f>O120*H120</f>
        <v>0</v>
      </c>
      <c r="Q120" s="220">
        <v>0.00029999999999999997</v>
      </c>
      <c r="R120" s="220">
        <f>Q120*H120</f>
        <v>0.023957999999999997</v>
      </c>
      <c r="S120" s="220">
        <v>0</v>
      </c>
      <c r="T120" s="221">
        <f>S120*H120</f>
        <v>0</v>
      </c>
      <c r="AR120" s="21" t="s">
        <v>162</v>
      </c>
      <c r="AT120" s="21" t="s">
        <v>192</v>
      </c>
      <c r="AU120" s="21" t="s">
        <v>87</v>
      </c>
      <c r="AY120" s="21" t="s">
        <v>123</v>
      </c>
      <c r="BE120" s="222">
        <f>IF(N120="základní",J120,0)</f>
        <v>0</v>
      </c>
      <c r="BF120" s="222">
        <f>IF(N120="snížená",J120,0)</f>
        <v>0</v>
      </c>
      <c r="BG120" s="222">
        <f>IF(N120="zákl. přenesená",J120,0)</f>
        <v>0</v>
      </c>
      <c r="BH120" s="222">
        <f>IF(N120="sníž. přenesená",J120,0)</f>
        <v>0</v>
      </c>
      <c r="BI120" s="222">
        <f>IF(N120="nulová",J120,0)</f>
        <v>0</v>
      </c>
      <c r="BJ120" s="21" t="s">
        <v>80</v>
      </c>
      <c r="BK120" s="222">
        <f>ROUND(I120*H120,2)</f>
        <v>0</v>
      </c>
      <c r="BL120" s="21" t="s">
        <v>130</v>
      </c>
      <c r="BM120" s="21" t="s">
        <v>195</v>
      </c>
    </row>
    <row r="121" s="11" customFormat="1">
      <c r="B121" s="226"/>
      <c r="C121" s="227"/>
      <c r="D121" s="223" t="s">
        <v>134</v>
      </c>
      <c r="E121" s="227"/>
      <c r="F121" s="229" t="s">
        <v>196</v>
      </c>
      <c r="G121" s="227"/>
      <c r="H121" s="230">
        <v>79.859999999999999</v>
      </c>
      <c r="I121" s="231"/>
      <c r="J121" s="227"/>
      <c r="K121" s="227"/>
      <c r="L121" s="232"/>
      <c r="M121" s="233"/>
      <c r="N121" s="234"/>
      <c r="O121" s="234"/>
      <c r="P121" s="234"/>
      <c r="Q121" s="234"/>
      <c r="R121" s="234"/>
      <c r="S121" s="234"/>
      <c r="T121" s="235"/>
      <c r="AT121" s="236" t="s">
        <v>134</v>
      </c>
      <c r="AU121" s="236" t="s">
        <v>87</v>
      </c>
      <c r="AV121" s="11" t="s">
        <v>87</v>
      </c>
      <c r="AW121" s="11" t="s">
        <v>6</v>
      </c>
      <c r="AX121" s="11" t="s">
        <v>80</v>
      </c>
      <c r="AY121" s="236" t="s">
        <v>123</v>
      </c>
    </row>
    <row r="122" s="1" customFormat="1" ht="16.5" customHeight="1">
      <c r="B122" s="43"/>
      <c r="C122" s="211" t="s">
        <v>197</v>
      </c>
      <c r="D122" s="211" t="s">
        <v>125</v>
      </c>
      <c r="E122" s="212" t="s">
        <v>198</v>
      </c>
      <c r="F122" s="213" t="s">
        <v>199</v>
      </c>
      <c r="G122" s="214" t="s">
        <v>128</v>
      </c>
      <c r="H122" s="215">
        <v>11.760999999999999</v>
      </c>
      <c r="I122" s="216"/>
      <c r="J122" s="217">
        <f>ROUND(I122*H122,2)</f>
        <v>0</v>
      </c>
      <c r="K122" s="213" t="s">
        <v>129</v>
      </c>
      <c r="L122" s="69"/>
      <c r="M122" s="218" t="s">
        <v>21</v>
      </c>
      <c r="N122" s="219" t="s">
        <v>46</v>
      </c>
      <c r="O122" s="44"/>
      <c r="P122" s="220">
        <f>O122*H122</f>
        <v>0</v>
      </c>
      <c r="Q122" s="220">
        <v>0</v>
      </c>
      <c r="R122" s="220">
        <f>Q122*H122</f>
        <v>0</v>
      </c>
      <c r="S122" s="220">
        <v>0</v>
      </c>
      <c r="T122" s="221">
        <f>S122*H122</f>
        <v>0</v>
      </c>
      <c r="AR122" s="21" t="s">
        <v>130</v>
      </c>
      <c r="AT122" s="21" t="s">
        <v>125</v>
      </c>
      <c r="AU122" s="21" t="s">
        <v>87</v>
      </c>
      <c r="AY122" s="21" t="s">
        <v>123</v>
      </c>
      <c r="BE122" s="222">
        <f>IF(N122="základní",J122,0)</f>
        <v>0</v>
      </c>
      <c r="BF122" s="222">
        <f>IF(N122="snížená",J122,0)</f>
        <v>0</v>
      </c>
      <c r="BG122" s="222">
        <f>IF(N122="zákl. přenesená",J122,0)</f>
        <v>0</v>
      </c>
      <c r="BH122" s="222">
        <f>IF(N122="sníž. přenesená",J122,0)</f>
        <v>0</v>
      </c>
      <c r="BI122" s="222">
        <f>IF(N122="nulová",J122,0)</f>
        <v>0</v>
      </c>
      <c r="BJ122" s="21" t="s">
        <v>80</v>
      </c>
      <c r="BK122" s="222">
        <f>ROUND(I122*H122,2)</f>
        <v>0</v>
      </c>
      <c r="BL122" s="21" t="s">
        <v>130</v>
      </c>
      <c r="BM122" s="21" t="s">
        <v>200</v>
      </c>
    </row>
    <row r="123" s="1" customFormat="1">
      <c r="B123" s="43"/>
      <c r="C123" s="71"/>
      <c r="D123" s="223" t="s">
        <v>132</v>
      </c>
      <c r="E123" s="71"/>
      <c r="F123" s="224" t="s">
        <v>201</v>
      </c>
      <c r="G123" s="71"/>
      <c r="H123" s="71"/>
      <c r="I123" s="182"/>
      <c r="J123" s="71"/>
      <c r="K123" s="71"/>
      <c r="L123" s="69"/>
      <c r="M123" s="225"/>
      <c r="N123" s="44"/>
      <c r="O123" s="44"/>
      <c r="P123" s="44"/>
      <c r="Q123" s="44"/>
      <c r="R123" s="44"/>
      <c r="S123" s="44"/>
      <c r="T123" s="92"/>
      <c r="AT123" s="21" t="s">
        <v>132</v>
      </c>
      <c r="AU123" s="21" t="s">
        <v>87</v>
      </c>
    </row>
    <row r="124" s="11" customFormat="1">
      <c r="B124" s="226"/>
      <c r="C124" s="227"/>
      <c r="D124" s="223" t="s">
        <v>134</v>
      </c>
      <c r="E124" s="228" t="s">
        <v>21</v>
      </c>
      <c r="F124" s="229" t="s">
        <v>202</v>
      </c>
      <c r="G124" s="227"/>
      <c r="H124" s="230">
        <v>11.760999999999999</v>
      </c>
      <c r="I124" s="231"/>
      <c r="J124" s="227"/>
      <c r="K124" s="227"/>
      <c r="L124" s="232"/>
      <c r="M124" s="233"/>
      <c r="N124" s="234"/>
      <c r="O124" s="234"/>
      <c r="P124" s="234"/>
      <c r="Q124" s="234"/>
      <c r="R124" s="234"/>
      <c r="S124" s="234"/>
      <c r="T124" s="235"/>
      <c r="AT124" s="236" t="s">
        <v>134</v>
      </c>
      <c r="AU124" s="236" t="s">
        <v>87</v>
      </c>
      <c r="AV124" s="11" t="s">
        <v>87</v>
      </c>
      <c r="AW124" s="11" t="s">
        <v>39</v>
      </c>
      <c r="AX124" s="11" t="s">
        <v>80</v>
      </c>
      <c r="AY124" s="236" t="s">
        <v>123</v>
      </c>
    </row>
    <row r="125" s="10" customFormat="1" ht="29.88" customHeight="1">
      <c r="B125" s="195"/>
      <c r="C125" s="196"/>
      <c r="D125" s="197" t="s">
        <v>74</v>
      </c>
      <c r="E125" s="209" t="s">
        <v>147</v>
      </c>
      <c r="F125" s="209" t="s">
        <v>203</v>
      </c>
      <c r="G125" s="196"/>
      <c r="H125" s="196"/>
      <c r="I125" s="199"/>
      <c r="J125" s="210">
        <f>BK125</f>
        <v>0</v>
      </c>
      <c r="K125" s="196"/>
      <c r="L125" s="201"/>
      <c r="M125" s="202"/>
      <c r="N125" s="203"/>
      <c r="O125" s="203"/>
      <c r="P125" s="204">
        <f>SUM(P126:P135)</f>
        <v>0</v>
      </c>
      <c r="Q125" s="203"/>
      <c r="R125" s="204">
        <f>SUM(R126:R135)</f>
        <v>19.760914</v>
      </c>
      <c r="S125" s="203"/>
      <c r="T125" s="205">
        <f>SUM(T126:T135)</f>
        <v>11.325600000000001</v>
      </c>
      <c r="AR125" s="206" t="s">
        <v>80</v>
      </c>
      <c r="AT125" s="207" t="s">
        <v>74</v>
      </c>
      <c r="AU125" s="207" t="s">
        <v>80</v>
      </c>
      <c r="AY125" s="206" t="s">
        <v>123</v>
      </c>
      <c r="BK125" s="208">
        <f>SUM(BK126:BK135)</f>
        <v>0</v>
      </c>
    </row>
    <row r="126" s="1" customFormat="1" ht="51" customHeight="1">
      <c r="B126" s="43"/>
      <c r="C126" s="211" t="s">
        <v>10</v>
      </c>
      <c r="D126" s="211" t="s">
        <v>125</v>
      </c>
      <c r="E126" s="212" t="s">
        <v>204</v>
      </c>
      <c r="F126" s="213" t="s">
        <v>205</v>
      </c>
      <c r="G126" s="214" t="s">
        <v>187</v>
      </c>
      <c r="H126" s="215">
        <v>43.560000000000002</v>
      </c>
      <c r="I126" s="216"/>
      <c r="J126" s="217">
        <f>ROUND(I126*H126,2)</f>
        <v>0</v>
      </c>
      <c r="K126" s="213" t="s">
        <v>129</v>
      </c>
      <c r="L126" s="69"/>
      <c r="M126" s="218" t="s">
        <v>21</v>
      </c>
      <c r="N126" s="219" t="s">
        <v>46</v>
      </c>
      <c r="O126" s="44"/>
      <c r="P126" s="220">
        <f>O126*H126</f>
        <v>0</v>
      </c>
      <c r="Q126" s="220">
        <v>0</v>
      </c>
      <c r="R126" s="220">
        <f>Q126*H126</f>
        <v>0</v>
      </c>
      <c r="S126" s="220">
        <v>0.26000000000000001</v>
      </c>
      <c r="T126" s="221">
        <f>S126*H126</f>
        <v>11.325600000000001</v>
      </c>
      <c r="AR126" s="21" t="s">
        <v>130</v>
      </c>
      <c r="AT126" s="21" t="s">
        <v>125</v>
      </c>
      <c r="AU126" s="21" t="s">
        <v>87</v>
      </c>
      <c r="AY126" s="21" t="s">
        <v>123</v>
      </c>
      <c r="BE126" s="222">
        <f>IF(N126="základní",J126,0)</f>
        <v>0</v>
      </c>
      <c r="BF126" s="222">
        <f>IF(N126="snížená",J126,0)</f>
        <v>0</v>
      </c>
      <c r="BG126" s="222">
        <f>IF(N126="zákl. přenesená",J126,0)</f>
        <v>0</v>
      </c>
      <c r="BH126" s="222">
        <f>IF(N126="sníž. přenesená",J126,0)</f>
        <v>0</v>
      </c>
      <c r="BI126" s="222">
        <f>IF(N126="nulová",J126,0)</f>
        <v>0</v>
      </c>
      <c r="BJ126" s="21" t="s">
        <v>80</v>
      </c>
      <c r="BK126" s="222">
        <f>ROUND(I126*H126,2)</f>
        <v>0</v>
      </c>
      <c r="BL126" s="21" t="s">
        <v>130</v>
      </c>
      <c r="BM126" s="21" t="s">
        <v>206</v>
      </c>
    </row>
    <row r="127" s="1" customFormat="1">
      <c r="B127" s="43"/>
      <c r="C127" s="71"/>
      <c r="D127" s="223" t="s">
        <v>132</v>
      </c>
      <c r="E127" s="71"/>
      <c r="F127" s="224" t="s">
        <v>207</v>
      </c>
      <c r="G127" s="71"/>
      <c r="H127" s="71"/>
      <c r="I127" s="182"/>
      <c r="J127" s="71"/>
      <c r="K127" s="71"/>
      <c r="L127" s="69"/>
      <c r="M127" s="225"/>
      <c r="N127" s="44"/>
      <c r="O127" s="44"/>
      <c r="P127" s="44"/>
      <c r="Q127" s="44"/>
      <c r="R127" s="44"/>
      <c r="S127" s="44"/>
      <c r="T127" s="92"/>
      <c r="AT127" s="21" t="s">
        <v>132</v>
      </c>
      <c r="AU127" s="21" t="s">
        <v>87</v>
      </c>
    </row>
    <row r="128" s="11" customFormat="1">
      <c r="B128" s="226"/>
      <c r="C128" s="227"/>
      <c r="D128" s="223" t="s">
        <v>134</v>
      </c>
      <c r="E128" s="228" t="s">
        <v>21</v>
      </c>
      <c r="F128" s="229" t="s">
        <v>208</v>
      </c>
      <c r="G128" s="227"/>
      <c r="H128" s="230">
        <v>43.560000000000002</v>
      </c>
      <c r="I128" s="231"/>
      <c r="J128" s="227"/>
      <c r="K128" s="227"/>
      <c r="L128" s="232"/>
      <c r="M128" s="233"/>
      <c r="N128" s="234"/>
      <c r="O128" s="234"/>
      <c r="P128" s="234"/>
      <c r="Q128" s="234"/>
      <c r="R128" s="234"/>
      <c r="S128" s="234"/>
      <c r="T128" s="235"/>
      <c r="AT128" s="236" t="s">
        <v>134</v>
      </c>
      <c r="AU128" s="236" t="s">
        <v>87</v>
      </c>
      <c r="AV128" s="11" t="s">
        <v>87</v>
      </c>
      <c r="AW128" s="11" t="s">
        <v>39</v>
      </c>
      <c r="AX128" s="11" t="s">
        <v>80</v>
      </c>
      <c r="AY128" s="236" t="s">
        <v>123</v>
      </c>
    </row>
    <row r="129" s="1" customFormat="1" ht="25.5" customHeight="1">
      <c r="B129" s="43"/>
      <c r="C129" s="211" t="s">
        <v>209</v>
      </c>
      <c r="D129" s="211" t="s">
        <v>125</v>
      </c>
      <c r="E129" s="212" t="s">
        <v>210</v>
      </c>
      <c r="F129" s="213" t="s">
        <v>211</v>
      </c>
      <c r="G129" s="214" t="s">
        <v>187</v>
      </c>
      <c r="H129" s="215">
        <v>43.560000000000002</v>
      </c>
      <c r="I129" s="216"/>
      <c r="J129" s="217">
        <f>ROUND(I129*H129,2)</f>
        <v>0</v>
      </c>
      <c r="K129" s="213" t="s">
        <v>129</v>
      </c>
      <c r="L129" s="69"/>
      <c r="M129" s="218" t="s">
        <v>21</v>
      </c>
      <c r="N129" s="219" t="s">
        <v>46</v>
      </c>
      <c r="O129" s="44"/>
      <c r="P129" s="220">
        <f>O129*H129</f>
        <v>0</v>
      </c>
      <c r="Q129" s="220">
        <v>0</v>
      </c>
      <c r="R129" s="220">
        <f>Q129*H129</f>
        <v>0</v>
      </c>
      <c r="S129" s="220">
        <v>0</v>
      </c>
      <c r="T129" s="221">
        <f>S129*H129</f>
        <v>0</v>
      </c>
      <c r="AR129" s="21" t="s">
        <v>130</v>
      </c>
      <c r="AT129" s="21" t="s">
        <v>125</v>
      </c>
      <c r="AU129" s="21" t="s">
        <v>87</v>
      </c>
      <c r="AY129" s="21" t="s">
        <v>123</v>
      </c>
      <c r="BE129" s="222">
        <f>IF(N129="základní",J129,0)</f>
        <v>0</v>
      </c>
      <c r="BF129" s="222">
        <f>IF(N129="snížená",J129,0)</f>
        <v>0</v>
      </c>
      <c r="BG129" s="222">
        <f>IF(N129="zákl. přenesená",J129,0)</f>
        <v>0</v>
      </c>
      <c r="BH129" s="222">
        <f>IF(N129="sníž. přenesená",J129,0)</f>
        <v>0</v>
      </c>
      <c r="BI129" s="222">
        <f>IF(N129="nulová",J129,0)</f>
        <v>0</v>
      </c>
      <c r="BJ129" s="21" t="s">
        <v>80</v>
      </c>
      <c r="BK129" s="222">
        <f>ROUND(I129*H129,2)</f>
        <v>0</v>
      </c>
      <c r="BL129" s="21" t="s">
        <v>130</v>
      </c>
      <c r="BM129" s="21" t="s">
        <v>212</v>
      </c>
    </row>
    <row r="130" s="11" customFormat="1">
      <c r="B130" s="226"/>
      <c r="C130" s="227"/>
      <c r="D130" s="223" t="s">
        <v>134</v>
      </c>
      <c r="E130" s="228" t="s">
        <v>21</v>
      </c>
      <c r="F130" s="229" t="s">
        <v>208</v>
      </c>
      <c r="G130" s="227"/>
      <c r="H130" s="230">
        <v>43.560000000000002</v>
      </c>
      <c r="I130" s="231"/>
      <c r="J130" s="227"/>
      <c r="K130" s="227"/>
      <c r="L130" s="232"/>
      <c r="M130" s="233"/>
      <c r="N130" s="234"/>
      <c r="O130" s="234"/>
      <c r="P130" s="234"/>
      <c r="Q130" s="234"/>
      <c r="R130" s="234"/>
      <c r="S130" s="234"/>
      <c r="T130" s="235"/>
      <c r="AT130" s="236" t="s">
        <v>134</v>
      </c>
      <c r="AU130" s="236" t="s">
        <v>87</v>
      </c>
      <c r="AV130" s="11" t="s">
        <v>87</v>
      </c>
      <c r="AW130" s="11" t="s">
        <v>39</v>
      </c>
      <c r="AX130" s="11" t="s">
        <v>80</v>
      </c>
      <c r="AY130" s="236" t="s">
        <v>123</v>
      </c>
    </row>
    <row r="131" s="1" customFormat="1" ht="16.5" customHeight="1">
      <c r="B131" s="43"/>
      <c r="C131" s="237" t="s">
        <v>213</v>
      </c>
      <c r="D131" s="237" t="s">
        <v>192</v>
      </c>
      <c r="E131" s="238" t="s">
        <v>214</v>
      </c>
      <c r="F131" s="239" t="s">
        <v>215</v>
      </c>
      <c r="G131" s="240" t="s">
        <v>175</v>
      </c>
      <c r="H131" s="241">
        <v>16.030000000000001</v>
      </c>
      <c r="I131" s="242"/>
      <c r="J131" s="243">
        <f>ROUND(I131*H131,2)</f>
        <v>0</v>
      </c>
      <c r="K131" s="239" t="s">
        <v>129</v>
      </c>
      <c r="L131" s="244"/>
      <c r="M131" s="245" t="s">
        <v>21</v>
      </c>
      <c r="N131" s="246" t="s">
        <v>46</v>
      </c>
      <c r="O131" s="44"/>
      <c r="P131" s="220">
        <f>O131*H131</f>
        <v>0</v>
      </c>
      <c r="Q131" s="220">
        <v>1</v>
      </c>
      <c r="R131" s="220">
        <f>Q131*H131</f>
        <v>16.030000000000001</v>
      </c>
      <c r="S131" s="220">
        <v>0</v>
      </c>
      <c r="T131" s="221">
        <f>S131*H131</f>
        <v>0</v>
      </c>
      <c r="AR131" s="21" t="s">
        <v>162</v>
      </c>
      <c r="AT131" s="21" t="s">
        <v>192</v>
      </c>
      <c r="AU131" s="21" t="s">
        <v>87</v>
      </c>
      <c r="AY131" s="21" t="s">
        <v>123</v>
      </c>
      <c r="BE131" s="222">
        <f>IF(N131="základní",J131,0)</f>
        <v>0</v>
      </c>
      <c r="BF131" s="222">
        <f>IF(N131="snížená",J131,0)</f>
        <v>0</v>
      </c>
      <c r="BG131" s="222">
        <f>IF(N131="zákl. přenesená",J131,0)</f>
        <v>0</v>
      </c>
      <c r="BH131" s="222">
        <f>IF(N131="sníž. přenesená",J131,0)</f>
        <v>0</v>
      </c>
      <c r="BI131" s="222">
        <f>IF(N131="nulová",J131,0)</f>
        <v>0</v>
      </c>
      <c r="BJ131" s="21" t="s">
        <v>80</v>
      </c>
      <c r="BK131" s="222">
        <f>ROUND(I131*H131,2)</f>
        <v>0</v>
      </c>
      <c r="BL131" s="21" t="s">
        <v>130</v>
      </c>
      <c r="BM131" s="21" t="s">
        <v>216</v>
      </c>
    </row>
    <row r="132" s="11" customFormat="1">
      <c r="B132" s="226"/>
      <c r="C132" s="227"/>
      <c r="D132" s="223" t="s">
        <v>134</v>
      </c>
      <c r="E132" s="228" t="s">
        <v>21</v>
      </c>
      <c r="F132" s="229" t="s">
        <v>217</v>
      </c>
      <c r="G132" s="227"/>
      <c r="H132" s="230">
        <v>16.030000000000001</v>
      </c>
      <c r="I132" s="231"/>
      <c r="J132" s="227"/>
      <c r="K132" s="227"/>
      <c r="L132" s="232"/>
      <c r="M132" s="233"/>
      <c r="N132" s="234"/>
      <c r="O132" s="234"/>
      <c r="P132" s="234"/>
      <c r="Q132" s="234"/>
      <c r="R132" s="234"/>
      <c r="S132" s="234"/>
      <c r="T132" s="235"/>
      <c r="AT132" s="236" t="s">
        <v>134</v>
      </c>
      <c r="AU132" s="236" t="s">
        <v>87</v>
      </c>
      <c r="AV132" s="11" t="s">
        <v>87</v>
      </c>
      <c r="AW132" s="11" t="s">
        <v>39</v>
      </c>
      <c r="AX132" s="11" t="s">
        <v>80</v>
      </c>
      <c r="AY132" s="236" t="s">
        <v>123</v>
      </c>
    </row>
    <row r="133" s="1" customFormat="1" ht="51" customHeight="1">
      <c r="B133" s="43"/>
      <c r="C133" s="211" t="s">
        <v>218</v>
      </c>
      <c r="D133" s="211" t="s">
        <v>125</v>
      </c>
      <c r="E133" s="212" t="s">
        <v>219</v>
      </c>
      <c r="F133" s="213" t="s">
        <v>220</v>
      </c>
      <c r="G133" s="214" t="s">
        <v>187</v>
      </c>
      <c r="H133" s="215">
        <v>43.560000000000002</v>
      </c>
      <c r="I133" s="216"/>
      <c r="J133" s="217">
        <f>ROUND(I133*H133,2)</f>
        <v>0</v>
      </c>
      <c r="K133" s="213" t="s">
        <v>129</v>
      </c>
      <c r="L133" s="69"/>
      <c r="M133" s="218" t="s">
        <v>21</v>
      </c>
      <c r="N133" s="219" t="s">
        <v>46</v>
      </c>
      <c r="O133" s="44"/>
      <c r="P133" s="220">
        <f>O133*H133</f>
        <v>0</v>
      </c>
      <c r="Q133" s="220">
        <v>0.085650000000000004</v>
      </c>
      <c r="R133" s="220">
        <f>Q133*H133</f>
        <v>3.7309140000000003</v>
      </c>
      <c r="S133" s="220">
        <v>0</v>
      </c>
      <c r="T133" s="221">
        <f>S133*H133</f>
        <v>0</v>
      </c>
      <c r="AR133" s="21" t="s">
        <v>130</v>
      </c>
      <c r="AT133" s="21" t="s">
        <v>125</v>
      </c>
      <c r="AU133" s="21" t="s">
        <v>87</v>
      </c>
      <c r="AY133" s="21" t="s">
        <v>123</v>
      </c>
      <c r="BE133" s="222">
        <f>IF(N133="základní",J133,0)</f>
        <v>0</v>
      </c>
      <c r="BF133" s="222">
        <f>IF(N133="snížená",J133,0)</f>
        <v>0</v>
      </c>
      <c r="BG133" s="222">
        <f>IF(N133="zákl. přenesená",J133,0)</f>
        <v>0</v>
      </c>
      <c r="BH133" s="222">
        <f>IF(N133="sníž. přenesená",J133,0)</f>
        <v>0</v>
      </c>
      <c r="BI133" s="222">
        <f>IF(N133="nulová",J133,0)</f>
        <v>0</v>
      </c>
      <c r="BJ133" s="21" t="s">
        <v>80</v>
      </c>
      <c r="BK133" s="222">
        <f>ROUND(I133*H133,2)</f>
        <v>0</v>
      </c>
      <c r="BL133" s="21" t="s">
        <v>130</v>
      </c>
      <c r="BM133" s="21" t="s">
        <v>221</v>
      </c>
    </row>
    <row r="134" s="1" customFormat="1">
      <c r="B134" s="43"/>
      <c r="C134" s="71"/>
      <c r="D134" s="223" t="s">
        <v>132</v>
      </c>
      <c r="E134" s="71"/>
      <c r="F134" s="224" t="s">
        <v>222</v>
      </c>
      <c r="G134" s="71"/>
      <c r="H134" s="71"/>
      <c r="I134" s="182"/>
      <c r="J134" s="71"/>
      <c r="K134" s="71"/>
      <c r="L134" s="69"/>
      <c r="M134" s="225"/>
      <c r="N134" s="44"/>
      <c r="O134" s="44"/>
      <c r="P134" s="44"/>
      <c r="Q134" s="44"/>
      <c r="R134" s="44"/>
      <c r="S134" s="44"/>
      <c r="T134" s="92"/>
      <c r="AT134" s="21" t="s">
        <v>132</v>
      </c>
      <c r="AU134" s="21" t="s">
        <v>87</v>
      </c>
    </row>
    <row r="135" s="11" customFormat="1">
      <c r="B135" s="226"/>
      <c r="C135" s="227"/>
      <c r="D135" s="223" t="s">
        <v>134</v>
      </c>
      <c r="E135" s="228" t="s">
        <v>21</v>
      </c>
      <c r="F135" s="229" t="s">
        <v>208</v>
      </c>
      <c r="G135" s="227"/>
      <c r="H135" s="230">
        <v>43.560000000000002</v>
      </c>
      <c r="I135" s="231"/>
      <c r="J135" s="227"/>
      <c r="K135" s="227"/>
      <c r="L135" s="232"/>
      <c r="M135" s="233"/>
      <c r="N135" s="234"/>
      <c r="O135" s="234"/>
      <c r="P135" s="234"/>
      <c r="Q135" s="234"/>
      <c r="R135" s="234"/>
      <c r="S135" s="234"/>
      <c r="T135" s="235"/>
      <c r="AT135" s="236" t="s">
        <v>134</v>
      </c>
      <c r="AU135" s="236" t="s">
        <v>87</v>
      </c>
      <c r="AV135" s="11" t="s">
        <v>87</v>
      </c>
      <c r="AW135" s="11" t="s">
        <v>39</v>
      </c>
      <c r="AX135" s="11" t="s">
        <v>80</v>
      </c>
      <c r="AY135" s="236" t="s">
        <v>123</v>
      </c>
    </row>
    <row r="136" s="10" customFormat="1" ht="29.88" customHeight="1">
      <c r="B136" s="195"/>
      <c r="C136" s="196"/>
      <c r="D136" s="197" t="s">
        <v>74</v>
      </c>
      <c r="E136" s="209" t="s">
        <v>162</v>
      </c>
      <c r="F136" s="209" t="s">
        <v>223</v>
      </c>
      <c r="G136" s="196"/>
      <c r="H136" s="196"/>
      <c r="I136" s="199"/>
      <c r="J136" s="210">
        <f>BK136</f>
        <v>0</v>
      </c>
      <c r="K136" s="196"/>
      <c r="L136" s="201"/>
      <c r="M136" s="202"/>
      <c r="N136" s="203"/>
      <c r="O136" s="203"/>
      <c r="P136" s="204">
        <f>SUM(P137:P140)</f>
        <v>0</v>
      </c>
      <c r="Q136" s="203"/>
      <c r="R136" s="204">
        <f>SUM(R137:R140)</f>
        <v>16.459091999999998</v>
      </c>
      <c r="S136" s="203"/>
      <c r="T136" s="205">
        <f>SUM(T137:T140)</f>
        <v>0</v>
      </c>
      <c r="AR136" s="206" t="s">
        <v>80</v>
      </c>
      <c r="AT136" s="207" t="s">
        <v>74</v>
      </c>
      <c r="AU136" s="207" t="s">
        <v>80</v>
      </c>
      <c r="AY136" s="206" t="s">
        <v>123</v>
      </c>
      <c r="BK136" s="208">
        <f>SUM(BK137:BK140)</f>
        <v>0</v>
      </c>
    </row>
    <row r="137" s="1" customFormat="1" ht="38.25" customHeight="1">
      <c r="B137" s="43"/>
      <c r="C137" s="211" t="s">
        <v>224</v>
      </c>
      <c r="D137" s="211" t="s">
        <v>125</v>
      </c>
      <c r="E137" s="212" t="s">
        <v>225</v>
      </c>
      <c r="F137" s="213" t="s">
        <v>226</v>
      </c>
      <c r="G137" s="214" t="s">
        <v>227</v>
      </c>
      <c r="H137" s="215">
        <v>72.599999999999994</v>
      </c>
      <c r="I137" s="216"/>
      <c r="J137" s="217">
        <f>ROUND(I137*H137,2)</f>
        <v>0</v>
      </c>
      <c r="K137" s="213" t="s">
        <v>129</v>
      </c>
      <c r="L137" s="69"/>
      <c r="M137" s="218" t="s">
        <v>21</v>
      </c>
      <c r="N137" s="219" t="s">
        <v>46</v>
      </c>
      <c r="O137" s="44"/>
      <c r="P137" s="220">
        <f>O137*H137</f>
        <v>0</v>
      </c>
      <c r="Q137" s="220">
        <v>0.22656999999999999</v>
      </c>
      <c r="R137" s="220">
        <f>Q137*H137</f>
        <v>16.448981999999997</v>
      </c>
      <c r="S137" s="220">
        <v>0</v>
      </c>
      <c r="T137" s="221">
        <f>S137*H137</f>
        <v>0</v>
      </c>
      <c r="AR137" s="21" t="s">
        <v>130</v>
      </c>
      <c r="AT137" s="21" t="s">
        <v>125</v>
      </c>
      <c r="AU137" s="21" t="s">
        <v>87</v>
      </c>
      <c r="AY137" s="21" t="s">
        <v>123</v>
      </c>
      <c r="BE137" s="222">
        <f>IF(N137="základní",J137,0)</f>
        <v>0</v>
      </c>
      <c r="BF137" s="222">
        <f>IF(N137="snížená",J137,0)</f>
        <v>0</v>
      </c>
      <c r="BG137" s="222">
        <f>IF(N137="zákl. přenesená",J137,0)</f>
        <v>0</v>
      </c>
      <c r="BH137" s="222">
        <f>IF(N137="sníž. přenesená",J137,0)</f>
        <v>0</v>
      </c>
      <c r="BI137" s="222">
        <f>IF(N137="nulová",J137,0)</f>
        <v>0</v>
      </c>
      <c r="BJ137" s="21" t="s">
        <v>80</v>
      </c>
      <c r="BK137" s="222">
        <f>ROUND(I137*H137,2)</f>
        <v>0</v>
      </c>
      <c r="BL137" s="21" t="s">
        <v>130</v>
      </c>
      <c r="BM137" s="21" t="s">
        <v>228</v>
      </c>
    </row>
    <row r="138" s="11" customFormat="1">
      <c r="B138" s="226"/>
      <c r="C138" s="227"/>
      <c r="D138" s="223" t="s">
        <v>134</v>
      </c>
      <c r="E138" s="228" t="s">
        <v>21</v>
      </c>
      <c r="F138" s="229" t="s">
        <v>229</v>
      </c>
      <c r="G138" s="227"/>
      <c r="H138" s="230">
        <v>72.599999999999994</v>
      </c>
      <c r="I138" s="231"/>
      <c r="J138" s="227"/>
      <c r="K138" s="227"/>
      <c r="L138" s="232"/>
      <c r="M138" s="233"/>
      <c r="N138" s="234"/>
      <c r="O138" s="234"/>
      <c r="P138" s="234"/>
      <c r="Q138" s="234"/>
      <c r="R138" s="234"/>
      <c r="S138" s="234"/>
      <c r="T138" s="235"/>
      <c r="AT138" s="236" t="s">
        <v>134</v>
      </c>
      <c r="AU138" s="236" t="s">
        <v>87</v>
      </c>
      <c r="AV138" s="11" t="s">
        <v>87</v>
      </c>
      <c r="AW138" s="11" t="s">
        <v>39</v>
      </c>
      <c r="AX138" s="11" t="s">
        <v>80</v>
      </c>
      <c r="AY138" s="236" t="s">
        <v>123</v>
      </c>
    </row>
    <row r="139" s="1" customFormat="1" ht="16.5" customHeight="1">
      <c r="B139" s="43"/>
      <c r="C139" s="211" t="s">
        <v>230</v>
      </c>
      <c r="D139" s="211" t="s">
        <v>125</v>
      </c>
      <c r="E139" s="212" t="s">
        <v>231</v>
      </c>
      <c r="F139" s="213" t="s">
        <v>232</v>
      </c>
      <c r="G139" s="214" t="s">
        <v>233</v>
      </c>
      <c r="H139" s="215">
        <v>1</v>
      </c>
      <c r="I139" s="216"/>
      <c r="J139" s="217">
        <f>ROUND(I139*H139,2)</f>
        <v>0</v>
      </c>
      <c r="K139" s="213" t="s">
        <v>21</v>
      </c>
      <c r="L139" s="69"/>
      <c r="M139" s="218" t="s">
        <v>21</v>
      </c>
      <c r="N139" s="219" t="s">
        <v>46</v>
      </c>
      <c r="O139" s="44"/>
      <c r="P139" s="220">
        <f>O139*H139</f>
        <v>0</v>
      </c>
      <c r="Q139" s="220">
        <v>0.010109999999999999</v>
      </c>
      <c r="R139" s="220">
        <f>Q139*H139</f>
        <v>0.010109999999999999</v>
      </c>
      <c r="S139" s="220">
        <v>0</v>
      </c>
      <c r="T139" s="221">
        <f>S139*H139</f>
        <v>0</v>
      </c>
      <c r="AR139" s="21" t="s">
        <v>130</v>
      </c>
      <c r="AT139" s="21" t="s">
        <v>125</v>
      </c>
      <c r="AU139" s="21" t="s">
        <v>87</v>
      </c>
      <c r="AY139" s="21" t="s">
        <v>123</v>
      </c>
      <c r="BE139" s="222">
        <f>IF(N139="základní",J139,0)</f>
        <v>0</v>
      </c>
      <c r="BF139" s="222">
        <f>IF(N139="snížená",J139,0)</f>
        <v>0</v>
      </c>
      <c r="BG139" s="222">
        <f>IF(N139="zákl. přenesená",J139,0)</f>
        <v>0</v>
      </c>
      <c r="BH139" s="222">
        <f>IF(N139="sníž. přenesená",J139,0)</f>
        <v>0</v>
      </c>
      <c r="BI139" s="222">
        <f>IF(N139="nulová",J139,0)</f>
        <v>0</v>
      </c>
      <c r="BJ139" s="21" t="s">
        <v>80</v>
      </c>
      <c r="BK139" s="222">
        <f>ROUND(I139*H139,2)</f>
        <v>0</v>
      </c>
      <c r="BL139" s="21" t="s">
        <v>130</v>
      </c>
      <c r="BM139" s="21" t="s">
        <v>234</v>
      </c>
    </row>
    <row r="140" s="11" customFormat="1">
      <c r="B140" s="226"/>
      <c r="C140" s="227"/>
      <c r="D140" s="223" t="s">
        <v>134</v>
      </c>
      <c r="E140" s="228" t="s">
        <v>21</v>
      </c>
      <c r="F140" s="229" t="s">
        <v>80</v>
      </c>
      <c r="G140" s="227"/>
      <c r="H140" s="230">
        <v>1</v>
      </c>
      <c r="I140" s="231"/>
      <c r="J140" s="227"/>
      <c r="K140" s="227"/>
      <c r="L140" s="232"/>
      <c r="M140" s="233"/>
      <c r="N140" s="234"/>
      <c r="O140" s="234"/>
      <c r="P140" s="234"/>
      <c r="Q140" s="234"/>
      <c r="R140" s="234"/>
      <c r="S140" s="234"/>
      <c r="T140" s="235"/>
      <c r="AT140" s="236" t="s">
        <v>134</v>
      </c>
      <c r="AU140" s="236" t="s">
        <v>87</v>
      </c>
      <c r="AV140" s="11" t="s">
        <v>87</v>
      </c>
      <c r="AW140" s="11" t="s">
        <v>39</v>
      </c>
      <c r="AX140" s="11" t="s">
        <v>80</v>
      </c>
      <c r="AY140" s="236" t="s">
        <v>123</v>
      </c>
    </row>
    <row r="141" s="10" customFormat="1" ht="29.88" customHeight="1">
      <c r="B141" s="195"/>
      <c r="C141" s="196"/>
      <c r="D141" s="197" t="s">
        <v>74</v>
      </c>
      <c r="E141" s="209" t="s">
        <v>235</v>
      </c>
      <c r="F141" s="209" t="s">
        <v>236</v>
      </c>
      <c r="G141" s="196"/>
      <c r="H141" s="196"/>
      <c r="I141" s="199"/>
      <c r="J141" s="210">
        <f>BK141</f>
        <v>0</v>
      </c>
      <c r="K141" s="196"/>
      <c r="L141" s="201"/>
      <c r="M141" s="202"/>
      <c r="N141" s="203"/>
      <c r="O141" s="203"/>
      <c r="P141" s="204">
        <f>SUM(P142:P150)</f>
        <v>0</v>
      </c>
      <c r="Q141" s="203"/>
      <c r="R141" s="204">
        <f>SUM(R142:R150)</f>
        <v>0</v>
      </c>
      <c r="S141" s="203"/>
      <c r="T141" s="205">
        <f>SUM(T142:T150)</f>
        <v>0</v>
      </c>
      <c r="AR141" s="206" t="s">
        <v>80</v>
      </c>
      <c r="AT141" s="207" t="s">
        <v>74</v>
      </c>
      <c r="AU141" s="207" t="s">
        <v>80</v>
      </c>
      <c r="AY141" s="206" t="s">
        <v>123</v>
      </c>
      <c r="BK141" s="208">
        <f>SUM(BK142:BK150)</f>
        <v>0</v>
      </c>
    </row>
    <row r="142" s="1" customFormat="1" ht="25.5" customHeight="1">
      <c r="B142" s="43"/>
      <c r="C142" s="211" t="s">
        <v>9</v>
      </c>
      <c r="D142" s="211" t="s">
        <v>125</v>
      </c>
      <c r="E142" s="212" t="s">
        <v>237</v>
      </c>
      <c r="F142" s="213" t="s">
        <v>238</v>
      </c>
      <c r="G142" s="214" t="s">
        <v>175</v>
      </c>
      <c r="H142" s="215">
        <v>12.029</v>
      </c>
      <c r="I142" s="216"/>
      <c r="J142" s="217">
        <f>ROUND(I142*H142,2)</f>
        <v>0</v>
      </c>
      <c r="K142" s="213" t="s">
        <v>129</v>
      </c>
      <c r="L142" s="69"/>
      <c r="M142" s="218" t="s">
        <v>21</v>
      </c>
      <c r="N142" s="219" t="s">
        <v>46</v>
      </c>
      <c r="O142" s="44"/>
      <c r="P142" s="220">
        <f>O142*H142</f>
        <v>0</v>
      </c>
      <c r="Q142" s="220">
        <v>0</v>
      </c>
      <c r="R142" s="220">
        <f>Q142*H142</f>
        <v>0</v>
      </c>
      <c r="S142" s="220">
        <v>0</v>
      </c>
      <c r="T142" s="221">
        <f>S142*H142</f>
        <v>0</v>
      </c>
      <c r="AR142" s="21" t="s">
        <v>130</v>
      </c>
      <c r="AT142" s="21" t="s">
        <v>125</v>
      </c>
      <c r="AU142" s="21" t="s">
        <v>87</v>
      </c>
      <c r="AY142" s="21" t="s">
        <v>123</v>
      </c>
      <c r="BE142" s="222">
        <f>IF(N142="základní",J142,0)</f>
        <v>0</v>
      </c>
      <c r="BF142" s="222">
        <f>IF(N142="snížená",J142,0)</f>
        <v>0</v>
      </c>
      <c r="BG142" s="222">
        <f>IF(N142="zákl. přenesená",J142,0)</f>
        <v>0</v>
      </c>
      <c r="BH142" s="222">
        <f>IF(N142="sníž. přenesená",J142,0)</f>
        <v>0</v>
      </c>
      <c r="BI142" s="222">
        <f>IF(N142="nulová",J142,0)</f>
        <v>0</v>
      </c>
      <c r="BJ142" s="21" t="s">
        <v>80</v>
      </c>
      <c r="BK142" s="222">
        <f>ROUND(I142*H142,2)</f>
        <v>0</v>
      </c>
      <c r="BL142" s="21" t="s">
        <v>130</v>
      </c>
      <c r="BM142" s="21" t="s">
        <v>239</v>
      </c>
    </row>
    <row r="143" s="1" customFormat="1">
      <c r="B143" s="43"/>
      <c r="C143" s="71"/>
      <c r="D143" s="223" t="s">
        <v>132</v>
      </c>
      <c r="E143" s="71"/>
      <c r="F143" s="224" t="s">
        <v>240</v>
      </c>
      <c r="G143" s="71"/>
      <c r="H143" s="71"/>
      <c r="I143" s="182"/>
      <c r="J143" s="71"/>
      <c r="K143" s="71"/>
      <c r="L143" s="69"/>
      <c r="M143" s="225"/>
      <c r="N143" s="44"/>
      <c r="O143" s="44"/>
      <c r="P143" s="44"/>
      <c r="Q143" s="44"/>
      <c r="R143" s="44"/>
      <c r="S143" s="44"/>
      <c r="T143" s="92"/>
      <c r="AT143" s="21" t="s">
        <v>132</v>
      </c>
      <c r="AU143" s="21" t="s">
        <v>87</v>
      </c>
    </row>
    <row r="144" s="1" customFormat="1" ht="25.5" customHeight="1">
      <c r="B144" s="43"/>
      <c r="C144" s="211" t="s">
        <v>241</v>
      </c>
      <c r="D144" s="211" t="s">
        <v>125</v>
      </c>
      <c r="E144" s="212" t="s">
        <v>242</v>
      </c>
      <c r="F144" s="213" t="s">
        <v>243</v>
      </c>
      <c r="G144" s="214" t="s">
        <v>175</v>
      </c>
      <c r="H144" s="215">
        <v>12.029</v>
      </c>
      <c r="I144" s="216"/>
      <c r="J144" s="217">
        <f>ROUND(I144*H144,2)</f>
        <v>0</v>
      </c>
      <c r="K144" s="213" t="s">
        <v>129</v>
      </c>
      <c r="L144" s="69"/>
      <c r="M144" s="218" t="s">
        <v>21</v>
      </c>
      <c r="N144" s="219" t="s">
        <v>46</v>
      </c>
      <c r="O144" s="44"/>
      <c r="P144" s="220">
        <f>O144*H144</f>
        <v>0</v>
      </c>
      <c r="Q144" s="220">
        <v>0</v>
      </c>
      <c r="R144" s="220">
        <f>Q144*H144</f>
        <v>0</v>
      </c>
      <c r="S144" s="220">
        <v>0</v>
      </c>
      <c r="T144" s="221">
        <f>S144*H144</f>
        <v>0</v>
      </c>
      <c r="AR144" s="21" t="s">
        <v>130</v>
      </c>
      <c r="AT144" s="21" t="s">
        <v>125</v>
      </c>
      <c r="AU144" s="21" t="s">
        <v>87</v>
      </c>
      <c r="AY144" s="21" t="s">
        <v>123</v>
      </c>
      <c r="BE144" s="222">
        <f>IF(N144="základní",J144,0)</f>
        <v>0</v>
      </c>
      <c r="BF144" s="222">
        <f>IF(N144="snížená",J144,0)</f>
        <v>0</v>
      </c>
      <c r="BG144" s="222">
        <f>IF(N144="zákl. přenesená",J144,0)</f>
        <v>0</v>
      </c>
      <c r="BH144" s="222">
        <f>IF(N144="sníž. přenesená",J144,0)</f>
        <v>0</v>
      </c>
      <c r="BI144" s="222">
        <f>IF(N144="nulová",J144,0)</f>
        <v>0</v>
      </c>
      <c r="BJ144" s="21" t="s">
        <v>80</v>
      </c>
      <c r="BK144" s="222">
        <f>ROUND(I144*H144,2)</f>
        <v>0</v>
      </c>
      <c r="BL144" s="21" t="s">
        <v>130</v>
      </c>
      <c r="BM144" s="21" t="s">
        <v>244</v>
      </c>
    </row>
    <row r="145" s="1" customFormat="1">
      <c r="B145" s="43"/>
      <c r="C145" s="71"/>
      <c r="D145" s="223" t="s">
        <v>132</v>
      </c>
      <c r="E145" s="71"/>
      <c r="F145" s="224" t="s">
        <v>245</v>
      </c>
      <c r="G145" s="71"/>
      <c r="H145" s="71"/>
      <c r="I145" s="182"/>
      <c r="J145" s="71"/>
      <c r="K145" s="71"/>
      <c r="L145" s="69"/>
      <c r="M145" s="225"/>
      <c r="N145" s="44"/>
      <c r="O145" s="44"/>
      <c r="P145" s="44"/>
      <c r="Q145" s="44"/>
      <c r="R145" s="44"/>
      <c r="S145" s="44"/>
      <c r="T145" s="92"/>
      <c r="AT145" s="21" t="s">
        <v>132</v>
      </c>
      <c r="AU145" s="21" t="s">
        <v>87</v>
      </c>
    </row>
    <row r="146" s="1" customFormat="1" ht="25.5" customHeight="1">
      <c r="B146" s="43"/>
      <c r="C146" s="211" t="s">
        <v>246</v>
      </c>
      <c r="D146" s="211" t="s">
        <v>125</v>
      </c>
      <c r="E146" s="212" t="s">
        <v>247</v>
      </c>
      <c r="F146" s="213" t="s">
        <v>248</v>
      </c>
      <c r="G146" s="214" t="s">
        <v>175</v>
      </c>
      <c r="H146" s="215">
        <v>300.72500000000002</v>
      </c>
      <c r="I146" s="216"/>
      <c r="J146" s="217">
        <f>ROUND(I146*H146,2)</f>
        <v>0</v>
      </c>
      <c r="K146" s="213" t="s">
        <v>129</v>
      </c>
      <c r="L146" s="69"/>
      <c r="M146" s="218" t="s">
        <v>21</v>
      </c>
      <c r="N146" s="219" t="s">
        <v>46</v>
      </c>
      <c r="O146" s="44"/>
      <c r="P146" s="220">
        <f>O146*H146</f>
        <v>0</v>
      </c>
      <c r="Q146" s="220">
        <v>0</v>
      </c>
      <c r="R146" s="220">
        <f>Q146*H146</f>
        <v>0</v>
      </c>
      <c r="S146" s="220">
        <v>0</v>
      </c>
      <c r="T146" s="221">
        <f>S146*H146</f>
        <v>0</v>
      </c>
      <c r="AR146" s="21" t="s">
        <v>130</v>
      </c>
      <c r="AT146" s="21" t="s">
        <v>125</v>
      </c>
      <c r="AU146" s="21" t="s">
        <v>87</v>
      </c>
      <c r="AY146" s="21" t="s">
        <v>123</v>
      </c>
      <c r="BE146" s="222">
        <f>IF(N146="základní",J146,0)</f>
        <v>0</v>
      </c>
      <c r="BF146" s="222">
        <f>IF(N146="snížená",J146,0)</f>
        <v>0</v>
      </c>
      <c r="BG146" s="222">
        <f>IF(N146="zákl. přenesená",J146,0)</f>
        <v>0</v>
      </c>
      <c r="BH146" s="222">
        <f>IF(N146="sníž. přenesená",J146,0)</f>
        <v>0</v>
      </c>
      <c r="BI146" s="222">
        <f>IF(N146="nulová",J146,0)</f>
        <v>0</v>
      </c>
      <c r="BJ146" s="21" t="s">
        <v>80</v>
      </c>
      <c r="BK146" s="222">
        <f>ROUND(I146*H146,2)</f>
        <v>0</v>
      </c>
      <c r="BL146" s="21" t="s">
        <v>130</v>
      </c>
      <c r="BM146" s="21" t="s">
        <v>249</v>
      </c>
    </row>
    <row r="147" s="1" customFormat="1">
      <c r="B147" s="43"/>
      <c r="C147" s="71"/>
      <c r="D147" s="223" t="s">
        <v>132</v>
      </c>
      <c r="E147" s="71"/>
      <c r="F147" s="224" t="s">
        <v>245</v>
      </c>
      <c r="G147" s="71"/>
      <c r="H147" s="71"/>
      <c r="I147" s="182"/>
      <c r="J147" s="71"/>
      <c r="K147" s="71"/>
      <c r="L147" s="69"/>
      <c r="M147" s="225"/>
      <c r="N147" s="44"/>
      <c r="O147" s="44"/>
      <c r="P147" s="44"/>
      <c r="Q147" s="44"/>
      <c r="R147" s="44"/>
      <c r="S147" s="44"/>
      <c r="T147" s="92"/>
      <c r="AT147" s="21" t="s">
        <v>132</v>
      </c>
      <c r="AU147" s="21" t="s">
        <v>87</v>
      </c>
    </row>
    <row r="148" s="11" customFormat="1">
      <c r="B148" s="226"/>
      <c r="C148" s="227"/>
      <c r="D148" s="223" t="s">
        <v>134</v>
      </c>
      <c r="E148" s="228" t="s">
        <v>21</v>
      </c>
      <c r="F148" s="229" t="s">
        <v>250</v>
      </c>
      <c r="G148" s="227"/>
      <c r="H148" s="230">
        <v>300.72500000000002</v>
      </c>
      <c r="I148" s="231"/>
      <c r="J148" s="227"/>
      <c r="K148" s="227"/>
      <c r="L148" s="232"/>
      <c r="M148" s="233"/>
      <c r="N148" s="234"/>
      <c r="O148" s="234"/>
      <c r="P148" s="234"/>
      <c r="Q148" s="234"/>
      <c r="R148" s="234"/>
      <c r="S148" s="234"/>
      <c r="T148" s="235"/>
      <c r="AT148" s="236" t="s">
        <v>134</v>
      </c>
      <c r="AU148" s="236" t="s">
        <v>87</v>
      </c>
      <c r="AV148" s="11" t="s">
        <v>87</v>
      </c>
      <c r="AW148" s="11" t="s">
        <v>39</v>
      </c>
      <c r="AX148" s="11" t="s">
        <v>80</v>
      </c>
      <c r="AY148" s="236" t="s">
        <v>123</v>
      </c>
    </row>
    <row r="149" s="1" customFormat="1" ht="16.5" customHeight="1">
      <c r="B149" s="43"/>
      <c r="C149" s="211" t="s">
        <v>251</v>
      </c>
      <c r="D149" s="211" t="s">
        <v>125</v>
      </c>
      <c r="E149" s="212" t="s">
        <v>252</v>
      </c>
      <c r="F149" s="213" t="s">
        <v>253</v>
      </c>
      <c r="G149" s="214" t="s">
        <v>175</v>
      </c>
      <c r="H149" s="215">
        <v>12.029</v>
      </c>
      <c r="I149" s="216"/>
      <c r="J149" s="217">
        <f>ROUND(I149*H149,2)</f>
        <v>0</v>
      </c>
      <c r="K149" s="213" t="s">
        <v>129</v>
      </c>
      <c r="L149" s="69"/>
      <c r="M149" s="218" t="s">
        <v>21</v>
      </c>
      <c r="N149" s="219" t="s">
        <v>46</v>
      </c>
      <c r="O149" s="44"/>
      <c r="P149" s="220">
        <f>O149*H149</f>
        <v>0</v>
      </c>
      <c r="Q149" s="220">
        <v>0</v>
      </c>
      <c r="R149" s="220">
        <f>Q149*H149</f>
        <v>0</v>
      </c>
      <c r="S149" s="220">
        <v>0</v>
      </c>
      <c r="T149" s="221">
        <f>S149*H149</f>
        <v>0</v>
      </c>
      <c r="AR149" s="21" t="s">
        <v>130</v>
      </c>
      <c r="AT149" s="21" t="s">
        <v>125</v>
      </c>
      <c r="AU149" s="21" t="s">
        <v>87</v>
      </c>
      <c r="AY149" s="21" t="s">
        <v>123</v>
      </c>
      <c r="BE149" s="222">
        <f>IF(N149="základní",J149,0)</f>
        <v>0</v>
      </c>
      <c r="BF149" s="222">
        <f>IF(N149="snížená",J149,0)</f>
        <v>0</v>
      </c>
      <c r="BG149" s="222">
        <f>IF(N149="zákl. přenesená",J149,0)</f>
        <v>0</v>
      </c>
      <c r="BH149" s="222">
        <f>IF(N149="sníž. přenesená",J149,0)</f>
        <v>0</v>
      </c>
      <c r="BI149" s="222">
        <f>IF(N149="nulová",J149,0)</f>
        <v>0</v>
      </c>
      <c r="BJ149" s="21" t="s">
        <v>80</v>
      </c>
      <c r="BK149" s="222">
        <f>ROUND(I149*H149,2)</f>
        <v>0</v>
      </c>
      <c r="BL149" s="21" t="s">
        <v>130</v>
      </c>
      <c r="BM149" s="21" t="s">
        <v>254</v>
      </c>
    </row>
    <row r="150" s="1" customFormat="1">
      <c r="B150" s="43"/>
      <c r="C150" s="71"/>
      <c r="D150" s="223" t="s">
        <v>132</v>
      </c>
      <c r="E150" s="71"/>
      <c r="F150" s="224" t="s">
        <v>255</v>
      </c>
      <c r="G150" s="71"/>
      <c r="H150" s="71"/>
      <c r="I150" s="182"/>
      <c r="J150" s="71"/>
      <c r="K150" s="71"/>
      <c r="L150" s="69"/>
      <c r="M150" s="225"/>
      <c r="N150" s="44"/>
      <c r="O150" s="44"/>
      <c r="P150" s="44"/>
      <c r="Q150" s="44"/>
      <c r="R150" s="44"/>
      <c r="S150" s="44"/>
      <c r="T150" s="92"/>
      <c r="AT150" s="21" t="s">
        <v>132</v>
      </c>
      <c r="AU150" s="21" t="s">
        <v>87</v>
      </c>
    </row>
    <row r="151" s="10" customFormat="1" ht="29.88" customHeight="1">
      <c r="B151" s="195"/>
      <c r="C151" s="196"/>
      <c r="D151" s="197" t="s">
        <v>74</v>
      </c>
      <c r="E151" s="209" t="s">
        <v>256</v>
      </c>
      <c r="F151" s="209" t="s">
        <v>257</v>
      </c>
      <c r="G151" s="196"/>
      <c r="H151" s="196"/>
      <c r="I151" s="199"/>
      <c r="J151" s="210">
        <f>BK151</f>
        <v>0</v>
      </c>
      <c r="K151" s="196"/>
      <c r="L151" s="201"/>
      <c r="M151" s="202"/>
      <c r="N151" s="203"/>
      <c r="O151" s="203"/>
      <c r="P151" s="204">
        <f>SUM(P152:P153)</f>
        <v>0</v>
      </c>
      <c r="Q151" s="203"/>
      <c r="R151" s="204">
        <f>SUM(R152:R153)</f>
        <v>0</v>
      </c>
      <c r="S151" s="203"/>
      <c r="T151" s="205">
        <f>SUM(T152:T153)</f>
        <v>0</v>
      </c>
      <c r="AR151" s="206" t="s">
        <v>80</v>
      </c>
      <c r="AT151" s="207" t="s">
        <v>74</v>
      </c>
      <c r="AU151" s="207" t="s">
        <v>80</v>
      </c>
      <c r="AY151" s="206" t="s">
        <v>123</v>
      </c>
      <c r="BK151" s="208">
        <f>SUM(BK152:BK153)</f>
        <v>0</v>
      </c>
    </row>
    <row r="152" s="1" customFormat="1" ht="38.25" customHeight="1">
      <c r="B152" s="43"/>
      <c r="C152" s="211" t="s">
        <v>258</v>
      </c>
      <c r="D152" s="211" t="s">
        <v>125</v>
      </c>
      <c r="E152" s="212" t="s">
        <v>259</v>
      </c>
      <c r="F152" s="213" t="s">
        <v>260</v>
      </c>
      <c r="G152" s="214" t="s">
        <v>175</v>
      </c>
      <c r="H152" s="215">
        <v>36.256</v>
      </c>
      <c r="I152" s="216"/>
      <c r="J152" s="217">
        <f>ROUND(I152*H152,2)</f>
        <v>0</v>
      </c>
      <c r="K152" s="213" t="s">
        <v>129</v>
      </c>
      <c r="L152" s="69"/>
      <c r="M152" s="218" t="s">
        <v>21</v>
      </c>
      <c r="N152" s="219" t="s">
        <v>46</v>
      </c>
      <c r="O152" s="44"/>
      <c r="P152" s="220">
        <f>O152*H152</f>
        <v>0</v>
      </c>
      <c r="Q152" s="220">
        <v>0</v>
      </c>
      <c r="R152" s="220">
        <f>Q152*H152</f>
        <v>0</v>
      </c>
      <c r="S152" s="220">
        <v>0</v>
      </c>
      <c r="T152" s="221">
        <f>S152*H152</f>
        <v>0</v>
      </c>
      <c r="AR152" s="21" t="s">
        <v>130</v>
      </c>
      <c r="AT152" s="21" t="s">
        <v>125</v>
      </c>
      <c r="AU152" s="21" t="s">
        <v>87</v>
      </c>
      <c r="AY152" s="21" t="s">
        <v>123</v>
      </c>
      <c r="BE152" s="222">
        <f>IF(N152="základní",J152,0)</f>
        <v>0</v>
      </c>
      <c r="BF152" s="222">
        <f>IF(N152="snížená",J152,0)</f>
        <v>0</v>
      </c>
      <c r="BG152" s="222">
        <f>IF(N152="zákl. přenesená",J152,0)</f>
        <v>0</v>
      </c>
      <c r="BH152" s="222">
        <f>IF(N152="sníž. přenesená",J152,0)</f>
        <v>0</v>
      </c>
      <c r="BI152" s="222">
        <f>IF(N152="nulová",J152,0)</f>
        <v>0</v>
      </c>
      <c r="BJ152" s="21" t="s">
        <v>80</v>
      </c>
      <c r="BK152" s="222">
        <f>ROUND(I152*H152,2)</f>
        <v>0</v>
      </c>
      <c r="BL152" s="21" t="s">
        <v>130</v>
      </c>
      <c r="BM152" s="21" t="s">
        <v>261</v>
      </c>
    </row>
    <row r="153" s="1" customFormat="1">
      <c r="B153" s="43"/>
      <c r="C153" s="71"/>
      <c r="D153" s="223" t="s">
        <v>132</v>
      </c>
      <c r="E153" s="71"/>
      <c r="F153" s="224" t="s">
        <v>262</v>
      </c>
      <c r="G153" s="71"/>
      <c r="H153" s="71"/>
      <c r="I153" s="182"/>
      <c r="J153" s="71"/>
      <c r="K153" s="71"/>
      <c r="L153" s="69"/>
      <c r="M153" s="225"/>
      <c r="N153" s="44"/>
      <c r="O153" s="44"/>
      <c r="P153" s="44"/>
      <c r="Q153" s="44"/>
      <c r="R153" s="44"/>
      <c r="S153" s="44"/>
      <c r="T153" s="92"/>
      <c r="AT153" s="21" t="s">
        <v>132</v>
      </c>
      <c r="AU153" s="21" t="s">
        <v>87</v>
      </c>
    </row>
    <row r="154" s="10" customFormat="1" ht="37.44" customHeight="1">
      <c r="B154" s="195"/>
      <c r="C154" s="196"/>
      <c r="D154" s="197" t="s">
        <v>74</v>
      </c>
      <c r="E154" s="198" t="s">
        <v>263</v>
      </c>
      <c r="F154" s="198" t="s">
        <v>264</v>
      </c>
      <c r="G154" s="196"/>
      <c r="H154" s="196"/>
      <c r="I154" s="199"/>
      <c r="J154" s="200">
        <f>BK154</f>
        <v>0</v>
      </c>
      <c r="K154" s="196"/>
      <c r="L154" s="201"/>
      <c r="M154" s="202"/>
      <c r="N154" s="203"/>
      <c r="O154" s="203"/>
      <c r="P154" s="204">
        <f>P155+P173+P187+P199</f>
        <v>0</v>
      </c>
      <c r="Q154" s="203"/>
      <c r="R154" s="204">
        <f>R155+R173+R187+R199</f>
        <v>0.60609259999999998</v>
      </c>
      <c r="S154" s="203"/>
      <c r="T154" s="205">
        <f>T155+T173+T187+T199</f>
        <v>0.70331525000000006</v>
      </c>
      <c r="AR154" s="206" t="s">
        <v>87</v>
      </c>
      <c r="AT154" s="207" t="s">
        <v>74</v>
      </c>
      <c r="AU154" s="207" t="s">
        <v>75</v>
      </c>
      <c r="AY154" s="206" t="s">
        <v>123</v>
      </c>
      <c r="BK154" s="208">
        <f>BK155+BK173+BK187+BK199</f>
        <v>0</v>
      </c>
    </row>
    <row r="155" s="10" customFormat="1" ht="19.92" customHeight="1">
      <c r="B155" s="195"/>
      <c r="C155" s="196"/>
      <c r="D155" s="197" t="s">
        <v>74</v>
      </c>
      <c r="E155" s="209" t="s">
        <v>265</v>
      </c>
      <c r="F155" s="209" t="s">
        <v>266</v>
      </c>
      <c r="G155" s="196"/>
      <c r="H155" s="196"/>
      <c r="I155" s="199"/>
      <c r="J155" s="210">
        <f>BK155</f>
        <v>0</v>
      </c>
      <c r="K155" s="196"/>
      <c r="L155" s="201"/>
      <c r="M155" s="202"/>
      <c r="N155" s="203"/>
      <c r="O155" s="203"/>
      <c r="P155" s="204">
        <f>SUM(P156:P172)</f>
        <v>0</v>
      </c>
      <c r="Q155" s="203"/>
      <c r="R155" s="204">
        <f>SUM(R156:R172)</f>
        <v>0.2043816</v>
      </c>
      <c r="S155" s="203"/>
      <c r="T155" s="205">
        <f>SUM(T156:T172)</f>
        <v>0</v>
      </c>
      <c r="AR155" s="206" t="s">
        <v>87</v>
      </c>
      <c r="AT155" s="207" t="s">
        <v>74</v>
      </c>
      <c r="AU155" s="207" t="s">
        <v>80</v>
      </c>
      <c r="AY155" s="206" t="s">
        <v>123</v>
      </c>
      <c r="BK155" s="208">
        <f>SUM(BK156:BK172)</f>
        <v>0</v>
      </c>
    </row>
    <row r="156" s="1" customFormat="1" ht="25.5" customHeight="1">
      <c r="B156" s="43"/>
      <c r="C156" s="211" t="s">
        <v>267</v>
      </c>
      <c r="D156" s="211" t="s">
        <v>125</v>
      </c>
      <c r="E156" s="212" t="s">
        <v>268</v>
      </c>
      <c r="F156" s="213" t="s">
        <v>269</v>
      </c>
      <c r="G156" s="214" t="s">
        <v>187</v>
      </c>
      <c r="H156" s="215">
        <v>33.869999999999997</v>
      </c>
      <c r="I156" s="216"/>
      <c r="J156" s="217">
        <f>ROUND(I156*H156,2)</f>
        <v>0</v>
      </c>
      <c r="K156" s="213" t="s">
        <v>129</v>
      </c>
      <c r="L156" s="69"/>
      <c r="M156" s="218" t="s">
        <v>21</v>
      </c>
      <c r="N156" s="219" t="s">
        <v>46</v>
      </c>
      <c r="O156" s="44"/>
      <c r="P156" s="220">
        <f>O156*H156</f>
        <v>0</v>
      </c>
      <c r="Q156" s="220">
        <v>0</v>
      </c>
      <c r="R156" s="220">
        <f>Q156*H156</f>
        <v>0</v>
      </c>
      <c r="S156" s="220">
        <v>0</v>
      </c>
      <c r="T156" s="221">
        <f>S156*H156</f>
        <v>0</v>
      </c>
      <c r="AR156" s="21" t="s">
        <v>209</v>
      </c>
      <c r="AT156" s="21" t="s">
        <v>125</v>
      </c>
      <c r="AU156" s="21" t="s">
        <v>87</v>
      </c>
      <c r="AY156" s="21" t="s">
        <v>123</v>
      </c>
      <c r="BE156" s="222">
        <f>IF(N156="základní",J156,0)</f>
        <v>0</v>
      </c>
      <c r="BF156" s="222">
        <f>IF(N156="snížená",J156,0)</f>
        <v>0</v>
      </c>
      <c r="BG156" s="222">
        <f>IF(N156="zákl. přenesená",J156,0)</f>
        <v>0</v>
      </c>
      <c r="BH156" s="222">
        <f>IF(N156="sníž. přenesená",J156,0)</f>
        <v>0</v>
      </c>
      <c r="BI156" s="222">
        <f>IF(N156="nulová",J156,0)</f>
        <v>0</v>
      </c>
      <c r="BJ156" s="21" t="s">
        <v>80</v>
      </c>
      <c r="BK156" s="222">
        <f>ROUND(I156*H156,2)</f>
        <v>0</v>
      </c>
      <c r="BL156" s="21" t="s">
        <v>209</v>
      </c>
      <c r="BM156" s="21" t="s">
        <v>270</v>
      </c>
    </row>
    <row r="157" s="1" customFormat="1">
      <c r="B157" s="43"/>
      <c r="C157" s="71"/>
      <c r="D157" s="223" t="s">
        <v>132</v>
      </c>
      <c r="E157" s="71"/>
      <c r="F157" s="224" t="s">
        <v>271</v>
      </c>
      <c r="G157" s="71"/>
      <c r="H157" s="71"/>
      <c r="I157" s="182"/>
      <c r="J157" s="71"/>
      <c r="K157" s="71"/>
      <c r="L157" s="69"/>
      <c r="M157" s="225"/>
      <c r="N157" s="44"/>
      <c r="O157" s="44"/>
      <c r="P157" s="44"/>
      <c r="Q157" s="44"/>
      <c r="R157" s="44"/>
      <c r="S157" s="44"/>
      <c r="T157" s="92"/>
      <c r="AT157" s="21" t="s">
        <v>132</v>
      </c>
      <c r="AU157" s="21" t="s">
        <v>87</v>
      </c>
    </row>
    <row r="158" s="11" customFormat="1">
      <c r="B158" s="226"/>
      <c r="C158" s="227"/>
      <c r="D158" s="223" t="s">
        <v>134</v>
      </c>
      <c r="E158" s="228" t="s">
        <v>21</v>
      </c>
      <c r="F158" s="229" t="s">
        <v>272</v>
      </c>
      <c r="G158" s="227"/>
      <c r="H158" s="230">
        <v>33.869999999999997</v>
      </c>
      <c r="I158" s="231"/>
      <c r="J158" s="227"/>
      <c r="K158" s="227"/>
      <c r="L158" s="232"/>
      <c r="M158" s="233"/>
      <c r="N158" s="234"/>
      <c r="O158" s="234"/>
      <c r="P158" s="234"/>
      <c r="Q158" s="234"/>
      <c r="R158" s="234"/>
      <c r="S158" s="234"/>
      <c r="T158" s="235"/>
      <c r="AT158" s="236" t="s">
        <v>134</v>
      </c>
      <c r="AU158" s="236" t="s">
        <v>87</v>
      </c>
      <c r="AV158" s="11" t="s">
        <v>87</v>
      </c>
      <c r="AW158" s="11" t="s">
        <v>39</v>
      </c>
      <c r="AX158" s="11" t="s">
        <v>80</v>
      </c>
      <c r="AY158" s="236" t="s">
        <v>123</v>
      </c>
    </row>
    <row r="159" s="1" customFormat="1" ht="16.5" customHeight="1">
      <c r="B159" s="43"/>
      <c r="C159" s="237" t="s">
        <v>273</v>
      </c>
      <c r="D159" s="237" t="s">
        <v>192</v>
      </c>
      <c r="E159" s="238" t="s">
        <v>274</v>
      </c>
      <c r="F159" s="239" t="s">
        <v>275</v>
      </c>
      <c r="G159" s="240" t="s">
        <v>175</v>
      </c>
      <c r="H159" s="241">
        <v>0.012</v>
      </c>
      <c r="I159" s="242"/>
      <c r="J159" s="243">
        <f>ROUND(I159*H159,2)</f>
        <v>0</v>
      </c>
      <c r="K159" s="239" t="s">
        <v>129</v>
      </c>
      <c r="L159" s="244"/>
      <c r="M159" s="245" t="s">
        <v>21</v>
      </c>
      <c r="N159" s="246" t="s">
        <v>46</v>
      </c>
      <c r="O159" s="44"/>
      <c r="P159" s="220">
        <f>O159*H159</f>
        <v>0</v>
      </c>
      <c r="Q159" s="220">
        <v>1</v>
      </c>
      <c r="R159" s="220">
        <f>Q159*H159</f>
        <v>0.012</v>
      </c>
      <c r="S159" s="220">
        <v>0</v>
      </c>
      <c r="T159" s="221">
        <f>S159*H159</f>
        <v>0</v>
      </c>
      <c r="AR159" s="21" t="s">
        <v>276</v>
      </c>
      <c r="AT159" s="21" t="s">
        <v>192</v>
      </c>
      <c r="AU159" s="21" t="s">
        <v>87</v>
      </c>
      <c r="AY159" s="21" t="s">
        <v>123</v>
      </c>
      <c r="BE159" s="222">
        <f>IF(N159="základní",J159,0)</f>
        <v>0</v>
      </c>
      <c r="BF159" s="222">
        <f>IF(N159="snížená",J159,0)</f>
        <v>0</v>
      </c>
      <c r="BG159" s="222">
        <f>IF(N159="zákl. přenesená",J159,0)</f>
        <v>0</v>
      </c>
      <c r="BH159" s="222">
        <f>IF(N159="sníž. přenesená",J159,0)</f>
        <v>0</v>
      </c>
      <c r="BI159" s="222">
        <f>IF(N159="nulová",J159,0)</f>
        <v>0</v>
      </c>
      <c r="BJ159" s="21" t="s">
        <v>80</v>
      </c>
      <c r="BK159" s="222">
        <f>ROUND(I159*H159,2)</f>
        <v>0</v>
      </c>
      <c r="BL159" s="21" t="s">
        <v>209</v>
      </c>
      <c r="BM159" s="21" t="s">
        <v>277</v>
      </c>
    </row>
    <row r="160" s="11" customFormat="1">
      <c r="B160" s="226"/>
      <c r="C160" s="227"/>
      <c r="D160" s="223" t="s">
        <v>134</v>
      </c>
      <c r="E160" s="228" t="s">
        <v>21</v>
      </c>
      <c r="F160" s="229" t="s">
        <v>278</v>
      </c>
      <c r="G160" s="227"/>
      <c r="H160" s="230">
        <v>0.012</v>
      </c>
      <c r="I160" s="231"/>
      <c r="J160" s="227"/>
      <c r="K160" s="227"/>
      <c r="L160" s="232"/>
      <c r="M160" s="233"/>
      <c r="N160" s="234"/>
      <c r="O160" s="234"/>
      <c r="P160" s="234"/>
      <c r="Q160" s="234"/>
      <c r="R160" s="234"/>
      <c r="S160" s="234"/>
      <c r="T160" s="235"/>
      <c r="AT160" s="236" t="s">
        <v>134</v>
      </c>
      <c r="AU160" s="236" t="s">
        <v>87</v>
      </c>
      <c r="AV160" s="11" t="s">
        <v>87</v>
      </c>
      <c r="AW160" s="11" t="s">
        <v>39</v>
      </c>
      <c r="AX160" s="11" t="s">
        <v>80</v>
      </c>
      <c r="AY160" s="236" t="s">
        <v>123</v>
      </c>
    </row>
    <row r="161" s="1" customFormat="1" ht="25.5" customHeight="1">
      <c r="B161" s="43"/>
      <c r="C161" s="211" t="s">
        <v>279</v>
      </c>
      <c r="D161" s="211" t="s">
        <v>125</v>
      </c>
      <c r="E161" s="212" t="s">
        <v>280</v>
      </c>
      <c r="F161" s="213" t="s">
        <v>281</v>
      </c>
      <c r="G161" s="214" t="s">
        <v>187</v>
      </c>
      <c r="H161" s="215">
        <v>33.869999999999997</v>
      </c>
      <c r="I161" s="216"/>
      <c r="J161" s="217">
        <f>ROUND(I161*H161,2)</f>
        <v>0</v>
      </c>
      <c r="K161" s="213" t="s">
        <v>129</v>
      </c>
      <c r="L161" s="69"/>
      <c r="M161" s="218" t="s">
        <v>21</v>
      </c>
      <c r="N161" s="219" t="s">
        <v>46</v>
      </c>
      <c r="O161" s="44"/>
      <c r="P161" s="220">
        <f>O161*H161</f>
        <v>0</v>
      </c>
      <c r="Q161" s="220">
        <v>0.00040000000000000002</v>
      </c>
      <c r="R161" s="220">
        <f>Q161*H161</f>
        <v>0.013547999999999999</v>
      </c>
      <c r="S161" s="220">
        <v>0</v>
      </c>
      <c r="T161" s="221">
        <f>S161*H161</f>
        <v>0</v>
      </c>
      <c r="AR161" s="21" t="s">
        <v>209</v>
      </c>
      <c r="AT161" s="21" t="s">
        <v>125</v>
      </c>
      <c r="AU161" s="21" t="s">
        <v>87</v>
      </c>
      <c r="AY161" s="21" t="s">
        <v>123</v>
      </c>
      <c r="BE161" s="222">
        <f>IF(N161="základní",J161,0)</f>
        <v>0</v>
      </c>
      <c r="BF161" s="222">
        <f>IF(N161="snížená",J161,0)</f>
        <v>0</v>
      </c>
      <c r="BG161" s="222">
        <f>IF(N161="zákl. přenesená",J161,0)</f>
        <v>0</v>
      </c>
      <c r="BH161" s="222">
        <f>IF(N161="sníž. přenesená",J161,0)</f>
        <v>0</v>
      </c>
      <c r="BI161" s="222">
        <f>IF(N161="nulová",J161,0)</f>
        <v>0</v>
      </c>
      <c r="BJ161" s="21" t="s">
        <v>80</v>
      </c>
      <c r="BK161" s="222">
        <f>ROUND(I161*H161,2)</f>
        <v>0</v>
      </c>
      <c r="BL161" s="21" t="s">
        <v>209</v>
      </c>
      <c r="BM161" s="21" t="s">
        <v>282</v>
      </c>
    </row>
    <row r="162" s="1" customFormat="1">
      <c r="B162" s="43"/>
      <c r="C162" s="71"/>
      <c r="D162" s="223" t="s">
        <v>132</v>
      </c>
      <c r="E162" s="71"/>
      <c r="F162" s="224" t="s">
        <v>283</v>
      </c>
      <c r="G162" s="71"/>
      <c r="H162" s="71"/>
      <c r="I162" s="182"/>
      <c r="J162" s="71"/>
      <c r="K162" s="71"/>
      <c r="L162" s="69"/>
      <c r="M162" s="225"/>
      <c r="N162" s="44"/>
      <c r="O162" s="44"/>
      <c r="P162" s="44"/>
      <c r="Q162" s="44"/>
      <c r="R162" s="44"/>
      <c r="S162" s="44"/>
      <c r="T162" s="92"/>
      <c r="AT162" s="21" t="s">
        <v>132</v>
      </c>
      <c r="AU162" s="21" t="s">
        <v>87</v>
      </c>
    </row>
    <row r="163" s="11" customFormat="1">
      <c r="B163" s="226"/>
      <c r="C163" s="227"/>
      <c r="D163" s="223" t="s">
        <v>134</v>
      </c>
      <c r="E163" s="228" t="s">
        <v>21</v>
      </c>
      <c r="F163" s="229" t="s">
        <v>272</v>
      </c>
      <c r="G163" s="227"/>
      <c r="H163" s="230">
        <v>33.869999999999997</v>
      </c>
      <c r="I163" s="231"/>
      <c r="J163" s="227"/>
      <c r="K163" s="227"/>
      <c r="L163" s="232"/>
      <c r="M163" s="233"/>
      <c r="N163" s="234"/>
      <c r="O163" s="234"/>
      <c r="P163" s="234"/>
      <c r="Q163" s="234"/>
      <c r="R163" s="234"/>
      <c r="S163" s="234"/>
      <c r="T163" s="235"/>
      <c r="AT163" s="236" t="s">
        <v>134</v>
      </c>
      <c r="AU163" s="236" t="s">
        <v>87</v>
      </c>
      <c r="AV163" s="11" t="s">
        <v>87</v>
      </c>
      <c r="AW163" s="11" t="s">
        <v>39</v>
      </c>
      <c r="AX163" s="11" t="s">
        <v>80</v>
      </c>
      <c r="AY163" s="236" t="s">
        <v>123</v>
      </c>
    </row>
    <row r="164" s="1" customFormat="1" ht="16.5" customHeight="1">
      <c r="B164" s="43"/>
      <c r="C164" s="237" t="s">
        <v>284</v>
      </c>
      <c r="D164" s="237" t="s">
        <v>192</v>
      </c>
      <c r="E164" s="238" t="s">
        <v>285</v>
      </c>
      <c r="F164" s="239" t="s">
        <v>286</v>
      </c>
      <c r="G164" s="240" t="s">
        <v>187</v>
      </c>
      <c r="H164" s="241">
        <v>37.256999999999998</v>
      </c>
      <c r="I164" s="242"/>
      <c r="J164" s="243">
        <f>ROUND(I164*H164,2)</f>
        <v>0</v>
      </c>
      <c r="K164" s="239" t="s">
        <v>129</v>
      </c>
      <c r="L164" s="244"/>
      <c r="M164" s="245" t="s">
        <v>21</v>
      </c>
      <c r="N164" s="246" t="s">
        <v>46</v>
      </c>
      <c r="O164" s="44"/>
      <c r="P164" s="220">
        <f>O164*H164</f>
        <v>0</v>
      </c>
      <c r="Q164" s="220">
        <v>0.0044999999999999997</v>
      </c>
      <c r="R164" s="220">
        <f>Q164*H164</f>
        <v>0.16765649999999999</v>
      </c>
      <c r="S164" s="220">
        <v>0</v>
      </c>
      <c r="T164" s="221">
        <f>S164*H164</f>
        <v>0</v>
      </c>
      <c r="AR164" s="21" t="s">
        <v>276</v>
      </c>
      <c r="AT164" s="21" t="s">
        <v>192</v>
      </c>
      <c r="AU164" s="21" t="s">
        <v>87</v>
      </c>
      <c r="AY164" s="21" t="s">
        <v>123</v>
      </c>
      <c r="BE164" s="222">
        <f>IF(N164="základní",J164,0)</f>
        <v>0</v>
      </c>
      <c r="BF164" s="222">
        <f>IF(N164="snížená",J164,0)</f>
        <v>0</v>
      </c>
      <c r="BG164" s="222">
        <f>IF(N164="zákl. přenesená",J164,0)</f>
        <v>0</v>
      </c>
      <c r="BH164" s="222">
        <f>IF(N164="sníž. přenesená",J164,0)</f>
        <v>0</v>
      </c>
      <c r="BI164" s="222">
        <f>IF(N164="nulová",J164,0)</f>
        <v>0</v>
      </c>
      <c r="BJ164" s="21" t="s">
        <v>80</v>
      </c>
      <c r="BK164" s="222">
        <f>ROUND(I164*H164,2)</f>
        <v>0</v>
      </c>
      <c r="BL164" s="21" t="s">
        <v>209</v>
      </c>
      <c r="BM164" s="21" t="s">
        <v>287</v>
      </c>
    </row>
    <row r="165" s="11" customFormat="1">
      <c r="B165" s="226"/>
      <c r="C165" s="227"/>
      <c r="D165" s="223" t="s">
        <v>134</v>
      </c>
      <c r="E165" s="227"/>
      <c r="F165" s="229" t="s">
        <v>288</v>
      </c>
      <c r="G165" s="227"/>
      <c r="H165" s="230">
        <v>37.256999999999998</v>
      </c>
      <c r="I165" s="231"/>
      <c r="J165" s="227"/>
      <c r="K165" s="227"/>
      <c r="L165" s="232"/>
      <c r="M165" s="233"/>
      <c r="N165" s="234"/>
      <c r="O165" s="234"/>
      <c r="P165" s="234"/>
      <c r="Q165" s="234"/>
      <c r="R165" s="234"/>
      <c r="S165" s="234"/>
      <c r="T165" s="235"/>
      <c r="AT165" s="236" t="s">
        <v>134</v>
      </c>
      <c r="AU165" s="236" t="s">
        <v>87</v>
      </c>
      <c r="AV165" s="11" t="s">
        <v>87</v>
      </c>
      <c r="AW165" s="11" t="s">
        <v>6</v>
      </c>
      <c r="AX165" s="11" t="s">
        <v>80</v>
      </c>
      <c r="AY165" s="236" t="s">
        <v>123</v>
      </c>
    </row>
    <row r="166" s="1" customFormat="1" ht="25.5" customHeight="1">
      <c r="B166" s="43"/>
      <c r="C166" s="211" t="s">
        <v>289</v>
      </c>
      <c r="D166" s="211" t="s">
        <v>125</v>
      </c>
      <c r="E166" s="212" t="s">
        <v>290</v>
      </c>
      <c r="F166" s="213" t="s">
        <v>291</v>
      </c>
      <c r="G166" s="214" t="s">
        <v>187</v>
      </c>
      <c r="H166" s="215">
        <v>33.869999999999997</v>
      </c>
      <c r="I166" s="216"/>
      <c r="J166" s="217">
        <f>ROUND(I166*H166,2)</f>
        <v>0</v>
      </c>
      <c r="K166" s="213" t="s">
        <v>129</v>
      </c>
      <c r="L166" s="69"/>
      <c r="M166" s="218" t="s">
        <v>21</v>
      </c>
      <c r="N166" s="219" t="s">
        <v>46</v>
      </c>
      <c r="O166" s="44"/>
      <c r="P166" s="220">
        <f>O166*H166</f>
        <v>0</v>
      </c>
      <c r="Q166" s="220">
        <v>0</v>
      </c>
      <c r="R166" s="220">
        <f>Q166*H166</f>
        <v>0</v>
      </c>
      <c r="S166" s="220">
        <v>0</v>
      </c>
      <c r="T166" s="221">
        <f>S166*H166</f>
        <v>0</v>
      </c>
      <c r="AR166" s="21" t="s">
        <v>209</v>
      </c>
      <c r="AT166" s="21" t="s">
        <v>125</v>
      </c>
      <c r="AU166" s="21" t="s">
        <v>87</v>
      </c>
      <c r="AY166" s="21" t="s">
        <v>123</v>
      </c>
      <c r="BE166" s="222">
        <f>IF(N166="základní",J166,0)</f>
        <v>0</v>
      </c>
      <c r="BF166" s="222">
        <f>IF(N166="snížená",J166,0)</f>
        <v>0</v>
      </c>
      <c r="BG166" s="222">
        <f>IF(N166="zákl. přenesená",J166,0)</f>
        <v>0</v>
      </c>
      <c r="BH166" s="222">
        <f>IF(N166="sníž. přenesená",J166,0)</f>
        <v>0</v>
      </c>
      <c r="BI166" s="222">
        <f>IF(N166="nulová",J166,0)</f>
        <v>0</v>
      </c>
      <c r="BJ166" s="21" t="s">
        <v>80</v>
      </c>
      <c r="BK166" s="222">
        <f>ROUND(I166*H166,2)</f>
        <v>0</v>
      </c>
      <c r="BL166" s="21" t="s">
        <v>209</v>
      </c>
      <c r="BM166" s="21" t="s">
        <v>292</v>
      </c>
    </row>
    <row r="167" s="1" customFormat="1">
      <c r="B167" s="43"/>
      <c r="C167" s="71"/>
      <c r="D167" s="223" t="s">
        <v>132</v>
      </c>
      <c r="E167" s="71"/>
      <c r="F167" s="224" t="s">
        <v>293</v>
      </c>
      <c r="G167" s="71"/>
      <c r="H167" s="71"/>
      <c r="I167" s="182"/>
      <c r="J167" s="71"/>
      <c r="K167" s="71"/>
      <c r="L167" s="69"/>
      <c r="M167" s="225"/>
      <c r="N167" s="44"/>
      <c r="O167" s="44"/>
      <c r="P167" s="44"/>
      <c r="Q167" s="44"/>
      <c r="R167" s="44"/>
      <c r="S167" s="44"/>
      <c r="T167" s="92"/>
      <c r="AT167" s="21" t="s">
        <v>132</v>
      </c>
      <c r="AU167" s="21" t="s">
        <v>87</v>
      </c>
    </row>
    <row r="168" s="11" customFormat="1">
      <c r="B168" s="226"/>
      <c r="C168" s="227"/>
      <c r="D168" s="223" t="s">
        <v>134</v>
      </c>
      <c r="E168" s="228" t="s">
        <v>21</v>
      </c>
      <c r="F168" s="229" t="s">
        <v>272</v>
      </c>
      <c r="G168" s="227"/>
      <c r="H168" s="230">
        <v>33.869999999999997</v>
      </c>
      <c r="I168" s="231"/>
      <c r="J168" s="227"/>
      <c r="K168" s="227"/>
      <c r="L168" s="232"/>
      <c r="M168" s="233"/>
      <c r="N168" s="234"/>
      <c r="O168" s="234"/>
      <c r="P168" s="234"/>
      <c r="Q168" s="234"/>
      <c r="R168" s="234"/>
      <c r="S168" s="234"/>
      <c r="T168" s="235"/>
      <c r="AT168" s="236" t="s">
        <v>134</v>
      </c>
      <c r="AU168" s="236" t="s">
        <v>87</v>
      </c>
      <c r="AV168" s="11" t="s">
        <v>87</v>
      </c>
      <c r="AW168" s="11" t="s">
        <v>39</v>
      </c>
      <c r="AX168" s="11" t="s">
        <v>80</v>
      </c>
      <c r="AY168" s="236" t="s">
        <v>123</v>
      </c>
    </row>
    <row r="169" s="1" customFormat="1" ht="16.5" customHeight="1">
      <c r="B169" s="43"/>
      <c r="C169" s="237" t="s">
        <v>294</v>
      </c>
      <c r="D169" s="237" t="s">
        <v>192</v>
      </c>
      <c r="E169" s="238" t="s">
        <v>193</v>
      </c>
      <c r="F169" s="239" t="s">
        <v>194</v>
      </c>
      <c r="G169" s="240" t="s">
        <v>187</v>
      </c>
      <c r="H169" s="241">
        <v>37.256999999999998</v>
      </c>
      <c r="I169" s="242"/>
      <c r="J169" s="243">
        <f>ROUND(I169*H169,2)</f>
        <v>0</v>
      </c>
      <c r="K169" s="239" t="s">
        <v>129</v>
      </c>
      <c r="L169" s="244"/>
      <c r="M169" s="245" t="s">
        <v>21</v>
      </c>
      <c r="N169" s="246" t="s">
        <v>46</v>
      </c>
      <c r="O169" s="44"/>
      <c r="P169" s="220">
        <f>O169*H169</f>
        <v>0</v>
      </c>
      <c r="Q169" s="220">
        <v>0.00029999999999999997</v>
      </c>
      <c r="R169" s="220">
        <f>Q169*H169</f>
        <v>0.011177099999999999</v>
      </c>
      <c r="S169" s="220">
        <v>0</v>
      </c>
      <c r="T169" s="221">
        <f>S169*H169</f>
        <v>0</v>
      </c>
      <c r="AR169" s="21" t="s">
        <v>276</v>
      </c>
      <c r="AT169" s="21" t="s">
        <v>192</v>
      </c>
      <c r="AU169" s="21" t="s">
        <v>87</v>
      </c>
      <c r="AY169" s="21" t="s">
        <v>123</v>
      </c>
      <c r="BE169" s="222">
        <f>IF(N169="základní",J169,0)</f>
        <v>0</v>
      </c>
      <c r="BF169" s="222">
        <f>IF(N169="snížená",J169,0)</f>
        <v>0</v>
      </c>
      <c r="BG169" s="222">
        <f>IF(N169="zákl. přenesená",J169,0)</f>
        <v>0</v>
      </c>
      <c r="BH169" s="222">
        <f>IF(N169="sníž. přenesená",J169,0)</f>
        <v>0</v>
      </c>
      <c r="BI169" s="222">
        <f>IF(N169="nulová",J169,0)</f>
        <v>0</v>
      </c>
      <c r="BJ169" s="21" t="s">
        <v>80</v>
      </c>
      <c r="BK169" s="222">
        <f>ROUND(I169*H169,2)</f>
        <v>0</v>
      </c>
      <c r="BL169" s="21" t="s">
        <v>209</v>
      </c>
      <c r="BM169" s="21" t="s">
        <v>295</v>
      </c>
    </row>
    <row r="170" s="11" customFormat="1">
      <c r="B170" s="226"/>
      <c r="C170" s="227"/>
      <c r="D170" s="223" t="s">
        <v>134</v>
      </c>
      <c r="E170" s="228" t="s">
        <v>21</v>
      </c>
      <c r="F170" s="229" t="s">
        <v>296</v>
      </c>
      <c r="G170" s="227"/>
      <c r="H170" s="230">
        <v>37.256999999999998</v>
      </c>
      <c r="I170" s="231"/>
      <c r="J170" s="227"/>
      <c r="K170" s="227"/>
      <c r="L170" s="232"/>
      <c r="M170" s="233"/>
      <c r="N170" s="234"/>
      <c r="O170" s="234"/>
      <c r="P170" s="234"/>
      <c r="Q170" s="234"/>
      <c r="R170" s="234"/>
      <c r="S170" s="234"/>
      <c r="T170" s="235"/>
      <c r="AT170" s="236" t="s">
        <v>134</v>
      </c>
      <c r="AU170" s="236" t="s">
        <v>87</v>
      </c>
      <c r="AV170" s="11" t="s">
        <v>87</v>
      </c>
      <c r="AW170" s="11" t="s">
        <v>39</v>
      </c>
      <c r="AX170" s="11" t="s">
        <v>80</v>
      </c>
      <c r="AY170" s="236" t="s">
        <v>123</v>
      </c>
    </row>
    <row r="171" s="1" customFormat="1" ht="38.25" customHeight="1">
      <c r="B171" s="43"/>
      <c r="C171" s="211" t="s">
        <v>276</v>
      </c>
      <c r="D171" s="211" t="s">
        <v>125</v>
      </c>
      <c r="E171" s="212" t="s">
        <v>297</v>
      </c>
      <c r="F171" s="213" t="s">
        <v>298</v>
      </c>
      <c r="G171" s="214" t="s">
        <v>175</v>
      </c>
      <c r="H171" s="215">
        <v>0.20399999999999999</v>
      </c>
      <c r="I171" s="216"/>
      <c r="J171" s="217">
        <f>ROUND(I171*H171,2)</f>
        <v>0</v>
      </c>
      <c r="K171" s="213" t="s">
        <v>129</v>
      </c>
      <c r="L171" s="69"/>
      <c r="M171" s="218" t="s">
        <v>21</v>
      </c>
      <c r="N171" s="219" t="s">
        <v>46</v>
      </c>
      <c r="O171" s="44"/>
      <c r="P171" s="220">
        <f>O171*H171</f>
        <v>0</v>
      </c>
      <c r="Q171" s="220">
        <v>0</v>
      </c>
      <c r="R171" s="220">
        <f>Q171*H171</f>
        <v>0</v>
      </c>
      <c r="S171" s="220">
        <v>0</v>
      </c>
      <c r="T171" s="221">
        <f>S171*H171</f>
        <v>0</v>
      </c>
      <c r="AR171" s="21" t="s">
        <v>209</v>
      </c>
      <c r="AT171" s="21" t="s">
        <v>125</v>
      </c>
      <c r="AU171" s="21" t="s">
        <v>87</v>
      </c>
      <c r="AY171" s="21" t="s">
        <v>123</v>
      </c>
      <c r="BE171" s="222">
        <f>IF(N171="základní",J171,0)</f>
        <v>0</v>
      </c>
      <c r="BF171" s="222">
        <f>IF(N171="snížená",J171,0)</f>
        <v>0</v>
      </c>
      <c r="BG171" s="222">
        <f>IF(N171="zákl. přenesená",J171,0)</f>
        <v>0</v>
      </c>
      <c r="BH171" s="222">
        <f>IF(N171="sníž. přenesená",J171,0)</f>
        <v>0</v>
      </c>
      <c r="BI171" s="222">
        <f>IF(N171="nulová",J171,0)</f>
        <v>0</v>
      </c>
      <c r="BJ171" s="21" t="s">
        <v>80</v>
      </c>
      <c r="BK171" s="222">
        <f>ROUND(I171*H171,2)</f>
        <v>0</v>
      </c>
      <c r="BL171" s="21" t="s">
        <v>209</v>
      </c>
      <c r="BM171" s="21" t="s">
        <v>299</v>
      </c>
    </row>
    <row r="172" s="1" customFormat="1">
      <c r="B172" s="43"/>
      <c r="C172" s="71"/>
      <c r="D172" s="223" t="s">
        <v>132</v>
      </c>
      <c r="E172" s="71"/>
      <c r="F172" s="224" t="s">
        <v>300</v>
      </c>
      <c r="G172" s="71"/>
      <c r="H172" s="71"/>
      <c r="I172" s="182"/>
      <c r="J172" s="71"/>
      <c r="K172" s="71"/>
      <c r="L172" s="69"/>
      <c r="M172" s="225"/>
      <c r="N172" s="44"/>
      <c r="O172" s="44"/>
      <c r="P172" s="44"/>
      <c r="Q172" s="44"/>
      <c r="R172" s="44"/>
      <c r="S172" s="44"/>
      <c r="T172" s="92"/>
      <c r="AT172" s="21" t="s">
        <v>132</v>
      </c>
      <c r="AU172" s="21" t="s">
        <v>87</v>
      </c>
    </row>
    <row r="173" s="10" customFormat="1" ht="29.88" customHeight="1">
      <c r="B173" s="195"/>
      <c r="C173" s="196"/>
      <c r="D173" s="197" t="s">
        <v>74</v>
      </c>
      <c r="E173" s="209" t="s">
        <v>301</v>
      </c>
      <c r="F173" s="209" t="s">
        <v>302</v>
      </c>
      <c r="G173" s="196"/>
      <c r="H173" s="196"/>
      <c r="I173" s="199"/>
      <c r="J173" s="210">
        <f>BK173</f>
        <v>0</v>
      </c>
      <c r="K173" s="196"/>
      <c r="L173" s="201"/>
      <c r="M173" s="202"/>
      <c r="N173" s="203"/>
      <c r="O173" s="203"/>
      <c r="P173" s="204">
        <f>SUM(P174:P186)</f>
        <v>0</v>
      </c>
      <c r="Q173" s="203"/>
      <c r="R173" s="204">
        <f>SUM(R174:R186)</f>
        <v>0.28993999999999998</v>
      </c>
      <c r="S173" s="203"/>
      <c r="T173" s="205">
        <f>SUM(T174:T186)</f>
        <v>0.049958250000000003</v>
      </c>
      <c r="AR173" s="206" t="s">
        <v>87</v>
      </c>
      <c r="AT173" s="207" t="s">
        <v>74</v>
      </c>
      <c r="AU173" s="207" t="s">
        <v>80</v>
      </c>
      <c r="AY173" s="206" t="s">
        <v>123</v>
      </c>
      <c r="BK173" s="208">
        <f>SUM(BK174:BK186)</f>
        <v>0</v>
      </c>
    </row>
    <row r="174" s="1" customFormat="1" ht="38.25" customHeight="1">
      <c r="B174" s="43"/>
      <c r="C174" s="211" t="s">
        <v>303</v>
      </c>
      <c r="D174" s="211" t="s">
        <v>125</v>
      </c>
      <c r="E174" s="212" t="s">
        <v>304</v>
      </c>
      <c r="F174" s="213" t="s">
        <v>305</v>
      </c>
      <c r="G174" s="214" t="s">
        <v>187</v>
      </c>
      <c r="H174" s="215">
        <v>28.225000000000001</v>
      </c>
      <c r="I174" s="216"/>
      <c r="J174" s="217">
        <f>ROUND(I174*H174,2)</f>
        <v>0</v>
      </c>
      <c r="K174" s="213" t="s">
        <v>129</v>
      </c>
      <c r="L174" s="69"/>
      <c r="M174" s="218" t="s">
        <v>21</v>
      </c>
      <c r="N174" s="219" t="s">
        <v>46</v>
      </c>
      <c r="O174" s="44"/>
      <c r="P174" s="220">
        <f>O174*H174</f>
        <v>0</v>
      </c>
      <c r="Q174" s="220">
        <v>0</v>
      </c>
      <c r="R174" s="220">
        <f>Q174*H174</f>
        <v>0</v>
      </c>
      <c r="S174" s="220">
        <v>0.0017700000000000001</v>
      </c>
      <c r="T174" s="221">
        <f>S174*H174</f>
        <v>0.049958250000000003</v>
      </c>
      <c r="AR174" s="21" t="s">
        <v>209</v>
      </c>
      <c r="AT174" s="21" t="s">
        <v>125</v>
      </c>
      <c r="AU174" s="21" t="s">
        <v>87</v>
      </c>
      <c r="AY174" s="21" t="s">
        <v>123</v>
      </c>
      <c r="BE174" s="222">
        <f>IF(N174="základní",J174,0)</f>
        <v>0</v>
      </c>
      <c r="BF174" s="222">
        <f>IF(N174="snížená",J174,0)</f>
        <v>0</v>
      </c>
      <c r="BG174" s="222">
        <f>IF(N174="zákl. přenesená",J174,0)</f>
        <v>0</v>
      </c>
      <c r="BH174" s="222">
        <f>IF(N174="sníž. přenesená",J174,0)</f>
        <v>0</v>
      </c>
      <c r="BI174" s="222">
        <f>IF(N174="nulová",J174,0)</f>
        <v>0</v>
      </c>
      <c r="BJ174" s="21" t="s">
        <v>80</v>
      </c>
      <c r="BK174" s="222">
        <f>ROUND(I174*H174,2)</f>
        <v>0</v>
      </c>
      <c r="BL174" s="21" t="s">
        <v>209</v>
      </c>
      <c r="BM174" s="21" t="s">
        <v>306</v>
      </c>
    </row>
    <row r="175" s="1" customFormat="1">
      <c r="B175" s="43"/>
      <c r="C175" s="71"/>
      <c r="D175" s="223" t="s">
        <v>132</v>
      </c>
      <c r="E175" s="71"/>
      <c r="F175" s="224" t="s">
        <v>307</v>
      </c>
      <c r="G175" s="71"/>
      <c r="H175" s="71"/>
      <c r="I175" s="182"/>
      <c r="J175" s="71"/>
      <c r="K175" s="71"/>
      <c r="L175" s="69"/>
      <c r="M175" s="225"/>
      <c r="N175" s="44"/>
      <c r="O175" s="44"/>
      <c r="P175" s="44"/>
      <c r="Q175" s="44"/>
      <c r="R175" s="44"/>
      <c r="S175" s="44"/>
      <c r="T175" s="92"/>
      <c r="AT175" s="21" t="s">
        <v>132</v>
      </c>
      <c r="AU175" s="21" t="s">
        <v>87</v>
      </c>
    </row>
    <row r="176" s="11" customFormat="1">
      <c r="B176" s="226"/>
      <c r="C176" s="227"/>
      <c r="D176" s="223" t="s">
        <v>134</v>
      </c>
      <c r="E176" s="228" t="s">
        <v>21</v>
      </c>
      <c r="F176" s="229" t="s">
        <v>308</v>
      </c>
      <c r="G176" s="227"/>
      <c r="H176" s="230">
        <v>28.225000000000001</v>
      </c>
      <c r="I176" s="231"/>
      <c r="J176" s="227"/>
      <c r="K176" s="227"/>
      <c r="L176" s="232"/>
      <c r="M176" s="233"/>
      <c r="N176" s="234"/>
      <c r="O176" s="234"/>
      <c r="P176" s="234"/>
      <c r="Q176" s="234"/>
      <c r="R176" s="234"/>
      <c r="S176" s="234"/>
      <c r="T176" s="235"/>
      <c r="AT176" s="236" t="s">
        <v>134</v>
      </c>
      <c r="AU176" s="236" t="s">
        <v>87</v>
      </c>
      <c r="AV176" s="11" t="s">
        <v>87</v>
      </c>
      <c r="AW176" s="11" t="s">
        <v>39</v>
      </c>
      <c r="AX176" s="11" t="s">
        <v>80</v>
      </c>
      <c r="AY176" s="236" t="s">
        <v>123</v>
      </c>
    </row>
    <row r="177" s="1" customFormat="1" ht="25.5" customHeight="1">
      <c r="B177" s="43"/>
      <c r="C177" s="211" t="s">
        <v>309</v>
      </c>
      <c r="D177" s="211" t="s">
        <v>125</v>
      </c>
      <c r="E177" s="212" t="s">
        <v>310</v>
      </c>
      <c r="F177" s="213" t="s">
        <v>311</v>
      </c>
      <c r="G177" s="214" t="s">
        <v>187</v>
      </c>
      <c r="H177" s="215">
        <v>33.869999999999997</v>
      </c>
      <c r="I177" s="216"/>
      <c r="J177" s="217">
        <f>ROUND(I177*H177,2)</f>
        <v>0</v>
      </c>
      <c r="K177" s="213" t="s">
        <v>129</v>
      </c>
      <c r="L177" s="69"/>
      <c r="M177" s="218" t="s">
        <v>21</v>
      </c>
      <c r="N177" s="219" t="s">
        <v>46</v>
      </c>
      <c r="O177" s="44"/>
      <c r="P177" s="220">
        <f>O177*H177</f>
        <v>0</v>
      </c>
      <c r="Q177" s="220">
        <v>0.0060000000000000001</v>
      </c>
      <c r="R177" s="220">
        <f>Q177*H177</f>
        <v>0.20321999999999998</v>
      </c>
      <c r="S177" s="220">
        <v>0</v>
      </c>
      <c r="T177" s="221">
        <f>S177*H177</f>
        <v>0</v>
      </c>
      <c r="AR177" s="21" t="s">
        <v>209</v>
      </c>
      <c r="AT177" s="21" t="s">
        <v>125</v>
      </c>
      <c r="AU177" s="21" t="s">
        <v>87</v>
      </c>
      <c r="AY177" s="21" t="s">
        <v>123</v>
      </c>
      <c r="BE177" s="222">
        <f>IF(N177="základní",J177,0)</f>
        <v>0</v>
      </c>
      <c r="BF177" s="222">
        <f>IF(N177="snížená",J177,0)</f>
        <v>0</v>
      </c>
      <c r="BG177" s="222">
        <f>IF(N177="zákl. přenesená",J177,0)</f>
        <v>0</v>
      </c>
      <c r="BH177" s="222">
        <f>IF(N177="sníž. přenesená",J177,0)</f>
        <v>0</v>
      </c>
      <c r="BI177" s="222">
        <f>IF(N177="nulová",J177,0)</f>
        <v>0</v>
      </c>
      <c r="BJ177" s="21" t="s">
        <v>80</v>
      </c>
      <c r="BK177" s="222">
        <f>ROUND(I177*H177,2)</f>
        <v>0</v>
      </c>
      <c r="BL177" s="21" t="s">
        <v>209</v>
      </c>
      <c r="BM177" s="21" t="s">
        <v>312</v>
      </c>
    </row>
    <row r="178" s="1" customFormat="1">
      <c r="B178" s="43"/>
      <c r="C178" s="71"/>
      <c r="D178" s="223" t="s">
        <v>132</v>
      </c>
      <c r="E178" s="71"/>
      <c r="F178" s="224" t="s">
        <v>313</v>
      </c>
      <c r="G178" s="71"/>
      <c r="H178" s="71"/>
      <c r="I178" s="182"/>
      <c r="J178" s="71"/>
      <c r="K178" s="71"/>
      <c r="L178" s="69"/>
      <c r="M178" s="225"/>
      <c r="N178" s="44"/>
      <c r="O178" s="44"/>
      <c r="P178" s="44"/>
      <c r="Q178" s="44"/>
      <c r="R178" s="44"/>
      <c r="S178" s="44"/>
      <c r="T178" s="92"/>
      <c r="AT178" s="21" t="s">
        <v>132</v>
      </c>
      <c r="AU178" s="21" t="s">
        <v>87</v>
      </c>
    </row>
    <row r="179" s="11" customFormat="1">
      <c r="B179" s="226"/>
      <c r="C179" s="227"/>
      <c r="D179" s="223" t="s">
        <v>134</v>
      </c>
      <c r="E179" s="228" t="s">
        <v>21</v>
      </c>
      <c r="F179" s="229" t="s">
        <v>272</v>
      </c>
      <c r="G179" s="227"/>
      <c r="H179" s="230">
        <v>33.869999999999997</v>
      </c>
      <c r="I179" s="231"/>
      <c r="J179" s="227"/>
      <c r="K179" s="227"/>
      <c r="L179" s="232"/>
      <c r="M179" s="233"/>
      <c r="N179" s="234"/>
      <c r="O179" s="234"/>
      <c r="P179" s="234"/>
      <c r="Q179" s="234"/>
      <c r="R179" s="234"/>
      <c r="S179" s="234"/>
      <c r="T179" s="235"/>
      <c r="AT179" s="236" t="s">
        <v>134</v>
      </c>
      <c r="AU179" s="236" t="s">
        <v>87</v>
      </c>
      <c r="AV179" s="11" t="s">
        <v>87</v>
      </c>
      <c r="AW179" s="11" t="s">
        <v>39</v>
      </c>
      <c r="AX179" s="11" t="s">
        <v>80</v>
      </c>
      <c r="AY179" s="236" t="s">
        <v>123</v>
      </c>
    </row>
    <row r="180" s="1" customFormat="1" ht="25.5" customHeight="1">
      <c r="B180" s="43"/>
      <c r="C180" s="237" t="s">
        <v>314</v>
      </c>
      <c r="D180" s="237" t="s">
        <v>192</v>
      </c>
      <c r="E180" s="238" t="s">
        <v>315</v>
      </c>
      <c r="F180" s="239" t="s">
        <v>316</v>
      </c>
      <c r="G180" s="240" t="s">
        <v>128</v>
      </c>
      <c r="H180" s="241">
        <v>2.71</v>
      </c>
      <c r="I180" s="242"/>
      <c r="J180" s="243">
        <f>ROUND(I180*H180,2)</f>
        <v>0</v>
      </c>
      <c r="K180" s="239" t="s">
        <v>129</v>
      </c>
      <c r="L180" s="244"/>
      <c r="M180" s="245" t="s">
        <v>21</v>
      </c>
      <c r="N180" s="246" t="s">
        <v>46</v>
      </c>
      <c r="O180" s="44"/>
      <c r="P180" s="220">
        <f>O180*H180</f>
        <v>0</v>
      </c>
      <c r="Q180" s="220">
        <v>0.032000000000000001</v>
      </c>
      <c r="R180" s="220">
        <f>Q180*H180</f>
        <v>0.086720000000000005</v>
      </c>
      <c r="S180" s="220">
        <v>0</v>
      </c>
      <c r="T180" s="221">
        <f>S180*H180</f>
        <v>0</v>
      </c>
      <c r="AR180" s="21" t="s">
        <v>276</v>
      </c>
      <c r="AT180" s="21" t="s">
        <v>192</v>
      </c>
      <c r="AU180" s="21" t="s">
        <v>87</v>
      </c>
      <c r="AY180" s="21" t="s">
        <v>123</v>
      </c>
      <c r="BE180" s="222">
        <f>IF(N180="základní",J180,0)</f>
        <v>0</v>
      </c>
      <c r="BF180" s="222">
        <f>IF(N180="snížená",J180,0)</f>
        <v>0</v>
      </c>
      <c r="BG180" s="222">
        <f>IF(N180="zákl. přenesená",J180,0)</f>
        <v>0</v>
      </c>
      <c r="BH180" s="222">
        <f>IF(N180="sníž. přenesená",J180,0)</f>
        <v>0</v>
      </c>
      <c r="BI180" s="222">
        <f>IF(N180="nulová",J180,0)</f>
        <v>0</v>
      </c>
      <c r="BJ180" s="21" t="s">
        <v>80</v>
      </c>
      <c r="BK180" s="222">
        <f>ROUND(I180*H180,2)</f>
        <v>0</v>
      </c>
      <c r="BL180" s="21" t="s">
        <v>209</v>
      </c>
      <c r="BM180" s="21" t="s">
        <v>317</v>
      </c>
    </row>
    <row r="181" s="11" customFormat="1">
      <c r="B181" s="226"/>
      <c r="C181" s="227"/>
      <c r="D181" s="223" t="s">
        <v>134</v>
      </c>
      <c r="E181" s="228" t="s">
        <v>21</v>
      </c>
      <c r="F181" s="229" t="s">
        <v>318</v>
      </c>
      <c r="G181" s="227"/>
      <c r="H181" s="230">
        <v>2.71</v>
      </c>
      <c r="I181" s="231"/>
      <c r="J181" s="227"/>
      <c r="K181" s="227"/>
      <c r="L181" s="232"/>
      <c r="M181" s="233"/>
      <c r="N181" s="234"/>
      <c r="O181" s="234"/>
      <c r="P181" s="234"/>
      <c r="Q181" s="234"/>
      <c r="R181" s="234"/>
      <c r="S181" s="234"/>
      <c r="T181" s="235"/>
      <c r="AT181" s="236" t="s">
        <v>134</v>
      </c>
      <c r="AU181" s="236" t="s">
        <v>87</v>
      </c>
      <c r="AV181" s="11" t="s">
        <v>87</v>
      </c>
      <c r="AW181" s="11" t="s">
        <v>39</v>
      </c>
      <c r="AX181" s="11" t="s">
        <v>80</v>
      </c>
      <c r="AY181" s="236" t="s">
        <v>123</v>
      </c>
    </row>
    <row r="182" s="1" customFormat="1" ht="25.5" customHeight="1">
      <c r="B182" s="43"/>
      <c r="C182" s="211" t="s">
        <v>319</v>
      </c>
      <c r="D182" s="211" t="s">
        <v>125</v>
      </c>
      <c r="E182" s="212" t="s">
        <v>320</v>
      </c>
      <c r="F182" s="213" t="s">
        <v>321</v>
      </c>
      <c r="G182" s="214" t="s">
        <v>187</v>
      </c>
      <c r="H182" s="215">
        <v>28.225000000000001</v>
      </c>
      <c r="I182" s="216"/>
      <c r="J182" s="217">
        <f>ROUND(I182*H182,2)</f>
        <v>0</v>
      </c>
      <c r="K182" s="213" t="s">
        <v>129</v>
      </c>
      <c r="L182" s="69"/>
      <c r="M182" s="218" t="s">
        <v>21</v>
      </c>
      <c r="N182" s="219" t="s">
        <v>46</v>
      </c>
      <c r="O182" s="44"/>
      <c r="P182" s="220">
        <f>O182*H182</f>
        <v>0</v>
      </c>
      <c r="Q182" s="220">
        <v>0</v>
      </c>
      <c r="R182" s="220">
        <f>Q182*H182</f>
        <v>0</v>
      </c>
      <c r="S182" s="220">
        <v>0</v>
      </c>
      <c r="T182" s="221">
        <f>S182*H182</f>
        <v>0</v>
      </c>
      <c r="AR182" s="21" t="s">
        <v>209</v>
      </c>
      <c r="AT182" s="21" t="s">
        <v>125</v>
      </c>
      <c r="AU182" s="21" t="s">
        <v>87</v>
      </c>
      <c r="AY182" s="21" t="s">
        <v>123</v>
      </c>
      <c r="BE182" s="222">
        <f>IF(N182="základní",J182,0)</f>
        <v>0</v>
      </c>
      <c r="BF182" s="222">
        <f>IF(N182="snížená",J182,0)</f>
        <v>0</v>
      </c>
      <c r="BG182" s="222">
        <f>IF(N182="zákl. přenesená",J182,0)</f>
        <v>0</v>
      </c>
      <c r="BH182" s="222">
        <f>IF(N182="sníž. přenesená",J182,0)</f>
        <v>0</v>
      </c>
      <c r="BI182" s="222">
        <f>IF(N182="nulová",J182,0)</f>
        <v>0</v>
      </c>
      <c r="BJ182" s="21" t="s">
        <v>80</v>
      </c>
      <c r="BK182" s="222">
        <f>ROUND(I182*H182,2)</f>
        <v>0</v>
      </c>
      <c r="BL182" s="21" t="s">
        <v>209</v>
      </c>
      <c r="BM182" s="21" t="s">
        <v>322</v>
      </c>
    </row>
    <row r="183" s="1" customFormat="1">
      <c r="B183" s="43"/>
      <c r="C183" s="71"/>
      <c r="D183" s="223" t="s">
        <v>132</v>
      </c>
      <c r="E183" s="71"/>
      <c r="F183" s="224" t="s">
        <v>313</v>
      </c>
      <c r="G183" s="71"/>
      <c r="H183" s="71"/>
      <c r="I183" s="182"/>
      <c r="J183" s="71"/>
      <c r="K183" s="71"/>
      <c r="L183" s="69"/>
      <c r="M183" s="225"/>
      <c r="N183" s="44"/>
      <c r="O183" s="44"/>
      <c r="P183" s="44"/>
      <c r="Q183" s="44"/>
      <c r="R183" s="44"/>
      <c r="S183" s="44"/>
      <c r="T183" s="92"/>
      <c r="AT183" s="21" t="s">
        <v>132</v>
      </c>
      <c r="AU183" s="21" t="s">
        <v>87</v>
      </c>
    </row>
    <row r="184" s="11" customFormat="1">
      <c r="B184" s="226"/>
      <c r="C184" s="227"/>
      <c r="D184" s="223" t="s">
        <v>134</v>
      </c>
      <c r="E184" s="228" t="s">
        <v>21</v>
      </c>
      <c r="F184" s="229" t="s">
        <v>308</v>
      </c>
      <c r="G184" s="227"/>
      <c r="H184" s="230">
        <v>28.225000000000001</v>
      </c>
      <c r="I184" s="231"/>
      <c r="J184" s="227"/>
      <c r="K184" s="227"/>
      <c r="L184" s="232"/>
      <c r="M184" s="233"/>
      <c r="N184" s="234"/>
      <c r="O184" s="234"/>
      <c r="P184" s="234"/>
      <c r="Q184" s="234"/>
      <c r="R184" s="234"/>
      <c r="S184" s="234"/>
      <c r="T184" s="235"/>
      <c r="AT184" s="236" t="s">
        <v>134</v>
      </c>
      <c r="AU184" s="236" t="s">
        <v>87</v>
      </c>
      <c r="AV184" s="11" t="s">
        <v>87</v>
      </c>
      <c r="AW184" s="11" t="s">
        <v>39</v>
      </c>
      <c r="AX184" s="11" t="s">
        <v>80</v>
      </c>
      <c r="AY184" s="236" t="s">
        <v>123</v>
      </c>
    </row>
    <row r="185" s="1" customFormat="1" ht="38.25" customHeight="1">
      <c r="B185" s="43"/>
      <c r="C185" s="211" t="s">
        <v>323</v>
      </c>
      <c r="D185" s="211" t="s">
        <v>125</v>
      </c>
      <c r="E185" s="212" t="s">
        <v>324</v>
      </c>
      <c r="F185" s="213" t="s">
        <v>325</v>
      </c>
      <c r="G185" s="214" t="s">
        <v>175</v>
      </c>
      <c r="H185" s="215">
        <v>0.28999999999999998</v>
      </c>
      <c r="I185" s="216"/>
      <c r="J185" s="217">
        <f>ROUND(I185*H185,2)</f>
        <v>0</v>
      </c>
      <c r="K185" s="213" t="s">
        <v>129</v>
      </c>
      <c r="L185" s="69"/>
      <c r="M185" s="218" t="s">
        <v>21</v>
      </c>
      <c r="N185" s="219" t="s">
        <v>46</v>
      </c>
      <c r="O185" s="44"/>
      <c r="P185" s="220">
        <f>O185*H185</f>
        <v>0</v>
      </c>
      <c r="Q185" s="220">
        <v>0</v>
      </c>
      <c r="R185" s="220">
        <f>Q185*H185</f>
        <v>0</v>
      </c>
      <c r="S185" s="220">
        <v>0</v>
      </c>
      <c r="T185" s="221">
        <f>S185*H185</f>
        <v>0</v>
      </c>
      <c r="AR185" s="21" t="s">
        <v>209</v>
      </c>
      <c r="AT185" s="21" t="s">
        <v>125</v>
      </c>
      <c r="AU185" s="21" t="s">
        <v>87</v>
      </c>
      <c r="AY185" s="21" t="s">
        <v>123</v>
      </c>
      <c r="BE185" s="222">
        <f>IF(N185="základní",J185,0)</f>
        <v>0</v>
      </c>
      <c r="BF185" s="222">
        <f>IF(N185="snížená",J185,0)</f>
        <v>0</v>
      </c>
      <c r="BG185" s="222">
        <f>IF(N185="zákl. přenesená",J185,0)</f>
        <v>0</v>
      </c>
      <c r="BH185" s="222">
        <f>IF(N185="sníž. přenesená",J185,0)</f>
        <v>0</v>
      </c>
      <c r="BI185" s="222">
        <f>IF(N185="nulová",J185,0)</f>
        <v>0</v>
      </c>
      <c r="BJ185" s="21" t="s">
        <v>80</v>
      </c>
      <c r="BK185" s="222">
        <f>ROUND(I185*H185,2)</f>
        <v>0</v>
      </c>
      <c r="BL185" s="21" t="s">
        <v>209</v>
      </c>
      <c r="BM185" s="21" t="s">
        <v>326</v>
      </c>
    </row>
    <row r="186" s="1" customFormat="1">
      <c r="B186" s="43"/>
      <c r="C186" s="71"/>
      <c r="D186" s="223" t="s">
        <v>132</v>
      </c>
      <c r="E186" s="71"/>
      <c r="F186" s="224" t="s">
        <v>327</v>
      </c>
      <c r="G186" s="71"/>
      <c r="H186" s="71"/>
      <c r="I186" s="182"/>
      <c r="J186" s="71"/>
      <c r="K186" s="71"/>
      <c r="L186" s="69"/>
      <c r="M186" s="225"/>
      <c r="N186" s="44"/>
      <c r="O186" s="44"/>
      <c r="P186" s="44"/>
      <c r="Q186" s="44"/>
      <c r="R186" s="44"/>
      <c r="S186" s="44"/>
      <c r="T186" s="92"/>
      <c r="AT186" s="21" t="s">
        <v>132</v>
      </c>
      <c r="AU186" s="21" t="s">
        <v>87</v>
      </c>
    </row>
    <row r="187" s="10" customFormat="1" ht="29.88" customHeight="1">
      <c r="B187" s="195"/>
      <c r="C187" s="196"/>
      <c r="D187" s="197" t="s">
        <v>74</v>
      </c>
      <c r="E187" s="209" t="s">
        <v>328</v>
      </c>
      <c r="F187" s="209" t="s">
        <v>329</v>
      </c>
      <c r="G187" s="196"/>
      <c r="H187" s="196"/>
      <c r="I187" s="199"/>
      <c r="J187" s="210">
        <f>BK187</f>
        <v>0</v>
      </c>
      <c r="K187" s="196"/>
      <c r="L187" s="201"/>
      <c r="M187" s="202"/>
      <c r="N187" s="203"/>
      <c r="O187" s="203"/>
      <c r="P187" s="204">
        <f>SUM(P188:P198)</f>
        <v>0</v>
      </c>
      <c r="Q187" s="203"/>
      <c r="R187" s="204">
        <f>SUM(R188:R198)</f>
        <v>0.11177100000000001</v>
      </c>
      <c r="S187" s="203"/>
      <c r="T187" s="205">
        <f>SUM(T188:T198)</f>
        <v>0.1176465</v>
      </c>
      <c r="AR187" s="206" t="s">
        <v>87</v>
      </c>
      <c r="AT187" s="207" t="s">
        <v>74</v>
      </c>
      <c r="AU187" s="207" t="s">
        <v>80</v>
      </c>
      <c r="AY187" s="206" t="s">
        <v>123</v>
      </c>
      <c r="BK187" s="208">
        <f>SUM(BK188:BK198)</f>
        <v>0</v>
      </c>
    </row>
    <row r="188" s="1" customFormat="1" ht="16.5" customHeight="1">
      <c r="B188" s="43"/>
      <c r="C188" s="211" t="s">
        <v>330</v>
      </c>
      <c r="D188" s="211" t="s">
        <v>125</v>
      </c>
      <c r="E188" s="212" t="s">
        <v>331</v>
      </c>
      <c r="F188" s="213" t="s">
        <v>332</v>
      </c>
      <c r="G188" s="214" t="s">
        <v>227</v>
      </c>
      <c r="H188" s="215">
        <v>56.450000000000003</v>
      </c>
      <c r="I188" s="216"/>
      <c r="J188" s="217">
        <f>ROUND(I188*H188,2)</f>
        <v>0</v>
      </c>
      <c r="K188" s="213" t="s">
        <v>129</v>
      </c>
      <c r="L188" s="69"/>
      <c r="M188" s="218" t="s">
        <v>21</v>
      </c>
      <c r="N188" s="219" t="s">
        <v>46</v>
      </c>
      <c r="O188" s="44"/>
      <c r="P188" s="220">
        <f>O188*H188</f>
        <v>0</v>
      </c>
      <c r="Q188" s="220">
        <v>0</v>
      </c>
      <c r="R188" s="220">
        <f>Q188*H188</f>
        <v>0</v>
      </c>
      <c r="S188" s="220">
        <v>0.0017700000000000001</v>
      </c>
      <c r="T188" s="221">
        <f>S188*H188</f>
        <v>0.099916500000000005</v>
      </c>
      <c r="AR188" s="21" t="s">
        <v>209</v>
      </c>
      <c r="AT188" s="21" t="s">
        <v>125</v>
      </c>
      <c r="AU188" s="21" t="s">
        <v>87</v>
      </c>
      <c r="AY188" s="21" t="s">
        <v>123</v>
      </c>
      <c r="BE188" s="222">
        <f>IF(N188="základní",J188,0)</f>
        <v>0</v>
      </c>
      <c r="BF188" s="222">
        <f>IF(N188="snížená",J188,0)</f>
        <v>0</v>
      </c>
      <c r="BG188" s="222">
        <f>IF(N188="zákl. přenesená",J188,0)</f>
        <v>0</v>
      </c>
      <c r="BH188" s="222">
        <f>IF(N188="sníž. přenesená",J188,0)</f>
        <v>0</v>
      </c>
      <c r="BI188" s="222">
        <f>IF(N188="nulová",J188,0)</f>
        <v>0</v>
      </c>
      <c r="BJ188" s="21" t="s">
        <v>80</v>
      </c>
      <c r="BK188" s="222">
        <f>ROUND(I188*H188,2)</f>
        <v>0</v>
      </c>
      <c r="BL188" s="21" t="s">
        <v>209</v>
      </c>
      <c r="BM188" s="21" t="s">
        <v>333</v>
      </c>
    </row>
    <row r="189" s="11" customFormat="1">
      <c r="B189" s="226"/>
      <c r="C189" s="227"/>
      <c r="D189" s="223" t="s">
        <v>134</v>
      </c>
      <c r="E189" s="228" t="s">
        <v>21</v>
      </c>
      <c r="F189" s="229" t="s">
        <v>334</v>
      </c>
      <c r="G189" s="227"/>
      <c r="H189" s="230">
        <v>56.450000000000003</v>
      </c>
      <c r="I189" s="231"/>
      <c r="J189" s="227"/>
      <c r="K189" s="227"/>
      <c r="L189" s="232"/>
      <c r="M189" s="233"/>
      <c r="N189" s="234"/>
      <c r="O189" s="234"/>
      <c r="P189" s="234"/>
      <c r="Q189" s="234"/>
      <c r="R189" s="234"/>
      <c r="S189" s="234"/>
      <c r="T189" s="235"/>
      <c r="AT189" s="236" t="s">
        <v>134</v>
      </c>
      <c r="AU189" s="236" t="s">
        <v>87</v>
      </c>
      <c r="AV189" s="11" t="s">
        <v>87</v>
      </c>
      <c r="AW189" s="11" t="s">
        <v>39</v>
      </c>
      <c r="AX189" s="11" t="s">
        <v>80</v>
      </c>
      <c r="AY189" s="236" t="s">
        <v>123</v>
      </c>
    </row>
    <row r="190" s="1" customFormat="1" ht="16.5" customHeight="1">
      <c r="B190" s="43"/>
      <c r="C190" s="211" t="s">
        <v>335</v>
      </c>
      <c r="D190" s="211" t="s">
        <v>125</v>
      </c>
      <c r="E190" s="212" t="s">
        <v>336</v>
      </c>
      <c r="F190" s="213" t="s">
        <v>337</v>
      </c>
      <c r="G190" s="214" t="s">
        <v>227</v>
      </c>
      <c r="H190" s="215">
        <v>4.5</v>
      </c>
      <c r="I190" s="216"/>
      <c r="J190" s="217">
        <f>ROUND(I190*H190,2)</f>
        <v>0</v>
      </c>
      <c r="K190" s="213" t="s">
        <v>129</v>
      </c>
      <c r="L190" s="69"/>
      <c r="M190" s="218" t="s">
        <v>21</v>
      </c>
      <c r="N190" s="219" t="s">
        <v>46</v>
      </c>
      <c r="O190" s="44"/>
      <c r="P190" s="220">
        <f>O190*H190</f>
        <v>0</v>
      </c>
      <c r="Q190" s="220">
        <v>0</v>
      </c>
      <c r="R190" s="220">
        <f>Q190*H190</f>
        <v>0</v>
      </c>
      <c r="S190" s="220">
        <v>0.0039399999999999999</v>
      </c>
      <c r="T190" s="221">
        <f>S190*H190</f>
        <v>0.017729999999999999</v>
      </c>
      <c r="AR190" s="21" t="s">
        <v>209</v>
      </c>
      <c r="AT190" s="21" t="s">
        <v>125</v>
      </c>
      <c r="AU190" s="21" t="s">
        <v>87</v>
      </c>
      <c r="AY190" s="21" t="s">
        <v>123</v>
      </c>
      <c r="BE190" s="222">
        <f>IF(N190="základní",J190,0)</f>
        <v>0</v>
      </c>
      <c r="BF190" s="222">
        <f>IF(N190="snížená",J190,0)</f>
        <v>0</v>
      </c>
      <c r="BG190" s="222">
        <f>IF(N190="zákl. přenesená",J190,0)</f>
        <v>0</v>
      </c>
      <c r="BH190" s="222">
        <f>IF(N190="sníž. přenesená",J190,0)</f>
        <v>0</v>
      </c>
      <c r="BI190" s="222">
        <f>IF(N190="nulová",J190,0)</f>
        <v>0</v>
      </c>
      <c r="BJ190" s="21" t="s">
        <v>80</v>
      </c>
      <c r="BK190" s="222">
        <f>ROUND(I190*H190,2)</f>
        <v>0</v>
      </c>
      <c r="BL190" s="21" t="s">
        <v>209</v>
      </c>
      <c r="BM190" s="21" t="s">
        <v>338</v>
      </c>
    </row>
    <row r="191" s="11" customFormat="1">
      <c r="B191" s="226"/>
      <c r="C191" s="227"/>
      <c r="D191" s="223" t="s">
        <v>134</v>
      </c>
      <c r="E191" s="228" t="s">
        <v>21</v>
      </c>
      <c r="F191" s="229" t="s">
        <v>339</v>
      </c>
      <c r="G191" s="227"/>
      <c r="H191" s="230">
        <v>4.5</v>
      </c>
      <c r="I191" s="231"/>
      <c r="J191" s="227"/>
      <c r="K191" s="227"/>
      <c r="L191" s="232"/>
      <c r="M191" s="233"/>
      <c r="N191" s="234"/>
      <c r="O191" s="234"/>
      <c r="P191" s="234"/>
      <c r="Q191" s="234"/>
      <c r="R191" s="234"/>
      <c r="S191" s="234"/>
      <c r="T191" s="235"/>
      <c r="AT191" s="236" t="s">
        <v>134</v>
      </c>
      <c r="AU191" s="236" t="s">
        <v>87</v>
      </c>
      <c r="AV191" s="11" t="s">
        <v>87</v>
      </c>
      <c r="AW191" s="11" t="s">
        <v>39</v>
      </c>
      <c r="AX191" s="11" t="s">
        <v>80</v>
      </c>
      <c r="AY191" s="236" t="s">
        <v>123</v>
      </c>
    </row>
    <row r="192" s="1" customFormat="1" ht="25.5" customHeight="1">
      <c r="B192" s="43"/>
      <c r="C192" s="211" t="s">
        <v>340</v>
      </c>
      <c r="D192" s="211" t="s">
        <v>125</v>
      </c>
      <c r="E192" s="212" t="s">
        <v>341</v>
      </c>
      <c r="F192" s="213" t="s">
        <v>342</v>
      </c>
      <c r="G192" s="214" t="s">
        <v>227</v>
      </c>
      <c r="H192" s="215">
        <v>56.450000000000003</v>
      </c>
      <c r="I192" s="216"/>
      <c r="J192" s="217">
        <f>ROUND(I192*H192,2)</f>
        <v>0</v>
      </c>
      <c r="K192" s="213" t="s">
        <v>129</v>
      </c>
      <c r="L192" s="69"/>
      <c r="M192" s="218" t="s">
        <v>21</v>
      </c>
      <c r="N192" s="219" t="s">
        <v>46</v>
      </c>
      <c r="O192" s="44"/>
      <c r="P192" s="220">
        <f>O192*H192</f>
        <v>0</v>
      </c>
      <c r="Q192" s="220">
        <v>0.00198</v>
      </c>
      <c r="R192" s="220">
        <f>Q192*H192</f>
        <v>0.11177100000000001</v>
      </c>
      <c r="S192" s="220">
        <v>0</v>
      </c>
      <c r="T192" s="221">
        <f>S192*H192</f>
        <v>0</v>
      </c>
      <c r="AR192" s="21" t="s">
        <v>209</v>
      </c>
      <c r="AT192" s="21" t="s">
        <v>125</v>
      </c>
      <c r="AU192" s="21" t="s">
        <v>87</v>
      </c>
      <c r="AY192" s="21" t="s">
        <v>123</v>
      </c>
      <c r="BE192" s="222">
        <f>IF(N192="základní",J192,0)</f>
        <v>0</v>
      </c>
      <c r="BF192" s="222">
        <f>IF(N192="snížená",J192,0)</f>
        <v>0</v>
      </c>
      <c r="BG192" s="222">
        <f>IF(N192="zákl. přenesená",J192,0)</f>
        <v>0</v>
      </c>
      <c r="BH192" s="222">
        <f>IF(N192="sníž. přenesená",J192,0)</f>
        <v>0</v>
      </c>
      <c r="BI192" s="222">
        <f>IF(N192="nulová",J192,0)</f>
        <v>0</v>
      </c>
      <c r="BJ192" s="21" t="s">
        <v>80</v>
      </c>
      <c r="BK192" s="222">
        <f>ROUND(I192*H192,2)</f>
        <v>0</v>
      </c>
      <c r="BL192" s="21" t="s">
        <v>209</v>
      </c>
      <c r="BM192" s="21" t="s">
        <v>343</v>
      </c>
    </row>
    <row r="193" s="1" customFormat="1">
      <c r="B193" s="43"/>
      <c r="C193" s="71"/>
      <c r="D193" s="223" t="s">
        <v>132</v>
      </c>
      <c r="E193" s="71"/>
      <c r="F193" s="224" t="s">
        <v>344</v>
      </c>
      <c r="G193" s="71"/>
      <c r="H193" s="71"/>
      <c r="I193" s="182"/>
      <c r="J193" s="71"/>
      <c r="K193" s="71"/>
      <c r="L193" s="69"/>
      <c r="M193" s="225"/>
      <c r="N193" s="44"/>
      <c r="O193" s="44"/>
      <c r="P193" s="44"/>
      <c r="Q193" s="44"/>
      <c r="R193" s="44"/>
      <c r="S193" s="44"/>
      <c r="T193" s="92"/>
      <c r="AT193" s="21" t="s">
        <v>132</v>
      </c>
      <c r="AU193" s="21" t="s">
        <v>87</v>
      </c>
    </row>
    <row r="194" s="11" customFormat="1">
      <c r="B194" s="226"/>
      <c r="C194" s="227"/>
      <c r="D194" s="223" t="s">
        <v>134</v>
      </c>
      <c r="E194" s="228" t="s">
        <v>21</v>
      </c>
      <c r="F194" s="229" t="s">
        <v>334</v>
      </c>
      <c r="G194" s="227"/>
      <c r="H194" s="230">
        <v>56.450000000000003</v>
      </c>
      <c r="I194" s="231"/>
      <c r="J194" s="227"/>
      <c r="K194" s="227"/>
      <c r="L194" s="232"/>
      <c r="M194" s="233"/>
      <c r="N194" s="234"/>
      <c r="O194" s="234"/>
      <c r="P194" s="234"/>
      <c r="Q194" s="234"/>
      <c r="R194" s="234"/>
      <c r="S194" s="234"/>
      <c r="T194" s="235"/>
      <c r="AT194" s="236" t="s">
        <v>134</v>
      </c>
      <c r="AU194" s="236" t="s">
        <v>87</v>
      </c>
      <c r="AV194" s="11" t="s">
        <v>87</v>
      </c>
      <c r="AW194" s="11" t="s">
        <v>39</v>
      </c>
      <c r="AX194" s="11" t="s">
        <v>80</v>
      </c>
      <c r="AY194" s="236" t="s">
        <v>123</v>
      </c>
    </row>
    <row r="195" s="1" customFormat="1" ht="16.5" customHeight="1">
      <c r="B195" s="43"/>
      <c r="C195" s="211" t="s">
        <v>345</v>
      </c>
      <c r="D195" s="211" t="s">
        <v>125</v>
      </c>
      <c r="E195" s="212" t="s">
        <v>346</v>
      </c>
      <c r="F195" s="213" t="s">
        <v>347</v>
      </c>
      <c r="G195" s="214" t="s">
        <v>227</v>
      </c>
      <c r="H195" s="215">
        <v>4.5</v>
      </c>
      <c r="I195" s="216"/>
      <c r="J195" s="217">
        <f>ROUND(I195*H195,2)</f>
        <v>0</v>
      </c>
      <c r="K195" s="213" t="s">
        <v>129</v>
      </c>
      <c r="L195" s="69"/>
      <c r="M195" s="218" t="s">
        <v>21</v>
      </c>
      <c r="N195" s="219" t="s">
        <v>46</v>
      </c>
      <c r="O195" s="44"/>
      <c r="P195" s="220">
        <f>O195*H195</f>
        <v>0</v>
      </c>
      <c r="Q195" s="220">
        <v>0</v>
      </c>
      <c r="R195" s="220">
        <f>Q195*H195</f>
        <v>0</v>
      </c>
      <c r="S195" s="220">
        <v>0</v>
      </c>
      <c r="T195" s="221">
        <f>S195*H195</f>
        <v>0</v>
      </c>
      <c r="AR195" s="21" t="s">
        <v>209</v>
      </c>
      <c r="AT195" s="21" t="s">
        <v>125</v>
      </c>
      <c r="AU195" s="21" t="s">
        <v>87</v>
      </c>
      <c r="AY195" s="21" t="s">
        <v>123</v>
      </c>
      <c r="BE195" s="222">
        <f>IF(N195="základní",J195,0)</f>
        <v>0</v>
      </c>
      <c r="BF195" s="222">
        <f>IF(N195="snížená",J195,0)</f>
        <v>0</v>
      </c>
      <c r="BG195" s="222">
        <f>IF(N195="zákl. přenesená",J195,0)</f>
        <v>0</v>
      </c>
      <c r="BH195" s="222">
        <f>IF(N195="sníž. přenesená",J195,0)</f>
        <v>0</v>
      </c>
      <c r="BI195" s="222">
        <f>IF(N195="nulová",J195,0)</f>
        <v>0</v>
      </c>
      <c r="BJ195" s="21" t="s">
        <v>80</v>
      </c>
      <c r="BK195" s="222">
        <f>ROUND(I195*H195,2)</f>
        <v>0</v>
      </c>
      <c r="BL195" s="21" t="s">
        <v>209</v>
      </c>
      <c r="BM195" s="21" t="s">
        <v>348</v>
      </c>
    </row>
    <row r="196" s="11" customFormat="1">
      <c r="B196" s="226"/>
      <c r="C196" s="227"/>
      <c r="D196" s="223" t="s">
        <v>134</v>
      </c>
      <c r="E196" s="228" t="s">
        <v>21</v>
      </c>
      <c r="F196" s="229" t="s">
        <v>349</v>
      </c>
      <c r="G196" s="227"/>
      <c r="H196" s="230">
        <v>4.5</v>
      </c>
      <c r="I196" s="231"/>
      <c r="J196" s="227"/>
      <c r="K196" s="227"/>
      <c r="L196" s="232"/>
      <c r="M196" s="233"/>
      <c r="N196" s="234"/>
      <c r="O196" s="234"/>
      <c r="P196" s="234"/>
      <c r="Q196" s="234"/>
      <c r="R196" s="234"/>
      <c r="S196" s="234"/>
      <c r="T196" s="235"/>
      <c r="AT196" s="236" t="s">
        <v>134</v>
      </c>
      <c r="AU196" s="236" t="s">
        <v>87</v>
      </c>
      <c r="AV196" s="11" t="s">
        <v>87</v>
      </c>
      <c r="AW196" s="11" t="s">
        <v>39</v>
      </c>
      <c r="AX196" s="11" t="s">
        <v>80</v>
      </c>
      <c r="AY196" s="236" t="s">
        <v>123</v>
      </c>
    </row>
    <row r="197" s="1" customFormat="1" ht="38.25" customHeight="1">
      <c r="B197" s="43"/>
      <c r="C197" s="211" t="s">
        <v>350</v>
      </c>
      <c r="D197" s="211" t="s">
        <v>125</v>
      </c>
      <c r="E197" s="212" t="s">
        <v>351</v>
      </c>
      <c r="F197" s="213" t="s">
        <v>352</v>
      </c>
      <c r="G197" s="214" t="s">
        <v>175</v>
      </c>
      <c r="H197" s="215">
        <v>0.112</v>
      </c>
      <c r="I197" s="216"/>
      <c r="J197" s="217">
        <f>ROUND(I197*H197,2)</f>
        <v>0</v>
      </c>
      <c r="K197" s="213" t="s">
        <v>129</v>
      </c>
      <c r="L197" s="69"/>
      <c r="M197" s="218" t="s">
        <v>21</v>
      </c>
      <c r="N197" s="219" t="s">
        <v>46</v>
      </c>
      <c r="O197" s="44"/>
      <c r="P197" s="220">
        <f>O197*H197</f>
        <v>0</v>
      </c>
      <c r="Q197" s="220">
        <v>0</v>
      </c>
      <c r="R197" s="220">
        <f>Q197*H197</f>
        <v>0</v>
      </c>
      <c r="S197" s="220">
        <v>0</v>
      </c>
      <c r="T197" s="221">
        <f>S197*H197</f>
        <v>0</v>
      </c>
      <c r="AR197" s="21" t="s">
        <v>209</v>
      </c>
      <c r="AT197" s="21" t="s">
        <v>125</v>
      </c>
      <c r="AU197" s="21" t="s">
        <v>87</v>
      </c>
      <c r="AY197" s="21" t="s">
        <v>123</v>
      </c>
      <c r="BE197" s="222">
        <f>IF(N197="základní",J197,0)</f>
        <v>0</v>
      </c>
      <c r="BF197" s="222">
        <f>IF(N197="snížená",J197,0)</f>
        <v>0</v>
      </c>
      <c r="BG197" s="222">
        <f>IF(N197="zákl. přenesená",J197,0)</f>
        <v>0</v>
      </c>
      <c r="BH197" s="222">
        <f>IF(N197="sníž. přenesená",J197,0)</f>
        <v>0</v>
      </c>
      <c r="BI197" s="222">
        <f>IF(N197="nulová",J197,0)</f>
        <v>0</v>
      </c>
      <c r="BJ197" s="21" t="s">
        <v>80</v>
      </c>
      <c r="BK197" s="222">
        <f>ROUND(I197*H197,2)</f>
        <v>0</v>
      </c>
      <c r="BL197" s="21" t="s">
        <v>209</v>
      </c>
      <c r="BM197" s="21" t="s">
        <v>353</v>
      </c>
    </row>
    <row r="198" s="1" customFormat="1">
      <c r="B198" s="43"/>
      <c r="C198" s="71"/>
      <c r="D198" s="223" t="s">
        <v>132</v>
      </c>
      <c r="E198" s="71"/>
      <c r="F198" s="224" t="s">
        <v>354</v>
      </c>
      <c r="G198" s="71"/>
      <c r="H198" s="71"/>
      <c r="I198" s="182"/>
      <c r="J198" s="71"/>
      <c r="K198" s="71"/>
      <c r="L198" s="69"/>
      <c r="M198" s="225"/>
      <c r="N198" s="44"/>
      <c r="O198" s="44"/>
      <c r="P198" s="44"/>
      <c r="Q198" s="44"/>
      <c r="R198" s="44"/>
      <c r="S198" s="44"/>
      <c r="T198" s="92"/>
      <c r="AT198" s="21" t="s">
        <v>132</v>
      </c>
      <c r="AU198" s="21" t="s">
        <v>87</v>
      </c>
    </row>
    <row r="199" s="10" customFormat="1" ht="29.88" customHeight="1">
      <c r="B199" s="195"/>
      <c r="C199" s="196"/>
      <c r="D199" s="197" t="s">
        <v>74</v>
      </c>
      <c r="E199" s="209" t="s">
        <v>355</v>
      </c>
      <c r="F199" s="209" t="s">
        <v>356</v>
      </c>
      <c r="G199" s="196"/>
      <c r="H199" s="196"/>
      <c r="I199" s="199"/>
      <c r="J199" s="210">
        <f>BK199</f>
        <v>0</v>
      </c>
      <c r="K199" s="196"/>
      <c r="L199" s="201"/>
      <c r="M199" s="202"/>
      <c r="N199" s="203"/>
      <c r="O199" s="203"/>
      <c r="P199" s="204">
        <f>SUM(P200:P211)</f>
        <v>0</v>
      </c>
      <c r="Q199" s="203"/>
      <c r="R199" s="204">
        <f>SUM(R200:R211)</f>
        <v>0</v>
      </c>
      <c r="S199" s="203"/>
      <c r="T199" s="205">
        <f>SUM(T200:T211)</f>
        <v>0.53571050000000009</v>
      </c>
      <c r="AR199" s="206" t="s">
        <v>87</v>
      </c>
      <c r="AT199" s="207" t="s">
        <v>74</v>
      </c>
      <c r="AU199" s="207" t="s">
        <v>80</v>
      </c>
      <c r="AY199" s="206" t="s">
        <v>123</v>
      </c>
      <c r="BK199" s="208">
        <f>SUM(BK200:BK211)</f>
        <v>0</v>
      </c>
    </row>
    <row r="200" s="1" customFormat="1" ht="16.5" customHeight="1">
      <c r="B200" s="43"/>
      <c r="C200" s="211" t="s">
        <v>357</v>
      </c>
      <c r="D200" s="211" t="s">
        <v>125</v>
      </c>
      <c r="E200" s="212" t="s">
        <v>358</v>
      </c>
      <c r="F200" s="213" t="s">
        <v>359</v>
      </c>
      <c r="G200" s="214" t="s">
        <v>187</v>
      </c>
      <c r="H200" s="215">
        <v>28.225000000000001</v>
      </c>
      <c r="I200" s="216"/>
      <c r="J200" s="217">
        <f>ROUND(I200*H200,2)</f>
        <v>0</v>
      </c>
      <c r="K200" s="213" t="s">
        <v>129</v>
      </c>
      <c r="L200" s="69"/>
      <c r="M200" s="218" t="s">
        <v>21</v>
      </c>
      <c r="N200" s="219" t="s">
        <v>46</v>
      </c>
      <c r="O200" s="44"/>
      <c r="P200" s="220">
        <f>O200*H200</f>
        <v>0</v>
      </c>
      <c r="Q200" s="220">
        <v>0</v>
      </c>
      <c r="R200" s="220">
        <f>Q200*H200</f>
        <v>0</v>
      </c>
      <c r="S200" s="220">
        <v>0.01098</v>
      </c>
      <c r="T200" s="221">
        <f>S200*H200</f>
        <v>0.30991050000000003</v>
      </c>
      <c r="AR200" s="21" t="s">
        <v>209</v>
      </c>
      <c r="AT200" s="21" t="s">
        <v>125</v>
      </c>
      <c r="AU200" s="21" t="s">
        <v>87</v>
      </c>
      <c r="AY200" s="21" t="s">
        <v>123</v>
      </c>
      <c r="BE200" s="222">
        <f>IF(N200="základní",J200,0)</f>
        <v>0</v>
      </c>
      <c r="BF200" s="222">
        <f>IF(N200="snížená",J200,0)</f>
        <v>0</v>
      </c>
      <c r="BG200" s="222">
        <f>IF(N200="zákl. přenesená",J200,0)</f>
        <v>0</v>
      </c>
      <c r="BH200" s="222">
        <f>IF(N200="sníž. přenesená",J200,0)</f>
        <v>0</v>
      </c>
      <c r="BI200" s="222">
        <f>IF(N200="nulová",J200,0)</f>
        <v>0</v>
      </c>
      <c r="BJ200" s="21" t="s">
        <v>80</v>
      </c>
      <c r="BK200" s="222">
        <f>ROUND(I200*H200,2)</f>
        <v>0</v>
      </c>
      <c r="BL200" s="21" t="s">
        <v>209</v>
      </c>
      <c r="BM200" s="21" t="s">
        <v>360</v>
      </c>
    </row>
    <row r="201" s="1" customFormat="1">
      <c r="B201" s="43"/>
      <c r="C201" s="71"/>
      <c r="D201" s="223" t="s">
        <v>132</v>
      </c>
      <c r="E201" s="71"/>
      <c r="F201" s="224" t="s">
        <v>361</v>
      </c>
      <c r="G201" s="71"/>
      <c r="H201" s="71"/>
      <c r="I201" s="182"/>
      <c r="J201" s="71"/>
      <c r="K201" s="71"/>
      <c r="L201" s="69"/>
      <c r="M201" s="225"/>
      <c r="N201" s="44"/>
      <c r="O201" s="44"/>
      <c r="P201" s="44"/>
      <c r="Q201" s="44"/>
      <c r="R201" s="44"/>
      <c r="S201" s="44"/>
      <c r="T201" s="92"/>
      <c r="AT201" s="21" t="s">
        <v>132</v>
      </c>
      <c r="AU201" s="21" t="s">
        <v>87</v>
      </c>
    </row>
    <row r="202" s="11" customFormat="1">
      <c r="B202" s="226"/>
      <c r="C202" s="227"/>
      <c r="D202" s="223" t="s">
        <v>134</v>
      </c>
      <c r="E202" s="228" t="s">
        <v>21</v>
      </c>
      <c r="F202" s="229" t="s">
        <v>308</v>
      </c>
      <c r="G202" s="227"/>
      <c r="H202" s="230">
        <v>28.225000000000001</v>
      </c>
      <c r="I202" s="231"/>
      <c r="J202" s="227"/>
      <c r="K202" s="227"/>
      <c r="L202" s="232"/>
      <c r="M202" s="233"/>
      <c r="N202" s="234"/>
      <c r="O202" s="234"/>
      <c r="P202" s="234"/>
      <c r="Q202" s="234"/>
      <c r="R202" s="234"/>
      <c r="S202" s="234"/>
      <c r="T202" s="235"/>
      <c r="AT202" s="236" t="s">
        <v>134</v>
      </c>
      <c r="AU202" s="236" t="s">
        <v>87</v>
      </c>
      <c r="AV202" s="11" t="s">
        <v>87</v>
      </c>
      <c r="AW202" s="11" t="s">
        <v>39</v>
      </c>
      <c r="AX202" s="11" t="s">
        <v>80</v>
      </c>
      <c r="AY202" s="236" t="s">
        <v>123</v>
      </c>
    </row>
    <row r="203" s="1" customFormat="1" ht="16.5" customHeight="1">
      <c r="B203" s="43"/>
      <c r="C203" s="211" t="s">
        <v>362</v>
      </c>
      <c r="D203" s="211" t="s">
        <v>125</v>
      </c>
      <c r="E203" s="212" t="s">
        <v>363</v>
      </c>
      <c r="F203" s="213" t="s">
        <v>364</v>
      </c>
      <c r="G203" s="214" t="s">
        <v>187</v>
      </c>
      <c r="H203" s="215">
        <v>28.225000000000001</v>
      </c>
      <c r="I203" s="216"/>
      <c r="J203" s="217">
        <f>ROUND(I203*H203,2)</f>
        <v>0</v>
      </c>
      <c r="K203" s="213" t="s">
        <v>129</v>
      </c>
      <c r="L203" s="69"/>
      <c r="M203" s="218" t="s">
        <v>21</v>
      </c>
      <c r="N203" s="219" t="s">
        <v>46</v>
      </c>
      <c r="O203" s="44"/>
      <c r="P203" s="220">
        <f>O203*H203</f>
        <v>0</v>
      </c>
      <c r="Q203" s="220">
        <v>0</v>
      </c>
      <c r="R203" s="220">
        <f>Q203*H203</f>
        <v>0</v>
      </c>
      <c r="S203" s="220">
        <v>0.0080000000000000002</v>
      </c>
      <c r="T203" s="221">
        <f>S203*H203</f>
        <v>0.22580000000000003</v>
      </c>
      <c r="AR203" s="21" t="s">
        <v>209</v>
      </c>
      <c r="AT203" s="21" t="s">
        <v>125</v>
      </c>
      <c r="AU203" s="21" t="s">
        <v>87</v>
      </c>
      <c r="AY203" s="21" t="s">
        <v>123</v>
      </c>
      <c r="BE203" s="222">
        <f>IF(N203="základní",J203,0)</f>
        <v>0</v>
      </c>
      <c r="BF203" s="222">
        <f>IF(N203="snížená",J203,0)</f>
        <v>0</v>
      </c>
      <c r="BG203" s="222">
        <f>IF(N203="zákl. přenesená",J203,0)</f>
        <v>0</v>
      </c>
      <c r="BH203" s="222">
        <f>IF(N203="sníž. přenesená",J203,0)</f>
        <v>0</v>
      </c>
      <c r="BI203" s="222">
        <f>IF(N203="nulová",J203,0)</f>
        <v>0</v>
      </c>
      <c r="BJ203" s="21" t="s">
        <v>80</v>
      </c>
      <c r="BK203" s="222">
        <f>ROUND(I203*H203,2)</f>
        <v>0</v>
      </c>
      <c r="BL203" s="21" t="s">
        <v>209</v>
      </c>
      <c r="BM203" s="21" t="s">
        <v>365</v>
      </c>
    </row>
    <row r="204" s="1" customFormat="1">
      <c r="B204" s="43"/>
      <c r="C204" s="71"/>
      <c r="D204" s="223" t="s">
        <v>132</v>
      </c>
      <c r="E204" s="71"/>
      <c r="F204" s="224" t="s">
        <v>361</v>
      </c>
      <c r="G204" s="71"/>
      <c r="H204" s="71"/>
      <c r="I204" s="182"/>
      <c r="J204" s="71"/>
      <c r="K204" s="71"/>
      <c r="L204" s="69"/>
      <c r="M204" s="225"/>
      <c r="N204" s="44"/>
      <c r="O204" s="44"/>
      <c r="P204" s="44"/>
      <c r="Q204" s="44"/>
      <c r="R204" s="44"/>
      <c r="S204" s="44"/>
      <c r="T204" s="92"/>
      <c r="AT204" s="21" t="s">
        <v>132</v>
      </c>
      <c r="AU204" s="21" t="s">
        <v>87</v>
      </c>
    </row>
    <row r="205" s="11" customFormat="1">
      <c r="B205" s="226"/>
      <c r="C205" s="227"/>
      <c r="D205" s="223" t="s">
        <v>134</v>
      </c>
      <c r="E205" s="228" t="s">
        <v>21</v>
      </c>
      <c r="F205" s="229" t="s">
        <v>308</v>
      </c>
      <c r="G205" s="227"/>
      <c r="H205" s="230">
        <v>28.225000000000001</v>
      </c>
      <c r="I205" s="231"/>
      <c r="J205" s="227"/>
      <c r="K205" s="227"/>
      <c r="L205" s="232"/>
      <c r="M205" s="233"/>
      <c r="N205" s="234"/>
      <c r="O205" s="234"/>
      <c r="P205" s="234"/>
      <c r="Q205" s="234"/>
      <c r="R205" s="234"/>
      <c r="S205" s="234"/>
      <c r="T205" s="235"/>
      <c r="AT205" s="236" t="s">
        <v>134</v>
      </c>
      <c r="AU205" s="236" t="s">
        <v>87</v>
      </c>
      <c r="AV205" s="11" t="s">
        <v>87</v>
      </c>
      <c r="AW205" s="11" t="s">
        <v>39</v>
      </c>
      <c r="AX205" s="11" t="s">
        <v>80</v>
      </c>
      <c r="AY205" s="236" t="s">
        <v>123</v>
      </c>
    </row>
    <row r="206" s="1" customFormat="1" ht="25.5" customHeight="1">
      <c r="B206" s="43"/>
      <c r="C206" s="211" t="s">
        <v>366</v>
      </c>
      <c r="D206" s="211" t="s">
        <v>125</v>
      </c>
      <c r="E206" s="212" t="s">
        <v>367</v>
      </c>
      <c r="F206" s="213" t="s">
        <v>368</v>
      </c>
      <c r="G206" s="214" t="s">
        <v>187</v>
      </c>
      <c r="H206" s="215">
        <v>56.450000000000003</v>
      </c>
      <c r="I206" s="216"/>
      <c r="J206" s="217">
        <f>ROUND(I206*H206,2)</f>
        <v>0</v>
      </c>
      <c r="K206" s="213" t="s">
        <v>129</v>
      </c>
      <c r="L206" s="69"/>
      <c r="M206" s="218" t="s">
        <v>21</v>
      </c>
      <c r="N206" s="219" t="s">
        <v>46</v>
      </c>
      <c r="O206" s="44"/>
      <c r="P206" s="220">
        <f>O206*H206</f>
        <v>0</v>
      </c>
      <c r="Q206" s="220">
        <v>0</v>
      </c>
      <c r="R206" s="220">
        <f>Q206*H206</f>
        <v>0</v>
      </c>
      <c r="S206" s="220">
        <v>0</v>
      </c>
      <c r="T206" s="221">
        <f>S206*H206</f>
        <v>0</v>
      </c>
      <c r="AR206" s="21" t="s">
        <v>209</v>
      </c>
      <c r="AT206" s="21" t="s">
        <v>125</v>
      </c>
      <c r="AU206" s="21" t="s">
        <v>87</v>
      </c>
      <c r="AY206" s="21" t="s">
        <v>123</v>
      </c>
      <c r="BE206" s="222">
        <f>IF(N206="základní",J206,0)</f>
        <v>0</v>
      </c>
      <c r="BF206" s="222">
        <f>IF(N206="snížená",J206,0)</f>
        <v>0</v>
      </c>
      <c r="BG206" s="222">
        <f>IF(N206="zákl. přenesená",J206,0)</f>
        <v>0</v>
      </c>
      <c r="BH206" s="222">
        <f>IF(N206="sníž. přenesená",J206,0)</f>
        <v>0</v>
      </c>
      <c r="BI206" s="222">
        <f>IF(N206="nulová",J206,0)</f>
        <v>0</v>
      </c>
      <c r="BJ206" s="21" t="s">
        <v>80</v>
      </c>
      <c r="BK206" s="222">
        <f>ROUND(I206*H206,2)</f>
        <v>0</v>
      </c>
      <c r="BL206" s="21" t="s">
        <v>209</v>
      </c>
      <c r="BM206" s="21" t="s">
        <v>369</v>
      </c>
    </row>
    <row r="207" s="1" customFormat="1">
      <c r="B207" s="43"/>
      <c r="C207" s="71"/>
      <c r="D207" s="223" t="s">
        <v>132</v>
      </c>
      <c r="E207" s="71"/>
      <c r="F207" s="224" t="s">
        <v>370</v>
      </c>
      <c r="G207" s="71"/>
      <c r="H207" s="71"/>
      <c r="I207" s="182"/>
      <c r="J207" s="71"/>
      <c r="K207" s="71"/>
      <c r="L207" s="69"/>
      <c r="M207" s="225"/>
      <c r="N207" s="44"/>
      <c r="O207" s="44"/>
      <c r="P207" s="44"/>
      <c r="Q207" s="44"/>
      <c r="R207" s="44"/>
      <c r="S207" s="44"/>
      <c r="T207" s="92"/>
      <c r="AT207" s="21" t="s">
        <v>132</v>
      </c>
      <c r="AU207" s="21" t="s">
        <v>87</v>
      </c>
    </row>
    <row r="208" s="11" customFormat="1">
      <c r="B208" s="226"/>
      <c r="C208" s="227"/>
      <c r="D208" s="223" t="s">
        <v>134</v>
      </c>
      <c r="E208" s="228" t="s">
        <v>21</v>
      </c>
      <c r="F208" s="229" t="s">
        <v>371</v>
      </c>
      <c r="G208" s="227"/>
      <c r="H208" s="230">
        <v>56.450000000000003</v>
      </c>
      <c r="I208" s="231"/>
      <c r="J208" s="227"/>
      <c r="K208" s="227"/>
      <c r="L208" s="232"/>
      <c r="M208" s="233"/>
      <c r="N208" s="234"/>
      <c r="O208" s="234"/>
      <c r="P208" s="234"/>
      <c r="Q208" s="234"/>
      <c r="R208" s="234"/>
      <c r="S208" s="234"/>
      <c r="T208" s="235"/>
      <c r="AT208" s="236" t="s">
        <v>134</v>
      </c>
      <c r="AU208" s="236" t="s">
        <v>87</v>
      </c>
      <c r="AV208" s="11" t="s">
        <v>87</v>
      </c>
      <c r="AW208" s="11" t="s">
        <v>39</v>
      </c>
      <c r="AX208" s="11" t="s">
        <v>80</v>
      </c>
      <c r="AY208" s="236" t="s">
        <v>123</v>
      </c>
    </row>
    <row r="209" s="1" customFormat="1" ht="16.5" customHeight="1">
      <c r="B209" s="43"/>
      <c r="C209" s="211" t="s">
        <v>372</v>
      </c>
      <c r="D209" s="211" t="s">
        <v>125</v>
      </c>
      <c r="E209" s="212" t="s">
        <v>373</v>
      </c>
      <c r="F209" s="213" t="s">
        <v>374</v>
      </c>
      <c r="G209" s="214" t="s">
        <v>227</v>
      </c>
      <c r="H209" s="215">
        <v>79.030000000000001</v>
      </c>
      <c r="I209" s="216"/>
      <c r="J209" s="217">
        <f>ROUND(I209*H209,2)</f>
        <v>0</v>
      </c>
      <c r="K209" s="213" t="s">
        <v>129</v>
      </c>
      <c r="L209" s="69"/>
      <c r="M209" s="218" t="s">
        <v>21</v>
      </c>
      <c r="N209" s="219" t="s">
        <v>46</v>
      </c>
      <c r="O209" s="44"/>
      <c r="P209" s="220">
        <f>O209*H209</f>
        <v>0</v>
      </c>
      <c r="Q209" s="220">
        <v>0</v>
      </c>
      <c r="R209" s="220">
        <f>Q209*H209</f>
        <v>0</v>
      </c>
      <c r="S209" s="220">
        <v>0</v>
      </c>
      <c r="T209" s="221">
        <f>S209*H209</f>
        <v>0</v>
      </c>
      <c r="AR209" s="21" t="s">
        <v>209</v>
      </c>
      <c r="AT209" s="21" t="s">
        <v>125</v>
      </c>
      <c r="AU209" s="21" t="s">
        <v>87</v>
      </c>
      <c r="AY209" s="21" t="s">
        <v>123</v>
      </c>
      <c r="BE209" s="222">
        <f>IF(N209="základní",J209,0)</f>
        <v>0</v>
      </c>
      <c r="BF209" s="222">
        <f>IF(N209="snížená",J209,0)</f>
        <v>0</v>
      </c>
      <c r="BG209" s="222">
        <f>IF(N209="zákl. přenesená",J209,0)</f>
        <v>0</v>
      </c>
      <c r="BH209" s="222">
        <f>IF(N209="sníž. přenesená",J209,0)</f>
        <v>0</v>
      </c>
      <c r="BI209" s="222">
        <f>IF(N209="nulová",J209,0)</f>
        <v>0</v>
      </c>
      <c r="BJ209" s="21" t="s">
        <v>80</v>
      </c>
      <c r="BK209" s="222">
        <f>ROUND(I209*H209,2)</f>
        <v>0</v>
      </c>
      <c r="BL209" s="21" t="s">
        <v>209</v>
      </c>
      <c r="BM209" s="21" t="s">
        <v>375</v>
      </c>
    </row>
    <row r="210" s="1" customFormat="1">
      <c r="B210" s="43"/>
      <c r="C210" s="71"/>
      <c r="D210" s="223" t="s">
        <v>132</v>
      </c>
      <c r="E210" s="71"/>
      <c r="F210" s="224" t="s">
        <v>370</v>
      </c>
      <c r="G210" s="71"/>
      <c r="H210" s="71"/>
      <c r="I210" s="182"/>
      <c r="J210" s="71"/>
      <c r="K210" s="71"/>
      <c r="L210" s="69"/>
      <c r="M210" s="225"/>
      <c r="N210" s="44"/>
      <c r="O210" s="44"/>
      <c r="P210" s="44"/>
      <c r="Q210" s="44"/>
      <c r="R210" s="44"/>
      <c r="S210" s="44"/>
      <c r="T210" s="92"/>
      <c r="AT210" s="21" t="s">
        <v>132</v>
      </c>
      <c r="AU210" s="21" t="s">
        <v>87</v>
      </c>
    </row>
    <row r="211" s="11" customFormat="1">
      <c r="B211" s="226"/>
      <c r="C211" s="227"/>
      <c r="D211" s="223" t="s">
        <v>134</v>
      </c>
      <c r="E211" s="228" t="s">
        <v>21</v>
      </c>
      <c r="F211" s="229" t="s">
        <v>376</v>
      </c>
      <c r="G211" s="227"/>
      <c r="H211" s="230">
        <v>79.030000000000001</v>
      </c>
      <c r="I211" s="231"/>
      <c r="J211" s="227"/>
      <c r="K211" s="227"/>
      <c r="L211" s="232"/>
      <c r="M211" s="233"/>
      <c r="N211" s="234"/>
      <c r="O211" s="234"/>
      <c r="P211" s="234"/>
      <c r="Q211" s="234"/>
      <c r="R211" s="234"/>
      <c r="S211" s="234"/>
      <c r="T211" s="235"/>
      <c r="AT211" s="236" t="s">
        <v>134</v>
      </c>
      <c r="AU211" s="236" t="s">
        <v>87</v>
      </c>
      <c r="AV211" s="11" t="s">
        <v>87</v>
      </c>
      <c r="AW211" s="11" t="s">
        <v>39</v>
      </c>
      <c r="AX211" s="11" t="s">
        <v>80</v>
      </c>
      <c r="AY211" s="236" t="s">
        <v>123</v>
      </c>
    </row>
    <row r="212" s="10" customFormat="1" ht="37.44" customHeight="1">
      <c r="B212" s="195"/>
      <c r="C212" s="196"/>
      <c r="D212" s="197" t="s">
        <v>74</v>
      </c>
      <c r="E212" s="198" t="s">
        <v>377</v>
      </c>
      <c r="F212" s="198" t="s">
        <v>378</v>
      </c>
      <c r="G212" s="196"/>
      <c r="H212" s="196"/>
      <c r="I212" s="199"/>
      <c r="J212" s="200">
        <f>BK212</f>
        <v>0</v>
      </c>
      <c r="K212" s="196"/>
      <c r="L212" s="201"/>
      <c r="M212" s="202"/>
      <c r="N212" s="203"/>
      <c r="O212" s="203"/>
      <c r="P212" s="204">
        <f>SUM(P213:P215)</f>
        <v>0</v>
      </c>
      <c r="Q212" s="203"/>
      <c r="R212" s="204">
        <f>SUM(R213:R215)</f>
        <v>0</v>
      </c>
      <c r="S212" s="203"/>
      <c r="T212" s="205">
        <f>SUM(T213:T215)</f>
        <v>0</v>
      </c>
      <c r="AR212" s="206" t="s">
        <v>147</v>
      </c>
      <c r="AT212" s="207" t="s">
        <v>74</v>
      </c>
      <c r="AU212" s="207" t="s">
        <v>75</v>
      </c>
      <c r="AY212" s="206" t="s">
        <v>123</v>
      </c>
      <c r="BK212" s="208">
        <f>SUM(BK213:BK215)</f>
        <v>0</v>
      </c>
    </row>
    <row r="213" s="1" customFormat="1" ht="16.5" customHeight="1">
      <c r="B213" s="43"/>
      <c r="C213" s="211" t="s">
        <v>379</v>
      </c>
      <c r="D213" s="211" t="s">
        <v>125</v>
      </c>
      <c r="E213" s="212" t="s">
        <v>380</v>
      </c>
      <c r="F213" s="213" t="s">
        <v>381</v>
      </c>
      <c r="G213" s="214" t="s">
        <v>382</v>
      </c>
      <c r="H213" s="215">
        <v>1</v>
      </c>
      <c r="I213" s="216"/>
      <c r="J213" s="217">
        <f>ROUND(I213*H213,2)</f>
        <v>0</v>
      </c>
      <c r="K213" s="213" t="s">
        <v>129</v>
      </c>
      <c r="L213" s="69"/>
      <c r="M213" s="218" t="s">
        <v>21</v>
      </c>
      <c r="N213" s="219" t="s">
        <v>46</v>
      </c>
      <c r="O213" s="44"/>
      <c r="P213" s="220">
        <f>O213*H213</f>
        <v>0</v>
      </c>
      <c r="Q213" s="220">
        <v>0</v>
      </c>
      <c r="R213" s="220">
        <f>Q213*H213</f>
        <v>0</v>
      </c>
      <c r="S213" s="220">
        <v>0</v>
      </c>
      <c r="T213" s="221">
        <f>S213*H213</f>
        <v>0</v>
      </c>
      <c r="AR213" s="21" t="s">
        <v>383</v>
      </c>
      <c r="AT213" s="21" t="s">
        <v>125</v>
      </c>
      <c r="AU213" s="21" t="s">
        <v>80</v>
      </c>
      <c r="AY213" s="21" t="s">
        <v>123</v>
      </c>
      <c r="BE213" s="222">
        <f>IF(N213="základní",J213,0)</f>
        <v>0</v>
      </c>
      <c r="BF213" s="222">
        <f>IF(N213="snížená",J213,0)</f>
        <v>0</v>
      </c>
      <c r="BG213" s="222">
        <f>IF(N213="zákl. přenesená",J213,0)</f>
        <v>0</v>
      </c>
      <c r="BH213" s="222">
        <f>IF(N213="sníž. přenesená",J213,0)</f>
        <v>0</v>
      </c>
      <c r="BI213" s="222">
        <f>IF(N213="nulová",J213,0)</f>
        <v>0</v>
      </c>
      <c r="BJ213" s="21" t="s">
        <v>80</v>
      </c>
      <c r="BK213" s="222">
        <f>ROUND(I213*H213,2)</f>
        <v>0</v>
      </c>
      <c r="BL213" s="21" t="s">
        <v>383</v>
      </c>
      <c r="BM213" s="21" t="s">
        <v>384</v>
      </c>
    </row>
    <row r="214" s="1" customFormat="1" ht="16.5" customHeight="1">
      <c r="B214" s="43"/>
      <c r="C214" s="211" t="s">
        <v>385</v>
      </c>
      <c r="D214" s="211" t="s">
        <v>125</v>
      </c>
      <c r="E214" s="212" t="s">
        <v>386</v>
      </c>
      <c r="F214" s="213" t="s">
        <v>387</v>
      </c>
      <c r="G214" s="214" t="s">
        <v>382</v>
      </c>
      <c r="H214" s="215">
        <v>1</v>
      </c>
      <c r="I214" s="216"/>
      <c r="J214" s="217">
        <f>ROUND(I214*H214,2)</f>
        <v>0</v>
      </c>
      <c r="K214" s="213" t="s">
        <v>129</v>
      </c>
      <c r="L214" s="69"/>
      <c r="M214" s="218" t="s">
        <v>21</v>
      </c>
      <c r="N214" s="219" t="s">
        <v>46</v>
      </c>
      <c r="O214" s="44"/>
      <c r="P214" s="220">
        <f>O214*H214</f>
        <v>0</v>
      </c>
      <c r="Q214" s="220">
        <v>0</v>
      </c>
      <c r="R214" s="220">
        <f>Q214*H214</f>
        <v>0</v>
      </c>
      <c r="S214" s="220">
        <v>0</v>
      </c>
      <c r="T214" s="221">
        <f>S214*H214</f>
        <v>0</v>
      </c>
      <c r="AR214" s="21" t="s">
        <v>383</v>
      </c>
      <c r="AT214" s="21" t="s">
        <v>125</v>
      </c>
      <c r="AU214" s="21" t="s">
        <v>80</v>
      </c>
      <c r="AY214" s="21" t="s">
        <v>123</v>
      </c>
      <c r="BE214" s="222">
        <f>IF(N214="základní",J214,0)</f>
        <v>0</v>
      </c>
      <c r="BF214" s="222">
        <f>IF(N214="snížená",J214,0)</f>
        <v>0</v>
      </c>
      <c r="BG214" s="222">
        <f>IF(N214="zákl. přenesená",J214,0)</f>
        <v>0</v>
      </c>
      <c r="BH214" s="222">
        <f>IF(N214="sníž. přenesená",J214,0)</f>
        <v>0</v>
      </c>
      <c r="BI214" s="222">
        <f>IF(N214="nulová",J214,0)</f>
        <v>0</v>
      </c>
      <c r="BJ214" s="21" t="s">
        <v>80</v>
      </c>
      <c r="BK214" s="222">
        <f>ROUND(I214*H214,2)</f>
        <v>0</v>
      </c>
      <c r="BL214" s="21" t="s">
        <v>383</v>
      </c>
      <c r="BM214" s="21" t="s">
        <v>388</v>
      </c>
    </row>
    <row r="215" s="1" customFormat="1" ht="16.5" customHeight="1">
      <c r="B215" s="43"/>
      <c r="C215" s="211" t="s">
        <v>389</v>
      </c>
      <c r="D215" s="211" t="s">
        <v>125</v>
      </c>
      <c r="E215" s="212" t="s">
        <v>390</v>
      </c>
      <c r="F215" s="213" t="s">
        <v>391</v>
      </c>
      <c r="G215" s="214" t="s">
        <v>382</v>
      </c>
      <c r="H215" s="215">
        <v>1</v>
      </c>
      <c r="I215" s="216"/>
      <c r="J215" s="217">
        <f>ROUND(I215*H215,2)</f>
        <v>0</v>
      </c>
      <c r="K215" s="213" t="s">
        <v>129</v>
      </c>
      <c r="L215" s="69"/>
      <c r="M215" s="218" t="s">
        <v>21</v>
      </c>
      <c r="N215" s="247" t="s">
        <v>46</v>
      </c>
      <c r="O215" s="248"/>
      <c r="P215" s="249">
        <f>O215*H215</f>
        <v>0</v>
      </c>
      <c r="Q215" s="249">
        <v>0</v>
      </c>
      <c r="R215" s="249">
        <f>Q215*H215</f>
        <v>0</v>
      </c>
      <c r="S215" s="249">
        <v>0</v>
      </c>
      <c r="T215" s="250">
        <f>S215*H215</f>
        <v>0</v>
      </c>
      <c r="AR215" s="21" t="s">
        <v>383</v>
      </c>
      <c r="AT215" s="21" t="s">
        <v>125</v>
      </c>
      <c r="AU215" s="21" t="s">
        <v>80</v>
      </c>
      <c r="AY215" s="21" t="s">
        <v>123</v>
      </c>
      <c r="BE215" s="222">
        <f>IF(N215="základní",J215,0)</f>
        <v>0</v>
      </c>
      <c r="BF215" s="222">
        <f>IF(N215="snížená",J215,0)</f>
        <v>0</v>
      </c>
      <c r="BG215" s="222">
        <f>IF(N215="zákl. přenesená",J215,0)</f>
        <v>0</v>
      </c>
      <c r="BH215" s="222">
        <f>IF(N215="sníž. přenesená",J215,0)</f>
        <v>0</v>
      </c>
      <c r="BI215" s="222">
        <f>IF(N215="nulová",J215,0)</f>
        <v>0</v>
      </c>
      <c r="BJ215" s="21" t="s">
        <v>80</v>
      </c>
      <c r="BK215" s="222">
        <f>ROUND(I215*H215,2)</f>
        <v>0</v>
      </c>
      <c r="BL215" s="21" t="s">
        <v>383</v>
      </c>
      <c r="BM215" s="21" t="s">
        <v>392</v>
      </c>
    </row>
    <row r="216" s="1" customFormat="1" ht="6.96" customHeight="1">
      <c r="B216" s="64"/>
      <c r="C216" s="65"/>
      <c r="D216" s="65"/>
      <c r="E216" s="65"/>
      <c r="F216" s="65"/>
      <c r="G216" s="65"/>
      <c r="H216" s="65"/>
      <c r="I216" s="157"/>
      <c r="J216" s="65"/>
      <c r="K216" s="65"/>
      <c r="L216" s="69"/>
    </row>
  </sheetData>
  <sheetProtection sheet="1" autoFilter="0" formatColumns="0" formatRows="0" objects="1" scenarios="1" spinCount="100000" saltValue="iygT0e0HNs8FkjqIsjugdlkLyGw/cb8i0/YfHrQ6pFK4+6Z+J5WBvFrj9oe9eCz/7elQNBwQacRhsY9N2lz5tg==" hashValue="5qwZ5UABx5egl/uaOCoNjupcw3bmL26WskYE9l/lCdlITkfhRjSVA8Wm2Y0Uz1q3Q/NMFB8CgVlxzOFOfWhm0Q==" algorithmName="SHA-512" password="CC35"/>
  <autoFilter ref="C82:K215"/>
  <mergeCells count="7">
    <mergeCell ref="E7:H7"/>
    <mergeCell ref="E22:H22"/>
    <mergeCell ref="E43:H43"/>
    <mergeCell ref="J47:J48"/>
    <mergeCell ref="E75:H75"/>
    <mergeCell ref="G1:H1"/>
    <mergeCell ref="L2:V2"/>
  </mergeCells>
  <hyperlinks>
    <hyperlink ref="F1:G1" location="C2" display="1) Krycí list soupisu"/>
    <hyperlink ref="G1:H1" location="C50" display="2) Rekapitulace"/>
    <hyperlink ref="J1" location="C82" display="3) Soupis prací"/>
    <hyperlink ref="L1:V1" location="'Rekapitulace stavby'!C2" display="Rekapitulace stavby"/>
  </hyperlinks>
  <pageMargins left="0.5833333" right="0.5833333" top="0.5833333" bottom="0.5833333" header="0" footer="0"/>
  <pageSetup paperSize="9" orientation="landscape" blackAndWhite="1" fitToHeight="100"/>
  <headerFooter>
    <oddFooter>&amp;CStrana &amp;P z &amp;N</oddFooter>
  </headerFooter>
  <drawing r:id="rId1"/>
</worksheet>
</file>

<file path=xl/worksheets/sheet3.xml><?xml version="1.0" encoding="utf-8"?>
<worksheet xmlns:r="http://schemas.openxmlformats.org/officeDocument/2006/relationships" xmlns="http://schemas.openxmlformats.org/spreadsheetml/2006/main">
  <sheetPr>
    <pageSetUpPr fitToPage="1"/>
  </sheetPr>
  <sheetViews>
    <sheetView showGridLines="0" zoomScaleNormal="100" zoomScaleSheetLayoutView="60" zoomScalePageLayoutView="100" workbookViewId="0"/>
  </sheetViews>
  <sheetFormatPr defaultRowHeight="13.5"/>
  <cols>
    <col min="1" max="1" width="8.33" style="251" customWidth="1"/>
    <col min="2" max="2" width="1.664063" style="251" customWidth="1"/>
    <col min="3" max="4" width="5" style="251" customWidth="1"/>
    <col min="5" max="5" width="11.67" style="251" customWidth="1"/>
    <col min="6" max="6" width="9.17" style="251" customWidth="1"/>
    <col min="7" max="7" width="5" style="251" customWidth="1"/>
    <col min="8" max="8" width="77.83" style="251" customWidth="1"/>
    <col min="9" max="10" width="20" style="251" customWidth="1"/>
    <col min="11" max="11" width="1.664063" style="251" customWidth="1"/>
  </cols>
  <sheetData>
    <row r="1" ht="37.5" customHeight="1"/>
    <row r="2" ht="7.5" customHeight="1">
      <c r="B2" s="252"/>
      <c r="C2" s="253"/>
      <c r="D2" s="253"/>
      <c r="E2" s="253"/>
      <c r="F2" s="253"/>
      <c r="G2" s="253"/>
      <c r="H2" s="253"/>
      <c r="I2" s="253"/>
      <c r="J2" s="253"/>
      <c r="K2" s="254"/>
    </row>
    <row r="3" s="12" customFormat="1" ht="45" customHeight="1">
      <c r="B3" s="255"/>
      <c r="C3" s="256" t="s">
        <v>393</v>
      </c>
      <c r="D3" s="256"/>
      <c r="E3" s="256"/>
      <c r="F3" s="256"/>
      <c r="G3" s="256"/>
      <c r="H3" s="256"/>
      <c r="I3" s="256"/>
      <c r="J3" s="256"/>
      <c r="K3" s="257"/>
    </row>
    <row r="4" ht="25.5" customHeight="1">
      <c r="B4" s="258"/>
      <c r="C4" s="259" t="s">
        <v>394</v>
      </c>
      <c r="D4" s="259"/>
      <c r="E4" s="259"/>
      <c r="F4" s="259"/>
      <c r="G4" s="259"/>
      <c r="H4" s="259"/>
      <c r="I4" s="259"/>
      <c r="J4" s="259"/>
      <c r="K4" s="260"/>
    </row>
    <row r="5" ht="5.25" customHeight="1">
      <c r="B5" s="258"/>
      <c r="C5" s="261"/>
      <c r="D5" s="261"/>
      <c r="E5" s="261"/>
      <c r="F5" s="261"/>
      <c r="G5" s="261"/>
      <c r="H5" s="261"/>
      <c r="I5" s="261"/>
      <c r="J5" s="261"/>
      <c r="K5" s="260"/>
    </row>
    <row r="6" ht="15" customHeight="1">
      <c r="B6" s="258"/>
      <c r="C6" s="262" t="s">
        <v>395</v>
      </c>
      <c r="D6" s="262"/>
      <c r="E6" s="262"/>
      <c r="F6" s="262"/>
      <c r="G6" s="262"/>
      <c r="H6" s="262"/>
      <c r="I6" s="262"/>
      <c r="J6" s="262"/>
      <c r="K6" s="260"/>
    </row>
    <row r="7" ht="15" customHeight="1">
      <c r="B7" s="263"/>
      <c r="C7" s="262" t="s">
        <v>396</v>
      </c>
      <c r="D7" s="262"/>
      <c r="E7" s="262"/>
      <c r="F7" s="262"/>
      <c r="G7" s="262"/>
      <c r="H7" s="262"/>
      <c r="I7" s="262"/>
      <c r="J7" s="262"/>
      <c r="K7" s="260"/>
    </row>
    <row r="8" ht="12.75" customHeight="1">
      <c r="B8" s="263"/>
      <c r="C8" s="262"/>
      <c r="D8" s="262"/>
      <c r="E8" s="262"/>
      <c r="F8" s="262"/>
      <c r="G8" s="262"/>
      <c r="H8" s="262"/>
      <c r="I8" s="262"/>
      <c r="J8" s="262"/>
      <c r="K8" s="260"/>
    </row>
    <row r="9" ht="15" customHeight="1">
      <c r="B9" s="263"/>
      <c r="C9" s="262" t="s">
        <v>397</v>
      </c>
      <c r="D9" s="262"/>
      <c r="E9" s="262"/>
      <c r="F9" s="262"/>
      <c r="G9" s="262"/>
      <c r="H9" s="262"/>
      <c r="I9" s="262"/>
      <c r="J9" s="262"/>
      <c r="K9" s="260"/>
    </row>
    <row r="10" ht="15" customHeight="1">
      <c r="B10" s="263"/>
      <c r="C10" s="262"/>
      <c r="D10" s="262" t="s">
        <v>398</v>
      </c>
      <c r="E10" s="262"/>
      <c r="F10" s="262"/>
      <c r="G10" s="262"/>
      <c r="H10" s="262"/>
      <c r="I10" s="262"/>
      <c r="J10" s="262"/>
      <c r="K10" s="260"/>
    </row>
    <row r="11" ht="15" customHeight="1">
      <c r="B11" s="263"/>
      <c r="C11" s="264"/>
      <c r="D11" s="262" t="s">
        <v>399</v>
      </c>
      <c r="E11" s="262"/>
      <c r="F11" s="262"/>
      <c r="G11" s="262"/>
      <c r="H11" s="262"/>
      <c r="I11" s="262"/>
      <c r="J11" s="262"/>
      <c r="K11" s="260"/>
    </row>
    <row r="12" ht="12.75" customHeight="1">
      <c r="B12" s="263"/>
      <c r="C12" s="264"/>
      <c r="D12" s="264"/>
      <c r="E12" s="264"/>
      <c r="F12" s="264"/>
      <c r="G12" s="264"/>
      <c r="H12" s="264"/>
      <c r="I12" s="264"/>
      <c r="J12" s="264"/>
      <c r="K12" s="260"/>
    </row>
    <row r="13" ht="15" customHeight="1">
      <c r="B13" s="263"/>
      <c r="C13" s="264"/>
      <c r="D13" s="262" t="s">
        <v>400</v>
      </c>
      <c r="E13" s="262"/>
      <c r="F13" s="262"/>
      <c r="G13" s="262"/>
      <c r="H13" s="262"/>
      <c r="I13" s="262"/>
      <c r="J13" s="262"/>
      <c r="K13" s="260"/>
    </row>
    <row r="14" ht="15" customHeight="1">
      <c r="B14" s="263"/>
      <c r="C14" s="264"/>
      <c r="D14" s="262" t="s">
        <v>401</v>
      </c>
      <c r="E14" s="262"/>
      <c r="F14" s="262"/>
      <c r="G14" s="262"/>
      <c r="H14" s="262"/>
      <c r="I14" s="262"/>
      <c r="J14" s="262"/>
      <c r="K14" s="260"/>
    </row>
    <row r="15" ht="15" customHeight="1">
      <c r="B15" s="263"/>
      <c r="C15" s="264"/>
      <c r="D15" s="262" t="s">
        <v>402</v>
      </c>
      <c r="E15" s="262"/>
      <c r="F15" s="262"/>
      <c r="G15" s="262"/>
      <c r="H15" s="262"/>
      <c r="I15" s="262"/>
      <c r="J15" s="262"/>
      <c r="K15" s="260"/>
    </row>
    <row r="16" ht="15" customHeight="1">
      <c r="B16" s="263"/>
      <c r="C16" s="264"/>
      <c r="D16" s="264"/>
      <c r="E16" s="265" t="s">
        <v>79</v>
      </c>
      <c r="F16" s="262" t="s">
        <v>403</v>
      </c>
      <c r="G16" s="262"/>
      <c r="H16" s="262"/>
      <c r="I16" s="262"/>
      <c r="J16" s="262"/>
      <c r="K16" s="260"/>
    </row>
    <row r="17" ht="15" customHeight="1">
      <c r="B17" s="263"/>
      <c r="C17" s="264"/>
      <c r="D17" s="264"/>
      <c r="E17" s="265" t="s">
        <v>404</v>
      </c>
      <c r="F17" s="262" t="s">
        <v>405</v>
      </c>
      <c r="G17" s="262"/>
      <c r="H17" s="262"/>
      <c r="I17" s="262"/>
      <c r="J17" s="262"/>
      <c r="K17" s="260"/>
    </row>
    <row r="18" ht="15" customHeight="1">
      <c r="B18" s="263"/>
      <c r="C18" s="264"/>
      <c r="D18" s="264"/>
      <c r="E18" s="265" t="s">
        <v>406</v>
      </c>
      <c r="F18" s="262" t="s">
        <v>407</v>
      </c>
      <c r="G18" s="262"/>
      <c r="H18" s="262"/>
      <c r="I18" s="262"/>
      <c r="J18" s="262"/>
      <c r="K18" s="260"/>
    </row>
    <row r="19" ht="15" customHeight="1">
      <c r="B19" s="263"/>
      <c r="C19" s="264"/>
      <c r="D19" s="264"/>
      <c r="E19" s="265" t="s">
        <v>408</v>
      </c>
      <c r="F19" s="262" t="s">
        <v>409</v>
      </c>
      <c r="G19" s="262"/>
      <c r="H19" s="262"/>
      <c r="I19" s="262"/>
      <c r="J19" s="262"/>
      <c r="K19" s="260"/>
    </row>
    <row r="20" ht="15" customHeight="1">
      <c r="B20" s="263"/>
      <c r="C20" s="264"/>
      <c r="D20" s="264"/>
      <c r="E20" s="265" t="s">
        <v>410</v>
      </c>
      <c r="F20" s="262" t="s">
        <v>411</v>
      </c>
      <c r="G20" s="262"/>
      <c r="H20" s="262"/>
      <c r="I20" s="262"/>
      <c r="J20" s="262"/>
      <c r="K20" s="260"/>
    </row>
    <row r="21" ht="15" customHeight="1">
      <c r="B21" s="263"/>
      <c r="C21" s="264"/>
      <c r="D21" s="264"/>
      <c r="E21" s="265" t="s">
        <v>412</v>
      </c>
      <c r="F21" s="262" t="s">
        <v>413</v>
      </c>
      <c r="G21" s="262"/>
      <c r="H21" s="262"/>
      <c r="I21" s="262"/>
      <c r="J21" s="262"/>
      <c r="K21" s="260"/>
    </row>
    <row r="22" ht="12.75" customHeight="1">
      <c r="B22" s="263"/>
      <c r="C22" s="264"/>
      <c r="D22" s="264"/>
      <c r="E22" s="264"/>
      <c r="F22" s="264"/>
      <c r="G22" s="264"/>
      <c r="H22" s="264"/>
      <c r="I22" s="264"/>
      <c r="J22" s="264"/>
      <c r="K22" s="260"/>
    </row>
    <row r="23" ht="15" customHeight="1">
      <c r="B23" s="263"/>
      <c r="C23" s="262" t="s">
        <v>414</v>
      </c>
      <c r="D23" s="262"/>
      <c r="E23" s="262"/>
      <c r="F23" s="262"/>
      <c r="G23" s="262"/>
      <c r="H23" s="262"/>
      <c r="I23" s="262"/>
      <c r="J23" s="262"/>
      <c r="K23" s="260"/>
    </row>
    <row r="24" ht="15" customHeight="1">
      <c r="B24" s="263"/>
      <c r="C24" s="262" t="s">
        <v>415</v>
      </c>
      <c r="D24" s="262"/>
      <c r="E24" s="262"/>
      <c r="F24" s="262"/>
      <c r="G24" s="262"/>
      <c r="H24" s="262"/>
      <c r="I24" s="262"/>
      <c r="J24" s="262"/>
      <c r="K24" s="260"/>
    </row>
    <row r="25" ht="15" customHeight="1">
      <c r="B25" s="263"/>
      <c r="C25" s="262"/>
      <c r="D25" s="262" t="s">
        <v>416</v>
      </c>
      <c r="E25" s="262"/>
      <c r="F25" s="262"/>
      <c r="G25" s="262"/>
      <c r="H25" s="262"/>
      <c r="I25" s="262"/>
      <c r="J25" s="262"/>
      <c r="K25" s="260"/>
    </row>
    <row r="26" ht="15" customHeight="1">
      <c r="B26" s="263"/>
      <c r="C26" s="264"/>
      <c r="D26" s="262" t="s">
        <v>417</v>
      </c>
      <c r="E26" s="262"/>
      <c r="F26" s="262"/>
      <c r="G26" s="262"/>
      <c r="H26" s="262"/>
      <c r="I26" s="262"/>
      <c r="J26" s="262"/>
      <c r="K26" s="260"/>
    </row>
    <row r="27" ht="12.75" customHeight="1">
      <c r="B27" s="263"/>
      <c r="C27" s="264"/>
      <c r="D27" s="264"/>
      <c r="E27" s="264"/>
      <c r="F27" s="264"/>
      <c r="G27" s="264"/>
      <c r="H27" s="264"/>
      <c r="I27" s="264"/>
      <c r="J27" s="264"/>
      <c r="K27" s="260"/>
    </row>
    <row r="28" ht="15" customHeight="1">
      <c r="B28" s="263"/>
      <c r="C28" s="264"/>
      <c r="D28" s="262" t="s">
        <v>418</v>
      </c>
      <c r="E28" s="262"/>
      <c r="F28" s="262"/>
      <c r="G28" s="262"/>
      <c r="H28" s="262"/>
      <c r="I28" s="262"/>
      <c r="J28" s="262"/>
      <c r="K28" s="260"/>
    </row>
    <row r="29" ht="15" customHeight="1">
      <c r="B29" s="263"/>
      <c r="C29" s="264"/>
      <c r="D29" s="262" t="s">
        <v>419</v>
      </c>
      <c r="E29" s="262"/>
      <c r="F29" s="262"/>
      <c r="G29" s="262"/>
      <c r="H29" s="262"/>
      <c r="I29" s="262"/>
      <c r="J29" s="262"/>
      <c r="K29" s="260"/>
    </row>
    <row r="30" ht="12.75" customHeight="1">
      <c r="B30" s="263"/>
      <c r="C30" s="264"/>
      <c r="D30" s="264"/>
      <c r="E30" s="264"/>
      <c r="F30" s="264"/>
      <c r="G30" s="264"/>
      <c r="H30" s="264"/>
      <c r="I30" s="264"/>
      <c r="J30" s="264"/>
      <c r="K30" s="260"/>
    </row>
    <row r="31" ht="15" customHeight="1">
      <c r="B31" s="263"/>
      <c r="C31" s="264"/>
      <c r="D31" s="262" t="s">
        <v>420</v>
      </c>
      <c r="E31" s="262"/>
      <c r="F31" s="262"/>
      <c r="G31" s="262"/>
      <c r="H31" s="262"/>
      <c r="I31" s="262"/>
      <c r="J31" s="262"/>
      <c r="K31" s="260"/>
    </row>
    <row r="32" ht="15" customHeight="1">
      <c r="B32" s="263"/>
      <c r="C32" s="264"/>
      <c r="D32" s="262" t="s">
        <v>421</v>
      </c>
      <c r="E32" s="262"/>
      <c r="F32" s="262"/>
      <c r="G32" s="262"/>
      <c r="H32" s="262"/>
      <c r="I32" s="262"/>
      <c r="J32" s="262"/>
      <c r="K32" s="260"/>
    </row>
    <row r="33" ht="15" customHeight="1">
      <c r="B33" s="263"/>
      <c r="C33" s="264"/>
      <c r="D33" s="262" t="s">
        <v>422</v>
      </c>
      <c r="E33" s="262"/>
      <c r="F33" s="262"/>
      <c r="G33" s="262"/>
      <c r="H33" s="262"/>
      <c r="I33" s="262"/>
      <c r="J33" s="262"/>
      <c r="K33" s="260"/>
    </row>
    <row r="34" ht="15" customHeight="1">
      <c r="B34" s="263"/>
      <c r="C34" s="264"/>
      <c r="D34" s="262"/>
      <c r="E34" s="266" t="s">
        <v>108</v>
      </c>
      <c r="F34" s="262"/>
      <c r="G34" s="262" t="s">
        <v>423</v>
      </c>
      <c r="H34" s="262"/>
      <c r="I34" s="262"/>
      <c r="J34" s="262"/>
      <c r="K34" s="260"/>
    </row>
    <row r="35" ht="30.75" customHeight="1">
      <c r="B35" s="263"/>
      <c r="C35" s="264"/>
      <c r="D35" s="262"/>
      <c r="E35" s="266" t="s">
        <v>424</v>
      </c>
      <c r="F35" s="262"/>
      <c r="G35" s="262" t="s">
        <v>425</v>
      </c>
      <c r="H35" s="262"/>
      <c r="I35" s="262"/>
      <c r="J35" s="262"/>
      <c r="K35" s="260"/>
    </row>
    <row r="36" ht="15" customHeight="1">
      <c r="B36" s="263"/>
      <c r="C36" s="264"/>
      <c r="D36" s="262"/>
      <c r="E36" s="266" t="s">
        <v>56</v>
      </c>
      <c r="F36" s="262"/>
      <c r="G36" s="262" t="s">
        <v>426</v>
      </c>
      <c r="H36" s="262"/>
      <c r="I36" s="262"/>
      <c r="J36" s="262"/>
      <c r="K36" s="260"/>
    </row>
    <row r="37" ht="15" customHeight="1">
      <c r="B37" s="263"/>
      <c r="C37" s="264"/>
      <c r="D37" s="262"/>
      <c r="E37" s="266" t="s">
        <v>109</v>
      </c>
      <c r="F37" s="262"/>
      <c r="G37" s="262" t="s">
        <v>427</v>
      </c>
      <c r="H37" s="262"/>
      <c r="I37" s="262"/>
      <c r="J37" s="262"/>
      <c r="K37" s="260"/>
    </row>
    <row r="38" ht="15" customHeight="1">
      <c r="B38" s="263"/>
      <c r="C38" s="264"/>
      <c r="D38" s="262"/>
      <c r="E38" s="266" t="s">
        <v>110</v>
      </c>
      <c r="F38" s="262"/>
      <c r="G38" s="262" t="s">
        <v>428</v>
      </c>
      <c r="H38" s="262"/>
      <c r="I38" s="262"/>
      <c r="J38" s="262"/>
      <c r="K38" s="260"/>
    </row>
    <row r="39" ht="15" customHeight="1">
      <c r="B39" s="263"/>
      <c r="C39" s="264"/>
      <c r="D39" s="262"/>
      <c r="E39" s="266" t="s">
        <v>111</v>
      </c>
      <c r="F39" s="262"/>
      <c r="G39" s="262" t="s">
        <v>429</v>
      </c>
      <c r="H39" s="262"/>
      <c r="I39" s="262"/>
      <c r="J39" s="262"/>
      <c r="K39" s="260"/>
    </row>
    <row r="40" ht="15" customHeight="1">
      <c r="B40" s="263"/>
      <c r="C40" s="264"/>
      <c r="D40" s="262"/>
      <c r="E40" s="266" t="s">
        <v>430</v>
      </c>
      <c r="F40" s="262"/>
      <c r="G40" s="262" t="s">
        <v>431</v>
      </c>
      <c r="H40" s="262"/>
      <c r="I40" s="262"/>
      <c r="J40" s="262"/>
      <c r="K40" s="260"/>
    </row>
    <row r="41" ht="15" customHeight="1">
      <c r="B41" s="263"/>
      <c r="C41" s="264"/>
      <c r="D41" s="262"/>
      <c r="E41" s="266"/>
      <c r="F41" s="262"/>
      <c r="G41" s="262" t="s">
        <v>432</v>
      </c>
      <c r="H41" s="262"/>
      <c r="I41" s="262"/>
      <c r="J41" s="262"/>
      <c r="K41" s="260"/>
    </row>
    <row r="42" ht="15" customHeight="1">
      <c r="B42" s="263"/>
      <c r="C42" s="264"/>
      <c r="D42" s="262"/>
      <c r="E42" s="266" t="s">
        <v>433</v>
      </c>
      <c r="F42" s="262"/>
      <c r="G42" s="262" t="s">
        <v>434</v>
      </c>
      <c r="H42" s="262"/>
      <c r="I42" s="262"/>
      <c r="J42" s="262"/>
      <c r="K42" s="260"/>
    </row>
    <row r="43" ht="15" customHeight="1">
      <c r="B43" s="263"/>
      <c r="C43" s="264"/>
      <c r="D43" s="262"/>
      <c r="E43" s="266" t="s">
        <v>113</v>
      </c>
      <c r="F43" s="262"/>
      <c r="G43" s="262" t="s">
        <v>435</v>
      </c>
      <c r="H43" s="262"/>
      <c r="I43" s="262"/>
      <c r="J43" s="262"/>
      <c r="K43" s="260"/>
    </row>
    <row r="44" ht="12.75" customHeight="1">
      <c r="B44" s="263"/>
      <c r="C44" s="264"/>
      <c r="D44" s="262"/>
      <c r="E44" s="262"/>
      <c r="F44" s="262"/>
      <c r="G44" s="262"/>
      <c r="H44" s="262"/>
      <c r="I44" s="262"/>
      <c r="J44" s="262"/>
      <c r="K44" s="260"/>
    </row>
    <row r="45" ht="15" customHeight="1">
      <c r="B45" s="263"/>
      <c r="C45" s="264"/>
      <c r="D45" s="262" t="s">
        <v>436</v>
      </c>
      <c r="E45" s="262"/>
      <c r="F45" s="262"/>
      <c r="G45" s="262"/>
      <c r="H45" s="262"/>
      <c r="I45" s="262"/>
      <c r="J45" s="262"/>
      <c r="K45" s="260"/>
    </row>
    <row r="46" ht="15" customHeight="1">
      <c r="B46" s="263"/>
      <c r="C46" s="264"/>
      <c r="D46" s="264"/>
      <c r="E46" s="262" t="s">
        <v>437</v>
      </c>
      <c r="F46" s="262"/>
      <c r="G46" s="262"/>
      <c r="H46" s="262"/>
      <c r="I46" s="262"/>
      <c r="J46" s="262"/>
      <c r="K46" s="260"/>
    </row>
    <row r="47" ht="15" customHeight="1">
      <c r="B47" s="263"/>
      <c r="C47" s="264"/>
      <c r="D47" s="264"/>
      <c r="E47" s="262" t="s">
        <v>438</v>
      </c>
      <c r="F47" s="262"/>
      <c r="G47" s="262"/>
      <c r="H47" s="262"/>
      <c r="I47" s="262"/>
      <c r="J47" s="262"/>
      <c r="K47" s="260"/>
    </row>
    <row r="48" ht="15" customHeight="1">
      <c r="B48" s="263"/>
      <c r="C48" s="264"/>
      <c r="D48" s="264"/>
      <c r="E48" s="262" t="s">
        <v>439</v>
      </c>
      <c r="F48" s="262"/>
      <c r="G48" s="262"/>
      <c r="H48" s="262"/>
      <c r="I48" s="262"/>
      <c r="J48" s="262"/>
      <c r="K48" s="260"/>
    </row>
    <row r="49" ht="15" customHeight="1">
      <c r="B49" s="263"/>
      <c r="C49" s="264"/>
      <c r="D49" s="262" t="s">
        <v>440</v>
      </c>
      <c r="E49" s="262"/>
      <c r="F49" s="262"/>
      <c r="G49" s="262"/>
      <c r="H49" s="262"/>
      <c r="I49" s="262"/>
      <c r="J49" s="262"/>
      <c r="K49" s="260"/>
    </row>
    <row r="50" ht="25.5" customHeight="1">
      <c r="B50" s="258"/>
      <c r="C50" s="259" t="s">
        <v>441</v>
      </c>
      <c r="D50" s="259"/>
      <c r="E50" s="259"/>
      <c r="F50" s="259"/>
      <c r="G50" s="259"/>
      <c r="H50" s="259"/>
      <c r="I50" s="259"/>
      <c r="J50" s="259"/>
      <c r="K50" s="260"/>
    </row>
    <row r="51" ht="5.25" customHeight="1">
      <c r="B51" s="258"/>
      <c r="C51" s="261"/>
      <c r="D51" s="261"/>
      <c r="E51" s="261"/>
      <c r="F51" s="261"/>
      <c r="G51" s="261"/>
      <c r="H51" s="261"/>
      <c r="I51" s="261"/>
      <c r="J51" s="261"/>
      <c r="K51" s="260"/>
    </row>
    <row r="52" ht="15" customHeight="1">
      <c r="B52" s="258"/>
      <c r="C52" s="262" t="s">
        <v>442</v>
      </c>
      <c r="D52" s="262"/>
      <c r="E52" s="262"/>
      <c r="F52" s="262"/>
      <c r="G52" s="262"/>
      <c r="H52" s="262"/>
      <c r="I52" s="262"/>
      <c r="J52" s="262"/>
      <c r="K52" s="260"/>
    </row>
    <row r="53" ht="15" customHeight="1">
      <c r="B53" s="258"/>
      <c r="C53" s="262" t="s">
        <v>443</v>
      </c>
      <c r="D53" s="262"/>
      <c r="E53" s="262"/>
      <c r="F53" s="262"/>
      <c r="G53" s="262"/>
      <c r="H53" s="262"/>
      <c r="I53" s="262"/>
      <c r="J53" s="262"/>
      <c r="K53" s="260"/>
    </row>
    <row r="54" ht="12.75" customHeight="1">
      <c r="B54" s="258"/>
      <c r="C54" s="262"/>
      <c r="D54" s="262"/>
      <c r="E54" s="262"/>
      <c r="F54" s="262"/>
      <c r="G54" s="262"/>
      <c r="H54" s="262"/>
      <c r="I54" s="262"/>
      <c r="J54" s="262"/>
      <c r="K54" s="260"/>
    </row>
    <row r="55" ht="15" customHeight="1">
      <c r="B55" s="258"/>
      <c r="C55" s="262" t="s">
        <v>444</v>
      </c>
      <c r="D55" s="262"/>
      <c r="E55" s="262"/>
      <c r="F55" s="262"/>
      <c r="G55" s="262"/>
      <c r="H55" s="262"/>
      <c r="I55" s="262"/>
      <c r="J55" s="262"/>
      <c r="K55" s="260"/>
    </row>
    <row r="56" ht="15" customHeight="1">
      <c r="B56" s="258"/>
      <c r="C56" s="264"/>
      <c r="D56" s="262" t="s">
        <v>445</v>
      </c>
      <c r="E56" s="262"/>
      <c r="F56" s="262"/>
      <c r="G56" s="262"/>
      <c r="H56" s="262"/>
      <c r="I56" s="262"/>
      <c r="J56" s="262"/>
      <c r="K56" s="260"/>
    </row>
    <row r="57" ht="15" customHeight="1">
      <c r="B57" s="258"/>
      <c r="C57" s="264"/>
      <c r="D57" s="262" t="s">
        <v>446</v>
      </c>
      <c r="E57" s="262"/>
      <c r="F57" s="262"/>
      <c r="G57" s="262"/>
      <c r="H57" s="262"/>
      <c r="I57" s="262"/>
      <c r="J57" s="262"/>
      <c r="K57" s="260"/>
    </row>
    <row r="58" ht="15" customHeight="1">
      <c r="B58" s="258"/>
      <c r="C58" s="264"/>
      <c r="D58" s="262" t="s">
        <v>447</v>
      </c>
      <c r="E58" s="262"/>
      <c r="F58" s="262"/>
      <c r="G58" s="262"/>
      <c r="H58" s="262"/>
      <c r="I58" s="262"/>
      <c r="J58" s="262"/>
      <c r="K58" s="260"/>
    </row>
    <row r="59" ht="15" customHeight="1">
      <c r="B59" s="258"/>
      <c r="C59" s="264"/>
      <c r="D59" s="262" t="s">
        <v>448</v>
      </c>
      <c r="E59" s="262"/>
      <c r="F59" s="262"/>
      <c r="G59" s="262"/>
      <c r="H59" s="262"/>
      <c r="I59" s="262"/>
      <c r="J59" s="262"/>
      <c r="K59" s="260"/>
    </row>
    <row r="60" ht="15" customHeight="1">
      <c r="B60" s="258"/>
      <c r="C60" s="264"/>
      <c r="D60" s="267" t="s">
        <v>449</v>
      </c>
      <c r="E60" s="267"/>
      <c r="F60" s="267"/>
      <c r="G60" s="267"/>
      <c r="H60" s="267"/>
      <c r="I60" s="267"/>
      <c r="J60" s="267"/>
      <c r="K60" s="260"/>
    </row>
    <row r="61" ht="15" customHeight="1">
      <c r="B61" s="258"/>
      <c r="C61" s="264"/>
      <c r="D61" s="262" t="s">
        <v>450</v>
      </c>
      <c r="E61" s="262"/>
      <c r="F61" s="262"/>
      <c r="G61" s="262"/>
      <c r="H61" s="262"/>
      <c r="I61" s="262"/>
      <c r="J61" s="262"/>
      <c r="K61" s="260"/>
    </row>
    <row r="62" ht="12.75" customHeight="1">
      <c r="B62" s="258"/>
      <c r="C62" s="264"/>
      <c r="D62" s="264"/>
      <c r="E62" s="268"/>
      <c r="F62" s="264"/>
      <c r="G62" s="264"/>
      <c r="H62" s="264"/>
      <c r="I62" s="264"/>
      <c r="J62" s="264"/>
      <c r="K62" s="260"/>
    </row>
    <row r="63" ht="15" customHeight="1">
      <c r="B63" s="258"/>
      <c r="C63" s="264"/>
      <c r="D63" s="262" t="s">
        <v>451</v>
      </c>
      <c r="E63" s="262"/>
      <c r="F63" s="262"/>
      <c r="G63" s="262"/>
      <c r="H63" s="262"/>
      <c r="I63" s="262"/>
      <c r="J63" s="262"/>
      <c r="K63" s="260"/>
    </row>
    <row r="64" ht="15" customHeight="1">
      <c r="B64" s="258"/>
      <c r="C64" s="264"/>
      <c r="D64" s="267" t="s">
        <v>452</v>
      </c>
      <c r="E64" s="267"/>
      <c r="F64" s="267"/>
      <c r="G64" s="267"/>
      <c r="H64" s="267"/>
      <c r="I64" s="267"/>
      <c r="J64" s="267"/>
      <c r="K64" s="260"/>
    </row>
    <row r="65" ht="15" customHeight="1">
      <c r="B65" s="258"/>
      <c r="C65" s="264"/>
      <c r="D65" s="262" t="s">
        <v>453</v>
      </c>
      <c r="E65" s="262"/>
      <c r="F65" s="262"/>
      <c r="G65" s="262"/>
      <c r="H65" s="262"/>
      <c r="I65" s="262"/>
      <c r="J65" s="262"/>
      <c r="K65" s="260"/>
    </row>
    <row r="66" ht="15" customHeight="1">
      <c r="B66" s="258"/>
      <c r="C66" s="264"/>
      <c r="D66" s="262" t="s">
        <v>454</v>
      </c>
      <c r="E66" s="262"/>
      <c r="F66" s="262"/>
      <c r="G66" s="262"/>
      <c r="H66" s="262"/>
      <c r="I66" s="262"/>
      <c r="J66" s="262"/>
      <c r="K66" s="260"/>
    </row>
    <row r="67" ht="15" customHeight="1">
      <c r="B67" s="258"/>
      <c r="C67" s="264"/>
      <c r="D67" s="262" t="s">
        <v>455</v>
      </c>
      <c r="E67" s="262"/>
      <c r="F67" s="262"/>
      <c r="G67" s="262"/>
      <c r="H67" s="262"/>
      <c r="I67" s="262"/>
      <c r="J67" s="262"/>
      <c r="K67" s="260"/>
    </row>
    <row r="68" ht="15" customHeight="1">
      <c r="B68" s="258"/>
      <c r="C68" s="264"/>
      <c r="D68" s="262" t="s">
        <v>456</v>
      </c>
      <c r="E68" s="262"/>
      <c r="F68" s="262"/>
      <c r="G68" s="262"/>
      <c r="H68" s="262"/>
      <c r="I68" s="262"/>
      <c r="J68" s="262"/>
      <c r="K68" s="260"/>
    </row>
    <row r="69" ht="12.75" customHeight="1">
      <c r="B69" s="269"/>
      <c r="C69" s="270"/>
      <c r="D69" s="270"/>
      <c r="E69" s="270"/>
      <c r="F69" s="270"/>
      <c r="G69" s="270"/>
      <c r="H69" s="270"/>
      <c r="I69" s="270"/>
      <c r="J69" s="270"/>
      <c r="K69" s="271"/>
    </row>
    <row r="70" ht="18.75" customHeight="1">
      <c r="B70" s="272"/>
      <c r="C70" s="272"/>
      <c r="D70" s="272"/>
      <c r="E70" s="272"/>
      <c r="F70" s="272"/>
      <c r="G70" s="272"/>
      <c r="H70" s="272"/>
      <c r="I70" s="272"/>
      <c r="J70" s="272"/>
      <c r="K70" s="273"/>
    </row>
    <row r="71" ht="18.75" customHeight="1">
      <c r="B71" s="273"/>
      <c r="C71" s="273"/>
      <c r="D71" s="273"/>
      <c r="E71" s="273"/>
      <c r="F71" s="273"/>
      <c r="G71" s="273"/>
      <c r="H71" s="273"/>
      <c r="I71" s="273"/>
      <c r="J71" s="273"/>
      <c r="K71" s="273"/>
    </row>
    <row r="72" ht="7.5" customHeight="1">
      <c r="B72" s="274"/>
      <c r="C72" s="275"/>
      <c r="D72" s="275"/>
      <c r="E72" s="275"/>
      <c r="F72" s="275"/>
      <c r="G72" s="275"/>
      <c r="H72" s="275"/>
      <c r="I72" s="275"/>
      <c r="J72" s="275"/>
      <c r="K72" s="276"/>
    </row>
    <row r="73" ht="45" customHeight="1">
      <c r="B73" s="277"/>
      <c r="C73" s="278" t="s">
        <v>86</v>
      </c>
      <c r="D73" s="278"/>
      <c r="E73" s="278"/>
      <c r="F73" s="278"/>
      <c r="G73" s="278"/>
      <c r="H73" s="278"/>
      <c r="I73" s="278"/>
      <c r="J73" s="278"/>
      <c r="K73" s="279"/>
    </row>
    <row r="74" ht="17.25" customHeight="1">
      <c r="B74" s="277"/>
      <c r="C74" s="280" t="s">
        <v>457</v>
      </c>
      <c r="D74" s="280"/>
      <c r="E74" s="280"/>
      <c r="F74" s="280" t="s">
        <v>458</v>
      </c>
      <c r="G74" s="281"/>
      <c r="H74" s="280" t="s">
        <v>109</v>
      </c>
      <c r="I74" s="280" t="s">
        <v>60</v>
      </c>
      <c r="J74" s="280" t="s">
        <v>459</v>
      </c>
      <c r="K74" s="279"/>
    </row>
    <row r="75" ht="17.25" customHeight="1">
      <c r="B75" s="277"/>
      <c r="C75" s="282" t="s">
        <v>460</v>
      </c>
      <c r="D75" s="282"/>
      <c r="E75" s="282"/>
      <c r="F75" s="283" t="s">
        <v>461</v>
      </c>
      <c r="G75" s="284"/>
      <c r="H75" s="282"/>
      <c r="I75" s="282"/>
      <c r="J75" s="282" t="s">
        <v>462</v>
      </c>
      <c r="K75" s="279"/>
    </row>
    <row r="76" ht="5.25" customHeight="1">
      <c r="B76" s="277"/>
      <c r="C76" s="285"/>
      <c r="D76" s="285"/>
      <c r="E76" s="285"/>
      <c r="F76" s="285"/>
      <c r="G76" s="286"/>
      <c r="H76" s="285"/>
      <c r="I76" s="285"/>
      <c r="J76" s="285"/>
      <c r="K76" s="279"/>
    </row>
    <row r="77" ht="15" customHeight="1">
      <c r="B77" s="277"/>
      <c r="C77" s="266" t="s">
        <v>56</v>
      </c>
      <c r="D77" s="285"/>
      <c r="E77" s="285"/>
      <c r="F77" s="287" t="s">
        <v>463</v>
      </c>
      <c r="G77" s="286"/>
      <c r="H77" s="266" t="s">
        <v>464</v>
      </c>
      <c r="I77" s="266" t="s">
        <v>465</v>
      </c>
      <c r="J77" s="266">
        <v>20</v>
      </c>
      <c r="K77" s="279"/>
    </row>
    <row r="78" ht="15" customHeight="1">
      <c r="B78" s="277"/>
      <c r="C78" s="266" t="s">
        <v>466</v>
      </c>
      <c r="D78" s="266"/>
      <c r="E78" s="266"/>
      <c r="F78" s="287" t="s">
        <v>463</v>
      </c>
      <c r="G78" s="286"/>
      <c r="H78" s="266" t="s">
        <v>467</v>
      </c>
      <c r="I78" s="266" t="s">
        <v>465</v>
      </c>
      <c r="J78" s="266">
        <v>120</v>
      </c>
      <c r="K78" s="279"/>
    </row>
    <row r="79" ht="15" customHeight="1">
      <c r="B79" s="288"/>
      <c r="C79" s="266" t="s">
        <v>468</v>
      </c>
      <c r="D79" s="266"/>
      <c r="E79" s="266"/>
      <c r="F79" s="287" t="s">
        <v>469</v>
      </c>
      <c r="G79" s="286"/>
      <c r="H79" s="266" t="s">
        <v>470</v>
      </c>
      <c r="I79" s="266" t="s">
        <v>465</v>
      </c>
      <c r="J79" s="266">
        <v>50</v>
      </c>
      <c r="K79" s="279"/>
    </row>
    <row r="80" ht="15" customHeight="1">
      <c r="B80" s="288"/>
      <c r="C80" s="266" t="s">
        <v>471</v>
      </c>
      <c r="D80" s="266"/>
      <c r="E80" s="266"/>
      <c r="F80" s="287" t="s">
        <v>463</v>
      </c>
      <c r="G80" s="286"/>
      <c r="H80" s="266" t="s">
        <v>472</v>
      </c>
      <c r="I80" s="266" t="s">
        <v>473</v>
      </c>
      <c r="J80" s="266"/>
      <c r="K80" s="279"/>
    </row>
    <row r="81" ht="15" customHeight="1">
      <c r="B81" s="288"/>
      <c r="C81" s="289" t="s">
        <v>474</v>
      </c>
      <c r="D81" s="289"/>
      <c r="E81" s="289"/>
      <c r="F81" s="290" t="s">
        <v>469</v>
      </c>
      <c r="G81" s="289"/>
      <c r="H81" s="289" t="s">
        <v>475</v>
      </c>
      <c r="I81" s="289" t="s">
        <v>465</v>
      </c>
      <c r="J81" s="289">
        <v>15</v>
      </c>
      <c r="K81" s="279"/>
    </row>
    <row r="82" ht="15" customHeight="1">
      <c r="B82" s="288"/>
      <c r="C82" s="289" t="s">
        <v>476</v>
      </c>
      <c r="D82" s="289"/>
      <c r="E82" s="289"/>
      <c r="F82" s="290" t="s">
        <v>469</v>
      </c>
      <c r="G82" s="289"/>
      <c r="H82" s="289" t="s">
        <v>477</v>
      </c>
      <c r="I82" s="289" t="s">
        <v>465</v>
      </c>
      <c r="J82" s="289">
        <v>15</v>
      </c>
      <c r="K82" s="279"/>
    </row>
    <row r="83" ht="15" customHeight="1">
      <c r="B83" s="288"/>
      <c r="C83" s="289" t="s">
        <v>478</v>
      </c>
      <c r="D83" s="289"/>
      <c r="E83" s="289"/>
      <c r="F83" s="290" t="s">
        <v>469</v>
      </c>
      <c r="G83" s="289"/>
      <c r="H83" s="289" t="s">
        <v>479</v>
      </c>
      <c r="I83" s="289" t="s">
        <v>465</v>
      </c>
      <c r="J83" s="289">
        <v>20</v>
      </c>
      <c r="K83" s="279"/>
    </row>
    <row r="84" ht="15" customHeight="1">
      <c r="B84" s="288"/>
      <c r="C84" s="289" t="s">
        <v>480</v>
      </c>
      <c r="D84" s="289"/>
      <c r="E84" s="289"/>
      <c r="F84" s="290" t="s">
        <v>469</v>
      </c>
      <c r="G84" s="289"/>
      <c r="H84" s="289" t="s">
        <v>481</v>
      </c>
      <c r="I84" s="289" t="s">
        <v>465</v>
      </c>
      <c r="J84" s="289">
        <v>20</v>
      </c>
      <c r="K84" s="279"/>
    </row>
    <row r="85" ht="15" customHeight="1">
      <c r="B85" s="288"/>
      <c r="C85" s="266" t="s">
        <v>482</v>
      </c>
      <c r="D85" s="266"/>
      <c r="E85" s="266"/>
      <c r="F85" s="287" t="s">
        <v>469</v>
      </c>
      <c r="G85" s="286"/>
      <c r="H85" s="266" t="s">
        <v>483</v>
      </c>
      <c r="I85" s="266" t="s">
        <v>465</v>
      </c>
      <c r="J85" s="266">
        <v>50</v>
      </c>
      <c r="K85" s="279"/>
    </row>
    <row r="86" ht="15" customHeight="1">
      <c r="B86" s="288"/>
      <c r="C86" s="266" t="s">
        <v>484</v>
      </c>
      <c r="D86" s="266"/>
      <c r="E86" s="266"/>
      <c r="F86" s="287" t="s">
        <v>469</v>
      </c>
      <c r="G86" s="286"/>
      <c r="H86" s="266" t="s">
        <v>485</v>
      </c>
      <c r="I86" s="266" t="s">
        <v>465</v>
      </c>
      <c r="J86" s="266">
        <v>20</v>
      </c>
      <c r="K86" s="279"/>
    </row>
    <row r="87" ht="15" customHeight="1">
      <c r="B87" s="288"/>
      <c r="C87" s="266" t="s">
        <v>486</v>
      </c>
      <c r="D87" s="266"/>
      <c r="E87" s="266"/>
      <c r="F87" s="287" t="s">
        <v>469</v>
      </c>
      <c r="G87" s="286"/>
      <c r="H87" s="266" t="s">
        <v>487</v>
      </c>
      <c r="I87" s="266" t="s">
        <v>465</v>
      </c>
      <c r="J87" s="266">
        <v>20</v>
      </c>
      <c r="K87" s="279"/>
    </row>
    <row r="88" ht="15" customHeight="1">
      <c r="B88" s="288"/>
      <c r="C88" s="266" t="s">
        <v>488</v>
      </c>
      <c r="D88" s="266"/>
      <c r="E88" s="266"/>
      <c r="F88" s="287" t="s">
        <v>469</v>
      </c>
      <c r="G88" s="286"/>
      <c r="H88" s="266" t="s">
        <v>489</v>
      </c>
      <c r="I88" s="266" t="s">
        <v>465</v>
      </c>
      <c r="J88" s="266">
        <v>50</v>
      </c>
      <c r="K88" s="279"/>
    </row>
    <row r="89" ht="15" customHeight="1">
      <c r="B89" s="288"/>
      <c r="C89" s="266" t="s">
        <v>490</v>
      </c>
      <c r="D89" s="266"/>
      <c r="E89" s="266"/>
      <c r="F89" s="287" t="s">
        <v>469</v>
      </c>
      <c r="G89" s="286"/>
      <c r="H89" s="266" t="s">
        <v>490</v>
      </c>
      <c r="I89" s="266" t="s">
        <v>465</v>
      </c>
      <c r="J89" s="266">
        <v>50</v>
      </c>
      <c r="K89" s="279"/>
    </row>
    <row r="90" ht="15" customHeight="1">
      <c r="B90" s="288"/>
      <c r="C90" s="266" t="s">
        <v>114</v>
      </c>
      <c r="D90" s="266"/>
      <c r="E90" s="266"/>
      <c r="F90" s="287" t="s">
        <v>469</v>
      </c>
      <c r="G90" s="286"/>
      <c r="H90" s="266" t="s">
        <v>491</v>
      </c>
      <c r="I90" s="266" t="s">
        <v>465</v>
      </c>
      <c r="J90" s="266">
        <v>255</v>
      </c>
      <c r="K90" s="279"/>
    </row>
    <row r="91" ht="15" customHeight="1">
      <c r="B91" s="288"/>
      <c r="C91" s="266" t="s">
        <v>492</v>
      </c>
      <c r="D91" s="266"/>
      <c r="E91" s="266"/>
      <c r="F91" s="287" t="s">
        <v>463</v>
      </c>
      <c r="G91" s="286"/>
      <c r="H91" s="266" t="s">
        <v>493</v>
      </c>
      <c r="I91" s="266" t="s">
        <v>494</v>
      </c>
      <c r="J91" s="266"/>
      <c r="K91" s="279"/>
    </row>
    <row r="92" ht="15" customHeight="1">
      <c r="B92" s="288"/>
      <c r="C92" s="266" t="s">
        <v>495</v>
      </c>
      <c r="D92" s="266"/>
      <c r="E92" s="266"/>
      <c r="F92" s="287" t="s">
        <v>463</v>
      </c>
      <c r="G92" s="286"/>
      <c r="H92" s="266" t="s">
        <v>496</v>
      </c>
      <c r="I92" s="266" t="s">
        <v>497</v>
      </c>
      <c r="J92" s="266"/>
      <c r="K92" s="279"/>
    </row>
    <row r="93" ht="15" customHeight="1">
      <c r="B93" s="288"/>
      <c r="C93" s="266" t="s">
        <v>498</v>
      </c>
      <c r="D93" s="266"/>
      <c r="E93" s="266"/>
      <c r="F93" s="287" t="s">
        <v>463</v>
      </c>
      <c r="G93" s="286"/>
      <c r="H93" s="266" t="s">
        <v>498</v>
      </c>
      <c r="I93" s="266" t="s">
        <v>497</v>
      </c>
      <c r="J93" s="266"/>
      <c r="K93" s="279"/>
    </row>
    <row r="94" ht="15" customHeight="1">
      <c r="B94" s="288"/>
      <c r="C94" s="266" t="s">
        <v>41</v>
      </c>
      <c r="D94" s="266"/>
      <c r="E94" s="266"/>
      <c r="F94" s="287" t="s">
        <v>463</v>
      </c>
      <c r="G94" s="286"/>
      <c r="H94" s="266" t="s">
        <v>499</v>
      </c>
      <c r="I94" s="266" t="s">
        <v>497</v>
      </c>
      <c r="J94" s="266"/>
      <c r="K94" s="279"/>
    </row>
    <row r="95" ht="15" customHeight="1">
      <c r="B95" s="288"/>
      <c r="C95" s="266" t="s">
        <v>51</v>
      </c>
      <c r="D95" s="266"/>
      <c r="E95" s="266"/>
      <c r="F95" s="287" t="s">
        <v>463</v>
      </c>
      <c r="G95" s="286"/>
      <c r="H95" s="266" t="s">
        <v>500</v>
      </c>
      <c r="I95" s="266" t="s">
        <v>497</v>
      </c>
      <c r="J95" s="266"/>
      <c r="K95" s="279"/>
    </row>
    <row r="96" ht="15" customHeight="1">
      <c r="B96" s="291"/>
      <c r="C96" s="292"/>
      <c r="D96" s="292"/>
      <c r="E96" s="292"/>
      <c r="F96" s="292"/>
      <c r="G96" s="292"/>
      <c r="H96" s="292"/>
      <c r="I96" s="292"/>
      <c r="J96" s="292"/>
      <c r="K96" s="293"/>
    </row>
    <row r="97" ht="18.75" customHeight="1">
      <c r="B97" s="294"/>
      <c r="C97" s="295"/>
      <c r="D97" s="295"/>
      <c r="E97" s="295"/>
      <c r="F97" s="295"/>
      <c r="G97" s="295"/>
      <c r="H97" s="295"/>
      <c r="I97" s="295"/>
      <c r="J97" s="295"/>
      <c r="K97" s="294"/>
    </row>
    <row r="98" ht="18.75" customHeight="1">
      <c r="B98" s="273"/>
      <c r="C98" s="273"/>
      <c r="D98" s="273"/>
      <c r="E98" s="273"/>
      <c r="F98" s="273"/>
      <c r="G98" s="273"/>
      <c r="H98" s="273"/>
      <c r="I98" s="273"/>
      <c r="J98" s="273"/>
      <c r="K98" s="273"/>
    </row>
    <row r="99" ht="7.5" customHeight="1">
      <c r="B99" s="274"/>
      <c r="C99" s="275"/>
      <c r="D99" s="275"/>
      <c r="E99" s="275"/>
      <c r="F99" s="275"/>
      <c r="G99" s="275"/>
      <c r="H99" s="275"/>
      <c r="I99" s="275"/>
      <c r="J99" s="275"/>
      <c r="K99" s="276"/>
    </row>
    <row r="100" ht="45" customHeight="1">
      <c r="B100" s="277"/>
      <c r="C100" s="278" t="s">
        <v>501</v>
      </c>
      <c r="D100" s="278"/>
      <c r="E100" s="278"/>
      <c r="F100" s="278"/>
      <c r="G100" s="278"/>
      <c r="H100" s="278"/>
      <c r="I100" s="278"/>
      <c r="J100" s="278"/>
      <c r="K100" s="279"/>
    </row>
    <row r="101" ht="17.25" customHeight="1">
      <c r="B101" s="277"/>
      <c r="C101" s="280" t="s">
        <v>457</v>
      </c>
      <c r="D101" s="280"/>
      <c r="E101" s="280"/>
      <c r="F101" s="280" t="s">
        <v>458</v>
      </c>
      <c r="G101" s="281"/>
      <c r="H101" s="280" t="s">
        <v>109</v>
      </c>
      <c r="I101" s="280" t="s">
        <v>60</v>
      </c>
      <c r="J101" s="280" t="s">
        <v>459</v>
      </c>
      <c r="K101" s="279"/>
    </row>
    <row r="102" ht="17.25" customHeight="1">
      <c r="B102" s="277"/>
      <c r="C102" s="282" t="s">
        <v>460</v>
      </c>
      <c r="D102" s="282"/>
      <c r="E102" s="282"/>
      <c r="F102" s="283" t="s">
        <v>461</v>
      </c>
      <c r="G102" s="284"/>
      <c r="H102" s="282"/>
      <c r="I102" s="282"/>
      <c r="J102" s="282" t="s">
        <v>462</v>
      </c>
      <c r="K102" s="279"/>
    </row>
    <row r="103" ht="5.25" customHeight="1">
      <c r="B103" s="277"/>
      <c r="C103" s="280"/>
      <c r="D103" s="280"/>
      <c r="E103" s="280"/>
      <c r="F103" s="280"/>
      <c r="G103" s="296"/>
      <c r="H103" s="280"/>
      <c r="I103" s="280"/>
      <c r="J103" s="280"/>
      <c r="K103" s="279"/>
    </row>
    <row r="104" ht="15" customHeight="1">
      <c r="B104" s="277"/>
      <c r="C104" s="266" t="s">
        <v>56</v>
      </c>
      <c r="D104" s="285"/>
      <c r="E104" s="285"/>
      <c r="F104" s="287" t="s">
        <v>463</v>
      </c>
      <c r="G104" s="296"/>
      <c r="H104" s="266" t="s">
        <v>502</v>
      </c>
      <c r="I104" s="266" t="s">
        <v>465</v>
      </c>
      <c r="J104" s="266">
        <v>20</v>
      </c>
      <c r="K104" s="279"/>
    </row>
    <row r="105" ht="15" customHeight="1">
      <c r="B105" s="277"/>
      <c r="C105" s="266" t="s">
        <v>466</v>
      </c>
      <c r="D105" s="266"/>
      <c r="E105" s="266"/>
      <c r="F105" s="287" t="s">
        <v>463</v>
      </c>
      <c r="G105" s="266"/>
      <c r="H105" s="266" t="s">
        <v>502</v>
      </c>
      <c r="I105" s="266" t="s">
        <v>465</v>
      </c>
      <c r="J105" s="266">
        <v>120</v>
      </c>
      <c r="K105" s="279"/>
    </row>
    <row r="106" ht="15" customHeight="1">
      <c r="B106" s="288"/>
      <c r="C106" s="266" t="s">
        <v>468</v>
      </c>
      <c r="D106" s="266"/>
      <c r="E106" s="266"/>
      <c r="F106" s="287" t="s">
        <v>469</v>
      </c>
      <c r="G106" s="266"/>
      <c r="H106" s="266" t="s">
        <v>502</v>
      </c>
      <c r="I106" s="266" t="s">
        <v>465</v>
      </c>
      <c r="J106" s="266">
        <v>50</v>
      </c>
      <c r="K106" s="279"/>
    </row>
    <row r="107" ht="15" customHeight="1">
      <c r="B107" s="288"/>
      <c r="C107" s="266" t="s">
        <v>471</v>
      </c>
      <c r="D107" s="266"/>
      <c r="E107" s="266"/>
      <c r="F107" s="287" t="s">
        <v>463</v>
      </c>
      <c r="G107" s="266"/>
      <c r="H107" s="266" t="s">
        <v>502</v>
      </c>
      <c r="I107" s="266" t="s">
        <v>473</v>
      </c>
      <c r="J107" s="266"/>
      <c r="K107" s="279"/>
    </row>
    <row r="108" ht="15" customHeight="1">
      <c r="B108" s="288"/>
      <c r="C108" s="266" t="s">
        <v>482</v>
      </c>
      <c r="D108" s="266"/>
      <c r="E108" s="266"/>
      <c r="F108" s="287" t="s">
        <v>469</v>
      </c>
      <c r="G108" s="266"/>
      <c r="H108" s="266" t="s">
        <v>502</v>
      </c>
      <c r="I108" s="266" t="s">
        <v>465</v>
      </c>
      <c r="J108" s="266">
        <v>50</v>
      </c>
      <c r="K108" s="279"/>
    </row>
    <row r="109" ht="15" customHeight="1">
      <c r="B109" s="288"/>
      <c r="C109" s="266" t="s">
        <v>490</v>
      </c>
      <c r="D109" s="266"/>
      <c r="E109" s="266"/>
      <c r="F109" s="287" t="s">
        <v>469</v>
      </c>
      <c r="G109" s="266"/>
      <c r="H109" s="266" t="s">
        <v>502</v>
      </c>
      <c r="I109" s="266" t="s">
        <v>465</v>
      </c>
      <c r="J109" s="266">
        <v>50</v>
      </c>
      <c r="K109" s="279"/>
    </row>
    <row r="110" ht="15" customHeight="1">
      <c r="B110" s="288"/>
      <c r="C110" s="266" t="s">
        <v>488</v>
      </c>
      <c r="D110" s="266"/>
      <c r="E110" s="266"/>
      <c r="F110" s="287" t="s">
        <v>469</v>
      </c>
      <c r="G110" s="266"/>
      <c r="H110" s="266" t="s">
        <v>502</v>
      </c>
      <c r="I110" s="266" t="s">
        <v>465</v>
      </c>
      <c r="J110" s="266">
        <v>50</v>
      </c>
      <c r="K110" s="279"/>
    </row>
    <row r="111" ht="15" customHeight="1">
      <c r="B111" s="288"/>
      <c r="C111" s="266" t="s">
        <v>56</v>
      </c>
      <c r="D111" s="266"/>
      <c r="E111" s="266"/>
      <c r="F111" s="287" t="s">
        <v>463</v>
      </c>
      <c r="G111" s="266"/>
      <c r="H111" s="266" t="s">
        <v>503</v>
      </c>
      <c r="I111" s="266" t="s">
        <v>465</v>
      </c>
      <c r="J111" s="266">
        <v>20</v>
      </c>
      <c r="K111" s="279"/>
    </row>
    <row r="112" ht="15" customHeight="1">
      <c r="B112" s="288"/>
      <c r="C112" s="266" t="s">
        <v>504</v>
      </c>
      <c r="D112" s="266"/>
      <c r="E112" s="266"/>
      <c r="F112" s="287" t="s">
        <v>463</v>
      </c>
      <c r="G112" s="266"/>
      <c r="H112" s="266" t="s">
        <v>505</v>
      </c>
      <c r="I112" s="266" t="s">
        <v>465</v>
      </c>
      <c r="J112" s="266">
        <v>120</v>
      </c>
      <c r="K112" s="279"/>
    </row>
    <row r="113" ht="15" customHeight="1">
      <c r="B113" s="288"/>
      <c r="C113" s="266" t="s">
        <v>41</v>
      </c>
      <c r="D113" s="266"/>
      <c r="E113" s="266"/>
      <c r="F113" s="287" t="s">
        <v>463</v>
      </c>
      <c r="G113" s="266"/>
      <c r="H113" s="266" t="s">
        <v>506</v>
      </c>
      <c r="I113" s="266" t="s">
        <v>497</v>
      </c>
      <c r="J113" s="266"/>
      <c r="K113" s="279"/>
    </row>
    <row r="114" ht="15" customHeight="1">
      <c r="B114" s="288"/>
      <c r="C114" s="266" t="s">
        <v>51</v>
      </c>
      <c r="D114" s="266"/>
      <c r="E114" s="266"/>
      <c r="F114" s="287" t="s">
        <v>463</v>
      </c>
      <c r="G114" s="266"/>
      <c r="H114" s="266" t="s">
        <v>507</v>
      </c>
      <c r="I114" s="266" t="s">
        <v>497</v>
      </c>
      <c r="J114" s="266"/>
      <c r="K114" s="279"/>
    </row>
    <row r="115" ht="15" customHeight="1">
      <c r="B115" s="288"/>
      <c r="C115" s="266" t="s">
        <v>60</v>
      </c>
      <c r="D115" s="266"/>
      <c r="E115" s="266"/>
      <c r="F115" s="287" t="s">
        <v>463</v>
      </c>
      <c r="G115" s="266"/>
      <c r="H115" s="266" t="s">
        <v>508</v>
      </c>
      <c r="I115" s="266" t="s">
        <v>509</v>
      </c>
      <c r="J115" s="266"/>
      <c r="K115" s="279"/>
    </row>
    <row r="116" ht="15" customHeight="1">
      <c r="B116" s="291"/>
      <c r="C116" s="297"/>
      <c r="D116" s="297"/>
      <c r="E116" s="297"/>
      <c r="F116" s="297"/>
      <c r="G116" s="297"/>
      <c r="H116" s="297"/>
      <c r="I116" s="297"/>
      <c r="J116" s="297"/>
      <c r="K116" s="293"/>
    </row>
    <row r="117" ht="18.75" customHeight="1">
      <c r="B117" s="298"/>
      <c r="C117" s="262"/>
      <c r="D117" s="262"/>
      <c r="E117" s="262"/>
      <c r="F117" s="299"/>
      <c r="G117" s="262"/>
      <c r="H117" s="262"/>
      <c r="I117" s="262"/>
      <c r="J117" s="262"/>
      <c r="K117" s="298"/>
    </row>
    <row r="118" ht="18.75" customHeight="1">
      <c r="B118" s="273"/>
      <c r="C118" s="273"/>
      <c r="D118" s="273"/>
      <c r="E118" s="273"/>
      <c r="F118" s="273"/>
      <c r="G118" s="273"/>
      <c r="H118" s="273"/>
      <c r="I118" s="273"/>
      <c r="J118" s="273"/>
      <c r="K118" s="273"/>
    </row>
    <row r="119" ht="7.5" customHeight="1">
      <c r="B119" s="300"/>
      <c r="C119" s="301"/>
      <c r="D119" s="301"/>
      <c r="E119" s="301"/>
      <c r="F119" s="301"/>
      <c r="G119" s="301"/>
      <c r="H119" s="301"/>
      <c r="I119" s="301"/>
      <c r="J119" s="301"/>
      <c r="K119" s="302"/>
    </row>
    <row r="120" ht="45" customHeight="1">
      <c r="B120" s="303"/>
      <c r="C120" s="256" t="s">
        <v>510</v>
      </c>
      <c r="D120" s="256"/>
      <c r="E120" s="256"/>
      <c r="F120" s="256"/>
      <c r="G120" s="256"/>
      <c r="H120" s="256"/>
      <c r="I120" s="256"/>
      <c r="J120" s="256"/>
      <c r="K120" s="304"/>
    </row>
    <row r="121" ht="17.25" customHeight="1">
      <c r="B121" s="305"/>
      <c r="C121" s="280" t="s">
        <v>457</v>
      </c>
      <c r="D121" s="280"/>
      <c r="E121" s="280"/>
      <c r="F121" s="280" t="s">
        <v>458</v>
      </c>
      <c r="G121" s="281"/>
      <c r="H121" s="280" t="s">
        <v>109</v>
      </c>
      <c r="I121" s="280" t="s">
        <v>60</v>
      </c>
      <c r="J121" s="280" t="s">
        <v>459</v>
      </c>
      <c r="K121" s="306"/>
    </row>
    <row r="122" ht="17.25" customHeight="1">
      <c r="B122" s="305"/>
      <c r="C122" s="282" t="s">
        <v>460</v>
      </c>
      <c r="D122" s="282"/>
      <c r="E122" s="282"/>
      <c r="F122" s="283" t="s">
        <v>461</v>
      </c>
      <c r="G122" s="284"/>
      <c r="H122" s="282"/>
      <c r="I122" s="282"/>
      <c r="J122" s="282" t="s">
        <v>462</v>
      </c>
      <c r="K122" s="306"/>
    </row>
    <row r="123" ht="5.25" customHeight="1">
      <c r="B123" s="307"/>
      <c r="C123" s="285"/>
      <c r="D123" s="285"/>
      <c r="E123" s="285"/>
      <c r="F123" s="285"/>
      <c r="G123" s="266"/>
      <c r="H123" s="285"/>
      <c r="I123" s="285"/>
      <c r="J123" s="285"/>
      <c r="K123" s="308"/>
    </row>
    <row r="124" ht="15" customHeight="1">
      <c r="B124" s="307"/>
      <c r="C124" s="266" t="s">
        <v>466</v>
      </c>
      <c r="D124" s="285"/>
      <c r="E124" s="285"/>
      <c r="F124" s="287" t="s">
        <v>463</v>
      </c>
      <c r="G124" s="266"/>
      <c r="H124" s="266" t="s">
        <v>502</v>
      </c>
      <c r="I124" s="266" t="s">
        <v>465</v>
      </c>
      <c r="J124" s="266">
        <v>120</v>
      </c>
      <c r="K124" s="309"/>
    </row>
    <row r="125" ht="15" customHeight="1">
      <c r="B125" s="307"/>
      <c r="C125" s="266" t="s">
        <v>511</v>
      </c>
      <c r="D125" s="266"/>
      <c r="E125" s="266"/>
      <c r="F125" s="287" t="s">
        <v>463</v>
      </c>
      <c r="G125" s="266"/>
      <c r="H125" s="266" t="s">
        <v>512</v>
      </c>
      <c r="I125" s="266" t="s">
        <v>465</v>
      </c>
      <c r="J125" s="266" t="s">
        <v>513</v>
      </c>
      <c r="K125" s="309"/>
    </row>
    <row r="126" ht="15" customHeight="1">
      <c r="B126" s="307"/>
      <c r="C126" s="266" t="s">
        <v>412</v>
      </c>
      <c r="D126" s="266"/>
      <c r="E126" s="266"/>
      <c r="F126" s="287" t="s">
        <v>463</v>
      </c>
      <c r="G126" s="266"/>
      <c r="H126" s="266" t="s">
        <v>514</v>
      </c>
      <c r="I126" s="266" t="s">
        <v>465</v>
      </c>
      <c r="J126" s="266" t="s">
        <v>513</v>
      </c>
      <c r="K126" s="309"/>
    </row>
    <row r="127" ht="15" customHeight="1">
      <c r="B127" s="307"/>
      <c r="C127" s="266" t="s">
        <v>474</v>
      </c>
      <c r="D127" s="266"/>
      <c r="E127" s="266"/>
      <c r="F127" s="287" t="s">
        <v>469</v>
      </c>
      <c r="G127" s="266"/>
      <c r="H127" s="266" t="s">
        <v>475</v>
      </c>
      <c r="I127" s="266" t="s">
        <v>465</v>
      </c>
      <c r="J127" s="266">
        <v>15</v>
      </c>
      <c r="K127" s="309"/>
    </row>
    <row r="128" ht="15" customHeight="1">
      <c r="B128" s="307"/>
      <c r="C128" s="289" t="s">
        <v>476</v>
      </c>
      <c r="D128" s="289"/>
      <c r="E128" s="289"/>
      <c r="F128" s="290" t="s">
        <v>469</v>
      </c>
      <c r="G128" s="289"/>
      <c r="H128" s="289" t="s">
        <v>477</v>
      </c>
      <c r="I128" s="289" t="s">
        <v>465</v>
      </c>
      <c r="J128" s="289">
        <v>15</v>
      </c>
      <c r="K128" s="309"/>
    </row>
    <row r="129" ht="15" customHeight="1">
      <c r="B129" s="307"/>
      <c r="C129" s="289" t="s">
        <v>478</v>
      </c>
      <c r="D129" s="289"/>
      <c r="E129" s="289"/>
      <c r="F129" s="290" t="s">
        <v>469</v>
      </c>
      <c r="G129" s="289"/>
      <c r="H129" s="289" t="s">
        <v>479</v>
      </c>
      <c r="I129" s="289" t="s">
        <v>465</v>
      </c>
      <c r="J129" s="289">
        <v>20</v>
      </c>
      <c r="K129" s="309"/>
    </row>
    <row r="130" ht="15" customHeight="1">
      <c r="B130" s="307"/>
      <c r="C130" s="289" t="s">
        <v>480</v>
      </c>
      <c r="D130" s="289"/>
      <c r="E130" s="289"/>
      <c r="F130" s="290" t="s">
        <v>469</v>
      </c>
      <c r="G130" s="289"/>
      <c r="H130" s="289" t="s">
        <v>481</v>
      </c>
      <c r="I130" s="289" t="s">
        <v>465</v>
      </c>
      <c r="J130" s="289">
        <v>20</v>
      </c>
      <c r="K130" s="309"/>
    </row>
    <row r="131" ht="15" customHeight="1">
      <c r="B131" s="307"/>
      <c r="C131" s="266" t="s">
        <v>468</v>
      </c>
      <c r="D131" s="266"/>
      <c r="E131" s="266"/>
      <c r="F131" s="287" t="s">
        <v>469</v>
      </c>
      <c r="G131" s="266"/>
      <c r="H131" s="266" t="s">
        <v>502</v>
      </c>
      <c r="I131" s="266" t="s">
        <v>465</v>
      </c>
      <c r="J131" s="266">
        <v>50</v>
      </c>
      <c r="K131" s="309"/>
    </row>
    <row r="132" ht="15" customHeight="1">
      <c r="B132" s="307"/>
      <c r="C132" s="266" t="s">
        <v>482</v>
      </c>
      <c r="D132" s="266"/>
      <c r="E132" s="266"/>
      <c r="F132" s="287" t="s">
        <v>469</v>
      </c>
      <c r="G132" s="266"/>
      <c r="H132" s="266" t="s">
        <v>502</v>
      </c>
      <c r="I132" s="266" t="s">
        <v>465</v>
      </c>
      <c r="J132" s="266">
        <v>50</v>
      </c>
      <c r="K132" s="309"/>
    </row>
    <row r="133" ht="15" customHeight="1">
      <c r="B133" s="307"/>
      <c r="C133" s="266" t="s">
        <v>488</v>
      </c>
      <c r="D133" s="266"/>
      <c r="E133" s="266"/>
      <c r="F133" s="287" t="s">
        <v>469</v>
      </c>
      <c r="G133" s="266"/>
      <c r="H133" s="266" t="s">
        <v>502</v>
      </c>
      <c r="I133" s="266" t="s">
        <v>465</v>
      </c>
      <c r="J133" s="266">
        <v>50</v>
      </c>
      <c r="K133" s="309"/>
    </row>
    <row r="134" ht="15" customHeight="1">
      <c r="B134" s="307"/>
      <c r="C134" s="266" t="s">
        <v>490</v>
      </c>
      <c r="D134" s="266"/>
      <c r="E134" s="266"/>
      <c r="F134" s="287" t="s">
        <v>469</v>
      </c>
      <c r="G134" s="266"/>
      <c r="H134" s="266" t="s">
        <v>502</v>
      </c>
      <c r="I134" s="266" t="s">
        <v>465</v>
      </c>
      <c r="J134" s="266">
        <v>50</v>
      </c>
      <c r="K134" s="309"/>
    </row>
    <row r="135" ht="15" customHeight="1">
      <c r="B135" s="307"/>
      <c r="C135" s="266" t="s">
        <v>114</v>
      </c>
      <c r="D135" s="266"/>
      <c r="E135" s="266"/>
      <c r="F135" s="287" t="s">
        <v>469</v>
      </c>
      <c r="G135" s="266"/>
      <c r="H135" s="266" t="s">
        <v>515</v>
      </c>
      <c r="I135" s="266" t="s">
        <v>465</v>
      </c>
      <c r="J135" s="266">
        <v>255</v>
      </c>
      <c r="K135" s="309"/>
    </row>
    <row r="136" ht="15" customHeight="1">
      <c r="B136" s="307"/>
      <c r="C136" s="266" t="s">
        <v>492</v>
      </c>
      <c r="D136" s="266"/>
      <c r="E136" s="266"/>
      <c r="F136" s="287" t="s">
        <v>463</v>
      </c>
      <c r="G136" s="266"/>
      <c r="H136" s="266" t="s">
        <v>516</v>
      </c>
      <c r="I136" s="266" t="s">
        <v>494</v>
      </c>
      <c r="J136" s="266"/>
      <c r="K136" s="309"/>
    </row>
    <row r="137" ht="15" customHeight="1">
      <c r="B137" s="307"/>
      <c r="C137" s="266" t="s">
        <v>495</v>
      </c>
      <c r="D137" s="266"/>
      <c r="E137" s="266"/>
      <c r="F137" s="287" t="s">
        <v>463</v>
      </c>
      <c r="G137" s="266"/>
      <c r="H137" s="266" t="s">
        <v>517</v>
      </c>
      <c r="I137" s="266" t="s">
        <v>497</v>
      </c>
      <c r="J137" s="266"/>
      <c r="K137" s="309"/>
    </row>
    <row r="138" ht="15" customHeight="1">
      <c r="B138" s="307"/>
      <c r="C138" s="266" t="s">
        <v>498</v>
      </c>
      <c r="D138" s="266"/>
      <c r="E138" s="266"/>
      <c r="F138" s="287" t="s">
        <v>463</v>
      </c>
      <c r="G138" s="266"/>
      <c r="H138" s="266" t="s">
        <v>498</v>
      </c>
      <c r="I138" s="266" t="s">
        <v>497</v>
      </c>
      <c r="J138" s="266"/>
      <c r="K138" s="309"/>
    </row>
    <row r="139" ht="15" customHeight="1">
      <c r="B139" s="307"/>
      <c r="C139" s="266" t="s">
        <v>41</v>
      </c>
      <c r="D139" s="266"/>
      <c r="E139" s="266"/>
      <c r="F139" s="287" t="s">
        <v>463</v>
      </c>
      <c r="G139" s="266"/>
      <c r="H139" s="266" t="s">
        <v>518</v>
      </c>
      <c r="I139" s="266" t="s">
        <v>497</v>
      </c>
      <c r="J139" s="266"/>
      <c r="K139" s="309"/>
    </row>
    <row r="140" ht="15" customHeight="1">
      <c r="B140" s="307"/>
      <c r="C140" s="266" t="s">
        <v>519</v>
      </c>
      <c r="D140" s="266"/>
      <c r="E140" s="266"/>
      <c r="F140" s="287" t="s">
        <v>463</v>
      </c>
      <c r="G140" s="266"/>
      <c r="H140" s="266" t="s">
        <v>520</v>
      </c>
      <c r="I140" s="266" t="s">
        <v>497</v>
      </c>
      <c r="J140" s="266"/>
      <c r="K140" s="309"/>
    </row>
    <row r="141" ht="15" customHeight="1">
      <c r="B141" s="310"/>
      <c r="C141" s="311"/>
      <c r="D141" s="311"/>
      <c r="E141" s="311"/>
      <c r="F141" s="311"/>
      <c r="G141" s="311"/>
      <c r="H141" s="311"/>
      <c r="I141" s="311"/>
      <c r="J141" s="311"/>
      <c r="K141" s="312"/>
    </row>
    <row r="142" ht="18.75" customHeight="1">
      <c r="B142" s="262"/>
      <c r="C142" s="262"/>
      <c r="D142" s="262"/>
      <c r="E142" s="262"/>
      <c r="F142" s="299"/>
      <c r="G142" s="262"/>
      <c r="H142" s="262"/>
      <c r="I142" s="262"/>
      <c r="J142" s="262"/>
      <c r="K142" s="262"/>
    </row>
    <row r="143" ht="18.75" customHeight="1">
      <c r="B143" s="273"/>
      <c r="C143" s="273"/>
      <c r="D143" s="273"/>
      <c r="E143" s="273"/>
      <c r="F143" s="273"/>
      <c r="G143" s="273"/>
      <c r="H143" s="273"/>
      <c r="I143" s="273"/>
      <c r="J143" s="273"/>
      <c r="K143" s="273"/>
    </row>
    <row r="144" ht="7.5" customHeight="1">
      <c r="B144" s="274"/>
      <c r="C144" s="275"/>
      <c r="D144" s="275"/>
      <c r="E144" s="275"/>
      <c r="F144" s="275"/>
      <c r="G144" s="275"/>
      <c r="H144" s="275"/>
      <c r="I144" s="275"/>
      <c r="J144" s="275"/>
      <c r="K144" s="276"/>
    </row>
    <row r="145" ht="45" customHeight="1">
      <c r="B145" s="277"/>
      <c r="C145" s="278" t="s">
        <v>521</v>
      </c>
      <c r="D145" s="278"/>
      <c r="E145" s="278"/>
      <c r="F145" s="278"/>
      <c r="G145" s="278"/>
      <c r="H145" s="278"/>
      <c r="I145" s="278"/>
      <c r="J145" s="278"/>
      <c r="K145" s="279"/>
    </row>
    <row r="146" ht="17.25" customHeight="1">
      <c r="B146" s="277"/>
      <c r="C146" s="280" t="s">
        <v>457</v>
      </c>
      <c r="D146" s="280"/>
      <c r="E146" s="280"/>
      <c r="F146" s="280" t="s">
        <v>458</v>
      </c>
      <c r="G146" s="281"/>
      <c r="H146" s="280" t="s">
        <v>109</v>
      </c>
      <c r="I146" s="280" t="s">
        <v>60</v>
      </c>
      <c r="J146" s="280" t="s">
        <v>459</v>
      </c>
      <c r="K146" s="279"/>
    </row>
    <row r="147" ht="17.25" customHeight="1">
      <c r="B147" s="277"/>
      <c r="C147" s="282" t="s">
        <v>460</v>
      </c>
      <c r="D147" s="282"/>
      <c r="E147" s="282"/>
      <c r="F147" s="283" t="s">
        <v>461</v>
      </c>
      <c r="G147" s="284"/>
      <c r="H147" s="282"/>
      <c r="I147" s="282"/>
      <c r="J147" s="282" t="s">
        <v>462</v>
      </c>
      <c r="K147" s="279"/>
    </row>
    <row r="148" ht="5.25" customHeight="1">
      <c r="B148" s="288"/>
      <c r="C148" s="285"/>
      <c r="D148" s="285"/>
      <c r="E148" s="285"/>
      <c r="F148" s="285"/>
      <c r="G148" s="286"/>
      <c r="H148" s="285"/>
      <c r="I148" s="285"/>
      <c r="J148" s="285"/>
      <c r="K148" s="309"/>
    </row>
    <row r="149" ht="15" customHeight="1">
      <c r="B149" s="288"/>
      <c r="C149" s="313" t="s">
        <v>466</v>
      </c>
      <c r="D149" s="266"/>
      <c r="E149" s="266"/>
      <c r="F149" s="314" t="s">
        <v>463</v>
      </c>
      <c r="G149" s="266"/>
      <c r="H149" s="313" t="s">
        <v>502</v>
      </c>
      <c r="I149" s="313" t="s">
        <v>465</v>
      </c>
      <c r="J149" s="313">
        <v>120</v>
      </c>
      <c r="K149" s="309"/>
    </row>
    <row r="150" ht="15" customHeight="1">
      <c r="B150" s="288"/>
      <c r="C150" s="313" t="s">
        <v>511</v>
      </c>
      <c r="D150" s="266"/>
      <c r="E150" s="266"/>
      <c r="F150" s="314" t="s">
        <v>463</v>
      </c>
      <c r="G150" s="266"/>
      <c r="H150" s="313" t="s">
        <v>522</v>
      </c>
      <c r="I150" s="313" t="s">
        <v>465</v>
      </c>
      <c r="J150" s="313" t="s">
        <v>513</v>
      </c>
      <c r="K150" s="309"/>
    </row>
    <row r="151" ht="15" customHeight="1">
      <c r="B151" s="288"/>
      <c r="C151" s="313" t="s">
        <v>412</v>
      </c>
      <c r="D151" s="266"/>
      <c r="E151" s="266"/>
      <c r="F151" s="314" t="s">
        <v>463</v>
      </c>
      <c r="G151" s="266"/>
      <c r="H151" s="313" t="s">
        <v>523</v>
      </c>
      <c r="I151" s="313" t="s">
        <v>465</v>
      </c>
      <c r="J151" s="313" t="s">
        <v>513</v>
      </c>
      <c r="K151" s="309"/>
    </row>
    <row r="152" ht="15" customHeight="1">
      <c r="B152" s="288"/>
      <c r="C152" s="313" t="s">
        <v>468</v>
      </c>
      <c r="D152" s="266"/>
      <c r="E152" s="266"/>
      <c r="F152" s="314" t="s">
        <v>469</v>
      </c>
      <c r="G152" s="266"/>
      <c r="H152" s="313" t="s">
        <v>502</v>
      </c>
      <c r="I152" s="313" t="s">
        <v>465</v>
      </c>
      <c r="J152" s="313">
        <v>50</v>
      </c>
      <c r="K152" s="309"/>
    </row>
    <row r="153" ht="15" customHeight="1">
      <c r="B153" s="288"/>
      <c r="C153" s="313" t="s">
        <v>471</v>
      </c>
      <c r="D153" s="266"/>
      <c r="E153" s="266"/>
      <c r="F153" s="314" t="s">
        <v>463</v>
      </c>
      <c r="G153" s="266"/>
      <c r="H153" s="313" t="s">
        <v>502</v>
      </c>
      <c r="I153" s="313" t="s">
        <v>473</v>
      </c>
      <c r="J153" s="313"/>
      <c r="K153" s="309"/>
    </row>
    <row r="154" ht="15" customHeight="1">
      <c r="B154" s="288"/>
      <c r="C154" s="313" t="s">
        <v>482</v>
      </c>
      <c r="D154" s="266"/>
      <c r="E154" s="266"/>
      <c r="F154" s="314" t="s">
        <v>469</v>
      </c>
      <c r="G154" s="266"/>
      <c r="H154" s="313" t="s">
        <v>502</v>
      </c>
      <c r="I154" s="313" t="s">
        <v>465</v>
      </c>
      <c r="J154" s="313">
        <v>50</v>
      </c>
      <c r="K154" s="309"/>
    </row>
    <row r="155" ht="15" customHeight="1">
      <c r="B155" s="288"/>
      <c r="C155" s="313" t="s">
        <v>490</v>
      </c>
      <c r="D155" s="266"/>
      <c r="E155" s="266"/>
      <c r="F155" s="314" t="s">
        <v>469</v>
      </c>
      <c r="G155" s="266"/>
      <c r="H155" s="313" t="s">
        <v>502</v>
      </c>
      <c r="I155" s="313" t="s">
        <v>465</v>
      </c>
      <c r="J155" s="313">
        <v>50</v>
      </c>
      <c r="K155" s="309"/>
    </row>
    <row r="156" ht="15" customHeight="1">
      <c r="B156" s="288"/>
      <c r="C156" s="313" t="s">
        <v>488</v>
      </c>
      <c r="D156" s="266"/>
      <c r="E156" s="266"/>
      <c r="F156" s="314" t="s">
        <v>469</v>
      </c>
      <c r="G156" s="266"/>
      <c r="H156" s="313" t="s">
        <v>502</v>
      </c>
      <c r="I156" s="313" t="s">
        <v>465</v>
      </c>
      <c r="J156" s="313">
        <v>50</v>
      </c>
      <c r="K156" s="309"/>
    </row>
    <row r="157" ht="15" customHeight="1">
      <c r="B157" s="288"/>
      <c r="C157" s="313" t="s">
        <v>90</v>
      </c>
      <c r="D157" s="266"/>
      <c r="E157" s="266"/>
      <c r="F157" s="314" t="s">
        <v>463</v>
      </c>
      <c r="G157" s="266"/>
      <c r="H157" s="313" t="s">
        <v>524</v>
      </c>
      <c r="I157" s="313" t="s">
        <v>465</v>
      </c>
      <c r="J157" s="313" t="s">
        <v>525</v>
      </c>
      <c r="K157" s="309"/>
    </row>
    <row r="158" ht="15" customHeight="1">
      <c r="B158" s="288"/>
      <c r="C158" s="313" t="s">
        <v>526</v>
      </c>
      <c r="D158" s="266"/>
      <c r="E158" s="266"/>
      <c r="F158" s="314" t="s">
        <v>463</v>
      </c>
      <c r="G158" s="266"/>
      <c r="H158" s="313" t="s">
        <v>527</v>
      </c>
      <c r="I158" s="313" t="s">
        <v>497</v>
      </c>
      <c r="J158" s="313"/>
      <c r="K158" s="309"/>
    </row>
    <row r="159" ht="15" customHeight="1">
      <c r="B159" s="315"/>
      <c r="C159" s="297"/>
      <c r="D159" s="297"/>
      <c r="E159" s="297"/>
      <c r="F159" s="297"/>
      <c r="G159" s="297"/>
      <c r="H159" s="297"/>
      <c r="I159" s="297"/>
      <c r="J159" s="297"/>
      <c r="K159" s="316"/>
    </row>
    <row r="160" ht="18.75" customHeight="1">
      <c r="B160" s="262"/>
      <c r="C160" s="266"/>
      <c r="D160" s="266"/>
      <c r="E160" s="266"/>
      <c r="F160" s="287"/>
      <c r="G160" s="266"/>
      <c r="H160" s="266"/>
      <c r="I160" s="266"/>
      <c r="J160" s="266"/>
      <c r="K160" s="262"/>
    </row>
    <row r="161" ht="18.75" customHeight="1">
      <c r="B161" s="273"/>
      <c r="C161" s="273"/>
      <c r="D161" s="273"/>
      <c r="E161" s="273"/>
      <c r="F161" s="273"/>
      <c r="G161" s="273"/>
      <c r="H161" s="273"/>
      <c r="I161" s="273"/>
      <c r="J161" s="273"/>
      <c r="K161" s="273"/>
    </row>
    <row r="162" ht="7.5" customHeight="1">
      <c r="B162" s="252"/>
      <c r="C162" s="253"/>
      <c r="D162" s="253"/>
      <c r="E162" s="253"/>
      <c r="F162" s="253"/>
      <c r="G162" s="253"/>
      <c r="H162" s="253"/>
      <c r="I162" s="253"/>
      <c r="J162" s="253"/>
      <c r="K162" s="254"/>
    </row>
    <row r="163" ht="45" customHeight="1">
      <c r="B163" s="255"/>
      <c r="C163" s="256" t="s">
        <v>528</v>
      </c>
      <c r="D163" s="256"/>
      <c r="E163" s="256"/>
      <c r="F163" s="256"/>
      <c r="G163" s="256"/>
      <c r="H163" s="256"/>
      <c r="I163" s="256"/>
      <c r="J163" s="256"/>
      <c r="K163" s="257"/>
    </row>
    <row r="164" ht="17.25" customHeight="1">
      <c r="B164" s="255"/>
      <c r="C164" s="280" t="s">
        <v>457</v>
      </c>
      <c r="D164" s="280"/>
      <c r="E164" s="280"/>
      <c r="F164" s="280" t="s">
        <v>458</v>
      </c>
      <c r="G164" s="317"/>
      <c r="H164" s="318" t="s">
        <v>109</v>
      </c>
      <c r="I164" s="318" t="s">
        <v>60</v>
      </c>
      <c r="J164" s="280" t="s">
        <v>459</v>
      </c>
      <c r="K164" s="257"/>
    </row>
    <row r="165" ht="17.25" customHeight="1">
      <c r="B165" s="258"/>
      <c r="C165" s="282" t="s">
        <v>460</v>
      </c>
      <c r="D165" s="282"/>
      <c r="E165" s="282"/>
      <c r="F165" s="283" t="s">
        <v>461</v>
      </c>
      <c r="G165" s="319"/>
      <c r="H165" s="320"/>
      <c r="I165" s="320"/>
      <c r="J165" s="282" t="s">
        <v>462</v>
      </c>
      <c r="K165" s="260"/>
    </row>
    <row r="166" ht="5.25" customHeight="1">
      <c r="B166" s="288"/>
      <c r="C166" s="285"/>
      <c r="D166" s="285"/>
      <c r="E166" s="285"/>
      <c r="F166" s="285"/>
      <c r="G166" s="286"/>
      <c r="H166" s="285"/>
      <c r="I166" s="285"/>
      <c r="J166" s="285"/>
      <c r="K166" s="309"/>
    </row>
    <row r="167" ht="15" customHeight="1">
      <c r="B167" s="288"/>
      <c r="C167" s="266" t="s">
        <v>466</v>
      </c>
      <c r="D167" s="266"/>
      <c r="E167" s="266"/>
      <c r="F167" s="287" t="s">
        <v>463</v>
      </c>
      <c r="G167" s="266"/>
      <c r="H167" s="266" t="s">
        <v>502</v>
      </c>
      <c r="I167" s="266" t="s">
        <v>465</v>
      </c>
      <c r="J167" s="266">
        <v>120</v>
      </c>
      <c r="K167" s="309"/>
    </row>
    <row r="168" ht="15" customHeight="1">
      <c r="B168" s="288"/>
      <c r="C168" s="266" t="s">
        <v>511</v>
      </c>
      <c r="D168" s="266"/>
      <c r="E168" s="266"/>
      <c r="F168" s="287" t="s">
        <v>463</v>
      </c>
      <c r="G168" s="266"/>
      <c r="H168" s="266" t="s">
        <v>512</v>
      </c>
      <c r="I168" s="266" t="s">
        <v>465</v>
      </c>
      <c r="J168" s="266" t="s">
        <v>513</v>
      </c>
      <c r="K168" s="309"/>
    </row>
    <row r="169" ht="15" customHeight="1">
      <c r="B169" s="288"/>
      <c r="C169" s="266" t="s">
        <v>412</v>
      </c>
      <c r="D169" s="266"/>
      <c r="E169" s="266"/>
      <c r="F169" s="287" t="s">
        <v>463</v>
      </c>
      <c r="G169" s="266"/>
      <c r="H169" s="266" t="s">
        <v>529</v>
      </c>
      <c r="I169" s="266" t="s">
        <v>465</v>
      </c>
      <c r="J169" s="266" t="s">
        <v>513</v>
      </c>
      <c r="K169" s="309"/>
    </row>
    <row r="170" ht="15" customHeight="1">
      <c r="B170" s="288"/>
      <c r="C170" s="266" t="s">
        <v>468</v>
      </c>
      <c r="D170" s="266"/>
      <c r="E170" s="266"/>
      <c r="F170" s="287" t="s">
        <v>469</v>
      </c>
      <c r="G170" s="266"/>
      <c r="H170" s="266" t="s">
        <v>529</v>
      </c>
      <c r="I170" s="266" t="s">
        <v>465</v>
      </c>
      <c r="J170" s="266">
        <v>50</v>
      </c>
      <c r="K170" s="309"/>
    </row>
    <row r="171" ht="15" customHeight="1">
      <c r="B171" s="288"/>
      <c r="C171" s="266" t="s">
        <v>471</v>
      </c>
      <c r="D171" s="266"/>
      <c r="E171" s="266"/>
      <c r="F171" s="287" t="s">
        <v>463</v>
      </c>
      <c r="G171" s="266"/>
      <c r="H171" s="266" t="s">
        <v>529</v>
      </c>
      <c r="I171" s="266" t="s">
        <v>473</v>
      </c>
      <c r="J171" s="266"/>
      <c r="K171" s="309"/>
    </row>
    <row r="172" ht="15" customHeight="1">
      <c r="B172" s="288"/>
      <c r="C172" s="266" t="s">
        <v>482</v>
      </c>
      <c r="D172" s="266"/>
      <c r="E172" s="266"/>
      <c r="F172" s="287" t="s">
        <v>469</v>
      </c>
      <c r="G172" s="266"/>
      <c r="H172" s="266" t="s">
        <v>529</v>
      </c>
      <c r="I172" s="266" t="s">
        <v>465</v>
      </c>
      <c r="J172" s="266">
        <v>50</v>
      </c>
      <c r="K172" s="309"/>
    </row>
    <row r="173" ht="15" customHeight="1">
      <c r="B173" s="288"/>
      <c r="C173" s="266" t="s">
        <v>490</v>
      </c>
      <c r="D173" s="266"/>
      <c r="E173" s="266"/>
      <c r="F173" s="287" t="s">
        <v>469</v>
      </c>
      <c r="G173" s="266"/>
      <c r="H173" s="266" t="s">
        <v>529</v>
      </c>
      <c r="I173" s="266" t="s">
        <v>465</v>
      </c>
      <c r="J173" s="266">
        <v>50</v>
      </c>
      <c r="K173" s="309"/>
    </row>
    <row r="174" ht="15" customHeight="1">
      <c r="B174" s="288"/>
      <c r="C174" s="266" t="s">
        <v>488</v>
      </c>
      <c r="D174" s="266"/>
      <c r="E174" s="266"/>
      <c r="F174" s="287" t="s">
        <v>469</v>
      </c>
      <c r="G174" s="266"/>
      <c r="H174" s="266" t="s">
        <v>529</v>
      </c>
      <c r="I174" s="266" t="s">
        <v>465</v>
      </c>
      <c r="J174" s="266">
        <v>50</v>
      </c>
      <c r="K174" s="309"/>
    </row>
    <row r="175" ht="15" customHeight="1">
      <c r="B175" s="288"/>
      <c r="C175" s="266" t="s">
        <v>108</v>
      </c>
      <c r="D175" s="266"/>
      <c r="E175" s="266"/>
      <c r="F175" s="287" t="s">
        <v>463</v>
      </c>
      <c r="G175" s="266"/>
      <c r="H175" s="266" t="s">
        <v>530</v>
      </c>
      <c r="I175" s="266" t="s">
        <v>531</v>
      </c>
      <c r="J175" s="266"/>
      <c r="K175" s="309"/>
    </row>
    <row r="176" ht="15" customHeight="1">
      <c r="B176" s="288"/>
      <c r="C176" s="266" t="s">
        <v>60</v>
      </c>
      <c r="D176" s="266"/>
      <c r="E176" s="266"/>
      <c r="F176" s="287" t="s">
        <v>463</v>
      </c>
      <c r="G176" s="266"/>
      <c r="H176" s="266" t="s">
        <v>532</v>
      </c>
      <c r="I176" s="266" t="s">
        <v>533</v>
      </c>
      <c r="J176" s="266">
        <v>1</v>
      </c>
      <c r="K176" s="309"/>
    </row>
    <row r="177" ht="15" customHeight="1">
      <c r="B177" s="288"/>
      <c r="C177" s="266" t="s">
        <v>56</v>
      </c>
      <c r="D177" s="266"/>
      <c r="E177" s="266"/>
      <c r="F177" s="287" t="s">
        <v>463</v>
      </c>
      <c r="G177" s="266"/>
      <c r="H177" s="266" t="s">
        <v>534</v>
      </c>
      <c r="I177" s="266" t="s">
        <v>465</v>
      </c>
      <c r="J177" s="266">
        <v>20</v>
      </c>
      <c r="K177" s="309"/>
    </row>
    <row r="178" ht="15" customHeight="1">
      <c r="B178" s="288"/>
      <c r="C178" s="266" t="s">
        <v>109</v>
      </c>
      <c r="D178" s="266"/>
      <c r="E178" s="266"/>
      <c r="F178" s="287" t="s">
        <v>463</v>
      </c>
      <c r="G178" s="266"/>
      <c r="H178" s="266" t="s">
        <v>535</v>
      </c>
      <c r="I178" s="266" t="s">
        <v>465</v>
      </c>
      <c r="J178" s="266">
        <v>255</v>
      </c>
      <c r="K178" s="309"/>
    </row>
    <row r="179" ht="15" customHeight="1">
      <c r="B179" s="288"/>
      <c r="C179" s="266" t="s">
        <v>110</v>
      </c>
      <c r="D179" s="266"/>
      <c r="E179" s="266"/>
      <c r="F179" s="287" t="s">
        <v>463</v>
      </c>
      <c r="G179" s="266"/>
      <c r="H179" s="266" t="s">
        <v>428</v>
      </c>
      <c r="I179" s="266" t="s">
        <v>465</v>
      </c>
      <c r="J179" s="266">
        <v>10</v>
      </c>
      <c r="K179" s="309"/>
    </row>
    <row r="180" ht="15" customHeight="1">
      <c r="B180" s="288"/>
      <c r="C180" s="266" t="s">
        <v>111</v>
      </c>
      <c r="D180" s="266"/>
      <c r="E180" s="266"/>
      <c r="F180" s="287" t="s">
        <v>463</v>
      </c>
      <c r="G180" s="266"/>
      <c r="H180" s="266" t="s">
        <v>536</v>
      </c>
      <c r="I180" s="266" t="s">
        <v>497</v>
      </c>
      <c r="J180" s="266"/>
      <c r="K180" s="309"/>
    </row>
    <row r="181" ht="15" customHeight="1">
      <c r="B181" s="288"/>
      <c r="C181" s="266" t="s">
        <v>537</v>
      </c>
      <c r="D181" s="266"/>
      <c r="E181" s="266"/>
      <c r="F181" s="287" t="s">
        <v>463</v>
      </c>
      <c r="G181" s="266"/>
      <c r="H181" s="266" t="s">
        <v>538</v>
      </c>
      <c r="I181" s="266" t="s">
        <v>497</v>
      </c>
      <c r="J181" s="266"/>
      <c r="K181" s="309"/>
    </row>
    <row r="182" ht="15" customHeight="1">
      <c r="B182" s="288"/>
      <c r="C182" s="266" t="s">
        <v>526</v>
      </c>
      <c r="D182" s="266"/>
      <c r="E182" s="266"/>
      <c r="F182" s="287" t="s">
        <v>463</v>
      </c>
      <c r="G182" s="266"/>
      <c r="H182" s="266" t="s">
        <v>539</v>
      </c>
      <c r="I182" s="266" t="s">
        <v>497</v>
      </c>
      <c r="J182" s="266"/>
      <c r="K182" s="309"/>
    </row>
    <row r="183" ht="15" customHeight="1">
      <c r="B183" s="288"/>
      <c r="C183" s="266" t="s">
        <v>113</v>
      </c>
      <c r="D183" s="266"/>
      <c r="E183" s="266"/>
      <c r="F183" s="287" t="s">
        <v>469</v>
      </c>
      <c r="G183" s="266"/>
      <c r="H183" s="266" t="s">
        <v>540</v>
      </c>
      <c r="I183" s="266" t="s">
        <v>465</v>
      </c>
      <c r="J183" s="266">
        <v>50</v>
      </c>
      <c r="K183" s="309"/>
    </row>
    <row r="184" ht="15" customHeight="1">
      <c r="B184" s="288"/>
      <c r="C184" s="266" t="s">
        <v>541</v>
      </c>
      <c r="D184" s="266"/>
      <c r="E184" s="266"/>
      <c r="F184" s="287" t="s">
        <v>469</v>
      </c>
      <c r="G184" s="266"/>
      <c r="H184" s="266" t="s">
        <v>542</v>
      </c>
      <c r="I184" s="266" t="s">
        <v>543</v>
      </c>
      <c r="J184" s="266"/>
      <c r="K184" s="309"/>
    </row>
    <row r="185" ht="15" customHeight="1">
      <c r="B185" s="288"/>
      <c r="C185" s="266" t="s">
        <v>544</v>
      </c>
      <c r="D185" s="266"/>
      <c r="E185" s="266"/>
      <c r="F185" s="287" t="s">
        <v>469</v>
      </c>
      <c r="G185" s="266"/>
      <c r="H185" s="266" t="s">
        <v>545</v>
      </c>
      <c r="I185" s="266" t="s">
        <v>543</v>
      </c>
      <c r="J185" s="266"/>
      <c r="K185" s="309"/>
    </row>
    <row r="186" ht="15" customHeight="1">
      <c r="B186" s="288"/>
      <c r="C186" s="266" t="s">
        <v>546</v>
      </c>
      <c r="D186" s="266"/>
      <c r="E186" s="266"/>
      <c r="F186" s="287" t="s">
        <v>469</v>
      </c>
      <c r="G186" s="266"/>
      <c r="H186" s="266" t="s">
        <v>547</v>
      </c>
      <c r="I186" s="266" t="s">
        <v>543</v>
      </c>
      <c r="J186" s="266"/>
      <c r="K186" s="309"/>
    </row>
    <row r="187" ht="15" customHeight="1">
      <c r="B187" s="288"/>
      <c r="C187" s="321" t="s">
        <v>548</v>
      </c>
      <c r="D187" s="266"/>
      <c r="E187" s="266"/>
      <c r="F187" s="287" t="s">
        <v>469</v>
      </c>
      <c r="G187" s="266"/>
      <c r="H187" s="266" t="s">
        <v>549</v>
      </c>
      <c r="I187" s="266" t="s">
        <v>550</v>
      </c>
      <c r="J187" s="322" t="s">
        <v>551</v>
      </c>
      <c r="K187" s="309"/>
    </row>
    <row r="188" ht="15" customHeight="1">
      <c r="B188" s="288"/>
      <c r="C188" s="272" t="s">
        <v>45</v>
      </c>
      <c r="D188" s="266"/>
      <c r="E188" s="266"/>
      <c r="F188" s="287" t="s">
        <v>463</v>
      </c>
      <c r="G188" s="266"/>
      <c r="H188" s="262" t="s">
        <v>552</v>
      </c>
      <c r="I188" s="266" t="s">
        <v>553</v>
      </c>
      <c r="J188" s="266"/>
      <c r="K188" s="309"/>
    </row>
    <row r="189" ht="15" customHeight="1">
      <c r="B189" s="288"/>
      <c r="C189" s="272" t="s">
        <v>554</v>
      </c>
      <c r="D189" s="266"/>
      <c r="E189" s="266"/>
      <c r="F189" s="287" t="s">
        <v>463</v>
      </c>
      <c r="G189" s="266"/>
      <c r="H189" s="266" t="s">
        <v>555</v>
      </c>
      <c r="I189" s="266" t="s">
        <v>497</v>
      </c>
      <c r="J189" s="266"/>
      <c r="K189" s="309"/>
    </row>
    <row r="190" ht="15" customHeight="1">
      <c r="B190" s="288"/>
      <c r="C190" s="272" t="s">
        <v>556</v>
      </c>
      <c r="D190" s="266"/>
      <c r="E190" s="266"/>
      <c r="F190" s="287" t="s">
        <v>463</v>
      </c>
      <c r="G190" s="266"/>
      <c r="H190" s="266" t="s">
        <v>557</v>
      </c>
      <c r="I190" s="266" t="s">
        <v>497</v>
      </c>
      <c r="J190" s="266"/>
      <c r="K190" s="309"/>
    </row>
    <row r="191" ht="15" customHeight="1">
      <c r="B191" s="288"/>
      <c r="C191" s="272" t="s">
        <v>558</v>
      </c>
      <c r="D191" s="266"/>
      <c r="E191" s="266"/>
      <c r="F191" s="287" t="s">
        <v>469</v>
      </c>
      <c r="G191" s="266"/>
      <c r="H191" s="266" t="s">
        <v>559</v>
      </c>
      <c r="I191" s="266" t="s">
        <v>497</v>
      </c>
      <c r="J191" s="266"/>
      <c r="K191" s="309"/>
    </row>
    <row r="192" ht="15" customHeight="1">
      <c r="B192" s="315"/>
      <c r="C192" s="323"/>
      <c r="D192" s="297"/>
      <c r="E192" s="297"/>
      <c r="F192" s="297"/>
      <c r="G192" s="297"/>
      <c r="H192" s="297"/>
      <c r="I192" s="297"/>
      <c r="J192" s="297"/>
      <c r="K192" s="316"/>
    </row>
    <row r="193" ht="18.75" customHeight="1">
      <c r="B193" s="262"/>
      <c r="C193" s="266"/>
      <c r="D193" s="266"/>
      <c r="E193" s="266"/>
      <c r="F193" s="287"/>
      <c r="G193" s="266"/>
      <c r="H193" s="266"/>
      <c r="I193" s="266"/>
      <c r="J193" s="266"/>
      <c r="K193" s="262"/>
    </row>
    <row r="194" ht="18.75" customHeight="1">
      <c r="B194" s="262"/>
      <c r="C194" s="266"/>
      <c r="D194" s="266"/>
      <c r="E194" s="266"/>
      <c r="F194" s="287"/>
      <c r="G194" s="266"/>
      <c r="H194" s="266"/>
      <c r="I194" s="266"/>
      <c r="J194" s="266"/>
      <c r="K194" s="262"/>
    </row>
    <row r="195" ht="18.75" customHeight="1">
      <c r="B195" s="273"/>
      <c r="C195" s="273"/>
      <c r="D195" s="273"/>
      <c r="E195" s="273"/>
      <c r="F195" s="273"/>
      <c r="G195" s="273"/>
      <c r="H195" s="273"/>
      <c r="I195" s="273"/>
      <c r="J195" s="273"/>
      <c r="K195" s="273"/>
    </row>
    <row r="196" ht="13.5">
      <c r="B196" s="252"/>
      <c r="C196" s="253"/>
      <c r="D196" s="253"/>
      <c r="E196" s="253"/>
      <c r="F196" s="253"/>
      <c r="G196" s="253"/>
      <c r="H196" s="253"/>
      <c r="I196" s="253"/>
      <c r="J196" s="253"/>
      <c r="K196" s="254"/>
    </row>
    <row r="197" ht="21">
      <c r="B197" s="255"/>
      <c r="C197" s="256" t="s">
        <v>560</v>
      </c>
      <c r="D197" s="256"/>
      <c r="E197" s="256"/>
      <c r="F197" s="256"/>
      <c r="G197" s="256"/>
      <c r="H197" s="256"/>
      <c r="I197" s="256"/>
      <c r="J197" s="256"/>
      <c r="K197" s="257"/>
    </row>
    <row r="198" ht="25.5" customHeight="1">
      <c r="B198" s="255"/>
      <c r="C198" s="324" t="s">
        <v>561</v>
      </c>
      <c r="D198" s="324"/>
      <c r="E198" s="324"/>
      <c r="F198" s="324" t="s">
        <v>562</v>
      </c>
      <c r="G198" s="325"/>
      <c r="H198" s="324" t="s">
        <v>563</v>
      </c>
      <c r="I198" s="324"/>
      <c r="J198" s="324"/>
      <c r="K198" s="257"/>
    </row>
    <row r="199" ht="5.25" customHeight="1">
      <c r="B199" s="288"/>
      <c r="C199" s="285"/>
      <c r="D199" s="285"/>
      <c r="E199" s="285"/>
      <c r="F199" s="285"/>
      <c r="G199" s="266"/>
      <c r="H199" s="285"/>
      <c r="I199" s="285"/>
      <c r="J199" s="285"/>
      <c r="K199" s="309"/>
    </row>
    <row r="200" ht="15" customHeight="1">
      <c r="B200" s="288"/>
      <c r="C200" s="266" t="s">
        <v>553</v>
      </c>
      <c r="D200" s="266"/>
      <c r="E200" s="266"/>
      <c r="F200" s="287" t="s">
        <v>46</v>
      </c>
      <c r="G200" s="266"/>
      <c r="H200" s="266" t="s">
        <v>564</v>
      </c>
      <c r="I200" s="266"/>
      <c r="J200" s="266"/>
      <c r="K200" s="309"/>
    </row>
    <row r="201" ht="15" customHeight="1">
      <c r="B201" s="288"/>
      <c r="C201" s="294"/>
      <c r="D201" s="266"/>
      <c r="E201" s="266"/>
      <c r="F201" s="287" t="s">
        <v>47</v>
      </c>
      <c r="G201" s="266"/>
      <c r="H201" s="266" t="s">
        <v>565</v>
      </c>
      <c r="I201" s="266"/>
      <c r="J201" s="266"/>
      <c r="K201" s="309"/>
    </row>
    <row r="202" ht="15" customHeight="1">
      <c r="B202" s="288"/>
      <c r="C202" s="294"/>
      <c r="D202" s="266"/>
      <c r="E202" s="266"/>
      <c r="F202" s="287" t="s">
        <v>50</v>
      </c>
      <c r="G202" s="266"/>
      <c r="H202" s="266" t="s">
        <v>566</v>
      </c>
      <c r="I202" s="266"/>
      <c r="J202" s="266"/>
      <c r="K202" s="309"/>
    </row>
    <row r="203" ht="15" customHeight="1">
      <c r="B203" s="288"/>
      <c r="C203" s="266"/>
      <c r="D203" s="266"/>
      <c r="E203" s="266"/>
      <c r="F203" s="287" t="s">
        <v>48</v>
      </c>
      <c r="G203" s="266"/>
      <c r="H203" s="266" t="s">
        <v>567</v>
      </c>
      <c r="I203" s="266"/>
      <c r="J203" s="266"/>
      <c r="K203" s="309"/>
    </row>
    <row r="204" ht="15" customHeight="1">
      <c r="B204" s="288"/>
      <c r="C204" s="266"/>
      <c r="D204" s="266"/>
      <c r="E204" s="266"/>
      <c r="F204" s="287" t="s">
        <v>49</v>
      </c>
      <c r="G204" s="266"/>
      <c r="H204" s="266" t="s">
        <v>568</v>
      </c>
      <c r="I204" s="266"/>
      <c r="J204" s="266"/>
      <c r="K204" s="309"/>
    </row>
    <row r="205" ht="15" customHeight="1">
      <c r="B205" s="288"/>
      <c r="C205" s="266"/>
      <c r="D205" s="266"/>
      <c r="E205" s="266"/>
      <c r="F205" s="287"/>
      <c r="G205" s="266"/>
      <c r="H205" s="266"/>
      <c r="I205" s="266"/>
      <c r="J205" s="266"/>
      <c r="K205" s="309"/>
    </row>
    <row r="206" ht="15" customHeight="1">
      <c r="B206" s="288"/>
      <c r="C206" s="266" t="s">
        <v>509</v>
      </c>
      <c r="D206" s="266"/>
      <c r="E206" s="266"/>
      <c r="F206" s="287" t="s">
        <v>79</v>
      </c>
      <c r="G206" s="266"/>
      <c r="H206" s="266" t="s">
        <v>569</v>
      </c>
      <c r="I206" s="266"/>
      <c r="J206" s="266"/>
      <c r="K206" s="309"/>
    </row>
    <row r="207" ht="15" customHeight="1">
      <c r="B207" s="288"/>
      <c r="C207" s="294"/>
      <c r="D207" s="266"/>
      <c r="E207" s="266"/>
      <c r="F207" s="287" t="s">
        <v>406</v>
      </c>
      <c r="G207" s="266"/>
      <c r="H207" s="266" t="s">
        <v>407</v>
      </c>
      <c r="I207" s="266"/>
      <c r="J207" s="266"/>
      <c r="K207" s="309"/>
    </row>
    <row r="208" ht="15" customHeight="1">
      <c r="B208" s="288"/>
      <c r="C208" s="266"/>
      <c r="D208" s="266"/>
      <c r="E208" s="266"/>
      <c r="F208" s="287" t="s">
        <v>404</v>
      </c>
      <c r="G208" s="266"/>
      <c r="H208" s="266" t="s">
        <v>570</v>
      </c>
      <c r="I208" s="266"/>
      <c r="J208" s="266"/>
      <c r="K208" s="309"/>
    </row>
    <row r="209" ht="15" customHeight="1">
      <c r="B209" s="326"/>
      <c r="C209" s="294"/>
      <c r="D209" s="294"/>
      <c r="E209" s="294"/>
      <c r="F209" s="287" t="s">
        <v>408</v>
      </c>
      <c r="G209" s="272"/>
      <c r="H209" s="313" t="s">
        <v>409</v>
      </c>
      <c r="I209" s="313"/>
      <c r="J209" s="313"/>
      <c r="K209" s="327"/>
    </row>
    <row r="210" ht="15" customHeight="1">
      <c r="B210" s="326"/>
      <c r="C210" s="294"/>
      <c r="D210" s="294"/>
      <c r="E210" s="294"/>
      <c r="F210" s="287" t="s">
        <v>410</v>
      </c>
      <c r="G210" s="272"/>
      <c r="H210" s="313" t="s">
        <v>571</v>
      </c>
      <c r="I210" s="313"/>
      <c r="J210" s="313"/>
      <c r="K210" s="327"/>
    </row>
    <row r="211" ht="15" customHeight="1">
      <c r="B211" s="326"/>
      <c r="C211" s="294"/>
      <c r="D211" s="294"/>
      <c r="E211" s="294"/>
      <c r="F211" s="328"/>
      <c r="G211" s="272"/>
      <c r="H211" s="329"/>
      <c r="I211" s="329"/>
      <c r="J211" s="329"/>
      <c r="K211" s="327"/>
    </row>
    <row r="212" ht="15" customHeight="1">
      <c r="B212" s="326"/>
      <c r="C212" s="266" t="s">
        <v>533</v>
      </c>
      <c r="D212" s="294"/>
      <c r="E212" s="294"/>
      <c r="F212" s="287">
        <v>1</v>
      </c>
      <c r="G212" s="272"/>
      <c r="H212" s="313" t="s">
        <v>572</v>
      </c>
      <c r="I212" s="313"/>
      <c r="J212" s="313"/>
      <c r="K212" s="327"/>
    </row>
    <row r="213" ht="15" customHeight="1">
      <c r="B213" s="326"/>
      <c r="C213" s="294"/>
      <c r="D213" s="294"/>
      <c r="E213" s="294"/>
      <c r="F213" s="287">
        <v>2</v>
      </c>
      <c r="G213" s="272"/>
      <c r="H213" s="313" t="s">
        <v>573</v>
      </c>
      <c r="I213" s="313"/>
      <c r="J213" s="313"/>
      <c r="K213" s="327"/>
    </row>
    <row r="214" ht="15" customHeight="1">
      <c r="B214" s="326"/>
      <c r="C214" s="294"/>
      <c r="D214" s="294"/>
      <c r="E214" s="294"/>
      <c r="F214" s="287">
        <v>3</v>
      </c>
      <c r="G214" s="272"/>
      <c r="H214" s="313" t="s">
        <v>574</v>
      </c>
      <c r="I214" s="313"/>
      <c r="J214" s="313"/>
      <c r="K214" s="327"/>
    </row>
    <row r="215" ht="15" customHeight="1">
      <c r="B215" s="326"/>
      <c r="C215" s="294"/>
      <c r="D215" s="294"/>
      <c r="E215" s="294"/>
      <c r="F215" s="287">
        <v>4</v>
      </c>
      <c r="G215" s="272"/>
      <c r="H215" s="313" t="s">
        <v>575</v>
      </c>
      <c r="I215" s="313"/>
      <c r="J215" s="313"/>
      <c r="K215" s="327"/>
    </row>
    <row r="216" ht="12.75" customHeight="1">
      <c r="B216" s="330"/>
      <c r="C216" s="331"/>
      <c r="D216" s="331"/>
      <c r="E216" s="331"/>
      <c r="F216" s="331"/>
      <c r="G216" s="331"/>
      <c r="H216" s="331"/>
      <c r="I216" s="331"/>
      <c r="J216" s="331"/>
      <c r="K216" s="332"/>
    </row>
  </sheetData>
  <sheetProtection autoFilter="0" deleteColumns="0" deleteRows="0" formatCells="0" formatColumns="0" formatRows="0" insertColumns="0" insertHyperlinks="0" insertRows="0" pivotTables="0" sort="0"/>
  <mergeCells count="77">
    <mergeCell ref="H208:J208"/>
    <mergeCell ref="H203:J203"/>
    <mergeCell ref="H201:J201"/>
    <mergeCell ref="H212:J212"/>
    <mergeCell ref="H214:J214"/>
    <mergeCell ref="H215:J215"/>
    <mergeCell ref="H213:J213"/>
    <mergeCell ref="H210:J210"/>
    <mergeCell ref="H209:J209"/>
    <mergeCell ref="H207:J207"/>
    <mergeCell ref="H198:J198"/>
    <mergeCell ref="C163:J163"/>
    <mergeCell ref="C120:J120"/>
    <mergeCell ref="C145:J145"/>
    <mergeCell ref="C197:J197"/>
    <mergeCell ref="H206:J206"/>
    <mergeCell ref="H204:J204"/>
    <mergeCell ref="H202:J202"/>
    <mergeCell ref="H200:J200"/>
    <mergeCell ref="D60:J60"/>
    <mergeCell ref="D63:J63"/>
    <mergeCell ref="D64:J64"/>
    <mergeCell ref="D66:J66"/>
    <mergeCell ref="D65:J65"/>
    <mergeCell ref="C100:J100"/>
    <mergeCell ref="D61:J61"/>
    <mergeCell ref="D67:J67"/>
    <mergeCell ref="D68:J68"/>
    <mergeCell ref="C73:J73"/>
    <mergeCell ref="C52:J52"/>
    <mergeCell ref="C53:J53"/>
    <mergeCell ref="C55:J55"/>
    <mergeCell ref="D56:J56"/>
    <mergeCell ref="D57:J57"/>
    <mergeCell ref="D58:J58"/>
    <mergeCell ref="D59:J59"/>
    <mergeCell ref="C50:J50"/>
    <mergeCell ref="G38:J38"/>
    <mergeCell ref="G39:J39"/>
    <mergeCell ref="G40:J40"/>
    <mergeCell ref="G41:J41"/>
    <mergeCell ref="G42:J42"/>
    <mergeCell ref="G43:J43"/>
    <mergeCell ref="D45:J45"/>
    <mergeCell ref="E46:J46"/>
    <mergeCell ref="E47:J47"/>
    <mergeCell ref="D33:J33"/>
    <mergeCell ref="G34:J34"/>
    <mergeCell ref="G35:J35"/>
    <mergeCell ref="D49:J49"/>
    <mergeCell ref="E48:J48"/>
    <mergeCell ref="G36:J36"/>
    <mergeCell ref="G37:J37"/>
    <mergeCell ref="C23:J23"/>
    <mergeCell ref="D25:J25"/>
    <mergeCell ref="D26:J26"/>
    <mergeCell ref="D28:J28"/>
    <mergeCell ref="D29:J29"/>
    <mergeCell ref="D31:J31"/>
    <mergeCell ref="C24:J24"/>
    <mergeCell ref="D32:J32"/>
    <mergeCell ref="F18:J18"/>
    <mergeCell ref="F21:J21"/>
    <mergeCell ref="D11:J11"/>
    <mergeCell ref="F19:J19"/>
    <mergeCell ref="F20:J20"/>
    <mergeCell ref="D14:J14"/>
    <mergeCell ref="D15:J15"/>
    <mergeCell ref="F16:J16"/>
    <mergeCell ref="F17:J17"/>
    <mergeCell ref="C9:J9"/>
    <mergeCell ref="D10:J10"/>
    <mergeCell ref="D13:J13"/>
    <mergeCell ref="C3:J3"/>
    <mergeCell ref="C4:J4"/>
    <mergeCell ref="C6:J6"/>
    <mergeCell ref="C7:J7"/>
  </mergeCells>
  <pageMargins left="0.5902778" right="0.5902778" top="0.5902778" bottom="0.5902778" header="0" footer="0"/>
  <pageSetup paperSize="9" orientation="portrait" scale="77"/>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KSI</dc:creator>
  <cp:lastModifiedBy>Martin Frous</cp:lastModifiedBy>
  <dcterms:created xsi:type="dcterms:W3CDTF">2017-08-29T16:45:41Z</dcterms:created>
  <dcterms:modified xsi:type="dcterms:W3CDTF">2017-08-29T16:45:44Z</dcterms:modified>
</cp:coreProperties>
</file>