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- Dětské hřiště" sheetId="2" r:id="rId2"/>
    <sheet name="Pokyny pro vyplnění" sheetId="3" r:id="rId3"/>
  </sheets>
  <definedNames>
    <definedName name="_xlnm._FilterDatabase" localSheetId="1" hidden="1">'SO - Dětské hřiště'!$C$86:$K$86</definedName>
    <definedName name="_xlnm.Print_Titles" localSheetId="0">'Rekapitulace stavby'!$49:$49</definedName>
    <definedName name="_xlnm.Print_Titles" localSheetId="1">'SO - Dětské hřiště'!$86:$86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  <definedName name="_xlnm.Print_Area" localSheetId="1">'SO - Dětské hřiště'!$C$4:$J$36,'SO - Dětské hřiště'!$C$42:$J$68,'SO - Dětské hřiště'!$C$74:$K$291</definedName>
  </definedNames>
  <calcPr fullCalcOnLoad="1"/>
</workbook>
</file>

<file path=xl/sharedStrings.xml><?xml version="1.0" encoding="utf-8"?>
<sst xmlns="http://schemas.openxmlformats.org/spreadsheetml/2006/main" count="2488" uniqueCount="648">
  <si>
    <t>Export VZ</t>
  </si>
  <si>
    <t>List obsahuje:</t>
  </si>
  <si>
    <t>3.0</t>
  </si>
  <si>
    <t>False</t>
  </si>
  <si>
    <t>{C988C5EA-4C4E-4C74-ABAC-52585DD28549}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</si>
  <si>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</si>
  <si>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</si>
  <si>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</si>
  <si>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</si>
  <si>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</si>
  <si>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</si>
  <si>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</si>
  <si>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</si>
  <si>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TOM414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</si>
  <si>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</si>
  <si>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</si>
  <si>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Mateřská škola Východní - dětské hřiště</t>
  </si>
  <si>
    <t>0,1</t>
  </si>
  <si>
    <t>KSO:</t>
  </si>
  <si>
    <t>823 33</t>
  </si>
  <si>
    <t>CC-CZ:</t>
  </si>
  <si>
    <t>7795-25</t>
  </si>
  <si>
    <t>Místo:</t>
  </si>
  <si>
    <t>Karlovy Vary</t>
  </si>
  <si>
    <t>Datum:</t>
  </si>
  <si>
    <t>22.04.2014</t>
  </si>
  <si>
    <t>1</t>
  </si>
  <si>
    <t>Zadavatel:</t>
  </si>
  <si>
    <t>IČ:</t>
  </si>
  <si>
    <t>1. Mateřská škola KV, příspěvková organizace</t>
  </si>
  <si>
    <t>DIČ:</t>
  </si>
  <si>
    <t>Uchazeč:</t>
  </si>
  <si>
    <t>Vyplň údaj</t>
  </si>
  <si>
    <t>Projektant:</t>
  </si>
  <si>
    <t>18224920</t>
  </si>
  <si>
    <t>BPO spol. s r.o., Lidická 1239, 363 17 Ostrov</t>
  </si>
  <si>
    <t>CZ18224920</t>
  </si>
  <si>
    <t>True</t>
  </si>
  <si>
    <t>Poznámka:</t>
  </si>
  <si>
    <t>Soupis prací je sestaven s využitím položek Cenové soustavy ÚRS. Cenové a technické podmínky položek Cenové soustavy ÚRS jsou neomezeně dálkově k dispozici na www.cs-urs.cz. Položky soupisu prací, jejich kód obsahuje označení_R,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</si>
  <si>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</si>
  <si>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</si>
  <si>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</si>
  <si>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</si>
  <si>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</si>
  <si>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</si>
  <si>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</si>
  <si>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</si>
  <si>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</si>
  <si>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</si>
  <si>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</si>
  <si>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</si>
  <si>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</si>
  <si>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</si>
  <si>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</si>
  <si>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</si>
  <si>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</si>
  <si>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</si>
  <si>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</si>
  <si>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</si>
  <si>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</si>
  <si>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</si>
  <si>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</si>
  <si>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</si>
  <si>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</si>
  <si>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</si>
  <si>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</si>
  <si>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</si>
  <si>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</si>
  <si>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</si>
  <si>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</si>
  <si>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</si>
  <si>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</si>
  <si>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</si>
  <si>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</si>
  <si>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</si>
  <si>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</si>
  <si>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</si>
  <si>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</t>
  </si>
  <si>
    <t>Dětské hřiště</t>
  </si>
  <si>
    <t>STA</t>
  </si>
  <si>
    <t>{211EE4F2-A52C-46A4-ABD1-81C56E54D194}</t>
  </si>
  <si>
    <t>2</t>
  </si>
  <si>
    <t>Zpět na list:</t>
  </si>
  <si>
    <t>KRYCÍ LIST SOUPISU</t>
  </si>
  <si>
    <t>Objekt:</t>
  </si>
  <si>
    <t>SO - Dětské hřiště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</si>
  <si>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</si>
  <si>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</si>
  <si>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</si>
  <si>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</si>
  <si>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</si>
  <si>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</si>
  <si>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</si>
  <si>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</si>
  <si>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2 - Zakládání</t>
  </si>
  <si>
    <t xml:space="preserve">    45 - Vodorovné podkladní a vedlejší konstrukce inž. staveb</t>
  </si>
  <si>
    <t xml:space="preserve">    5 - Komunikace</t>
  </si>
  <si>
    <t xml:space="preserve">    8 - Trubní vedení</t>
  </si>
  <si>
    <t xml:space="preserve">    91 - Doplňující konstrukce a práce pozemních komunikací, letišť a ploch</t>
  </si>
  <si>
    <t xml:space="preserve">    99 - Přesuny hmot a sutí</t>
  </si>
  <si>
    <t>VRN - Vedlejší rozpočtové náklady</t>
  </si>
  <si>
    <t>VON - Ostatní vedlejší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</si>
  <si>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</si>
  <si>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</si>
  <si>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</si>
  <si>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</si>
  <si>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</si>
  <si>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</si>
  <si>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</si>
  <si>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</si>
  <si>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</si>
  <si>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</si>
  <si>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</si>
  <si>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</si>
  <si>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</si>
  <si>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</si>
  <si>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</si>
  <si>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</si>
  <si>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</si>
  <si>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</si>
  <si>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</si>
  <si>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</si>
  <si>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122202201</t>
  </si>
  <si>
    <t>Odkopávky a prokopávky nezapažené pro silnice objemu do 100 m3 v hornině tř. 3</t>
  </si>
  <si>
    <t>m3</t>
  </si>
  <si>
    <t>CS ÚRS 2013 01</t>
  </si>
  <si>
    <t>4</t>
  </si>
  <si>
    <t>484447277</t>
  </si>
  <si>
    <t>PP</t>
  </si>
  <si>
    <t>Odkopávky a prokopávky nezapažené pro silnice s přemístěním výkopku v příčných profilech na vzdálenost do 15 m nebo s naložením na dopravní prostředek v hornině tř. 3 do 100 m3</t>
  </si>
  <si>
    <t>VV</t>
  </si>
  <si>
    <t>pro konstrukci plochy</t>
  </si>
  <si>
    <t>dle technické zprávy</t>
  </si>
  <si>
    <t>55,0</t>
  </si>
  <si>
    <t>122202209</t>
  </si>
  <si>
    <t>Příplatek k odkopávkám a prokopávkám pro silnice v hornině tř. 3 za lepivost - 50% lepivost</t>
  </si>
  <si>
    <t>-795213670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</si>
  <si>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</si>
  <si>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50% lepivost</t>
  </si>
  <si>
    <t>55,0*0,5</t>
  </si>
  <si>
    <t>3</t>
  </si>
  <si>
    <t>181951102</t>
  </si>
  <si>
    <t>Úprava pláně s vyrovnáním výškových rozdílů v hornině tř. 1 až 4 se zhutněním</t>
  </si>
  <si>
    <t>m2</t>
  </si>
  <si>
    <t>1342774918</t>
  </si>
  <si>
    <t>Úprava pláně vyrovnáním výškových rozdílů v hornině tř. 1 až 4 se zhutněním</t>
  </si>
  <si>
    <t>plocha malé terasy</t>
  </si>
  <si>
    <t>24,0</t>
  </si>
  <si>
    <t>plocha velké terasy</t>
  </si>
  <si>
    <t>142,0</t>
  </si>
  <si>
    <t>Součet</t>
  </si>
  <si>
    <t>132202101</t>
  </si>
  <si>
    <t>Hloubení rýh š do 600 mm ručním nebo pneum nářadím v soudržných horninách tř. 3</t>
  </si>
  <si>
    <t>CS ÚRS 2014 01</t>
  </si>
  <si>
    <t>-1893737406</t>
  </si>
  <si>
    <t>Hloubení zapažených i nezapažených rýh šířky do 600 mm ručním nebo pneumatickým nářadím s urovnáním dna do předepsaného profilu a spádu v horninách tř. 3 soudržných</t>
  </si>
  <si>
    <t xml:space="preserve">pro potrubí pro napojení a </t>
  </si>
  <si>
    <t>odvodnění pítka</t>
  </si>
  <si>
    <t>PE 25x1,8 mm</t>
  </si>
  <si>
    <t>0,6*1,0*2,0</t>
  </si>
  <si>
    <t>potrubí DN 50</t>
  </si>
  <si>
    <t>0,6*1,0*3,0</t>
  </si>
  <si>
    <t>základ pítka</t>
  </si>
  <si>
    <t>0,4*0,4*0,9</t>
  </si>
  <si>
    <t>5</t>
  </si>
  <si>
    <t>132202109</t>
  </si>
  <si>
    <t>Příplatek za lepivost u hloubení rýh š do 600 mm ručním nebo pneum nářadím v hornině tř. 3 - 50%</t>
  </si>
  <si>
    <t>1157693384</t>
  </si>
  <si>
    <t>Hloubení zapažených i nezapažených rýh šířky do 600 mm ručním nebo pneumatickým nářadím s urovnáním dna do předepsaného profilu a spádu v horninách tř. 3 Příplatek k cenám za lepivost horniny tř. 3</t>
  </si>
  <si>
    <t>3,144*0,5</t>
  </si>
  <si>
    <t>6</t>
  </si>
  <si>
    <t>175101101</t>
  </si>
  <si>
    <t>Obsypání potrubí bez prohození sypaniny z hornin tř. 1 až 4 uloženým do 3 m od kraje výkopu</t>
  </si>
  <si>
    <t>1196549921</t>
  </si>
  <si>
    <t>Obsypání potrubí sypaninou z vhodných hornin tř. 1 až 4 nebo materiálem připraveným podél výkopu ve vzdálenosti do 3 m od jeho kraje, pro jakoukoliv hloubku výkopu a míru zhutnění bez prohození sypaniny</t>
  </si>
  <si>
    <t xml:space="preserve">potrubí pro napojení a </t>
  </si>
  <si>
    <t>0,6*(0,025+0,3)*2,0</t>
  </si>
  <si>
    <t>0,6*(0,05+0,3)*3,0</t>
  </si>
  <si>
    <t>7</t>
  </si>
  <si>
    <t>M</t>
  </si>
  <si>
    <t>583313450</t>
  </si>
  <si>
    <t>kamenivo těžené drobné frakce 0-4 - dodávka, doprava</t>
  </si>
  <si>
    <t>t</t>
  </si>
  <si>
    <t>8</t>
  </si>
  <si>
    <t>-967192812</t>
  </si>
  <si>
    <t>kamenivo těžené drobné frakce 0-4</t>
  </si>
  <si>
    <t>ztratné 1% , hutnění 10%</t>
  </si>
  <si>
    <t xml:space="preserve">dle pol.175101101 </t>
  </si>
  <si>
    <t>1,02*1,67*1,11</t>
  </si>
  <si>
    <t>174101101</t>
  </si>
  <si>
    <t>Zásyp jam, šachet rýh nebo kolem objektů sypaninou se zhutněním</t>
  </si>
  <si>
    <t>74048994</t>
  </si>
  <si>
    <t>Zásyp sypaninou z jakékoliv horniny s uložením výkopku ve vrstvách se zhutněním jam, šachet, rýh nebo kolem objektů v těchto vykopávkách</t>
  </si>
  <si>
    <t>zásyp rýh pro potrubí k pítku</t>
  </si>
  <si>
    <t>pol.1322021001</t>
  </si>
  <si>
    <t>3,144</t>
  </si>
  <si>
    <t>méně pol.175101101+451572111</t>
  </si>
  <si>
    <t>-(1,02+0,3)</t>
  </si>
  <si>
    <t>méně základ pítka</t>
  </si>
  <si>
    <t>-0,4*0,4*0,9</t>
  </si>
  <si>
    <t>9</t>
  </si>
  <si>
    <t>167101101</t>
  </si>
  <si>
    <t>Nakládání výkopku z hornin tř. 1 až 4 do 100 m3</t>
  </si>
  <si>
    <t>895675499</t>
  </si>
  <si>
    <t>Nakládání, skládání a překládání neulehlého výkopku nebo sypaniny nakládání, množství do 100 m3, z hornin tř. 1 až 4</t>
  </si>
  <si>
    <t>ručně vykopaná zemina - přebytečná</t>
  </si>
  <si>
    <t>poll.132202101</t>
  </si>
  <si>
    <t>méně zásyp - pol.174101101</t>
  </si>
  <si>
    <t>-1,68</t>
  </si>
  <si>
    <t>10</t>
  </si>
  <si>
    <t>162701105</t>
  </si>
  <si>
    <t>Vodorovné přemístění do 10000 m výkopku/sypaniny z horniny tř. 1 až 4</t>
  </si>
  <si>
    <t>421312967</t>
  </si>
  <si>
    <t>Vodorovné přemístění výkopku nebo sypaniny po suchu na obvyklém dopravním prostředku, bez naložení výkopku, avšak se složením bez rozhrnutí z horniny tř. 1 až 4 na vzdálenost přes 9 000 do 10 000 m</t>
  </si>
  <si>
    <t>přebytečná zemina na skládku</t>
  </si>
  <si>
    <t>pol.122202201</t>
  </si>
  <si>
    <t>pol.167101101</t>
  </si>
  <si>
    <t>1,32</t>
  </si>
  <si>
    <t>11</t>
  </si>
  <si>
    <t>171201201</t>
  </si>
  <si>
    <t>Uložení sypaniny na skládky</t>
  </si>
  <si>
    <t>683578680</t>
  </si>
  <si>
    <t>12</t>
  </si>
  <si>
    <t>1712000_R</t>
  </si>
  <si>
    <t>Poplatek za uložení odpadu ze sypaniny na skládce (skládkovné)</t>
  </si>
  <si>
    <t>1846952638</t>
  </si>
  <si>
    <t>Uložení sypaniny poplatek za uložení sypaniny na skládce ( skládkovné )</t>
  </si>
  <si>
    <t>přebytečná zemina</t>
  </si>
  <si>
    <t>56,32*1,5</t>
  </si>
  <si>
    <t>Zemní práce - přípravné a přidružené práce</t>
  </si>
  <si>
    <t>13</t>
  </si>
  <si>
    <t>113202111</t>
  </si>
  <si>
    <t>Vytrhání obrub krajníků obrubníků stojatých</t>
  </si>
  <si>
    <t>m</t>
  </si>
  <si>
    <t>1313441494</t>
  </si>
  <si>
    <t>Vytrhání obrub s vybouráním lože, s přemístěním hmot na skládku na vzdálenost do 3 m nebo s naložením na dopravní prostředek z krajníků nebo obrubníků stojatých</t>
  </si>
  <si>
    <t>Zakládání</t>
  </si>
  <si>
    <t>14</t>
  </si>
  <si>
    <t>275313511</t>
  </si>
  <si>
    <t>Základové patky z betonu tř. C 12/15</t>
  </si>
  <si>
    <t>886985933</t>
  </si>
  <si>
    <t>Základy z betonu prostého patky a bloky z betonu kamenem neprokládaného tř. C 12/15</t>
  </si>
  <si>
    <t>základ pod pítko</t>
  </si>
  <si>
    <t>0,4*0,4*0,4</t>
  </si>
  <si>
    <t>275351215</t>
  </si>
  <si>
    <t>Zřízení bednění stěn základových patek</t>
  </si>
  <si>
    <t>-939447235</t>
  </si>
  <si>
    <t>Bednění základových stěn patek svislé nebo šikmé (odkloněné), půdorysně přímé nebo zalomené ve volných nebo zapažených jámách, rýhách, šachtách, včetně případných vzpěr zřízení</t>
  </si>
  <si>
    <t>0,4*0,4*4</t>
  </si>
  <si>
    <t>16</t>
  </si>
  <si>
    <t>275351216</t>
  </si>
  <si>
    <t>Odstranění bednění stěn základových patek</t>
  </si>
  <si>
    <t>1916083732</t>
  </si>
  <si>
    <t>Bednění základových stěn patek svislé nebo šikmé (odkloněné), půdorysně přímé nebo zalomené ve volných nebo zapažených jámách, rýhách, šachtách, včetně případných vzpěr odstranění</t>
  </si>
  <si>
    <t>17</t>
  </si>
  <si>
    <t>271532212</t>
  </si>
  <si>
    <t>Podsyp pod základové konstrukce se zhutněním z hrubého kameniva frakce 16 až 32 mm</t>
  </si>
  <si>
    <t>1570430211</t>
  </si>
  <si>
    <t>Podsyp pod základové konstrukce se zhutněním a urovnáním povrchu z kameniva hrubého, frakce 16 - 32 mm</t>
  </si>
  <si>
    <t>pod základ pítka</t>
  </si>
  <si>
    <t>0,4*0,4*0,5</t>
  </si>
  <si>
    <t>18</t>
  </si>
  <si>
    <t>2700010_R</t>
  </si>
  <si>
    <t>Příplatek na osazení potrubí pro přívod vody a odpad před betonáží základu</t>
  </si>
  <si>
    <t>kpl</t>
  </si>
  <si>
    <t>-737184237</t>
  </si>
  <si>
    <t>45</t>
  </si>
  <si>
    <t>Vodorovné podkladní a vedlejší konstrukce inž. staveb</t>
  </si>
  <si>
    <t>19</t>
  </si>
  <si>
    <t>451572111</t>
  </si>
  <si>
    <t>Lože pod potrubí otevřený výkop z kameniva drobného těženého</t>
  </si>
  <si>
    <t>926584820</t>
  </si>
  <si>
    <t>0,6*0,1*2,0</t>
  </si>
  <si>
    <t>0,6*0,1*3,0</t>
  </si>
  <si>
    <t>Komunikace</t>
  </si>
  <si>
    <t>20</t>
  </si>
  <si>
    <t>56467111_R</t>
  </si>
  <si>
    <t>Podklad z kameniva drceného  tl 250 mm - štěrkový podklad</t>
  </si>
  <si>
    <t>-94509406</t>
  </si>
  <si>
    <t>Podklad z kameniva  drceného, s rozprostřením a zhutněním, po zhutnění tl. 250 mm</t>
  </si>
  <si>
    <t>malá terasa</t>
  </si>
  <si>
    <t>velká terasa</t>
  </si>
  <si>
    <t>59000100_R</t>
  </si>
  <si>
    <t>Umělý litý povrch dvouvrstvý tl.35 mm v předepsané barevnosti (základní spodní vrstva SBR tl. 25 mm + vrchní vrstva EPDM tl.10 mm) - provedení + dodávka a staveništní přesun materiálu</t>
  </si>
  <si>
    <t>1356215165</t>
  </si>
  <si>
    <t>poznámka :</t>
  </si>
  <si>
    <t>požadavky a specifikace pro litý povrch</t>
  </si>
  <si>
    <t>jsou uvedeny v techn.zprávě</t>
  </si>
  <si>
    <t>22</t>
  </si>
  <si>
    <t>59000101_R</t>
  </si>
  <si>
    <t>Příplatek na potažení valu na sezení  + hlava housenky povrchem EPDM (25mm+10mm) - malá terasa</t>
  </si>
  <si>
    <t>-1828912088</t>
  </si>
  <si>
    <t>23</t>
  </si>
  <si>
    <t>59000102_R</t>
  </si>
  <si>
    <t>Příplatek na potažení valu na sezení  + hlava housenky povrchem EPDM (25mm+10mm) - velká terasa</t>
  </si>
  <si>
    <t>-1651986051</t>
  </si>
  <si>
    <t>24</t>
  </si>
  <si>
    <t>59000110_R</t>
  </si>
  <si>
    <t>Příplatek na grafické ztvárnění povrchu - zvýšená pracnost - malá terasa</t>
  </si>
  <si>
    <t>252782928</t>
  </si>
  <si>
    <t>25</t>
  </si>
  <si>
    <t>59000120_R</t>
  </si>
  <si>
    <t>1120395835</t>
  </si>
  <si>
    <t>26</t>
  </si>
  <si>
    <t>59000300_R</t>
  </si>
  <si>
    <t>Doprava bezpečnostního polyuretanového povrchu</t>
  </si>
  <si>
    <t>-2112025803</t>
  </si>
  <si>
    <t>27</t>
  </si>
  <si>
    <t>564851111</t>
  </si>
  <si>
    <t>Podklad ze štěrkodrtě ŠD tl 150 mm</t>
  </si>
  <si>
    <t>2107118295</t>
  </si>
  <si>
    <t>Podklad ze štěrkodrti ŠD s rozprostřením a zhutněním, po zhutnění tl. 150 mm</t>
  </si>
  <si>
    <t>plocha kolem pítka</t>
  </si>
  <si>
    <t>2,5</t>
  </si>
  <si>
    <t>28</t>
  </si>
  <si>
    <t>596211110</t>
  </si>
  <si>
    <t>Kladení zámkové dlažby komunikací pro pěší tl 60 mm skupiny A pl do 50 m2</t>
  </si>
  <si>
    <t>-1084023396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</si>
  <si>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</si>
  <si>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29</t>
  </si>
  <si>
    <t>592451790</t>
  </si>
  <si>
    <t>dlažba zámková barevná - dodávka, doprava</t>
  </si>
  <si>
    <t>221751209</t>
  </si>
  <si>
    <t>ztratné 3%</t>
  </si>
  <si>
    <t>pol.596211110</t>
  </si>
  <si>
    <t>2,5*1,03+0,025</t>
  </si>
  <si>
    <t>Trubní vedení</t>
  </si>
  <si>
    <t>30</t>
  </si>
  <si>
    <t>8710010_R</t>
  </si>
  <si>
    <t>Vodovodní potrubí PE 25 x 1,8 mm - montáž, dodávka, doprava</t>
  </si>
  <si>
    <t>-33079412</t>
  </si>
  <si>
    <t>připojení pítka na pitnou vodu</t>
  </si>
  <si>
    <t>2,0</t>
  </si>
  <si>
    <t>31</t>
  </si>
  <si>
    <t>8710020_R</t>
  </si>
  <si>
    <t>Vysazení odbočky PE DN 20 na stávajícím vodovodním potrubí - montáž, dodávka, doprava</t>
  </si>
  <si>
    <t>kus</t>
  </si>
  <si>
    <t>-1208211287</t>
  </si>
  <si>
    <t>1,0</t>
  </si>
  <si>
    <t>32</t>
  </si>
  <si>
    <t>8710030_R</t>
  </si>
  <si>
    <t>Kanalizační potrubí PP HT DN 50 mm - montáž, dodávka, doprava</t>
  </si>
  <si>
    <t>-1299192518</t>
  </si>
  <si>
    <t xml:space="preserve">odvodnění pítka </t>
  </si>
  <si>
    <t>33</t>
  </si>
  <si>
    <t>8710040_R</t>
  </si>
  <si>
    <t>Flexibilní drenážní potrubí DN 50 mm s filtrační tkaninou - montáž, dodávka, doprava</t>
  </si>
  <si>
    <t>214405587</t>
  </si>
  <si>
    <t>34</t>
  </si>
  <si>
    <t>8900100_R</t>
  </si>
  <si>
    <t>Nerezová pitná fontánka (pítko) pro školky - montáž</t>
  </si>
  <si>
    <t>-1156493832</t>
  </si>
  <si>
    <t>35</t>
  </si>
  <si>
    <t>8900110_R</t>
  </si>
  <si>
    <t>nerezová pitná fontánka (pítko) pro školky, AISI 304 - dodávka, doprava</t>
  </si>
  <si>
    <t>-2114757934</t>
  </si>
  <si>
    <t>kompletní dodávka fontánky, tlačného ventilu,</t>
  </si>
  <si>
    <t>přívodní hadice s kulovým ventilem,</t>
  </si>
  <si>
    <t>odpad se zápachovou uzávěrkou a</t>
  </si>
  <si>
    <t>kotvící materiál</t>
  </si>
  <si>
    <t>91</t>
  </si>
  <si>
    <t>Doplňující konstrukce a práce pozemních komunikací, letišť a ploch</t>
  </si>
  <si>
    <t>36</t>
  </si>
  <si>
    <t>916231213</t>
  </si>
  <si>
    <t>Osazení chodníkového obrubníku betonového stojatého s boční opěrou do lože z betonu prostého</t>
  </si>
  <si>
    <t>-1161288147</t>
  </si>
  <si>
    <t>Osazení chodníkového obrubníku betonového se zřízením lože, s vyplněním a zatřením spár cementovou maltou stojatého s boční opěrou z betonu prostého tř. C 12/15, do lože z betonu prostého téže značky</t>
  </si>
  <si>
    <t>oddělení plochy kolem pítka od trávníku</t>
  </si>
  <si>
    <t>37</t>
  </si>
  <si>
    <t>592173030</t>
  </si>
  <si>
    <t>obrubník betonový zahradní  50x5x20 cm - dodávka, doprava</t>
  </si>
  <si>
    <t>1413814715</t>
  </si>
  <si>
    <t>obrubníky betonové a železobetonové obrubníky zahradní ABO 6/20        50 x 5 x 20</t>
  </si>
  <si>
    <t>ztratné 1%</t>
  </si>
  <si>
    <t>2,0/0,5*1,01</t>
  </si>
  <si>
    <t>38</t>
  </si>
  <si>
    <t>9162700_R</t>
  </si>
  <si>
    <t>Chodníkový obrubník z  pryže barevný 40/250/1000 mm kladený  do betonového lože</t>
  </si>
  <si>
    <t>604830771</t>
  </si>
  <si>
    <t>Chodníkový obrubník z  pryže barevný 40/250/1000 mm kladený  do betonového lože, beton B7,5</t>
  </si>
  <si>
    <t>39</t>
  </si>
  <si>
    <t>9100010_R</t>
  </si>
  <si>
    <t>Betonáž a tvarování valu na sezení (šíře 800 mm, výška 400 mm, délka 9000 mm) vč, výztuže (3D housenka s hlavou a tykadlama) -  malá terasa - montáž, dodávka materiálu, doprava</t>
  </si>
  <si>
    <t>-818731470</t>
  </si>
  <si>
    <t>40</t>
  </si>
  <si>
    <t>9100020_R</t>
  </si>
  <si>
    <t>Betonáž a tvarování valu na sezení (šíře 800 mm, výška 400 mm, délka 9000 mm) vč, výztuže (3D housenka s hlavou a tykadlama) včetně plastových trubek (Mraveniště) -  velká terasa - montáž, dodávka materiálu, doprava</t>
  </si>
  <si>
    <t>304082415</t>
  </si>
  <si>
    <t>41</t>
  </si>
  <si>
    <t>9100030_R</t>
  </si>
  <si>
    <t>Kruhová trampolínka průměr 1,0 m, certifikované dle ČSN 1176 (pozinkovaná ocelová konstrukce,, skákací matrace odolná proti vandalizmu) - montáž, dodávka, doprava</t>
  </si>
  <si>
    <t>-1915982688</t>
  </si>
  <si>
    <t>42</t>
  </si>
  <si>
    <t>9100040_R</t>
  </si>
  <si>
    <t>Streetball, basketbal souprava - deska plastová 110 cm, pevný koš, síťka, nastavitelná výška koše 230-305cm,konstrukce napevno včetně hloubení jámy a betonáže - montáž,dodávka</t>
  </si>
  <si>
    <t>-1946884430</t>
  </si>
  <si>
    <t>43</t>
  </si>
  <si>
    <t>91000100_R</t>
  </si>
  <si>
    <t>Dokončovací práce, terénní úpravy v místě stavby a úprava a osetí trávou kolem obrubníků a  okolních ploch zasažených stavbou</t>
  </si>
  <si>
    <t>-1894874578</t>
  </si>
  <si>
    <t>99</t>
  </si>
  <si>
    <t>Přesuny hmot a sutí</t>
  </si>
  <si>
    <t>44</t>
  </si>
  <si>
    <t>998222012</t>
  </si>
  <si>
    <t>Přesun hmot pro tělovýchovné plochy</t>
  </si>
  <si>
    <t>177049405</t>
  </si>
  <si>
    <t>Přesun hmot pro tělovýchovné plochy dopravní vzdálenost do 200 m</t>
  </si>
  <si>
    <t>997221561</t>
  </si>
  <si>
    <t>Vodorovná doprava suti z kusových materiálů do 1 km</t>
  </si>
  <si>
    <t>-1596835486</t>
  </si>
  <si>
    <t>Vodorovná doprava suti bez naložení, ale se složením a s hrubým urovnáním z kusových materiálů, na vzdálenost do 1 km</t>
  </si>
  <si>
    <t>suť odd.11</t>
  </si>
  <si>
    <t>3,895</t>
  </si>
  <si>
    <t>46</t>
  </si>
  <si>
    <t>997221569</t>
  </si>
  <si>
    <t>Příplatek ZKD 1 km u vodorovné dopravy suti z kusových materiálů</t>
  </si>
  <si>
    <t>2028166451</t>
  </si>
  <si>
    <t>Vodorovná doprava suti bez naložení, ale se složením a s hrubým urovnáním Příplatek k ceně za každý další i započatý 1 km přes 1 km</t>
  </si>
  <si>
    <t>celková vzdálenost skládky do 20 km</t>
  </si>
  <si>
    <t>3,895*(20-1)</t>
  </si>
  <si>
    <t>47</t>
  </si>
  <si>
    <t>997221612</t>
  </si>
  <si>
    <t>Nakládání vybouraných hmot na dopravní prostředky pro vodorovnou dopravu</t>
  </si>
  <si>
    <t>-748823611</t>
  </si>
  <si>
    <t>Nakládání na dopravní prostředky pro vodorovnou dopravu vybouraných hmot</t>
  </si>
  <si>
    <t>48</t>
  </si>
  <si>
    <t>9972218_R</t>
  </si>
  <si>
    <t>Poplatek za uložení betonového odpadu na skládce (skládkovné)</t>
  </si>
  <si>
    <t>-2099639380</t>
  </si>
  <si>
    <t>Poplatek za uložení stavebního odpadu na skládce (skládkovné) betonového</t>
  </si>
  <si>
    <t>VRN</t>
  </si>
  <si>
    <t>Vedlejší rozpočtové náklady</t>
  </si>
  <si>
    <t>49</t>
  </si>
  <si>
    <t>VRN 01</t>
  </si>
  <si>
    <t>Zařízení staveniště (zahrnuje též zabezpečení staveniště a zajištění ostrahy stavby , zázemí stavby (vybavení staveniště), úklid a údržba staveniště, zajištění a hrazení odběrů energií)</t>
  </si>
  <si>
    <t>%</t>
  </si>
  <si>
    <t>-1083713828</t>
  </si>
  <si>
    <t>VON</t>
  </si>
  <si>
    <t>Ostatní vedlejší náklady</t>
  </si>
  <si>
    <t>50</t>
  </si>
  <si>
    <t>01</t>
  </si>
  <si>
    <t>Koordinační a kompletační činnost dodavatele</t>
  </si>
  <si>
    <t>512</t>
  </si>
  <si>
    <t>-1431465953</t>
  </si>
  <si>
    <t>51</t>
  </si>
  <si>
    <t>02</t>
  </si>
  <si>
    <t>Správní a místní poplatky</t>
  </si>
  <si>
    <t>-1198925413</t>
  </si>
  <si>
    <t>52</t>
  </si>
  <si>
    <t>03</t>
  </si>
  <si>
    <t>Geodetické práce a měření včetně geodetického plánu</t>
  </si>
  <si>
    <t>-1655445930</t>
  </si>
  <si>
    <t>53</t>
  </si>
  <si>
    <t>04</t>
  </si>
  <si>
    <t>Vytýčení stávajících inž.sítí na staveništi a jejich ověření u správců</t>
  </si>
  <si>
    <t>1905892161</t>
  </si>
  <si>
    <t>54</t>
  </si>
  <si>
    <t>05</t>
  </si>
  <si>
    <t>Zkoušky hutnění</t>
  </si>
  <si>
    <t>-1143948220</t>
  </si>
  <si>
    <t>55</t>
  </si>
  <si>
    <t>06</t>
  </si>
  <si>
    <t>Náklady na veškěré energie související s realizací akce</t>
  </si>
  <si>
    <t>960840444</t>
  </si>
  <si>
    <t>56</t>
  </si>
  <si>
    <t>07</t>
  </si>
  <si>
    <t>Zpracování dokumentace skutečného provádění stavby</t>
  </si>
  <si>
    <t>-584602059</t>
  </si>
  <si>
    <t>57</t>
  </si>
  <si>
    <t>08</t>
  </si>
  <si>
    <t>Opatření k zajištění bezpečnosti účastníků realizace akce a veřejnosti (zejména zajištění staveniště, bezpečnostní tabulky)</t>
  </si>
  <si>
    <t>1636246706</t>
  </si>
  <si>
    <t>58</t>
  </si>
  <si>
    <t>09</t>
  </si>
  <si>
    <t>Zajištění označení stavby - tabule apod</t>
  </si>
  <si>
    <t>-1049050130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</si>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</sst>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168" fontId="0" fillId="34" borderId="36" xfId="0" applyNumberFormat="1" applyFont="1" applyFill="1" applyBorder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748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AE2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8" t="s">
        <v>0</v>
      </c>
      <c r="B1" s="239"/>
      <c r="C1" s="239"/>
      <c r="D1" s="240" t="s">
        <v>1</v>
      </c>
      <c r="E1" s="239"/>
      <c r="F1" s="239"/>
      <c r="G1" s="239"/>
      <c r="H1" s="239"/>
      <c r="I1" s="239"/>
      <c r="J1" s="239"/>
      <c r="K1" s="241" t="s">
        <v>477</v>
      </c>
      <c r="L1" s="241"/>
      <c r="M1" s="241"/>
      <c r="N1" s="241"/>
      <c r="O1" s="241"/>
      <c r="P1" s="241"/>
      <c r="Q1" s="241"/>
      <c r="R1" s="241"/>
      <c r="S1" s="241"/>
      <c r="T1" s="239"/>
      <c r="U1" s="239"/>
      <c r="V1" s="239"/>
      <c r="W1" s="241" t="s">
        <v>478</v>
      </c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3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0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98" t="s">
        <v>13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1"/>
      <c r="AQ5" s="13"/>
      <c r="BE5" s="194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00" t="s">
        <v>16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1"/>
      <c r="AQ6" s="13"/>
      <c r="BE6" s="195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 t="s">
        <v>21</v>
      </c>
      <c r="AO7" s="11"/>
      <c r="AP7" s="11"/>
      <c r="AQ7" s="13"/>
      <c r="BE7" s="195"/>
      <c r="BS7" s="6" t="s">
        <v>17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95"/>
      <c r="BS8" s="6" t="s">
        <v>17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5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95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95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5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95"/>
      <c r="BS13" s="6" t="s">
        <v>17</v>
      </c>
    </row>
    <row r="14" spans="2:71" s="2" customFormat="1" ht="15.75" customHeight="1">
      <c r="B14" s="10"/>
      <c r="C14" s="11"/>
      <c r="D14" s="11"/>
      <c r="E14" s="201" t="s">
        <v>32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95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5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 t="s">
        <v>34</v>
      </c>
      <c r="AO16" s="11"/>
      <c r="AP16" s="11"/>
      <c r="AQ16" s="13"/>
      <c r="BE16" s="195"/>
      <c r="BS16" s="6" t="s">
        <v>3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 t="s">
        <v>36</v>
      </c>
      <c r="AO17" s="11"/>
      <c r="AP17" s="11"/>
      <c r="AQ17" s="13"/>
      <c r="BE17" s="195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5"/>
      <c r="BS18" s="6" t="s">
        <v>5</v>
      </c>
    </row>
    <row r="19" spans="2:71" s="2" customFormat="1" ht="15" customHeight="1">
      <c r="B19" s="10"/>
      <c r="C19" s="11"/>
      <c r="D19" s="19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5"/>
      <c r="BS19" s="6" t="s">
        <v>5</v>
      </c>
    </row>
    <row r="20" spans="2:71" s="2" customFormat="1" ht="30" customHeight="1">
      <c r="B20" s="10"/>
      <c r="C20" s="11"/>
      <c r="D20" s="11"/>
      <c r="E20" s="202" t="s">
        <v>39</v>
      </c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1"/>
      <c r="AP20" s="11"/>
      <c r="AQ20" s="13"/>
      <c r="BE20" s="195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5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5"/>
    </row>
    <row r="23" spans="2:57" s="6" customFormat="1" ht="27" customHeight="1">
      <c r="B23" s="23"/>
      <c r="C23" s="24"/>
      <c r="D23" s="25" t="s">
        <v>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3">
        <f>ROUND($AG$51,2)</f>
        <v>0</v>
      </c>
      <c r="AL23" s="204"/>
      <c r="AM23" s="204"/>
      <c r="AN23" s="204"/>
      <c r="AO23" s="204"/>
      <c r="AP23" s="24"/>
      <c r="AQ23" s="27"/>
      <c r="BE23" s="196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6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5" t="s">
        <v>41</v>
      </c>
      <c r="M25" s="206"/>
      <c r="N25" s="206"/>
      <c r="O25" s="206"/>
      <c r="P25" s="24"/>
      <c r="Q25" s="24"/>
      <c r="R25" s="24"/>
      <c r="S25" s="24"/>
      <c r="T25" s="24"/>
      <c r="U25" s="24"/>
      <c r="V25" s="24"/>
      <c r="W25" s="205" t="s">
        <v>42</v>
      </c>
      <c r="X25" s="206"/>
      <c r="Y25" s="206"/>
      <c r="Z25" s="206"/>
      <c r="AA25" s="206"/>
      <c r="AB25" s="206"/>
      <c r="AC25" s="206"/>
      <c r="AD25" s="206"/>
      <c r="AE25" s="206"/>
      <c r="AF25" s="24"/>
      <c r="AG25" s="24"/>
      <c r="AH25" s="24"/>
      <c r="AI25" s="24"/>
      <c r="AJ25" s="24"/>
      <c r="AK25" s="205" t="s">
        <v>43</v>
      </c>
      <c r="AL25" s="206"/>
      <c r="AM25" s="206"/>
      <c r="AN25" s="206"/>
      <c r="AO25" s="206"/>
      <c r="AP25" s="24"/>
      <c r="AQ25" s="27"/>
      <c r="BE25" s="196"/>
    </row>
    <row r="26" spans="2:57" s="6" customFormat="1" ht="15" customHeight="1">
      <c r="B26" s="29"/>
      <c r="C26" s="30"/>
      <c r="D26" s="30" t="s">
        <v>44</v>
      </c>
      <c r="E26" s="30"/>
      <c r="F26" s="30" t="s">
        <v>45</v>
      </c>
      <c r="G26" s="30"/>
      <c r="H26" s="30"/>
      <c r="I26" s="30"/>
      <c r="J26" s="30"/>
      <c r="K26" s="30"/>
      <c r="L26" s="207">
        <v>0.21</v>
      </c>
      <c r="M26" s="208"/>
      <c r="N26" s="208"/>
      <c r="O26" s="208"/>
      <c r="P26" s="30"/>
      <c r="Q26" s="30"/>
      <c r="R26" s="30"/>
      <c r="S26" s="30"/>
      <c r="T26" s="30"/>
      <c r="U26" s="30"/>
      <c r="V26" s="30"/>
      <c r="W26" s="209">
        <f>ROUND($AZ$51,2)</f>
        <v>0</v>
      </c>
      <c r="X26" s="208"/>
      <c r="Y26" s="208"/>
      <c r="Z26" s="208"/>
      <c r="AA26" s="208"/>
      <c r="AB26" s="208"/>
      <c r="AC26" s="208"/>
      <c r="AD26" s="208"/>
      <c r="AE26" s="208"/>
      <c r="AF26" s="30"/>
      <c r="AG26" s="30"/>
      <c r="AH26" s="30"/>
      <c r="AI26" s="30"/>
      <c r="AJ26" s="30"/>
      <c r="AK26" s="209">
        <f>ROUND($AV$51,2)</f>
        <v>0</v>
      </c>
      <c r="AL26" s="208"/>
      <c r="AM26" s="208"/>
      <c r="AN26" s="208"/>
      <c r="AO26" s="208"/>
      <c r="AP26" s="30"/>
      <c r="AQ26" s="31"/>
      <c r="BE26" s="197"/>
    </row>
    <row r="27" spans="2:57" s="6" customFormat="1" ht="15" customHeight="1">
      <c r="B27" s="29"/>
      <c r="C27" s="30"/>
      <c r="D27" s="30"/>
      <c r="E27" s="30"/>
      <c r="F27" s="30" t="s">
        <v>46</v>
      </c>
      <c r="G27" s="30"/>
      <c r="H27" s="30"/>
      <c r="I27" s="30"/>
      <c r="J27" s="30"/>
      <c r="K27" s="30"/>
      <c r="L27" s="207">
        <v>0.15</v>
      </c>
      <c r="M27" s="208"/>
      <c r="N27" s="208"/>
      <c r="O27" s="208"/>
      <c r="P27" s="30"/>
      <c r="Q27" s="30"/>
      <c r="R27" s="30"/>
      <c r="S27" s="30"/>
      <c r="T27" s="30"/>
      <c r="U27" s="30"/>
      <c r="V27" s="30"/>
      <c r="W27" s="209">
        <f>ROUND($BA$51,2)</f>
        <v>0</v>
      </c>
      <c r="X27" s="208"/>
      <c r="Y27" s="208"/>
      <c r="Z27" s="208"/>
      <c r="AA27" s="208"/>
      <c r="AB27" s="208"/>
      <c r="AC27" s="208"/>
      <c r="AD27" s="208"/>
      <c r="AE27" s="208"/>
      <c r="AF27" s="30"/>
      <c r="AG27" s="30"/>
      <c r="AH27" s="30"/>
      <c r="AI27" s="30"/>
      <c r="AJ27" s="30"/>
      <c r="AK27" s="209">
        <f>ROUND($AW$51,2)</f>
        <v>0</v>
      </c>
      <c r="AL27" s="208"/>
      <c r="AM27" s="208"/>
      <c r="AN27" s="208"/>
      <c r="AO27" s="208"/>
      <c r="AP27" s="30"/>
      <c r="AQ27" s="31"/>
      <c r="BE27" s="197"/>
    </row>
    <row r="28" spans="2:57" s="6" customFormat="1" ht="15" customHeight="1" hidden="1">
      <c r="B28" s="29"/>
      <c r="C28" s="30"/>
      <c r="D28" s="30"/>
      <c r="E28" s="30"/>
      <c r="F28" s="30" t="s">
        <v>47</v>
      </c>
      <c r="G28" s="30"/>
      <c r="H28" s="30"/>
      <c r="I28" s="30"/>
      <c r="J28" s="30"/>
      <c r="K28" s="30"/>
      <c r="L28" s="207">
        <v>0.21</v>
      </c>
      <c r="M28" s="208"/>
      <c r="N28" s="208"/>
      <c r="O28" s="208"/>
      <c r="P28" s="30"/>
      <c r="Q28" s="30"/>
      <c r="R28" s="30"/>
      <c r="S28" s="30"/>
      <c r="T28" s="30"/>
      <c r="U28" s="30"/>
      <c r="V28" s="30"/>
      <c r="W28" s="209">
        <f>ROUND($BB$51,2)</f>
        <v>0</v>
      </c>
      <c r="X28" s="208"/>
      <c r="Y28" s="208"/>
      <c r="Z28" s="208"/>
      <c r="AA28" s="208"/>
      <c r="AB28" s="208"/>
      <c r="AC28" s="208"/>
      <c r="AD28" s="208"/>
      <c r="AE28" s="208"/>
      <c r="AF28" s="30"/>
      <c r="AG28" s="30"/>
      <c r="AH28" s="30"/>
      <c r="AI28" s="30"/>
      <c r="AJ28" s="30"/>
      <c r="AK28" s="209">
        <v>0</v>
      </c>
      <c r="AL28" s="208"/>
      <c r="AM28" s="208"/>
      <c r="AN28" s="208"/>
      <c r="AO28" s="208"/>
      <c r="AP28" s="30"/>
      <c r="AQ28" s="31"/>
      <c r="BE28" s="197"/>
    </row>
    <row r="29" spans="2:57" s="6" customFormat="1" ht="15" customHeight="1" hidden="1">
      <c r="B29" s="29"/>
      <c r="C29" s="30"/>
      <c r="D29" s="30"/>
      <c r="E29" s="30"/>
      <c r="F29" s="30" t="s">
        <v>48</v>
      </c>
      <c r="G29" s="30"/>
      <c r="H29" s="30"/>
      <c r="I29" s="30"/>
      <c r="J29" s="30"/>
      <c r="K29" s="30"/>
      <c r="L29" s="207">
        <v>0.15</v>
      </c>
      <c r="M29" s="208"/>
      <c r="N29" s="208"/>
      <c r="O29" s="208"/>
      <c r="P29" s="30"/>
      <c r="Q29" s="30"/>
      <c r="R29" s="30"/>
      <c r="S29" s="30"/>
      <c r="T29" s="30"/>
      <c r="U29" s="30"/>
      <c r="V29" s="30"/>
      <c r="W29" s="209">
        <f>ROUND($BC$51,2)</f>
        <v>0</v>
      </c>
      <c r="X29" s="208"/>
      <c r="Y29" s="208"/>
      <c r="Z29" s="208"/>
      <c r="AA29" s="208"/>
      <c r="AB29" s="208"/>
      <c r="AC29" s="208"/>
      <c r="AD29" s="208"/>
      <c r="AE29" s="208"/>
      <c r="AF29" s="30"/>
      <c r="AG29" s="30"/>
      <c r="AH29" s="30"/>
      <c r="AI29" s="30"/>
      <c r="AJ29" s="30"/>
      <c r="AK29" s="209">
        <v>0</v>
      </c>
      <c r="AL29" s="208"/>
      <c r="AM29" s="208"/>
      <c r="AN29" s="208"/>
      <c r="AO29" s="208"/>
      <c r="AP29" s="30"/>
      <c r="AQ29" s="31"/>
      <c r="BE29" s="197"/>
    </row>
    <row r="30" spans="2:57" s="6" customFormat="1" ht="15" customHeight="1" hidden="1">
      <c r="B30" s="29"/>
      <c r="C30" s="30"/>
      <c r="D30" s="30"/>
      <c r="E30" s="30"/>
      <c r="F30" s="30" t="s">
        <v>49</v>
      </c>
      <c r="G30" s="30"/>
      <c r="H30" s="30"/>
      <c r="I30" s="30"/>
      <c r="J30" s="30"/>
      <c r="K30" s="30"/>
      <c r="L30" s="207">
        <v>0</v>
      </c>
      <c r="M30" s="208"/>
      <c r="N30" s="208"/>
      <c r="O30" s="208"/>
      <c r="P30" s="30"/>
      <c r="Q30" s="30"/>
      <c r="R30" s="30"/>
      <c r="S30" s="30"/>
      <c r="T30" s="30"/>
      <c r="U30" s="30"/>
      <c r="V30" s="30"/>
      <c r="W30" s="209">
        <f>ROUND($BD$51,2)</f>
        <v>0</v>
      </c>
      <c r="X30" s="208"/>
      <c r="Y30" s="208"/>
      <c r="Z30" s="208"/>
      <c r="AA30" s="208"/>
      <c r="AB30" s="208"/>
      <c r="AC30" s="208"/>
      <c r="AD30" s="208"/>
      <c r="AE30" s="208"/>
      <c r="AF30" s="30"/>
      <c r="AG30" s="30"/>
      <c r="AH30" s="30"/>
      <c r="AI30" s="30"/>
      <c r="AJ30" s="30"/>
      <c r="AK30" s="209">
        <v>0</v>
      </c>
      <c r="AL30" s="208"/>
      <c r="AM30" s="208"/>
      <c r="AN30" s="208"/>
      <c r="AO30" s="208"/>
      <c r="AP30" s="30"/>
      <c r="AQ30" s="31"/>
      <c r="BE30" s="197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6"/>
    </row>
    <row r="32" spans="2:57" s="6" customFormat="1" ht="27" customHeight="1">
      <c r="B32" s="23"/>
      <c r="C32" s="32"/>
      <c r="D32" s="33" t="s">
        <v>50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51</v>
      </c>
      <c r="U32" s="34"/>
      <c r="V32" s="34"/>
      <c r="W32" s="34"/>
      <c r="X32" s="210" t="s">
        <v>52</v>
      </c>
      <c r="Y32" s="211"/>
      <c r="Z32" s="211"/>
      <c r="AA32" s="211"/>
      <c r="AB32" s="211"/>
      <c r="AC32" s="34"/>
      <c r="AD32" s="34"/>
      <c r="AE32" s="34"/>
      <c r="AF32" s="34"/>
      <c r="AG32" s="34"/>
      <c r="AH32" s="34"/>
      <c r="AI32" s="34"/>
      <c r="AJ32" s="34"/>
      <c r="AK32" s="212">
        <f>ROUND(SUM($AK$23:$AK$30),2)</f>
        <v>0</v>
      </c>
      <c r="AL32" s="211"/>
      <c r="AM32" s="211"/>
      <c r="AN32" s="211"/>
      <c r="AO32" s="213"/>
      <c r="AP32" s="32"/>
      <c r="AQ32" s="37"/>
      <c r="BE32" s="196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TOM414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14" t="str">
        <f>$K$6</f>
        <v>Mateřská škola Východní - dětské hřiště</v>
      </c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Karlovy Vary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6" t="str">
        <f>IF($AN$8="","",$AN$8)</f>
        <v>22.04.2014</v>
      </c>
      <c r="AN44" s="206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1. Mateřská škola KV, příspěvková organizace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98" t="str">
        <f>IF($E$17="","",$E$17)</f>
        <v>BPO spol. s r.o., Lidická 1239, 363 17 Ostrov</v>
      </c>
      <c r="AN46" s="206"/>
      <c r="AO46" s="206"/>
      <c r="AP46" s="206"/>
      <c r="AQ46" s="24"/>
      <c r="AR46" s="43"/>
      <c r="AS46" s="217" t="s">
        <v>54</v>
      </c>
      <c r="AT46" s="218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9"/>
      <c r="AT47" s="196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0"/>
      <c r="AT48" s="206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1" t="s">
        <v>55</v>
      </c>
      <c r="D49" s="211"/>
      <c r="E49" s="211"/>
      <c r="F49" s="211"/>
      <c r="G49" s="211"/>
      <c r="H49" s="34"/>
      <c r="I49" s="222" t="s">
        <v>56</v>
      </c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23" t="s">
        <v>57</v>
      </c>
      <c r="AH49" s="211"/>
      <c r="AI49" s="211"/>
      <c r="AJ49" s="211"/>
      <c r="AK49" s="211"/>
      <c r="AL49" s="211"/>
      <c r="AM49" s="211"/>
      <c r="AN49" s="222" t="s">
        <v>58</v>
      </c>
      <c r="AO49" s="211"/>
      <c r="AP49" s="211"/>
      <c r="AQ49" s="58" t="s">
        <v>59</v>
      </c>
      <c r="AR49" s="43"/>
      <c r="AS49" s="59" t="s">
        <v>60</v>
      </c>
      <c r="AT49" s="60" t="s">
        <v>61</v>
      </c>
      <c r="AU49" s="60" t="s">
        <v>62</v>
      </c>
      <c r="AV49" s="60" t="s">
        <v>63</v>
      </c>
      <c r="AW49" s="60" t="s">
        <v>64</v>
      </c>
      <c r="AX49" s="60" t="s">
        <v>65</v>
      </c>
      <c r="AY49" s="60" t="s">
        <v>66</v>
      </c>
      <c r="AZ49" s="60" t="s">
        <v>67</v>
      </c>
      <c r="BA49" s="60" t="s">
        <v>68</v>
      </c>
      <c r="BB49" s="60" t="s">
        <v>69</v>
      </c>
      <c r="BC49" s="60" t="s">
        <v>70</v>
      </c>
      <c r="BD49" s="61" t="s">
        <v>71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7" customFormat="1" ht="33" customHeight="1">
      <c r="B51" s="48"/>
      <c r="C51" s="66" t="s">
        <v>72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28">
        <f>ROUND($AG$52,2)</f>
        <v>0</v>
      </c>
      <c r="AH51" s="229"/>
      <c r="AI51" s="229"/>
      <c r="AJ51" s="229"/>
      <c r="AK51" s="229"/>
      <c r="AL51" s="229"/>
      <c r="AM51" s="229"/>
      <c r="AN51" s="228">
        <f>ROUND(SUM($AG$51,$AT$51),2)</f>
        <v>0</v>
      </c>
      <c r="AO51" s="229"/>
      <c r="AP51" s="229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73</v>
      </c>
      <c r="BT51" s="47" t="s">
        <v>74</v>
      </c>
      <c r="BU51" s="73" t="s">
        <v>75</v>
      </c>
      <c r="BV51" s="47" t="s">
        <v>76</v>
      </c>
      <c r="BW51" s="47" t="s">
        <v>4</v>
      </c>
      <c r="BX51" s="47" t="s">
        <v>77</v>
      </c>
      <c r="CL51" s="47" t="s">
        <v>19</v>
      </c>
    </row>
    <row r="52" spans="1:91" s="74" customFormat="1" ht="28.5" customHeight="1">
      <c r="A52" s="234" t="s">
        <v>479</v>
      </c>
      <c r="B52" s="75"/>
      <c r="C52" s="76"/>
      <c r="D52" s="226" t="s">
        <v>78</v>
      </c>
      <c r="E52" s="227"/>
      <c r="F52" s="227"/>
      <c r="G52" s="227"/>
      <c r="H52" s="227"/>
      <c r="I52" s="76"/>
      <c r="J52" s="226" t="s">
        <v>79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4">
        <f>'SO - Dětské hřiště'!$J$27</f>
        <v>0</v>
      </c>
      <c r="AH52" s="225"/>
      <c r="AI52" s="225"/>
      <c r="AJ52" s="225"/>
      <c r="AK52" s="225"/>
      <c r="AL52" s="225"/>
      <c r="AM52" s="225"/>
      <c r="AN52" s="224">
        <f>ROUND(SUM($AG$52,$AT$52),2)</f>
        <v>0</v>
      </c>
      <c r="AO52" s="225"/>
      <c r="AP52" s="225"/>
      <c r="AQ52" s="77" t="s">
        <v>80</v>
      </c>
      <c r="AR52" s="78"/>
      <c r="AS52" s="79">
        <v>0</v>
      </c>
      <c r="AT52" s="80">
        <f>ROUND(SUM($AV$52:$AW$52),2)</f>
        <v>0</v>
      </c>
      <c r="AU52" s="81">
        <f>'SO - Dětské hřiště'!$P$87</f>
        <v>0</v>
      </c>
      <c r="AV52" s="80">
        <f>'SO - Dětské hřiště'!$J$30</f>
        <v>0</v>
      </c>
      <c r="AW52" s="80">
        <f>'SO - Dětské hřiště'!$J$31</f>
        <v>0</v>
      </c>
      <c r="AX52" s="80">
        <f>'SO - Dětské hřiště'!$J$32</f>
        <v>0</v>
      </c>
      <c r="AY52" s="80">
        <f>'SO - Dětské hřiště'!$J$33</f>
        <v>0</v>
      </c>
      <c r="AZ52" s="80">
        <f>'SO - Dětské hřiště'!$F$30</f>
        <v>0</v>
      </c>
      <c r="BA52" s="80">
        <f>'SO - Dětské hřiště'!$F$31</f>
        <v>0</v>
      </c>
      <c r="BB52" s="80">
        <f>'SO - Dětské hřiště'!$F$32</f>
        <v>0</v>
      </c>
      <c r="BC52" s="80">
        <f>'SO - Dětské hřiště'!$F$33</f>
        <v>0</v>
      </c>
      <c r="BD52" s="82">
        <f>'SO - Dětské hřiště'!$F$34</f>
        <v>0</v>
      </c>
      <c r="BT52" s="74" t="s">
        <v>26</v>
      </c>
      <c r="BV52" s="74" t="s">
        <v>76</v>
      </c>
      <c r="BW52" s="74" t="s">
        <v>81</v>
      </c>
      <c r="BX52" s="74" t="s">
        <v>4</v>
      </c>
      <c r="CL52" s="74" t="s">
        <v>19</v>
      </c>
      <c r="CM52" s="74" t="s">
        <v>82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- Dětské hřiště'!C2" tooltip="SO - Dětské hřiště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6"/>
      <c r="C1" s="236"/>
      <c r="D1" s="235" t="s">
        <v>1</v>
      </c>
      <c r="E1" s="236"/>
      <c r="F1" s="237" t="s">
        <v>480</v>
      </c>
      <c r="G1" s="242" t="s">
        <v>481</v>
      </c>
      <c r="H1" s="242"/>
      <c r="I1" s="236"/>
      <c r="J1" s="237" t="s">
        <v>482</v>
      </c>
      <c r="K1" s="235" t="s">
        <v>83</v>
      </c>
      <c r="L1" s="237" t="s">
        <v>483</v>
      </c>
      <c r="M1" s="237"/>
      <c r="N1" s="237"/>
      <c r="O1" s="237"/>
      <c r="P1" s="237"/>
      <c r="Q1" s="237"/>
      <c r="R1" s="237"/>
      <c r="S1" s="237"/>
      <c r="T1" s="237"/>
      <c r="U1" s="233"/>
      <c r="V1" s="2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0"/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3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1" t="str">
        <f>'Rekapitulace stavby'!$K$6</f>
        <v>Mateřská škola Východní - dětské hřiště</v>
      </c>
      <c r="F7" s="199"/>
      <c r="G7" s="199"/>
      <c r="H7" s="199"/>
      <c r="J7" s="11"/>
      <c r="K7" s="13"/>
    </row>
    <row r="8" spans="2:11" s="6" customFormat="1" ht="15.75" customHeight="1">
      <c r="B8" s="23"/>
      <c r="C8" s="24"/>
      <c r="D8" s="19" t="s">
        <v>85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4" t="s">
        <v>86</v>
      </c>
      <c r="F9" s="206"/>
      <c r="G9" s="206"/>
      <c r="H9" s="206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19</v>
      </c>
      <c r="G11" s="24"/>
      <c r="H11" s="24"/>
      <c r="I11" s="84" t="s">
        <v>20</v>
      </c>
      <c r="J11" s="17" t="s">
        <v>21</v>
      </c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4" t="s">
        <v>24</v>
      </c>
      <c r="J12" s="52" t="str">
        <f>'Rekapitulace stavby'!$AN$8</f>
        <v>22.04.2014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4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4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4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4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4" t="s">
        <v>28</v>
      </c>
      <c r="J20" s="17" t="s">
        <v>34</v>
      </c>
      <c r="K20" s="27"/>
    </row>
    <row r="21" spans="2:11" s="6" customFormat="1" ht="18.75" customHeight="1">
      <c r="B21" s="23"/>
      <c r="C21" s="24"/>
      <c r="D21" s="24"/>
      <c r="E21" s="17" t="s">
        <v>35</v>
      </c>
      <c r="F21" s="24"/>
      <c r="G21" s="24"/>
      <c r="H21" s="24"/>
      <c r="I21" s="84" t="s">
        <v>30</v>
      </c>
      <c r="J21" s="17" t="s">
        <v>36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5" customFormat="1" ht="15.75" customHeight="1">
      <c r="B24" s="86"/>
      <c r="C24" s="87"/>
      <c r="D24" s="87"/>
      <c r="E24" s="202"/>
      <c r="F24" s="232"/>
      <c r="G24" s="232"/>
      <c r="H24" s="232"/>
      <c r="J24" s="87"/>
      <c r="K24" s="88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9"/>
    </row>
    <row r="27" spans="2:11" s="6" customFormat="1" ht="26.25" customHeight="1">
      <c r="B27" s="23"/>
      <c r="C27" s="24"/>
      <c r="D27" s="90" t="s">
        <v>40</v>
      </c>
      <c r="E27" s="24"/>
      <c r="F27" s="24"/>
      <c r="G27" s="24"/>
      <c r="H27" s="24"/>
      <c r="J27" s="67">
        <f>ROUND($J$87,2)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89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1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2">
        <f>ROUND(SUM($BE$87:$BE$291),2)</f>
        <v>0</v>
      </c>
      <c r="G30" s="24"/>
      <c r="H30" s="24"/>
      <c r="I30" s="93">
        <v>0.21</v>
      </c>
      <c r="J30" s="92">
        <f>ROUND(SUM($BE$87:$BE$291)*$I$30,2)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2">
        <f>ROUND(SUM($BF$87:$BF$291),2)</f>
        <v>0</v>
      </c>
      <c r="G31" s="24"/>
      <c r="H31" s="24"/>
      <c r="I31" s="93">
        <v>0.15</v>
      </c>
      <c r="J31" s="92">
        <f>ROUND(SUM($BF$87:$BF$291)*$I$31,2)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2">
        <f>ROUND(SUM($BG$87:$BG$291),2)</f>
        <v>0</v>
      </c>
      <c r="G32" s="24"/>
      <c r="H32" s="24"/>
      <c r="I32" s="93">
        <v>0.21</v>
      </c>
      <c r="J32" s="92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2">
        <f>ROUND(SUM($BH$87:$BH$291),2)</f>
        <v>0</v>
      </c>
      <c r="G33" s="24"/>
      <c r="H33" s="24"/>
      <c r="I33" s="93">
        <v>0.15</v>
      </c>
      <c r="J33" s="92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2">
        <f>ROUND(SUM($BI$87:$BI$291),2)</f>
        <v>0</v>
      </c>
      <c r="G34" s="24"/>
      <c r="H34" s="24"/>
      <c r="I34" s="93">
        <v>0</v>
      </c>
      <c r="J34" s="92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4" t="s">
        <v>51</v>
      </c>
      <c r="H36" s="35" t="s">
        <v>52</v>
      </c>
      <c r="I36" s="95"/>
      <c r="J36" s="36">
        <f>ROUND(SUM($J$27:$J$34),2)</f>
        <v>0</v>
      </c>
      <c r="K36" s="96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97"/>
      <c r="J37" s="39"/>
      <c r="K37" s="40"/>
    </row>
    <row r="41" spans="2:11" s="6" customFormat="1" ht="7.5" customHeight="1">
      <c r="B41" s="98"/>
      <c r="C41" s="99"/>
      <c r="D41" s="99"/>
      <c r="E41" s="99"/>
      <c r="F41" s="99"/>
      <c r="G41" s="99"/>
      <c r="H41" s="99"/>
      <c r="I41" s="99"/>
      <c r="J41" s="99"/>
      <c r="K41" s="100"/>
    </row>
    <row r="42" spans="2:11" s="6" customFormat="1" ht="37.5" customHeight="1">
      <c r="B42" s="23"/>
      <c r="C42" s="12" t="s">
        <v>87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1" t="str">
        <f>$E$7</f>
        <v>Mateřská škola Východní - dětské hřiště</v>
      </c>
      <c r="F45" s="206"/>
      <c r="G45" s="206"/>
      <c r="H45" s="206"/>
      <c r="J45" s="24"/>
      <c r="K45" s="27"/>
    </row>
    <row r="46" spans="2:11" s="6" customFormat="1" ht="15" customHeight="1">
      <c r="B46" s="23"/>
      <c r="C46" s="19" t="s">
        <v>85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4" t="str">
        <f>$E$9</f>
        <v>SO - Dětské hřiště</v>
      </c>
      <c r="F47" s="206"/>
      <c r="G47" s="206"/>
      <c r="H47" s="206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Karlovy Vary</v>
      </c>
      <c r="G49" s="24"/>
      <c r="H49" s="24"/>
      <c r="I49" s="84" t="s">
        <v>24</v>
      </c>
      <c r="J49" s="52" t="str">
        <f>IF($J$12="","",$J$12)</f>
        <v>22.04.2014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1. Mateřská škola KV, příspěvková organizace</v>
      </c>
      <c r="G51" s="24"/>
      <c r="H51" s="24"/>
      <c r="I51" s="84" t="s">
        <v>33</v>
      </c>
      <c r="J51" s="17" t="str">
        <f>$E$21</f>
        <v>BPO spol. s r.o., Lidická 1239, 363 17 Ostrov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1" t="s">
        <v>88</v>
      </c>
      <c r="D54" s="32"/>
      <c r="E54" s="32"/>
      <c r="F54" s="32"/>
      <c r="G54" s="32"/>
      <c r="H54" s="32"/>
      <c r="I54" s="102"/>
      <c r="J54" s="103" t="s">
        <v>89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90</v>
      </c>
      <c r="D56" s="24"/>
      <c r="E56" s="24"/>
      <c r="F56" s="24"/>
      <c r="G56" s="24"/>
      <c r="H56" s="24"/>
      <c r="J56" s="67">
        <f>ROUND($J$87,2)</f>
        <v>0</v>
      </c>
      <c r="K56" s="27"/>
      <c r="AU56" s="6" t="s">
        <v>91</v>
      </c>
    </row>
    <row r="57" spans="2:11" s="73" customFormat="1" ht="25.5" customHeight="1">
      <c r="B57" s="104"/>
      <c r="C57" s="105"/>
      <c r="D57" s="106" t="s">
        <v>92</v>
      </c>
      <c r="E57" s="106"/>
      <c r="F57" s="106"/>
      <c r="G57" s="106"/>
      <c r="H57" s="106"/>
      <c r="I57" s="107"/>
      <c r="J57" s="108">
        <f>ROUND($J$88,2)</f>
        <v>0</v>
      </c>
      <c r="K57" s="109"/>
    </row>
    <row r="58" spans="2:11" s="110" customFormat="1" ht="21" customHeight="1">
      <c r="B58" s="111"/>
      <c r="C58" s="112"/>
      <c r="D58" s="113" t="s">
        <v>93</v>
      </c>
      <c r="E58" s="113"/>
      <c r="F58" s="113"/>
      <c r="G58" s="113"/>
      <c r="H58" s="113"/>
      <c r="I58" s="114"/>
      <c r="J58" s="115">
        <f>ROUND($J$89,2)</f>
        <v>0</v>
      </c>
      <c r="K58" s="116"/>
    </row>
    <row r="59" spans="2:11" s="110" customFormat="1" ht="21" customHeight="1">
      <c r="B59" s="111"/>
      <c r="C59" s="112"/>
      <c r="D59" s="113" t="s">
        <v>94</v>
      </c>
      <c r="E59" s="113"/>
      <c r="F59" s="113"/>
      <c r="G59" s="113"/>
      <c r="H59" s="113"/>
      <c r="I59" s="114"/>
      <c r="J59" s="115">
        <f>ROUND($J$166,2)</f>
        <v>0</v>
      </c>
      <c r="K59" s="116"/>
    </row>
    <row r="60" spans="2:11" s="110" customFormat="1" ht="21" customHeight="1">
      <c r="B60" s="111"/>
      <c r="C60" s="112"/>
      <c r="D60" s="113" t="s">
        <v>95</v>
      </c>
      <c r="E60" s="113"/>
      <c r="F60" s="113"/>
      <c r="G60" s="113"/>
      <c r="H60" s="113"/>
      <c r="I60" s="114"/>
      <c r="J60" s="115">
        <f>ROUND($J$169,2)</f>
        <v>0</v>
      </c>
      <c r="K60" s="116"/>
    </row>
    <row r="61" spans="2:11" s="110" customFormat="1" ht="21" customHeight="1">
      <c r="B61" s="111"/>
      <c r="C61" s="112"/>
      <c r="D61" s="113" t="s">
        <v>96</v>
      </c>
      <c r="E61" s="113"/>
      <c r="F61" s="113"/>
      <c r="G61" s="113"/>
      <c r="H61" s="113"/>
      <c r="I61" s="114"/>
      <c r="J61" s="115">
        <f>ROUND($J$184,2)</f>
        <v>0</v>
      </c>
      <c r="K61" s="116"/>
    </row>
    <row r="62" spans="2:11" s="110" customFormat="1" ht="21" customHeight="1">
      <c r="B62" s="111"/>
      <c r="C62" s="112"/>
      <c r="D62" s="113" t="s">
        <v>97</v>
      </c>
      <c r="E62" s="113"/>
      <c r="F62" s="113"/>
      <c r="G62" s="113"/>
      <c r="H62" s="113"/>
      <c r="I62" s="114"/>
      <c r="J62" s="115">
        <f>ROUND($J$194,2)</f>
        <v>0</v>
      </c>
      <c r="K62" s="116"/>
    </row>
    <row r="63" spans="2:11" s="110" customFormat="1" ht="21" customHeight="1">
      <c r="B63" s="111"/>
      <c r="C63" s="112"/>
      <c r="D63" s="113" t="s">
        <v>98</v>
      </c>
      <c r="E63" s="113"/>
      <c r="F63" s="113"/>
      <c r="G63" s="113"/>
      <c r="H63" s="113"/>
      <c r="I63" s="114"/>
      <c r="J63" s="115">
        <f>ROUND($J$228,2)</f>
        <v>0</v>
      </c>
      <c r="K63" s="116"/>
    </row>
    <row r="64" spans="2:11" s="110" customFormat="1" ht="21" customHeight="1">
      <c r="B64" s="111"/>
      <c r="C64" s="112"/>
      <c r="D64" s="113" t="s">
        <v>99</v>
      </c>
      <c r="E64" s="113"/>
      <c r="F64" s="113"/>
      <c r="G64" s="113"/>
      <c r="H64" s="113"/>
      <c r="I64" s="114"/>
      <c r="J64" s="115">
        <f>ROUND($J$248,2)</f>
        <v>0</v>
      </c>
      <c r="K64" s="116"/>
    </row>
    <row r="65" spans="2:11" s="110" customFormat="1" ht="21" customHeight="1">
      <c r="B65" s="111"/>
      <c r="C65" s="112"/>
      <c r="D65" s="113" t="s">
        <v>100</v>
      </c>
      <c r="E65" s="113"/>
      <c r="F65" s="113"/>
      <c r="G65" s="113"/>
      <c r="H65" s="113"/>
      <c r="I65" s="114"/>
      <c r="J65" s="115">
        <f>ROUND($J$264,2)</f>
        <v>0</v>
      </c>
      <c r="K65" s="116"/>
    </row>
    <row r="66" spans="2:11" s="73" customFormat="1" ht="25.5" customHeight="1">
      <c r="B66" s="104"/>
      <c r="C66" s="105"/>
      <c r="D66" s="106" t="s">
        <v>101</v>
      </c>
      <c r="E66" s="106"/>
      <c r="F66" s="106"/>
      <c r="G66" s="106"/>
      <c r="H66" s="106"/>
      <c r="I66" s="107"/>
      <c r="J66" s="108">
        <f>ROUND($J$279,2)</f>
        <v>0</v>
      </c>
      <c r="K66" s="109"/>
    </row>
    <row r="67" spans="2:11" s="73" customFormat="1" ht="25.5" customHeight="1">
      <c r="B67" s="104"/>
      <c r="C67" s="105"/>
      <c r="D67" s="106" t="s">
        <v>102</v>
      </c>
      <c r="E67" s="106"/>
      <c r="F67" s="106"/>
      <c r="G67" s="106"/>
      <c r="H67" s="106"/>
      <c r="I67" s="107"/>
      <c r="J67" s="108">
        <f>ROUND($J$282,2)</f>
        <v>0</v>
      </c>
      <c r="K67" s="109"/>
    </row>
    <row r="68" spans="2:11" s="6" customFormat="1" ht="22.5" customHeight="1">
      <c r="B68" s="23"/>
      <c r="C68" s="24"/>
      <c r="D68" s="24"/>
      <c r="E68" s="24"/>
      <c r="F68" s="24"/>
      <c r="G68" s="24"/>
      <c r="H68" s="24"/>
      <c r="J68" s="24"/>
      <c r="K68" s="27"/>
    </row>
    <row r="69" spans="2:11" s="6" customFormat="1" ht="7.5" customHeight="1">
      <c r="B69" s="38"/>
      <c r="C69" s="39"/>
      <c r="D69" s="39"/>
      <c r="E69" s="39"/>
      <c r="F69" s="39"/>
      <c r="G69" s="39"/>
      <c r="H69" s="39"/>
      <c r="I69" s="97"/>
      <c r="J69" s="39"/>
      <c r="K69" s="40"/>
    </row>
    <row r="73" spans="2:12" s="6" customFormat="1" ht="7.5" customHeight="1">
      <c r="B73" s="41"/>
      <c r="C73" s="42"/>
      <c r="D73" s="42"/>
      <c r="E73" s="42"/>
      <c r="F73" s="42"/>
      <c r="G73" s="42"/>
      <c r="H73" s="42"/>
      <c r="I73" s="99"/>
      <c r="J73" s="42"/>
      <c r="K73" s="42"/>
      <c r="L73" s="43"/>
    </row>
    <row r="74" spans="2:12" s="6" customFormat="1" ht="37.5" customHeight="1">
      <c r="B74" s="23"/>
      <c r="C74" s="12" t="s">
        <v>103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>
      <c r="B76" s="23"/>
      <c r="C76" s="19" t="s">
        <v>15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6.5" customHeight="1">
      <c r="B77" s="23"/>
      <c r="C77" s="24"/>
      <c r="D77" s="24"/>
      <c r="E77" s="231" t="str">
        <f>$E$7</f>
        <v>Mateřská škola Východní - dětské hřiště</v>
      </c>
      <c r="F77" s="206"/>
      <c r="G77" s="206"/>
      <c r="H77" s="206"/>
      <c r="J77" s="24"/>
      <c r="K77" s="24"/>
      <c r="L77" s="43"/>
    </row>
    <row r="78" spans="2:12" s="6" customFormat="1" ht="15" customHeight="1">
      <c r="B78" s="23"/>
      <c r="C78" s="19" t="s">
        <v>85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9.5" customHeight="1">
      <c r="B79" s="23"/>
      <c r="C79" s="24"/>
      <c r="D79" s="24"/>
      <c r="E79" s="214" t="str">
        <f>$E$9</f>
        <v>SO - Dětské hřiště</v>
      </c>
      <c r="F79" s="206"/>
      <c r="G79" s="206"/>
      <c r="H79" s="206"/>
      <c r="J79" s="24"/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8.75" customHeight="1">
      <c r="B81" s="23"/>
      <c r="C81" s="19" t="s">
        <v>22</v>
      </c>
      <c r="D81" s="24"/>
      <c r="E81" s="24"/>
      <c r="F81" s="17" t="str">
        <f>$F$12</f>
        <v>Karlovy Vary</v>
      </c>
      <c r="G81" s="24"/>
      <c r="H81" s="24"/>
      <c r="I81" s="84" t="s">
        <v>24</v>
      </c>
      <c r="J81" s="52" t="str">
        <f>IF($J$12="","",$J$12)</f>
        <v>22.04.2014</v>
      </c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.75" customHeight="1">
      <c r="B83" s="23"/>
      <c r="C83" s="19" t="s">
        <v>27</v>
      </c>
      <c r="D83" s="24"/>
      <c r="E83" s="24"/>
      <c r="F83" s="17" t="str">
        <f>$E$15</f>
        <v>1. Mateřská škola KV, příspěvková organizace</v>
      </c>
      <c r="G83" s="24"/>
      <c r="H83" s="24"/>
      <c r="I83" s="84" t="s">
        <v>33</v>
      </c>
      <c r="J83" s="17" t="str">
        <f>$E$21</f>
        <v>BPO spol. s r.o., Lidická 1239, 363 17 Ostrov</v>
      </c>
      <c r="K83" s="24"/>
      <c r="L83" s="43"/>
    </row>
    <row r="84" spans="2:12" s="6" customFormat="1" ht="15" customHeight="1">
      <c r="B84" s="23"/>
      <c r="C84" s="19" t="s">
        <v>31</v>
      </c>
      <c r="D84" s="24"/>
      <c r="E84" s="24"/>
      <c r="F84" s="17">
        <f>IF($E$18="","",$E$18)</f>
      </c>
      <c r="G84" s="24"/>
      <c r="H84" s="24"/>
      <c r="J84" s="24"/>
      <c r="K84" s="24"/>
      <c r="L84" s="43"/>
    </row>
    <row r="85" spans="2:12" s="6" customFormat="1" ht="11.2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20" s="117" customFormat="1" ht="30" customHeight="1">
      <c r="B86" s="118"/>
      <c r="C86" s="119" t="s">
        <v>104</v>
      </c>
      <c r="D86" s="120" t="s">
        <v>59</v>
      </c>
      <c r="E86" s="120" t="s">
        <v>55</v>
      </c>
      <c r="F86" s="120" t="s">
        <v>105</v>
      </c>
      <c r="G86" s="120" t="s">
        <v>106</v>
      </c>
      <c r="H86" s="120" t="s">
        <v>107</v>
      </c>
      <c r="I86" s="121" t="s">
        <v>108</v>
      </c>
      <c r="J86" s="120" t="s">
        <v>109</v>
      </c>
      <c r="K86" s="122" t="s">
        <v>110</v>
      </c>
      <c r="L86" s="123"/>
      <c r="M86" s="59" t="s">
        <v>111</v>
      </c>
      <c r="N86" s="60" t="s">
        <v>44</v>
      </c>
      <c r="O86" s="60" t="s">
        <v>112</v>
      </c>
      <c r="P86" s="60" t="s">
        <v>113</v>
      </c>
      <c r="Q86" s="60" t="s">
        <v>114</v>
      </c>
      <c r="R86" s="60" t="s">
        <v>115</v>
      </c>
      <c r="S86" s="60" t="s">
        <v>116</v>
      </c>
      <c r="T86" s="61" t="s">
        <v>117</v>
      </c>
    </row>
    <row r="87" spans="2:63" s="6" customFormat="1" ht="30" customHeight="1">
      <c r="B87" s="23"/>
      <c r="C87" s="66" t="s">
        <v>90</v>
      </c>
      <c r="D87" s="24"/>
      <c r="E87" s="24"/>
      <c r="F87" s="24"/>
      <c r="G87" s="24"/>
      <c r="H87" s="24"/>
      <c r="J87" s="124">
        <f>$BK$87</f>
        <v>0</v>
      </c>
      <c r="K87" s="24"/>
      <c r="L87" s="43"/>
      <c r="M87" s="63"/>
      <c r="N87" s="64"/>
      <c r="O87" s="64"/>
      <c r="P87" s="125">
        <f>$P$88+$P$279+$P$282</f>
        <v>0</v>
      </c>
      <c r="Q87" s="64"/>
      <c r="R87" s="125">
        <f>$R$88+$R$279+$R$282</f>
        <v>86.60452995999998</v>
      </c>
      <c r="S87" s="64"/>
      <c r="T87" s="126">
        <f>$T$88+$T$279+$T$282</f>
        <v>3.8949999999999996</v>
      </c>
      <c r="AT87" s="6" t="s">
        <v>73</v>
      </c>
      <c r="AU87" s="6" t="s">
        <v>91</v>
      </c>
      <c r="BK87" s="127">
        <f>$BK$88+$BK$279+$BK$282</f>
        <v>0</v>
      </c>
    </row>
    <row r="88" spans="2:63" s="128" customFormat="1" ht="37.5" customHeight="1">
      <c r="B88" s="129"/>
      <c r="C88" s="130"/>
      <c r="D88" s="130" t="s">
        <v>73</v>
      </c>
      <c r="E88" s="131" t="s">
        <v>118</v>
      </c>
      <c r="F88" s="131" t="s">
        <v>119</v>
      </c>
      <c r="G88" s="130"/>
      <c r="H88" s="130"/>
      <c r="J88" s="132">
        <f>$BK$88</f>
        <v>0</v>
      </c>
      <c r="K88" s="130"/>
      <c r="L88" s="133"/>
      <c r="M88" s="134"/>
      <c r="N88" s="130"/>
      <c r="O88" s="130"/>
      <c r="P88" s="135">
        <f>$P$89+$P$166+$P$169+$P$184+$P$194+$P$228+$P$248+$P$264</f>
        <v>0</v>
      </c>
      <c r="Q88" s="130"/>
      <c r="R88" s="135">
        <f>$R$89+$R$166+$R$169+$R$184+$R$194+$R$228+$R$248+$R$264</f>
        <v>86.60452995999998</v>
      </c>
      <c r="S88" s="130"/>
      <c r="T88" s="136">
        <f>$T$89+$T$166+$T$169+$T$184+$T$194+$T$228+$T$248+$T$264</f>
        <v>3.8949999999999996</v>
      </c>
      <c r="AR88" s="137" t="s">
        <v>26</v>
      </c>
      <c r="AT88" s="137" t="s">
        <v>73</v>
      </c>
      <c r="AU88" s="137" t="s">
        <v>74</v>
      </c>
      <c r="AY88" s="137" t="s">
        <v>120</v>
      </c>
      <c r="BK88" s="138">
        <f>$BK$89+$BK$166+$BK$169+$BK$184+$BK$194+$BK$228+$BK$248+$BK$264</f>
        <v>0</v>
      </c>
    </row>
    <row r="89" spans="2:63" s="128" customFormat="1" ht="21" customHeight="1">
      <c r="B89" s="129"/>
      <c r="C89" s="130"/>
      <c r="D89" s="130" t="s">
        <v>73</v>
      </c>
      <c r="E89" s="139" t="s">
        <v>26</v>
      </c>
      <c r="F89" s="139" t="s">
        <v>121</v>
      </c>
      <c r="G89" s="130"/>
      <c r="H89" s="130"/>
      <c r="J89" s="140">
        <f>$BK$89</f>
        <v>0</v>
      </c>
      <c r="K89" s="130"/>
      <c r="L89" s="133"/>
      <c r="M89" s="134"/>
      <c r="N89" s="130"/>
      <c r="O89" s="130"/>
      <c r="P89" s="135">
        <f>SUM($P$90:$P$165)</f>
        <v>0</v>
      </c>
      <c r="Q89" s="130"/>
      <c r="R89" s="135">
        <f>SUM($R$90:$R$165)</f>
        <v>0</v>
      </c>
      <c r="S89" s="130"/>
      <c r="T89" s="136">
        <f>SUM($T$90:$T$165)</f>
        <v>0</v>
      </c>
      <c r="AR89" s="137" t="s">
        <v>26</v>
      </c>
      <c r="AT89" s="137" t="s">
        <v>73</v>
      </c>
      <c r="AU89" s="137" t="s">
        <v>26</v>
      </c>
      <c r="AY89" s="137" t="s">
        <v>120</v>
      </c>
      <c r="BK89" s="138">
        <f>SUM($BK$90:$BK$165)</f>
        <v>0</v>
      </c>
    </row>
    <row r="90" spans="2:65" s="6" customFormat="1" ht="15.75" customHeight="1">
      <c r="B90" s="23"/>
      <c r="C90" s="141" t="s">
        <v>26</v>
      </c>
      <c r="D90" s="141" t="s">
        <v>122</v>
      </c>
      <c r="E90" s="142" t="s">
        <v>123</v>
      </c>
      <c r="F90" s="143" t="s">
        <v>124</v>
      </c>
      <c r="G90" s="144" t="s">
        <v>125</v>
      </c>
      <c r="H90" s="145">
        <v>55</v>
      </c>
      <c r="I90" s="146"/>
      <c r="J90" s="147">
        <f>ROUND($I$90*$H$90,2)</f>
        <v>0</v>
      </c>
      <c r="K90" s="143" t="s">
        <v>126</v>
      </c>
      <c r="L90" s="43"/>
      <c r="M90" s="148"/>
      <c r="N90" s="149" t="s">
        <v>45</v>
      </c>
      <c r="O90" s="24"/>
      <c r="P90" s="24"/>
      <c r="Q90" s="150">
        <v>0</v>
      </c>
      <c r="R90" s="150">
        <f>$Q$90*$H$90</f>
        <v>0</v>
      </c>
      <c r="S90" s="150">
        <v>0</v>
      </c>
      <c r="T90" s="151">
        <f>$S$90*$H$90</f>
        <v>0</v>
      </c>
      <c r="AR90" s="85" t="s">
        <v>127</v>
      </c>
      <c r="AT90" s="85" t="s">
        <v>122</v>
      </c>
      <c r="AU90" s="85" t="s">
        <v>82</v>
      </c>
      <c r="AY90" s="6" t="s">
        <v>120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5" t="s">
        <v>26</v>
      </c>
      <c r="BK90" s="152">
        <f>ROUND($I$90*$H$90,2)</f>
        <v>0</v>
      </c>
      <c r="BL90" s="85" t="s">
        <v>127</v>
      </c>
      <c r="BM90" s="85" t="s">
        <v>128</v>
      </c>
    </row>
    <row r="91" spans="2:47" s="6" customFormat="1" ht="27" customHeight="1">
      <c r="B91" s="23"/>
      <c r="C91" s="24"/>
      <c r="D91" s="153" t="s">
        <v>129</v>
      </c>
      <c r="E91" s="24"/>
      <c r="F91" s="154" t="s">
        <v>130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129</v>
      </c>
      <c r="AU91" s="6" t="s">
        <v>82</v>
      </c>
    </row>
    <row r="92" spans="2:51" s="6" customFormat="1" ht="15.75" customHeight="1">
      <c r="B92" s="155"/>
      <c r="C92" s="156"/>
      <c r="D92" s="157" t="s">
        <v>131</v>
      </c>
      <c r="E92" s="156"/>
      <c r="F92" s="158" t="s">
        <v>132</v>
      </c>
      <c r="G92" s="156"/>
      <c r="H92" s="156"/>
      <c r="J92" s="156"/>
      <c r="K92" s="156"/>
      <c r="L92" s="159"/>
      <c r="M92" s="160"/>
      <c r="N92" s="156"/>
      <c r="O92" s="156"/>
      <c r="P92" s="156"/>
      <c r="Q92" s="156"/>
      <c r="R92" s="156"/>
      <c r="S92" s="156"/>
      <c r="T92" s="161"/>
      <c r="AT92" s="162" t="s">
        <v>131</v>
      </c>
      <c r="AU92" s="162" t="s">
        <v>82</v>
      </c>
      <c r="AV92" s="162" t="s">
        <v>26</v>
      </c>
      <c r="AW92" s="162" t="s">
        <v>91</v>
      </c>
      <c r="AX92" s="162" t="s">
        <v>74</v>
      </c>
      <c r="AY92" s="162" t="s">
        <v>120</v>
      </c>
    </row>
    <row r="93" spans="2:51" s="6" customFormat="1" ht="15.75" customHeight="1">
      <c r="B93" s="155"/>
      <c r="C93" s="156"/>
      <c r="D93" s="157" t="s">
        <v>131</v>
      </c>
      <c r="E93" s="156"/>
      <c r="F93" s="158" t="s">
        <v>133</v>
      </c>
      <c r="G93" s="156"/>
      <c r="H93" s="156"/>
      <c r="J93" s="156"/>
      <c r="K93" s="156"/>
      <c r="L93" s="159"/>
      <c r="M93" s="160"/>
      <c r="N93" s="156"/>
      <c r="O93" s="156"/>
      <c r="P93" s="156"/>
      <c r="Q93" s="156"/>
      <c r="R93" s="156"/>
      <c r="S93" s="156"/>
      <c r="T93" s="161"/>
      <c r="AT93" s="162" t="s">
        <v>131</v>
      </c>
      <c r="AU93" s="162" t="s">
        <v>82</v>
      </c>
      <c r="AV93" s="162" t="s">
        <v>26</v>
      </c>
      <c r="AW93" s="162" t="s">
        <v>91</v>
      </c>
      <c r="AX93" s="162" t="s">
        <v>74</v>
      </c>
      <c r="AY93" s="162" t="s">
        <v>120</v>
      </c>
    </row>
    <row r="94" spans="2:51" s="6" customFormat="1" ht="15.75" customHeight="1">
      <c r="B94" s="163"/>
      <c r="C94" s="164"/>
      <c r="D94" s="157" t="s">
        <v>131</v>
      </c>
      <c r="E94" s="164"/>
      <c r="F94" s="165" t="s">
        <v>134</v>
      </c>
      <c r="G94" s="164"/>
      <c r="H94" s="166">
        <v>55</v>
      </c>
      <c r="J94" s="164"/>
      <c r="K94" s="164"/>
      <c r="L94" s="167"/>
      <c r="M94" s="168"/>
      <c r="N94" s="164"/>
      <c r="O94" s="164"/>
      <c r="P94" s="164"/>
      <c r="Q94" s="164"/>
      <c r="R94" s="164"/>
      <c r="S94" s="164"/>
      <c r="T94" s="169"/>
      <c r="AT94" s="170" t="s">
        <v>131</v>
      </c>
      <c r="AU94" s="170" t="s">
        <v>82</v>
      </c>
      <c r="AV94" s="170" t="s">
        <v>82</v>
      </c>
      <c r="AW94" s="170" t="s">
        <v>91</v>
      </c>
      <c r="AX94" s="170" t="s">
        <v>26</v>
      </c>
      <c r="AY94" s="170" t="s">
        <v>120</v>
      </c>
    </row>
    <row r="95" spans="2:65" s="6" customFormat="1" ht="15.75" customHeight="1">
      <c r="B95" s="23"/>
      <c r="C95" s="141" t="s">
        <v>82</v>
      </c>
      <c r="D95" s="141" t="s">
        <v>122</v>
      </c>
      <c r="E95" s="142" t="s">
        <v>135</v>
      </c>
      <c r="F95" s="143" t="s">
        <v>136</v>
      </c>
      <c r="G95" s="144" t="s">
        <v>125</v>
      </c>
      <c r="H95" s="145">
        <v>27.5</v>
      </c>
      <c r="I95" s="146"/>
      <c r="J95" s="147">
        <f>ROUND($I$95*$H$95,2)</f>
        <v>0</v>
      </c>
      <c r="K95" s="143" t="s">
        <v>126</v>
      </c>
      <c r="L95" s="43"/>
      <c r="M95" s="148"/>
      <c r="N95" s="149" t="s">
        <v>45</v>
      </c>
      <c r="O95" s="24"/>
      <c r="P95" s="24"/>
      <c r="Q95" s="150">
        <v>0</v>
      </c>
      <c r="R95" s="150">
        <f>$Q$95*$H$95</f>
        <v>0</v>
      </c>
      <c r="S95" s="150">
        <v>0</v>
      </c>
      <c r="T95" s="151">
        <f>$S$95*$H$95</f>
        <v>0</v>
      </c>
      <c r="AR95" s="85" t="s">
        <v>127</v>
      </c>
      <c r="AT95" s="85" t="s">
        <v>122</v>
      </c>
      <c r="AU95" s="85" t="s">
        <v>82</v>
      </c>
      <c r="AY95" s="6" t="s">
        <v>120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5" t="s">
        <v>26</v>
      </c>
      <c r="BK95" s="152">
        <f>ROUND($I$95*$H$95,2)</f>
        <v>0</v>
      </c>
      <c r="BL95" s="85" t="s">
        <v>127</v>
      </c>
      <c r="BM95" s="85" t="s">
        <v>137</v>
      </c>
    </row>
    <row r="96" spans="2:47" s="6" customFormat="1" ht="27" customHeight="1">
      <c r="B96" s="23"/>
      <c r="C96" s="24"/>
      <c r="D96" s="153" t="s">
        <v>129</v>
      </c>
      <c r="E96" s="24"/>
      <c r="F96" s="154" t="s">
        <v>138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129</v>
      </c>
      <c r="AU96" s="6" t="s">
        <v>82</v>
      </c>
    </row>
    <row r="97" spans="2:51" s="6" customFormat="1" ht="15.75" customHeight="1">
      <c r="B97" s="155"/>
      <c r="C97" s="156"/>
      <c r="D97" s="157" t="s">
        <v>131</v>
      </c>
      <c r="E97" s="156"/>
      <c r="F97" s="158" t="s">
        <v>139</v>
      </c>
      <c r="G97" s="156"/>
      <c r="H97" s="156"/>
      <c r="J97" s="156"/>
      <c r="K97" s="156"/>
      <c r="L97" s="159"/>
      <c r="M97" s="160"/>
      <c r="N97" s="156"/>
      <c r="O97" s="156"/>
      <c r="P97" s="156"/>
      <c r="Q97" s="156"/>
      <c r="R97" s="156"/>
      <c r="S97" s="156"/>
      <c r="T97" s="161"/>
      <c r="AT97" s="162" t="s">
        <v>131</v>
      </c>
      <c r="AU97" s="162" t="s">
        <v>82</v>
      </c>
      <c r="AV97" s="162" t="s">
        <v>26</v>
      </c>
      <c r="AW97" s="162" t="s">
        <v>91</v>
      </c>
      <c r="AX97" s="162" t="s">
        <v>74</v>
      </c>
      <c r="AY97" s="162" t="s">
        <v>120</v>
      </c>
    </row>
    <row r="98" spans="2:51" s="6" customFormat="1" ht="15.75" customHeight="1">
      <c r="B98" s="163"/>
      <c r="C98" s="164"/>
      <c r="D98" s="157" t="s">
        <v>131</v>
      </c>
      <c r="E98" s="164"/>
      <c r="F98" s="165" t="s">
        <v>140</v>
      </c>
      <c r="G98" s="164"/>
      <c r="H98" s="166">
        <v>27.5</v>
      </c>
      <c r="J98" s="164"/>
      <c r="K98" s="164"/>
      <c r="L98" s="167"/>
      <c r="M98" s="168"/>
      <c r="N98" s="164"/>
      <c r="O98" s="164"/>
      <c r="P98" s="164"/>
      <c r="Q98" s="164"/>
      <c r="R98" s="164"/>
      <c r="S98" s="164"/>
      <c r="T98" s="169"/>
      <c r="AT98" s="170" t="s">
        <v>131</v>
      </c>
      <c r="AU98" s="170" t="s">
        <v>82</v>
      </c>
      <c r="AV98" s="170" t="s">
        <v>82</v>
      </c>
      <c r="AW98" s="170" t="s">
        <v>91</v>
      </c>
      <c r="AX98" s="170" t="s">
        <v>26</v>
      </c>
      <c r="AY98" s="170" t="s">
        <v>120</v>
      </c>
    </row>
    <row r="99" spans="2:65" s="6" customFormat="1" ht="15.75" customHeight="1">
      <c r="B99" s="23"/>
      <c r="C99" s="141" t="s">
        <v>141</v>
      </c>
      <c r="D99" s="141" t="s">
        <v>122</v>
      </c>
      <c r="E99" s="142" t="s">
        <v>142</v>
      </c>
      <c r="F99" s="143" t="s">
        <v>143</v>
      </c>
      <c r="G99" s="144" t="s">
        <v>144</v>
      </c>
      <c r="H99" s="145">
        <v>166</v>
      </c>
      <c r="I99" s="146"/>
      <c r="J99" s="147">
        <f>ROUND($I$99*$H$99,2)</f>
        <v>0</v>
      </c>
      <c r="K99" s="143" t="s">
        <v>126</v>
      </c>
      <c r="L99" s="43"/>
      <c r="M99" s="148"/>
      <c r="N99" s="149" t="s">
        <v>45</v>
      </c>
      <c r="O99" s="24"/>
      <c r="P99" s="24"/>
      <c r="Q99" s="150">
        <v>0</v>
      </c>
      <c r="R99" s="150">
        <f>$Q$99*$H$99</f>
        <v>0</v>
      </c>
      <c r="S99" s="150">
        <v>0</v>
      </c>
      <c r="T99" s="151">
        <f>$S$99*$H$99</f>
        <v>0</v>
      </c>
      <c r="AR99" s="85" t="s">
        <v>127</v>
      </c>
      <c r="AT99" s="85" t="s">
        <v>122</v>
      </c>
      <c r="AU99" s="85" t="s">
        <v>82</v>
      </c>
      <c r="AY99" s="6" t="s">
        <v>120</v>
      </c>
      <c r="BE99" s="152">
        <f>IF($N$99="základní",$J$99,0)</f>
        <v>0</v>
      </c>
      <c r="BF99" s="152">
        <f>IF($N$99="snížená",$J$99,0)</f>
        <v>0</v>
      </c>
      <c r="BG99" s="152">
        <f>IF($N$99="zákl. přenesená",$J$99,0)</f>
        <v>0</v>
      </c>
      <c r="BH99" s="152">
        <f>IF($N$99="sníž. přenesená",$J$99,0)</f>
        <v>0</v>
      </c>
      <c r="BI99" s="152">
        <f>IF($N$99="nulová",$J$99,0)</f>
        <v>0</v>
      </c>
      <c r="BJ99" s="85" t="s">
        <v>26</v>
      </c>
      <c r="BK99" s="152">
        <f>ROUND($I$99*$H$99,2)</f>
        <v>0</v>
      </c>
      <c r="BL99" s="85" t="s">
        <v>127</v>
      </c>
      <c r="BM99" s="85" t="s">
        <v>145</v>
      </c>
    </row>
    <row r="100" spans="2:47" s="6" customFormat="1" ht="16.5" customHeight="1">
      <c r="B100" s="23"/>
      <c r="C100" s="24"/>
      <c r="D100" s="153" t="s">
        <v>129</v>
      </c>
      <c r="E100" s="24"/>
      <c r="F100" s="154" t="s">
        <v>146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129</v>
      </c>
      <c r="AU100" s="6" t="s">
        <v>82</v>
      </c>
    </row>
    <row r="101" spans="2:51" s="6" customFormat="1" ht="15.75" customHeight="1">
      <c r="B101" s="155"/>
      <c r="C101" s="156"/>
      <c r="D101" s="157" t="s">
        <v>131</v>
      </c>
      <c r="E101" s="156"/>
      <c r="F101" s="158" t="s">
        <v>147</v>
      </c>
      <c r="G101" s="156"/>
      <c r="H101" s="156"/>
      <c r="J101" s="156"/>
      <c r="K101" s="156"/>
      <c r="L101" s="159"/>
      <c r="M101" s="160"/>
      <c r="N101" s="156"/>
      <c r="O101" s="156"/>
      <c r="P101" s="156"/>
      <c r="Q101" s="156"/>
      <c r="R101" s="156"/>
      <c r="S101" s="156"/>
      <c r="T101" s="161"/>
      <c r="AT101" s="162" t="s">
        <v>131</v>
      </c>
      <c r="AU101" s="162" t="s">
        <v>82</v>
      </c>
      <c r="AV101" s="162" t="s">
        <v>26</v>
      </c>
      <c r="AW101" s="162" t="s">
        <v>91</v>
      </c>
      <c r="AX101" s="162" t="s">
        <v>74</v>
      </c>
      <c r="AY101" s="162" t="s">
        <v>120</v>
      </c>
    </row>
    <row r="102" spans="2:51" s="6" customFormat="1" ht="15.75" customHeight="1">
      <c r="B102" s="163"/>
      <c r="C102" s="164"/>
      <c r="D102" s="157" t="s">
        <v>131</v>
      </c>
      <c r="E102" s="164"/>
      <c r="F102" s="165" t="s">
        <v>148</v>
      </c>
      <c r="G102" s="164"/>
      <c r="H102" s="166">
        <v>24</v>
      </c>
      <c r="J102" s="164"/>
      <c r="K102" s="164"/>
      <c r="L102" s="167"/>
      <c r="M102" s="168"/>
      <c r="N102" s="164"/>
      <c r="O102" s="164"/>
      <c r="P102" s="164"/>
      <c r="Q102" s="164"/>
      <c r="R102" s="164"/>
      <c r="S102" s="164"/>
      <c r="T102" s="169"/>
      <c r="AT102" s="170" t="s">
        <v>131</v>
      </c>
      <c r="AU102" s="170" t="s">
        <v>82</v>
      </c>
      <c r="AV102" s="170" t="s">
        <v>82</v>
      </c>
      <c r="AW102" s="170" t="s">
        <v>91</v>
      </c>
      <c r="AX102" s="170" t="s">
        <v>74</v>
      </c>
      <c r="AY102" s="170" t="s">
        <v>120</v>
      </c>
    </row>
    <row r="103" spans="2:51" s="6" customFormat="1" ht="15.75" customHeight="1">
      <c r="B103" s="155"/>
      <c r="C103" s="156"/>
      <c r="D103" s="157" t="s">
        <v>131</v>
      </c>
      <c r="E103" s="156"/>
      <c r="F103" s="158" t="s">
        <v>149</v>
      </c>
      <c r="G103" s="156"/>
      <c r="H103" s="156"/>
      <c r="J103" s="156"/>
      <c r="K103" s="156"/>
      <c r="L103" s="159"/>
      <c r="M103" s="160"/>
      <c r="N103" s="156"/>
      <c r="O103" s="156"/>
      <c r="P103" s="156"/>
      <c r="Q103" s="156"/>
      <c r="R103" s="156"/>
      <c r="S103" s="156"/>
      <c r="T103" s="161"/>
      <c r="AT103" s="162" t="s">
        <v>131</v>
      </c>
      <c r="AU103" s="162" t="s">
        <v>82</v>
      </c>
      <c r="AV103" s="162" t="s">
        <v>26</v>
      </c>
      <c r="AW103" s="162" t="s">
        <v>91</v>
      </c>
      <c r="AX103" s="162" t="s">
        <v>74</v>
      </c>
      <c r="AY103" s="162" t="s">
        <v>120</v>
      </c>
    </row>
    <row r="104" spans="2:51" s="6" customFormat="1" ht="15.75" customHeight="1">
      <c r="B104" s="163"/>
      <c r="C104" s="164"/>
      <c r="D104" s="157" t="s">
        <v>131</v>
      </c>
      <c r="E104" s="164"/>
      <c r="F104" s="165" t="s">
        <v>150</v>
      </c>
      <c r="G104" s="164"/>
      <c r="H104" s="166">
        <v>142</v>
      </c>
      <c r="J104" s="164"/>
      <c r="K104" s="164"/>
      <c r="L104" s="167"/>
      <c r="M104" s="168"/>
      <c r="N104" s="164"/>
      <c r="O104" s="164"/>
      <c r="P104" s="164"/>
      <c r="Q104" s="164"/>
      <c r="R104" s="164"/>
      <c r="S104" s="164"/>
      <c r="T104" s="169"/>
      <c r="AT104" s="170" t="s">
        <v>131</v>
      </c>
      <c r="AU104" s="170" t="s">
        <v>82</v>
      </c>
      <c r="AV104" s="170" t="s">
        <v>82</v>
      </c>
      <c r="AW104" s="170" t="s">
        <v>91</v>
      </c>
      <c r="AX104" s="170" t="s">
        <v>74</v>
      </c>
      <c r="AY104" s="170" t="s">
        <v>120</v>
      </c>
    </row>
    <row r="105" spans="2:51" s="6" customFormat="1" ht="15.75" customHeight="1">
      <c r="B105" s="171"/>
      <c r="C105" s="172"/>
      <c r="D105" s="157" t="s">
        <v>131</v>
      </c>
      <c r="E105" s="172"/>
      <c r="F105" s="173" t="s">
        <v>151</v>
      </c>
      <c r="G105" s="172"/>
      <c r="H105" s="174">
        <v>166</v>
      </c>
      <c r="J105" s="172"/>
      <c r="K105" s="172"/>
      <c r="L105" s="175"/>
      <c r="M105" s="176"/>
      <c r="N105" s="172"/>
      <c r="O105" s="172"/>
      <c r="P105" s="172"/>
      <c r="Q105" s="172"/>
      <c r="R105" s="172"/>
      <c r="S105" s="172"/>
      <c r="T105" s="177"/>
      <c r="AT105" s="178" t="s">
        <v>131</v>
      </c>
      <c r="AU105" s="178" t="s">
        <v>82</v>
      </c>
      <c r="AV105" s="178" t="s">
        <v>127</v>
      </c>
      <c r="AW105" s="178" t="s">
        <v>91</v>
      </c>
      <c r="AX105" s="178" t="s">
        <v>26</v>
      </c>
      <c r="AY105" s="178" t="s">
        <v>120</v>
      </c>
    </row>
    <row r="106" spans="2:65" s="6" customFormat="1" ht="15.75" customHeight="1">
      <c r="B106" s="23"/>
      <c r="C106" s="141" t="s">
        <v>127</v>
      </c>
      <c r="D106" s="141" t="s">
        <v>122</v>
      </c>
      <c r="E106" s="142" t="s">
        <v>152</v>
      </c>
      <c r="F106" s="143" t="s">
        <v>153</v>
      </c>
      <c r="G106" s="144" t="s">
        <v>125</v>
      </c>
      <c r="H106" s="145">
        <v>3.144</v>
      </c>
      <c r="I106" s="146"/>
      <c r="J106" s="147">
        <f>ROUND($I$106*$H$106,2)</f>
        <v>0</v>
      </c>
      <c r="K106" s="143" t="s">
        <v>154</v>
      </c>
      <c r="L106" s="43"/>
      <c r="M106" s="148"/>
      <c r="N106" s="149" t="s">
        <v>45</v>
      </c>
      <c r="O106" s="24"/>
      <c r="P106" s="24"/>
      <c r="Q106" s="150">
        <v>0</v>
      </c>
      <c r="R106" s="150">
        <f>$Q$106*$H$106</f>
        <v>0</v>
      </c>
      <c r="S106" s="150">
        <v>0</v>
      </c>
      <c r="T106" s="151">
        <f>$S$106*$H$106</f>
        <v>0</v>
      </c>
      <c r="AR106" s="85" t="s">
        <v>127</v>
      </c>
      <c r="AT106" s="85" t="s">
        <v>122</v>
      </c>
      <c r="AU106" s="85" t="s">
        <v>82</v>
      </c>
      <c r="AY106" s="6" t="s">
        <v>120</v>
      </c>
      <c r="BE106" s="152">
        <f>IF($N$106="základní",$J$106,0)</f>
        <v>0</v>
      </c>
      <c r="BF106" s="152">
        <f>IF($N$106="snížená",$J$106,0)</f>
        <v>0</v>
      </c>
      <c r="BG106" s="152">
        <f>IF($N$106="zákl. přenesená",$J$106,0)</f>
        <v>0</v>
      </c>
      <c r="BH106" s="152">
        <f>IF($N$106="sníž. přenesená",$J$106,0)</f>
        <v>0</v>
      </c>
      <c r="BI106" s="152">
        <f>IF($N$106="nulová",$J$106,0)</f>
        <v>0</v>
      </c>
      <c r="BJ106" s="85" t="s">
        <v>26</v>
      </c>
      <c r="BK106" s="152">
        <f>ROUND($I$106*$H$106,2)</f>
        <v>0</v>
      </c>
      <c r="BL106" s="85" t="s">
        <v>127</v>
      </c>
      <c r="BM106" s="85" t="s">
        <v>155</v>
      </c>
    </row>
    <row r="107" spans="2:47" s="6" customFormat="1" ht="27" customHeight="1">
      <c r="B107" s="23"/>
      <c r="C107" s="24"/>
      <c r="D107" s="153" t="s">
        <v>129</v>
      </c>
      <c r="E107" s="24"/>
      <c r="F107" s="154" t="s">
        <v>156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129</v>
      </c>
      <c r="AU107" s="6" t="s">
        <v>82</v>
      </c>
    </row>
    <row r="108" spans="2:51" s="6" customFormat="1" ht="15.75" customHeight="1">
      <c r="B108" s="155"/>
      <c r="C108" s="156"/>
      <c r="D108" s="157" t="s">
        <v>131</v>
      </c>
      <c r="E108" s="156"/>
      <c r="F108" s="158" t="s">
        <v>157</v>
      </c>
      <c r="G108" s="156"/>
      <c r="H108" s="156"/>
      <c r="J108" s="156"/>
      <c r="K108" s="156"/>
      <c r="L108" s="159"/>
      <c r="M108" s="160"/>
      <c r="N108" s="156"/>
      <c r="O108" s="156"/>
      <c r="P108" s="156"/>
      <c r="Q108" s="156"/>
      <c r="R108" s="156"/>
      <c r="S108" s="156"/>
      <c r="T108" s="161"/>
      <c r="AT108" s="162" t="s">
        <v>131</v>
      </c>
      <c r="AU108" s="162" t="s">
        <v>82</v>
      </c>
      <c r="AV108" s="162" t="s">
        <v>26</v>
      </c>
      <c r="AW108" s="162" t="s">
        <v>91</v>
      </c>
      <c r="AX108" s="162" t="s">
        <v>74</v>
      </c>
      <c r="AY108" s="162" t="s">
        <v>120</v>
      </c>
    </row>
    <row r="109" spans="2:51" s="6" customFormat="1" ht="15.75" customHeight="1">
      <c r="B109" s="155"/>
      <c r="C109" s="156"/>
      <c r="D109" s="157" t="s">
        <v>131</v>
      </c>
      <c r="E109" s="156"/>
      <c r="F109" s="158" t="s">
        <v>158</v>
      </c>
      <c r="G109" s="156"/>
      <c r="H109" s="156"/>
      <c r="J109" s="156"/>
      <c r="K109" s="156"/>
      <c r="L109" s="159"/>
      <c r="M109" s="160"/>
      <c r="N109" s="156"/>
      <c r="O109" s="156"/>
      <c r="P109" s="156"/>
      <c r="Q109" s="156"/>
      <c r="R109" s="156"/>
      <c r="S109" s="156"/>
      <c r="T109" s="161"/>
      <c r="AT109" s="162" t="s">
        <v>131</v>
      </c>
      <c r="AU109" s="162" t="s">
        <v>82</v>
      </c>
      <c r="AV109" s="162" t="s">
        <v>26</v>
      </c>
      <c r="AW109" s="162" t="s">
        <v>91</v>
      </c>
      <c r="AX109" s="162" t="s">
        <v>74</v>
      </c>
      <c r="AY109" s="162" t="s">
        <v>120</v>
      </c>
    </row>
    <row r="110" spans="2:51" s="6" customFormat="1" ht="15.75" customHeight="1">
      <c r="B110" s="155"/>
      <c r="C110" s="156"/>
      <c r="D110" s="157" t="s">
        <v>131</v>
      </c>
      <c r="E110" s="156"/>
      <c r="F110" s="158" t="s">
        <v>159</v>
      </c>
      <c r="G110" s="156"/>
      <c r="H110" s="156"/>
      <c r="J110" s="156"/>
      <c r="K110" s="156"/>
      <c r="L110" s="159"/>
      <c r="M110" s="160"/>
      <c r="N110" s="156"/>
      <c r="O110" s="156"/>
      <c r="P110" s="156"/>
      <c r="Q110" s="156"/>
      <c r="R110" s="156"/>
      <c r="S110" s="156"/>
      <c r="T110" s="161"/>
      <c r="AT110" s="162" t="s">
        <v>131</v>
      </c>
      <c r="AU110" s="162" t="s">
        <v>82</v>
      </c>
      <c r="AV110" s="162" t="s">
        <v>26</v>
      </c>
      <c r="AW110" s="162" t="s">
        <v>91</v>
      </c>
      <c r="AX110" s="162" t="s">
        <v>74</v>
      </c>
      <c r="AY110" s="162" t="s">
        <v>120</v>
      </c>
    </row>
    <row r="111" spans="2:51" s="6" customFormat="1" ht="15.75" customHeight="1">
      <c r="B111" s="163"/>
      <c r="C111" s="164"/>
      <c r="D111" s="157" t="s">
        <v>131</v>
      </c>
      <c r="E111" s="164"/>
      <c r="F111" s="165" t="s">
        <v>160</v>
      </c>
      <c r="G111" s="164"/>
      <c r="H111" s="166">
        <v>1.2</v>
      </c>
      <c r="J111" s="164"/>
      <c r="K111" s="164"/>
      <c r="L111" s="167"/>
      <c r="M111" s="168"/>
      <c r="N111" s="164"/>
      <c r="O111" s="164"/>
      <c r="P111" s="164"/>
      <c r="Q111" s="164"/>
      <c r="R111" s="164"/>
      <c r="S111" s="164"/>
      <c r="T111" s="169"/>
      <c r="AT111" s="170" t="s">
        <v>131</v>
      </c>
      <c r="AU111" s="170" t="s">
        <v>82</v>
      </c>
      <c r="AV111" s="170" t="s">
        <v>82</v>
      </c>
      <c r="AW111" s="170" t="s">
        <v>91</v>
      </c>
      <c r="AX111" s="170" t="s">
        <v>74</v>
      </c>
      <c r="AY111" s="170" t="s">
        <v>120</v>
      </c>
    </row>
    <row r="112" spans="2:51" s="6" customFormat="1" ht="15.75" customHeight="1">
      <c r="B112" s="155"/>
      <c r="C112" s="156"/>
      <c r="D112" s="157" t="s">
        <v>131</v>
      </c>
      <c r="E112" s="156"/>
      <c r="F112" s="158" t="s">
        <v>161</v>
      </c>
      <c r="G112" s="156"/>
      <c r="H112" s="156"/>
      <c r="J112" s="156"/>
      <c r="K112" s="156"/>
      <c r="L112" s="159"/>
      <c r="M112" s="160"/>
      <c r="N112" s="156"/>
      <c r="O112" s="156"/>
      <c r="P112" s="156"/>
      <c r="Q112" s="156"/>
      <c r="R112" s="156"/>
      <c r="S112" s="156"/>
      <c r="T112" s="161"/>
      <c r="AT112" s="162" t="s">
        <v>131</v>
      </c>
      <c r="AU112" s="162" t="s">
        <v>82</v>
      </c>
      <c r="AV112" s="162" t="s">
        <v>26</v>
      </c>
      <c r="AW112" s="162" t="s">
        <v>91</v>
      </c>
      <c r="AX112" s="162" t="s">
        <v>74</v>
      </c>
      <c r="AY112" s="162" t="s">
        <v>120</v>
      </c>
    </row>
    <row r="113" spans="2:51" s="6" customFormat="1" ht="15.75" customHeight="1">
      <c r="B113" s="163"/>
      <c r="C113" s="164"/>
      <c r="D113" s="157" t="s">
        <v>131</v>
      </c>
      <c r="E113" s="164"/>
      <c r="F113" s="165" t="s">
        <v>162</v>
      </c>
      <c r="G113" s="164"/>
      <c r="H113" s="166">
        <v>1.8</v>
      </c>
      <c r="J113" s="164"/>
      <c r="K113" s="164"/>
      <c r="L113" s="167"/>
      <c r="M113" s="168"/>
      <c r="N113" s="164"/>
      <c r="O113" s="164"/>
      <c r="P113" s="164"/>
      <c r="Q113" s="164"/>
      <c r="R113" s="164"/>
      <c r="S113" s="164"/>
      <c r="T113" s="169"/>
      <c r="AT113" s="170" t="s">
        <v>131</v>
      </c>
      <c r="AU113" s="170" t="s">
        <v>82</v>
      </c>
      <c r="AV113" s="170" t="s">
        <v>82</v>
      </c>
      <c r="AW113" s="170" t="s">
        <v>91</v>
      </c>
      <c r="AX113" s="170" t="s">
        <v>74</v>
      </c>
      <c r="AY113" s="170" t="s">
        <v>120</v>
      </c>
    </row>
    <row r="114" spans="2:51" s="6" customFormat="1" ht="15.75" customHeight="1">
      <c r="B114" s="155"/>
      <c r="C114" s="156"/>
      <c r="D114" s="157" t="s">
        <v>131</v>
      </c>
      <c r="E114" s="156"/>
      <c r="F114" s="158" t="s">
        <v>163</v>
      </c>
      <c r="G114" s="156"/>
      <c r="H114" s="156"/>
      <c r="J114" s="156"/>
      <c r="K114" s="156"/>
      <c r="L114" s="159"/>
      <c r="M114" s="160"/>
      <c r="N114" s="156"/>
      <c r="O114" s="156"/>
      <c r="P114" s="156"/>
      <c r="Q114" s="156"/>
      <c r="R114" s="156"/>
      <c r="S114" s="156"/>
      <c r="T114" s="161"/>
      <c r="AT114" s="162" t="s">
        <v>131</v>
      </c>
      <c r="AU114" s="162" t="s">
        <v>82</v>
      </c>
      <c r="AV114" s="162" t="s">
        <v>26</v>
      </c>
      <c r="AW114" s="162" t="s">
        <v>91</v>
      </c>
      <c r="AX114" s="162" t="s">
        <v>74</v>
      </c>
      <c r="AY114" s="162" t="s">
        <v>120</v>
      </c>
    </row>
    <row r="115" spans="2:51" s="6" customFormat="1" ht="15.75" customHeight="1">
      <c r="B115" s="163"/>
      <c r="C115" s="164"/>
      <c r="D115" s="157" t="s">
        <v>131</v>
      </c>
      <c r="E115" s="164"/>
      <c r="F115" s="165" t="s">
        <v>164</v>
      </c>
      <c r="G115" s="164"/>
      <c r="H115" s="166">
        <v>0.144</v>
      </c>
      <c r="J115" s="164"/>
      <c r="K115" s="164"/>
      <c r="L115" s="167"/>
      <c r="M115" s="168"/>
      <c r="N115" s="164"/>
      <c r="O115" s="164"/>
      <c r="P115" s="164"/>
      <c r="Q115" s="164"/>
      <c r="R115" s="164"/>
      <c r="S115" s="164"/>
      <c r="T115" s="169"/>
      <c r="AT115" s="170" t="s">
        <v>131</v>
      </c>
      <c r="AU115" s="170" t="s">
        <v>82</v>
      </c>
      <c r="AV115" s="170" t="s">
        <v>82</v>
      </c>
      <c r="AW115" s="170" t="s">
        <v>91</v>
      </c>
      <c r="AX115" s="170" t="s">
        <v>74</v>
      </c>
      <c r="AY115" s="170" t="s">
        <v>120</v>
      </c>
    </row>
    <row r="116" spans="2:51" s="6" customFormat="1" ht="15.75" customHeight="1">
      <c r="B116" s="171"/>
      <c r="C116" s="172"/>
      <c r="D116" s="157" t="s">
        <v>131</v>
      </c>
      <c r="E116" s="172"/>
      <c r="F116" s="173" t="s">
        <v>151</v>
      </c>
      <c r="G116" s="172"/>
      <c r="H116" s="174">
        <v>3.144</v>
      </c>
      <c r="J116" s="172"/>
      <c r="K116" s="172"/>
      <c r="L116" s="175"/>
      <c r="M116" s="176"/>
      <c r="N116" s="172"/>
      <c r="O116" s="172"/>
      <c r="P116" s="172"/>
      <c r="Q116" s="172"/>
      <c r="R116" s="172"/>
      <c r="S116" s="172"/>
      <c r="T116" s="177"/>
      <c r="AT116" s="178" t="s">
        <v>131</v>
      </c>
      <c r="AU116" s="178" t="s">
        <v>82</v>
      </c>
      <c r="AV116" s="178" t="s">
        <v>127</v>
      </c>
      <c r="AW116" s="178" t="s">
        <v>91</v>
      </c>
      <c r="AX116" s="178" t="s">
        <v>26</v>
      </c>
      <c r="AY116" s="178" t="s">
        <v>120</v>
      </c>
    </row>
    <row r="117" spans="2:65" s="6" customFormat="1" ht="15.75" customHeight="1">
      <c r="B117" s="23"/>
      <c r="C117" s="141" t="s">
        <v>165</v>
      </c>
      <c r="D117" s="141" t="s">
        <v>122</v>
      </c>
      <c r="E117" s="142" t="s">
        <v>166</v>
      </c>
      <c r="F117" s="143" t="s">
        <v>167</v>
      </c>
      <c r="G117" s="144" t="s">
        <v>125</v>
      </c>
      <c r="H117" s="145">
        <v>1.572</v>
      </c>
      <c r="I117" s="146"/>
      <c r="J117" s="147">
        <f>ROUND($I$117*$H$117,2)</f>
        <v>0</v>
      </c>
      <c r="K117" s="143" t="s">
        <v>154</v>
      </c>
      <c r="L117" s="43"/>
      <c r="M117" s="148"/>
      <c r="N117" s="149" t="s">
        <v>45</v>
      </c>
      <c r="O117" s="24"/>
      <c r="P117" s="24"/>
      <c r="Q117" s="150">
        <v>0</v>
      </c>
      <c r="R117" s="150">
        <f>$Q$117*$H$117</f>
        <v>0</v>
      </c>
      <c r="S117" s="150">
        <v>0</v>
      </c>
      <c r="T117" s="151">
        <f>$S$117*$H$117</f>
        <v>0</v>
      </c>
      <c r="AR117" s="85" t="s">
        <v>127</v>
      </c>
      <c r="AT117" s="85" t="s">
        <v>122</v>
      </c>
      <c r="AU117" s="85" t="s">
        <v>82</v>
      </c>
      <c r="AY117" s="6" t="s">
        <v>120</v>
      </c>
      <c r="BE117" s="152">
        <f>IF($N$117="základní",$J$117,0)</f>
        <v>0</v>
      </c>
      <c r="BF117" s="152">
        <f>IF($N$117="snížená",$J$117,0)</f>
        <v>0</v>
      </c>
      <c r="BG117" s="152">
        <f>IF($N$117="zákl. přenesená",$J$117,0)</f>
        <v>0</v>
      </c>
      <c r="BH117" s="152">
        <f>IF($N$117="sníž. přenesená",$J$117,0)</f>
        <v>0</v>
      </c>
      <c r="BI117" s="152">
        <f>IF($N$117="nulová",$J$117,0)</f>
        <v>0</v>
      </c>
      <c r="BJ117" s="85" t="s">
        <v>26</v>
      </c>
      <c r="BK117" s="152">
        <f>ROUND($I$117*$H$117,2)</f>
        <v>0</v>
      </c>
      <c r="BL117" s="85" t="s">
        <v>127</v>
      </c>
      <c r="BM117" s="85" t="s">
        <v>168</v>
      </c>
    </row>
    <row r="118" spans="2:47" s="6" customFormat="1" ht="27" customHeight="1">
      <c r="B118" s="23"/>
      <c r="C118" s="24"/>
      <c r="D118" s="153" t="s">
        <v>129</v>
      </c>
      <c r="E118" s="24"/>
      <c r="F118" s="154" t="s">
        <v>169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129</v>
      </c>
      <c r="AU118" s="6" t="s">
        <v>82</v>
      </c>
    </row>
    <row r="119" spans="2:51" s="6" customFormat="1" ht="15.75" customHeight="1">
      <c r="B119" s="163"/>
      <c r="C119" s="164"/>
      <c r="D119" s="157" t="s">
        <v>131</v>
      </c>
      <c r="E119" s="164"/>
      <c r="F119" s="165" t="s">
        <v>170</v>
      </c>
      <c r="G119" s="164"/>
      <c r="H119" s="166">
        <v>1.572</v>
      </c>
      <c r="J119" s="164"/>
      <c r="K119" s="164"/>
      <c r="L119" s="167"/>
      <c r="M119" s="168"/>
      <c r="N119" s="164"/>
      <c r="O119" s="164"/>
      <c r="P119" s="164"/>
      <c r="Q119" s="164"/>
      <c r="R119" s="164"/>
      <c r="S119" s="164"/>
      <c r="T119" s="169"/>
      <c r="AT119" s="170" t="s">
        <v>131</v>
      </c>
      <c r="AU119" s="170" t="s">
        <v>82</v>
      </c>
      <c r="AV119" s="170" t="s">
        <v>82</v>
      </c>
      <c r="AW119" s="170" t="s">
        <v>91</v>
      </c>
      <c r="AX119" s="170" t="s">
        <v>26</v>
      </c>
      <c r="AY119" s="170" t="s">
        <v>120</v>
      </c>
    </row>
    <row r="120" spans="2:65" s="6" customFormat="1" ht="15.75" customHeight="1">
      <c r="B120" s="23"/>
      <c r="C120" s="141" t="s">
        <v>171</v>
      </c>
      <c r="D120" s="141" t="s">
        <v>122</v>
      </c>
      <c r="E120" s="142" t="s">
        <v>172</v>
      </c>
      <c r="F120" s="143" t="s">
        <v>173</v>
      </c>
      <c r="G120" s="144" t="s">
        <v>125</v>
      </c>
      <c r="H120" s="145">
        <v>1.02</v>
      </c>
      <c r="I120" s="146"/>
      <c r="J120" s="147">
        <f>ROUND($I$120*$H$120,2)</f>
        <v>0</v>
      </c>
      <c r="K120" s="143" t="s">
        <v>154</v>
      </c>
      <c r="L120" s="43"/>
      <c r="M120" s="148"/>
      <c r="N120" s="149" t="s">
        <v>45</v>
      </c>
      <c r="O120" s="24"/>
      <c r="P120" s="24"/>
      <c r="Q120" s="150">
        <v>0</v>
      </c>
      <c r="R120" s="150">
        <f>$Q$120*$H$120</f>
        <v>0</v>
      </c>
      <c r="S120" s="150">
        <v>0</v>
      </c>
      <c r="T120" s="151">
        <f>$S$120*$H$120</f>
        <v>0</v>
      </c>
      <c r="AR120" s="85" t="s">
        <v>127</v>
      </c>
      <c r="AT120" s="85" t="s">
        <v>122</v>
      </c>
      <c r="AU120" s="85" t="s">
        <v>82</v>
      </c>
      <c r="AY120" s="6" t="s">
        <v>120</v>
      </c>
      <c r="BE120" s="152">
        <f>IF($N$120="základní",$J$120,0)</f>
        <v>0</v>
      </c>
      <c r="BF120" s="152">
        <f>IF($N$120="snížená",$J$120,0)</f>
        <v>0</v>
      </c>
      <c r="BG120" s="152">
        <f>IF($N$120="zákl. přenesená",$J$120,0)</f>
        <v>0</v>
      </c>
      <c r="BH120" s="152">
        <f>IF($N$120="sníž. přenesená",$J$120,0)</f>
        <v>0</v>
      </c>
      <c r="BI120" s="152">
        <f>IF($N$120="nulová",$J$120,0)</f>
        <v>0</v>
      </c>
      <c r="BJ120" s="85" t="s">
        <v>26</v>
      </c>
      <c r="BK120" s="152">
        <f>ROUND($I$120*$H$120,2)</f>
        <v>0</v>
      </c>
      <c r="BL120" s="85" t="s">
        <v>127</v>
      </c>
      <c r="BM120" s="85" t="s">
        <v>174</v>
      </c>
    </row>
    <row r="121" spans="2:47" s="6" customFormat="1" ht="27" customHeight="1">
      <c r="B121" s="23"/>
      <c r="C121" s="24"/>
      <c r="D121" s="153" t="s">
        <v>129</v>
      </c>
      <c r="E121" s="24"/>
      <c r="F121" s="154" t="s">
        <v>175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129</v>
      </c>
      <c r="AU121" s="6" t="s">
        <v>82</v>
      </c>
    </row>
    <row r="122" spans="2:51" s="6" customFormat="1" ht="15.75" customHeight="1">
      <c r="B122" s="155"/>
      <c r="C122" s="156"/>
      <c r="D122" s="157" t="s">
        <v>131</v>
      </c>
      <c r="E122" s="156"/>
      <c r="F122" s="158" t="s">
        <v>176</v>
      </c>
      <c r="G122" s="156"/>
      <c r="H122" s="156"/>
      <c r="J122" s="156"/>
      <c r="K122" s="156"/>
      <c r="L122" s="159"/>
      <c r="M122" s="160"/>
      <c r="N122" s="156"/>
      <c r="O122" s="156"/>
      <c r="P122" s="156"/>
      <c r="Q122" s="156"/>
      <c r="R122" s="156"/>
      <c r="S122" s="156"/>
      <c r="T122" s="161"/>
      <c r="AT122" s="162" t="s">
        <v>131</v>
      </c>
      <c r="AU122" s="162" t="s">
        <v>82</v>
      </c>
      <c r="AV122" s="162" t="s">
        <v>26</v>
      </c>
      <c r="AW122" s="162" t="s">
        <v>91</v>
      </c>
      <c r="AX122" s="162" t="s">
        <v>74</v>
      </c>
      <c r="AY122" s="162" t="s">
        <v>120</v>
      </c>
    </row>
    <row r="123" spans="2:51" s="6" customFormat="1" ht="15.75" customHeight="1">
      <c r="B123" s="155"/>
      <c r="C123" s="156"/>
      <c r="D123" s="157" t="s">
        <v>131</v>
      </c>
      <c r="E123" s="156"/>
      <c r="F123" s="158" t="s">
        <v>158</v>
      </c>
      <c r="G123" s="156"/>
      <c r="H123" s="156"/>
      <c r="J123" s="156"/>
      <c r="K123" s="156"/>
      <c r="L123" s="159"/>
      <c r="M123" s="160"/>
      <c r="N123" s="156"/>
      <c r="O123" s="156"/>
      <c r="P123" s="156"/>
      <c r="Q123" s="156"/>
      <c r="R123" s="156"/>
      <c r="S123" s="156"/>
      <c r="T123" s="161"/>
      <c r="AT123" s="162" t="s">
        <v>131</v>
      </c>
      <c r="AU123" s="162" t="s">
        <v>82</v>
      </c>
      <c r="AV123" s="162" t="s">
        <v>26</v>
      </c>
      <c r="AW123" s="162" t="s">
        <v>91</v>
      </c>
      <c r="AX123" s="162" t="s">
        <v>74</v>
      </c>
      <c r="AY123" s="162" t="s">
        <v>120</v>
      </c>
    </row>
    <row r="124" spans="2:51" s="6" customFormat="1" ht="15.75" customHeight="1">
      <c r="B124" s="155"/>
      <c r="C124" s="156"/>
      <c r="D124" s="157" t="s">
        <v>131</v>
      </c>
      <c r="E124" s="156"/>
      <c r="F124" s="158" t="s">
        <v>159</v>
      </c>
      <c r="G124" s="156"/>
      <c r="H124" s="156"/>
      <c r="J124" s="156"/>
      <c r="K124" s="156"/>
      <c r="L124" s="159"/>
      <c r="M124" s="160"/>
      <c r="N124" s="156"/>
      <c r="O124" s="156"/>
      <c r="P124" s="156"/>
      <c r="Q124" s="156"/>
      <c r="R124" s="156"/>
      <c r="S124" s="156"/>
      <c r="T124" s="161"/>
      <c r="AT124" s="162" t="s">
        <v>131</v>
      </c>
      <c r="AU124" s="162" t="s">
        <v>82</v>
      </c>
      <c r="AV124" s="162" t="s">
        <v>26</v>
      </c>
      <c r="AW124" s="162" t="s">
        <v>91</v>
      </c>
      <c r="AX124" s="162" t="s">
        <v>74</v>
      </c>
      <c r="AY124" s="162" t="s">
        <v>120</v>
      </c>
    </row>
    <row r="125" spans="2:51" s="6" customFormat="1" ht="15.75" customHeight="1">
      <c r="B125" s="163"/>
      <c r="C125" s="164"/>
      <c r="D125" s="157" t="s">
        <v>131</v>
      </c>
      <c r="E125" s="164"/>
      <c r="F125" s="165" t="s">
        <v>177</v>
      </c>
      <c r="G125" s="164"/>
      <c r="H125" s="166">
        <v>0.39</v>
      </c>
      <c r="J125" s="164"/>
      <c r="K125" s="164"/>
      <c r="L125" s="167"/>
      <c r="M125" s="168"/>
      <c r="N125" s="164"/>
      <c r="O125" s="164"/>
      <c r="P125" s="164"/>
      <c r="Q125" s="164"/>
      <c r="R125" s="164"/>
      <c r="S125" s="164"/>
      <c r="T125" s="169"/>
      <c r="AT125" s="170" t="s">
        <v>131</v>
      </c>
      <c r="AU125" s="170" t="s">
        <v>82</v>
      </c>
      <c r="AV125" s="170" t="s">
        <v>82</v>
      </c>
      <c r="AW125" s="170" t="s">
        <v>91</v>
      </c>
      <c r="AX125" s="170" t="s">
        <v>74</v>
      </c>
      <c r="AY125" s="170" t="s">
        <v>120</v>
      </c>
    </row>
    <row r="126" spans="2:51" s="6" customFormat="1" ht="15.75" customHeight="1">
      <c r="B126" s="155"/>
      <c r="C126" s="156"/>
      <c r="D126" s="157" t="s">
        <v>131</v>
      </c>
      <c r="E126" s="156"/>
      <c r="F126" s="158" t="s">
        <v>161</v>
      </c>
      <c r="G126" s="156"/>
      <c r="H126" s="156"/>
      <c r="J126" s="156"/>
      <c r="K126" s="156"/>
      <c r="L126" s="159"/>
      <c r="M126" s="160"/>
      <c r="N126" s="156"/>
      <c r="O126" s="156"/>
      <c r="P126" s="156"/>
      <c r="Q126" s="156"/>
      <c r="R126" s="156"/>
      <c r="S126" s="156"/>
      <c r="T126" s="161"/>
      <c r="AT126" s="162" t="s">
        <v>131</v>
      </c>
      <c r="AU126" s="162" t="s">
        <v>82</v>
      </c>
      <c r="AV126" s="162" t="s">
        <v>26</v>
      </c>
      <c r="AW126" s="162" t="s">
        <v>91</v>
      </c>
      <c r="AX126" s="162" t="s">
        <v>74</v>
      </c>
      <c r="AY126" s="162" t="s">
        <v>120</v>
      </c>
    </row>
    <row r="127" spans="2:51" s="6" customFormat="1" ht="15.75" customHeight="1">
      <c r="B127" s="163"/>
      <c r="C127" s="164"/>
      <c r="D127" s="157" t="s">
        <v>131</v>
      </c>
      <c r="E127" s="164"/>
      <c r="F127" s="165" t="s">
        <v>178</v>
      </c>
      <c r="G127" s="164"/>
      <c r="H127" s="166">
        <v>0.63</v>
      </c>
      <c r="J127" s="164"/>
      <c r="K127" s="164"/>
      <c r="L127" s="167"/>
      <c r="M127" s="168"/>
      <c r="N127" s="164"/>
      <c r="O127" s="164"/>
      <c r="P127" s="164"/>
      <c r="Q127" s="164"/>
      <c r="R127" s="164"/>
      <c r="S127" s="164"/>
      <c r="T127" s="169"/>
      <c r="AT127" s="170" t="s">
        <v>131</v>
      </c>
      <c r="AU127" s="170" t="s">
        <v>82</v>
      </c>
      <c r="AV127" s="170" t="s">
        <v>82</v>
      </c>
      <c r="AW127" s="170" t="s">
        <v>91</v>
      </c>
      <c r="AX127" s="170" t="s">
        <v>74</v>
      </c>
      <c r="AY127" s="170" t="s">
        <v>120</v>
      </c>
    </row>
    <row r="128" spans="2:51" s="6" customFormat="1" ht="15.75" customHeight="1">
      <c r="B128" s="171"/>
      <c r="C128" s="172"/>
      <c r="D128" s="157" t="s">
        <v>131</v>
      </c>
      <c r="E128" s="172"/>
      <c r="F128" s="173" t="s">
        <v>151</v>
      </c>
      <c r="G128" s="172"/>
      <c r="H128" s="174">
        <v>1.02</v>
      </c>
      <c r="J128" s="172"/>
      <c r="K128" s="172"/>
      <c r="L128" s="175"/>
      <c r="M128" s="176"/>
      <c r="N128" s="172"/>
      <c r="O128" s="172"/>
      <c r="P128" s="172"/>
      <c r="Q128" s="172"/>
      <c r="R128" s="172"/>
      <c r="S128" s="172"/>
      <c r="T128" s="177"/>
      <c r="AT128" s="178" t="s">
        <v>131</v>
      </c>
      <c r="AU128" s="178" t="s">
        <v>82</v>
      </c>
      <c r="AV128" s="178" t="s">
        <v>127</v>
      </c>
      <c r="AW128" s="178" t="s">
        <v>91</v>
      </c>
      <c r="AX128" s="178" t="s">
        <v>26</v>
      </c>
      <c r="AY128" s="178" t="s">
        <v>120</v>
      </c>
    </row>
    <row r="129" spans="2:65" s="6" customFormat="1" ht="15.75" customHeight="1">
      <c r="B129" s="23"/>
      <c r="C129" s="179" t="s">
        <v>179</v>
      </c>
      <c r="D129" s="179" t="s">
        <v>180</v>
      </c>
      <c r="E129" s="180" t="s">
        <v>181</v>
      </c>
      <c r="F129" s="181" t="s">
        <v>182</v>
      </c>
      <c r="G129" s="182" t="s">
        <v>183</v>
      </c>
      <c r="H129" s="183">
        <v>1.891</v>
      </c>
      <c r="I129" s="184"/>
      <c r="J129" s="185">
        <f>ROUND($I$129*$H$129,2)</f>
        <v>0</v>
      </c>
      <c r="K129" s="181"/>
      <c r="L129" s="186"/>
      <c r="M129" s="187"/>
      <c r="N129" s="188" t="s">
        <v>45</v>
      </c>
      <c r="O129" s="24"/>
      <c r="P129" s="24"/>
      <c r="Q129" s="150">
        <v>0</v>
      </c>
      <c r="R129" s="150">
        <f>$Q$129*$H$129</f>
        <v>0</v>
      </c>
      <c r="S129" s="150">
        <v>0</v>
      </c>
      <c r="T129" s="151">
        <f>$S$129*$H$129</f>
        <v>0</v>
      </c>
      <c r="AR129" s="85" t="s">
        <v>184</v>
      </c>
      <c r="AT129" s="85" t="s">
        <v>180</v>
      </c>
      <c r="AU129" s="85" t="s">
        <v>82</v>
      </c>
      <c r="AY129" s="6" t="s">
        <v>120</v>
      </c>
      <c r="BE129" s="152">
        <f>IF($N$129="základní",$J$129,0)</f>
        <v>0</v>
      </c>
      <c r="BF129" s="152">
        <f>IF($N$129="snížená",$J$129,0)</f>
        <v>0</v>
      </c>
      <c r="BG129" s="152">
        <f>IF($N$129="zákl. přenesená",$J$129,0)</f>
        <v>0</v>
      </c>
      <c r="BH129" s="152">
        <f>IF($N$129="sníž. přenesená",$J$129,0)</f>
        <v>0</v>
      </c>
      <c r="BI129" s="152">
        <f>IF($N$129="nulová",$J$129,0)</f>
        <v>0</v>
      </c>
      <c r="BJ129" s="85" t="s">
        <v>26</v>
      </c>
      <c r="BK129" s="152">
        <f>ROUND($I$129*$H$129,2)</f>
        <v>0</v>
      </c>
      <c r="BL129" s="85" t="s">
        <v>127</v>
      </c>
      <c r="BM129" s="85" t="s">
        <v>185</v>
      </c>
    </row>
    <row r="130" spans="2:47" s="6" customFormat="1" ht="16.5" customHeight="1">
      <c r="B130" s="23"/>
      <c r="C130" s="24"/>
      <c r="D130" s="153" t="s">
        <v>129</v>
      </c>
      <c r="E130" s="24"/>
      <c r="F130" s="154" t="s">
        <v>186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129</v>
      </c>
      <c r="AU130" s="6" t="s">
        <v>82</v>
      </c>
    </row>
    <row r="131" spans="2:51" s="6" customFormat="1" ht="15.75" customHeight="1">
      <c r="B131" s="155"/>
      <c r="C131" s="156"/>
      <c r="D131" s="157" t="s">
        <v>131</v>
      </c>
      <c r="E131" s="156"/>
      <c r="F131" s="158" t="s">
        <v>187</v>
      </c>
      <c r="G131" s="156"/>
      <c r="H131" s="156"/>
      <c r="J131" s="156"/>
      <c r="K131" s="156"/>
      <c r="L131" s="159"/>
      <c r="M131" s="160"/>
      <c r="N131" s="156"/>
      <c r="O131" s="156"/>
      <c r="P131" s="156"/>
      <c r="Q131" s="156"/>
      <c r="R131" s="156"/>
      <c r="S131" s="156"/>
      <c r="T131" s="161"/>
      <c r="AT131" s="162" t="s">
        <v>131</v>
      </c>
      <c r="AU131" s="162" t="s">
        <v>82</v>
      </c>
      <c r="AV131" s="162" t="s">
        <v>26</v>
      </c>
      <c r="AW131" s="162" t="s">
        <v>91</v>
      </c>
      <c r="AX131" s="162" t="s">
        <v>74</v>
      </c>
      <c r="AY131" s="162" t="s">
        <v>120</v>
      </c>
    </row>
    <row r="132" spans="2:51" s="6" customFormat="1" ht="15.75" customHeight="1">
      <c r="B132" s="155"/>
      <c r="C132" s="156"/>
      <c r="D132" s="157" t="s">
        <v>131</v>
      </c>
      <c r="E132" s="156"/>
      <c r="F132" s="158" t="s">
        <v>188</v>
      </c>
      <c r="G132" s="156"/>
      <c r="H132" s="156"/>
      <c r="J132" s="156"/>
      <c r="K132" s="156"/>
      <c r="L132" s="159"/>
      <c r="M132" s="160"/>
      <c r="N132" s="156"/>
      <c r="O132" s="156"/>
      <c r="P132" s="156"/>
      <c r="Q132" s="156"/>
      <c r="R132" s="156"/>
      <c r="S132" s="156"/>
      <c r="T132" s="161"/>
      <c r="AT132" s="162" t="s">
        <v>131</v>
      </c>
      <c r="AU132" s="162" t="s">
        <v>82</v>
      </c>
      <c r="AV132" s="162" t="s">
        <v>26</v>
      </c>
      <c r="AW132" s="162" t="s">
        <v>91</v>
      </c>
      <c r="AX132" s="162" t="s">
        <v>74</v>
      </c>
      <c r="AY132" s="162" t="s">
        <v>120</v>
      </c>
    </row>
    <row r="133" spans="2:51" s="6" customFormat="1" ht="15.75" customHeight="1">
      <c r="B133" s="163"/>
      <c r="C133" s="164"/>
      <c r="D133" s="157" t="s">
        <v>131</v>
      </c>
      <c r="E133" s="164"/>
      <c r="F133" s="165" t="s">
        <v>189</v>
      </c>
      <c r="G133" s="164"/>
      <c r="H133" s="166">
        <v>1.891</v>
      </c>
      <c r="J133" s="164"/>
      <c r="K133" s="164"/>
      <c r="L133" s="167"/>
      <c r="M133" s="168"/>
      <c r="N133" s="164"/>
      <c r="O133" s="164"/>
      <c r="P133" s="164"/>
      <c r="Q133" s="164"/>
      <c r="R133" s="164"/>
      <c r="S133" s="164"/>
      <c r="T133" s="169"/>
      <c r="AT133" s="170" t="s">
        <v>131</v>
      </c>
      <c r="AU133" s="170" t="s">
        <v>82</v>
      </c>
      <c r="AV133" s="170" t="s">
        <v>82</v>
      </c>
      <c r="AW133" s="170" t="s">
        <v>91</v>
      </c>
      <c r="AX133" s="170" t="s">
        <v>26</v>
      </c>
      <c r="AY133" s="170" t="s">
        <v>120</v>
      </c>
    </row>
    <row r="134" spans="2:65" s="6" customFormat="1" ht="15.75" customHeight="1">
      <c r="B134" s="23"/>
      <c r="C134" s="141" t="s">
        <v>184</v>
      </c>
      <c r="D134" s="141" t="s">
        <v>122</v>
      </c>
      <c r="E134" s="142" t="s">
        <v>190</v>
      </c>
      <c r="F134" s="143" t="s">
        <v>191</v>
      </c>
      <c r="G134" s="144" t="s">
        <v>125</v>
      </c>
      <c r="H134" s="145">
        <v>1.68</v>
      </c>
      <c r="I134" s="146"/>
      <c r="J134" s="147">
        <f>ROUND($I$134*$H$134,2)</f>
        <v>0</v>
      </c>
      <c r="K134" s="143" t="s">
        <v>154</v>
      </c>
      <c r="L134" s="43"/>
      <c r="M134" s="148"/>
      <c r="N134" s="149" t="s">
        <v>45</v>
      </c>
      <c r="O134" s="24"/>
      <c r="P134" s="24"/>
      <c r="Q134" s="150">
        <v>0</v>
      </c>
      <c r="R134" s="150">
        <f>$Q$134*$H$134</f>
        <v>0</v>
      </c>
      <c r="S134" s="150">
        <v>0</v>
      </c>
      <c r="T134" s="151">
        <f>$S$134*$H$134</f>
        <v>0</v>
      </c>
      <c r="AR134" s="85" t="s">
        <v>127</v>
      </c>
      <c r="AT134" s="85" t="s">
        <v>122</v>
      </c>
      <c r="AU134" s="85" t="s">
        <v>82</v>
      </c>
      <c r="AY134" s="6" t="s">
        <v>120</v>
      </c>
      <c r="BE134" s="152">
        <f>IF($N$134="základní",$J$134,0)</f>
        <v>0</v>
      </c>
      <c r="BF134" s="152">
        <f>IF($N$134="snížená",$J$134,0)</f>
        <v>0</v>
      </c>
      <c r="BG134" s="152">
        <f>IF($N$134="zákl. přenesená",$J$134,0)</f>
        <v>0</v>
      </c>
      <c r="BH134" s="152">
        <f>IF($N$134="sníž. přenesená",$J$134,0)</f>
        <v>0</v>
      </c>
      <c r="BI134" s="152">
        <f>IF($N$134="nulová",$J$134,0)</f>
        <v>0</v>
      </c>
      <c r="BJ134" s="85" t="s">
        <v>26</v>
      </c>
      <c r="BK134" s="152">
        <f>ROUND($I$134*$H$134,2)</f>
        <v>0</v>
      </c>
      <c r="BL134" s="85" t="s">
        <v>127</v>
      </c>
      <c r="BM134" s="85" t="s">
        <v>192</v>
      </c>
    </row>
    <row r="135" spans="2:47" s="6" customFormat="1" ht="27" customHeight="1">
      <c r="B135" s="23"/>
      <c r="C135" s="24"/>
      <c r="D135" s="153" t="s">
        <v>129</v>
      </c>
      <c r="E135" s="24"/>
      <c r="F135" s="154" t="s">
        <v>193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129</v>
      </c>
      <c r="AU135" s="6" t="s">
        <v>82</v>
      </c>
    </row>
    <row r="136" spans="2:51" s="6" customFormat="1" ht="15.75" customHeight="1">
      <c r="B136" s="155"/>
      <c r="C136" s="156"/>
      <c r="D136" s="157" t="s">
        <v>131</v>
      </c>
      <c r="E136" s="156"/>
      <c r="F136" s="158" t="s">
        <v>194</v>
      </c>
      <c r="G136" s="156"/>
      <c r="H136" s="156"/>
      <c r="J136" s="156"/>
      <c r="K136" s="156"/>
      <c r="L136" s="159"/>
      <c r="M136" s="160"/>
      <c r="N136" s="156"/>
      <c r="O136" s="156"/>
      <c r="P136" s="156"/>
      <c r="Q136" s="156"/>
      <c r="R136" s="156"/>
      <c r="S136" s="156"/>
      <c r="T136" s="161"/>
      <c r="AT136" s="162" t="s">
        <v>131</v>
      </c>
      <c r="AU136" s="162" t="s">
        <v>82</v>
      </c>
      <c r="AV136" s="162" t="s">
        <v>26</v>
      </c>
      <c r="AW136" s="162" t="s">
        <v>91</v>
      </c>
      <c r="AX136" s="162" t="s">
        <v>74</v>
      </c>
      <c r="AY136" s="162" t="s">
        <v>120</v>
      </c>
    </row>
    <row r="137" spans="2:51" s="6" customFormat="1" ht="15.75" customHeight="1">
      <c r="B137" s="155"/>
      <c r="C137" s="156"/>
      <c r="D137" s="157" t="s">
        <v>131</v>
      </c>
      <c r="E137" s="156"/>
      <c r="F137" s="158" t="s">
        <v>195</v>
      </c>
      <c r="G137" s="156"/>
      <c r="H137" s="156"/>
      <c r="J137" s="156"/>
      <c r="K137" s="156"/>
      <c r="L137" s="159"/>
      <c r="M137" s="160"/>
      <c r="N137" s="156"/>
      <c r="O137" s="156"/>
      <c r="P137" s="156"/>
      <c r="Q137" s="156"/>
      <c r="R137" s="156"/>
      <c r="S137" s="156"/>
      <c r="T137" s="161"/>
      <c r="AT137" s="162" t="s">
        <v>131</v>
      </c>
      <c r="AU137" s="162" t="s">
        <v>82</v>
      </c>
      <c r="AV137" s="162" t="s">
        <v>26</v>
      </c>
      <c r="AW137" s="162" t="s">
        <v>91</v>
      </c>
      <c r="AX137" s="162" t="s">
        <v>74</v>
      </c>
      <c r="AY137" s="162" t="s">
        <v>120</v>
      </c>
    </row>
    <row r="138" spans="2:51" s="6" customFormat="1" ht="15.75" customHeight="1">
      <c r="B138" s="163"/>
      <c r="C138" s="164"/>
      <c r="D138" s="157" t="s">
        <v>131</v>
      </c>
      <c r="E138" s="164"/>
      <c r="F138" s="165" t="s">
        <v>196</v>
      </c>
      <c r="G138" s="164"/>
      <c r="H138" s="166">
        <v>3.144</v>
      </c>
      <c r="J138" s="164"/>
      <c r="K138" s="164"/>
      <c r="L138" s="167"/>
      <c r="M138" s="168"/>
      <c r="N138" s="164"/>
      <c r="O138" s="164"/>
      <c r="P138" s="164"/>
      <c r="Q138" s="164"/>
      <c r="R138" s="164"/>
      <c r="S138" s="164"/>
      <c r="T138" s="169"/>
      <c r="AT138" s="170" t="s">
        <v>131</v>
      </c>
      <c r="AU138" s="170" t="s">
        <v>82</v>
      </c>
      <c r="AV138" s="170" t="s">
        <v>82</v>
      </c>
      <c r="AW138" s="170" t="s">
        <v>91</v>
      </c>
      <c r="AX138" s="170" t="s">
        <v>74</v>
      </c>
      <c r="AY138" s="170" t="s">
        <v>120</v>
      </c>
    </row>
    <row r="139" spans="2:51" s="6" customFormat="1" ht="15.75" customHeight="1">
      <c r="B139" s="155"/>
      <c r="C139" s="156"/>
      <c r="D139" s="157" t="s">
        <v>131</v>
      </c>
      <c r="E139" s="156"/>
      <c r="F139" s="158" t="s">
        <v>197</v>
      </c>
      <c r="G139" s="156"/>
      <c r="H139" s="156"/>
      <c r="J139" s="156"/>
      <c r="K139" s="156"/>
      <c r="L139" s="159"/>
      <c r="M139" s="160"/>
      <c r="N139" s="156"/>
      <c r="O139" s="156"/>
      <c r="P139" s="156"/>
      <c r="Q139" s="156"/>
      <c r="R139" s="156"/>
      <c r="S139" s="156"/>
      <c r="T139" s="161"/>
      <c r="AT139" s="162" t="s">
        <v>131</v>
      </c>
      <c r="AU139" s="162" t="s">
        <v>82</v>
      </c>
      <c r="AV139" s="162" t="s">
        <v>26</v>
      </c>
      <c r="AW139" s="162" t="s">
        <v>91</v>
      </c>
      <c r="AX139" s="162" t="s">
        <v>74</v>
      </c>
      <c r="AY139" s="162" t="s">
        <v>120</v>
      </c>
    </row>
    <row r="140" spans="2:51" s="6" customFormat="1" ht="15.75" customHeight="1">
      <c r="B140" s="163"/>
      <c r="C140" s="164"/>
      <c r="D140" s="157" t="s">
        <v>131</v>
      </c>
      <c r="E140" s="164"/>
      <c r="F140" s="165" t="s">
        <v>198</v>
      </c>
      <c r="G140" s="164"/>
      <c r="H140" s="166">
        <v>-1.32</v>
      </c>
      <c r="J140" s="164"/>
      <c r="K140" s="164"/>
      <c r="L140" s="167"/>
      <c r="M140" s="168"/>
      <c r="N140" s="164"/>
      <c r="O140" s="164"/>
      <c r="P140" s="164"/>
      <c r="Q140" s="164"/>
      <c r="R140" s="164"/>
      <c r="S140" s="164"/>
      <c r="T140" s="169"/>
      <c r="AT140" s="170" t="s">
        <v>131</v>
      </c>
      <c r="AU140" s="170" t="s">
        <v>82</v>
      </c>
      <c r="AV140" s="170" t="s">
        <v>82</v>
      </c>
      <c r="AW140" s="170" t="s">
        <v>91</v>
      </c>
      <c r="AX140" s="170" t="s">
        <v>74</v>
      </c>
      <c r="AY140" s="170" t="s">
        <v>120</v>
      </c>
    </row>
    <row r="141" spans="2:51" s="6" customFormat="1" ht="15.75" customHeight="1">
      <c r="B141" s="155"/>
      <c r="C141" s="156"/>
      <c r="D141" s="157" t="s">
        <v>131</v>
      </c>
      <c r="E141" s="156"/>
      <c r="F141" s="158" t="s">
        <v>199</v>
      </c>
      <c r="G141" s="156"/>
      <c r="H141" s="156"/>
      <c r="J141" s="156"/>
      <c r="K141" s="156"/>
      <c r="L141" s="159"/>
      <c r="M141" s="160"/>
      <c r="N141" s="156"/>
      <c r="O141" s="156"/>
      <c r="P141" s="156"/>
      <c r="Q141" s="156"/>
      <c r="R141" s="156"/>
      <c r="S141" s="156"/>
      <c r="T141" s="161"/>
      <c r="AT141" s="162" t="s">
        <v>131</v>
      </c>
      <c r="AU141" s="162" t="s">
        <v>82</v>
      </c>
      <c r="AV141" s="162" t="s">
        <v>26</v>
      </c>
      <c r="AW141" s="162" t="s">
        <v>91</v>
      </c>
      <c r="AX141" s="162" t="s">
        <v>74</v>
      </c>
      <c r="AY141" s="162" t="s">
        <v>120</v>
      </c>
    </row>
    <row r="142" spans="2:51" s="6" customFormat="1" ht="15.75" customHeight="1">
      <c r="B142" s="163"/>
      <c r="C142" s="164"/>
      <c r="D142" s="157" t="s">
        <v>131</v>
      </c>
      <c r="E142" s="164"/>
      <c r="F142" s="165" t="s">
        <v>200</v>
      </c>
      <c r="G142" s="164"/>
      <c r="H142" s="166">
        <v>-0.144</v>
      </c>
      <c r="J142" s="164"/>
      <c r="K142" s="164"/>
      <c r="L142" s="167"/>
      <c r="M142" s="168"/>
      <c r="N142" s="164"/>
      <c r="O142" s="164"/>
      <c r="P142" s="164"/>
      <c r="Q142" s="164"/>
      <c r="R142" s="164"/>
      <c r="S142" s="164"/>
      <c r="T142" s="169"/>
      <c r="AT142" s="170" t="s">
        <v>131</v>
      </c>
      <c r="AU142" s="170" t="s">
        <v>82</v>
      </c>
      <c r="AV142" s="170" t="s">
        <v>82</v>
      </c>
      <c r="AW142" s="170" t="s">
        <v>91</v>
      </c>
      <c r="AX142" s="170" t="s">
        <v>74</v>
      </c>
      <c r="AY142" s="170" t="s">
        <v>120</v>
      </c>
    </row>
    <row r="143" spans="2:51" s="6" customFormat="1" ht="15.75" customHeight="1">
      <c r="B143" s="171"/>
      <c r="C143" s="172"/>
      <c r="D143" s="157" t="s">
        <v>131</v>
      </c>
      <c r="E143" s="172"/>
      <c r="F143" s="173" t="s">
        <v>151</v>
      </c>
      <c r="G143" s="172"/>
      <c r="H143" s="174">
        <v>1.68</v>
      </c>
      <c r="J143" s="172"/>
      <c r="K143" s="172"/>
      <c r="L143" s="175"/>
      <c r="M143" s="176"/>
      <c r="N143" s="172"/>
      <c r="O143" s="172"/>
      <c r="P143" s="172"/>
      <c r="Q143" s="172"/>
      <c r="R143" s="172"/>
      <c r="S143" s="172"/>
      <c r="T143" s="177"/>
      <c r="AT143" s="178" t="s">
        <v>131</v>
      </c>
      <c r="AU143" s="178" t="s">
        <v>82</v>
      </c>
      <c r="AV143" s="178" t="s">
        <v>127</v>
      </c>
      <c r="AW143" s="178" t="s">
        <v>91</v>
      </c>
      <c r="AX143" s="178" t="s">
        <v>26</v>
      </c>
      <c r="AY143" s="178" t="s">
        <v>120</v>
      </c>
    </row>
    <row r="144" spans="2:65" s="6" customFormat="1" ht="15.75" customHeight="1">
      <c r="B144" s="23"/>
      <c r="C144" s="141" t="s">
        <v>201</v>
      </c>
      <c r="D144" s="141" t="s">
        <v>122</v>
      </c>
      <c r="E144" s="142" t="s">
        <v>202</v>
      </c>
      <c r="F144" s="143" t="s">
        <v>203</v>
      </c>
      <c r="G144" s="144" t="s">
        <v>125</v>
      </c>
      <c r="H144" s="145">
        <v>1.464</v>
      </c>
      <c r="I144" s="146"/>
      <c r="J144" s="147">
        <f>ROUND($I$144*$H$144,2)</f>
        <v>0</v>
      </c>
      <c r="K144" s="143" t="s">
        <v>126</v>
      </c>
      <c r="L144" s="43"/>
      <c r="M144" s="148"/>
      <c r="N144" s="149" t="s">
        <v>45</v>
      </c>
      <c r="O144" s="24"/>
      <c r="P144" s="24"/>
      <c r="Q144" s="150">
        <v>0</v>
      </c>
      <c r="R144" s="150">
        <f>$Q$144*$H$144</f>
        <v>0</v>
      </c>
      <c r="S144" s="150">
        <v>0</v>
      </c>
      <c r="T144" s="151">
        <f>$S$144*$H$144</f>
        <v>0</v>
      </c>
      <c r="AR144" s="85" t="s">
        <v>127</v>
      </c>
      <c r="AT144" s="85" t="s">
        <v>122</v>
      </c>
      <c r="AU144" s="85" t="s">
        <v>82</v>
      </c>
      <c r="AY144" s="6" t="s">
        <v>120</v>
      </c>
      <c r="BE144" s="152">
        <f>IF($N$144="základní",$J$144,0)</f>
        <v>0</v>
      </c>
      <c r="BF144" s="152">
        <f>IF($N$144="snížená",$J$144,0)</f>
        <v>0</v>
      </c>
      <c r="BG144" s="152">
        <f>IF($N$144="zákl. přenesená",$J$144,0)</f>
        <v>0</v>
      </c>
      <c r="BH144" s="152">
        <f>IF($N$144="sníž. přenesená",$J$144,0)</f>
        <v>0</v>
      </c>
      <c r="BI144" s="152">
        <f>IF($N$144="nulová",$J$144,0)</f>
        <v>0</v>
      </c>
      <c r="BJ144" s="85" t="s">
        <v>26</v>
      </c>
      <c r="BK144" s="152">
        <f>ROUND($I$144*$H$144,2)</f>
        <v>0</v>
      </c>
      <c r="BL144" s="85" t="s">
        <v>127</v>
      </c>
      <c r="BM144" s="85" t="s">
        <v>204</v>
      </c>
    </row>
    <row r="145" spans="2:47" s="6" customFormat="1" ht="16.5" customHeight="1">
      <c r="B145" s="23"/>
      <c r="C145" s="24"/>
      <c r="D145" s="153" t="s">
        <v>129</v>
      </c>
      <c r="E145" s="24"/>
      <c r="F145" s="154" t="s">
        <v>205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129</v>
      </c>
      <c r="AU145" s="6" t="s">
        <v>82</v>
      </c>
    </row>
    <row r="146" spans="2:51" s="6" customFormat="1" ht="15.75" customHeight="1">
      <c r="B146" s="155"/>
      <c r="C146" s="156"/>
      <c r="D146" s="157" t="s">
        <v>131</v>
      </c>
      <c r="E146" s="156"/>
      <c r="F146" s="158" t="s">
        <v>206</v>
      </c>
      <c r="G146" s="156"/>
      <c r="H146" s="156"/>
      <c r="J146" s="156"/>
      <c r="K146" s="156"/>
      <c r="L146" s="159"/>
      <c r="M146" s="160"/>
      <c r="N146" s="156"/>
      <c r="O146" s="156"/>
      <c r="P146" s="156"/>
      <c r="Q146" s="156"/>
      <c r="R146" s="156"/>
      <c r="S146" s="156"/>
      <c r="T146" s="161"/>
      <c r="AT146" s="162" t="s">
        <v>131</v>
      </c>
      <c r="AU146" s="162" t="s">
        <v>82</v>
      </c>
      <c r="AV146" s="162" t="s">
        <v>26</v>
      </c>
      <c r="AW146" s="162" t="s">
        <v>91</v>
      </c>
      <c r="AX146" s="162" t="s">
        <v>74</v>
      </c>
      <c r="AY146" s="162" t="s">
        <v>120</v>
      </c>
    </row>
    <row r="147" spans="2:51" s="6" customFormat="1" ht="15.75" customHeight="1">
      <c r="B147" s="155"/>
      <c r="C147" s="156"/>
      <c r="D147" s="157" t="s">
        <v>131</v>
      </c>
      <c r="E147" s="156"/>
      <c r="F147" s="158" t="s">
        <v>207</v>
      </c>
      <c r="G147" s="156"/>
      <c r="H147" s="156"/>
      <c r="J147" s="156"/>
      <c r="K147" s="156"/>
      <c r="L147" s="159"/>
      <c r="M147" s="160"/>
      <c r="N147" s="156"/>
      <c r="O147" s="156"/>
      <c r="P147" s="156"/>
      <c r="Q147" s="156"/>
      <c r="R147" s="156"/>
      <c r="S147" s="156"/>
      <c r="T147" s="161"/>
      <c r="AT147" s="162" t="s">
        <v>131</v>
      </c>
      <c r="AU147" s="162" t="s">
        <v>82</v>
      </c>
      <c r="AV147" s="162" t="s">
        <v>26</v>
      </c>
      <c r="AW147" s="162" t="s">
        <v>91</v>
      </c>
      <c r="AX147" s="162" t="s">
        <v>74</v>
      </c>
      <c r="AY147" s="162" t="s">
        <v>120</v>
      </c>
    </row>
    <row r="148" spans="2:51" s="6" customFormat="1" ht="15.75" customHeight="1">
      <c r="B148" s="163"/>
      <c r="C148" s="164"/>
      <c r="D148" s="157" t="s">
        <v>131</v>
      </c>
      <c r="E148" s="164"/>
      <c r="F148" s="165" t="s">
        <v>196</v>
      </c>
      <c r="G148" s="164"/>
      <c r="H148" s="166">
        <v>3.144</v>
      </c>
      <c r="J148" s="164"/>
      <c r="K148" s="164"/>
      <c r="L148" s="167"/>
      <c r="M148" s="168"/>
      <c r="N148" s="164"/>
      <c r="O148" s="164"/>
      <c r="P148" s="164"/>
      <c r="Q148" s="164"/>
      <c r="R148" s="164"/>
      <c r="S148" s="164"/>
      <c r="T148" s="169"/>
      <c r="AT148" s="170" t="s">
        <v>131</v>
      </c>
      <c r="AU148" s="170" t="s">
        <v>82</v>
      </c>
      <c r="AV148" s="170" t="s">
        <v>82</v>
      </c>
      <c r="AW148" s="170" t="s">
        <v>91</v>
      </c>
      <c r="AX148" s="170" t="s">
        <v>74</v>
      </c>
      <c r="AY148" s="170" t="s">
        <v>120</v>
      </c>
    </row>
    <row r="149" spans="2:51" s="6" customFormat="1" ht="15.75" customHeight="1">
      <c r="B149" s="155"/>
      <c r="C149" s="156"/>
      <c r="D149" s="157" t="s">
        <v>131</v>
      </c>
      <c r="E149" s="156"/>
      <c r="F149" s="158" t="s">
        <v>208</v>
      </c>
      <c r="G149" s="156"/>
      <c r="H149" s="156"/>
      <c r="J149" s="156"/>
      <c r="K149" s="156"/>
      <c r="L149" s="159"/>
      <c r="M149" s="160"/>
      <c r="N149" s="156"/>
      <c r="O149" s="156"/>
      <c r="P149" s="156"/>
      <c r="Q149" s="156"/>
      <c r="R149" s="156"/>
      <c r="S149" s="156"/>
      <c r="T149" s="161"/>
      <c r="AT149" s="162" t="s">
        <v>131</v>
      </c>
      <c r="AU149" s="162" t="s">
        <v>82</v>
      </c>
      <c r="AV149" s="162" t="s">
        <v>26</v>
      </c>
      <c r="AW149" s="162" t="s">
        <v>91</v>
      </c>
      <c r="AX149" s="162" t="s">
        <v>74</v>
      </c>
      <c r="AY149" s="162" t="s">
        <v>120</v>
      </c>
    </row>
    <row r="150" spans="2:51" s="6" customFormat="1" ht="15.75" customHeight="1">
      <c r="B150" s="163"/>
      <c r="C150" s="164"/>
      <c r="D150" s="157" t="s">
        <v>131</v>
      </c>
      <c r="E150" s="164"/>
      <c r="F150" s="165" t="s">
        <v>209</v>
      </c>
      <c r="G150" s="164"/>
      <c r="H150" s="166">
        <v>-1.68</v>
      </c>
      <c r="J150" s="164"/>
      <c r="K150" s="164"/>
      <c r="L150" s="167"/>
      <c r="M150" s="168"/>
      <c r="N150" s="164"/>
      <c r="O150" s="164"/>
      <c r="P150" s="164"/>
      <c r="Q150" s="164"/>
      <c r="R150" s="164"/>
      <c r="S150" s="164"/>
      <c r="T150" s="169"/>
      <c r="AT150" s="170" t="s">
        <v>131</v>
      </c>
      <c r="AU150" s="170" t="s">
        <v>82</v>
      </c>
      <c r="AV150" s="170" t="s">
        <v>82</v>
      </c>
      <c r="AW150" s="170" t="s">
        <v>91</v>
      </c>
      <c r="AX150" s="170" t="s">
        <v>74</v>
      </c>
      <c r="AY150" s="170" t="s">
        <v>120</v>
      </c>
    </row>
    <row r="151" spans="2:51" s="6" customFormat="1" ht="15.75" customHeight="1">
      <c r="B151" s="171"/>
      <c r="C151" s="172"/>
      <c r="D151" s="157" t="s">
        <v>131</v>
      </c>
      <c r="E151" s="172"/>
      <c r="F151" s="173" t="s">
        <v>151</v>
      </c>
      <c r="G151" s="172"/>
      <c r="H151" s="174">
        <v>1.464</v>
      </c>
      <c r="J151" s="172"/>
      <c r="K151" s="172"/>
      <c r="L151" s="175"/>
      <c r="M151" s="176"/>
      <c r="N151" s="172"/>
      <c r="O151" s="172"/>
      <c r="P151" s="172"/>
      <c r="Q151" s="172"/>
      <c r="R151" s="172"/>
      <c r="S151" s="172"/>
      <c r="T151" s="177"/>
      <c r="AT151" s="178" t="s">
        <v>131</v>
      </c>
      <c r="AU151" s="178" t="s">
        <v>82</v>
      </c>
      <c r="AV151" s="178" t="s">
        <v>127</v>
      </c>
      <c r="AW151" s="178" t="s">
        <v>91</v>
      </c>
      <c r="AX151" s="178" t="s">
        <v>26</v>
      </c>
      <c r="AY151" s="178" t="s">
        <v>120</v>
      </c>
    </row>
    <row r="152" spans="2:65" s="6" customFormat="1" ht="15.75" customHeight="1">
      <c r="B152" s="23"/>
      <c r="C152" s="141" t="s">
        <v>210</v>
      </c>
      <c r="D152" s="141" t="s">
        <v>122</v>
      </c>
      <c r="E152" s="142" t="s">
        <v>211</v>
      </c>
      <c r="F152" s="143" t="s">
        <v>212</v>
      </c>
      <c r="G152" s="144" t="s">
        <v>125</v>
      </c>
      <c r="H152" s="145">
        <v>56.32</v>
      </c>
      <c r="I152" s="146"/>
      <c r="J152" s="147">
        <f>ROUND($I$152*$H$152,2)</f>
        <v>0</v>
      </c>
      <c r="K152" s="143" t="s">
        <v>126</v>
      </c>
      <c r="L152" s="43"/>
      <c r="M152" s="148"/>
      <c r="N152" s="149" t="s">
        <v>45</v>
      </c>
      <c r="O152" s="24"/>
      <c r="P152" s="24"/>
      <c r="Q152" s="150">
        <v>0</v>
      </c>
      <c r="R152" s="150">
        <f>$Q$152*$H$152</f>
        <v>0</v>
      </c>
      <c r="S152" s="150">
        <v>0</v>
      </c>
      <c r="T152" s="151">
        <f>$S$152*$H$152</f>
        <v>0</v>
      </c>
      <c r="AR152" s="85" t="s">
        <v>127</v>
      </c>
      <c r="AT152" s="85" t="s">
        <v>122</v>
      </c>
      <c r="AU152" s="85" t="s">
        <v>82</v>
      </c>
      <c r="AY152" s="6" t="s">
        <v>120</v>
      </c>
      <c r="BE152" s="152">
        <f>IF($N$152="základní",$J$152,0)</f>
        <v>0</v>
      </c>
      <c r="BF152" s="152">
        <f>IF($N$152="snížená",$J$152,0)</f>
        <v>0</v>
      </c>
      <c r="BG152" s="152">
        <f>IF($N$152="zákl. přenesená",$J$152,0)</f>
        <v>0</v>
      </c>
      <c r="BH152" s="152">
        <f>IF($N$152="sníž. přenesená",$J$152,0)</f>
        <v>0</v>
      </c>
      <c r="BI152" s="152">
        <f>IF($N$152="nulová",$J$152,0)</f>
        <v>0</v>
      </c>
      <c r="BJ152" s="85" t="s">
        <v>26</v>
      </c>
      <c r="BK152" s="152">
        <f>ROUND($I$152*$H$152,2)</f>
        <v>0</v>
      </c>
      <c r="BL152" s="85" t="s">
        <v>127</v>
      </c>
      <c r="BM152" s="85" t="s">
        <v>213</v>
      </c>
    </row>
    <row r="153" spans="2:47" s="6" customFormat="1" ht="27" customHeight="1">
      <c r="B153" s="23"/>
      <c r="C153" s="24"/>
      <c r="D153" s="153" t="s">
        <v>129</v>
      </c>
      <c r="E153" s="24"/>
      <c r="F153" s="154" t="s">
        <v>214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129</v>
      </c>
      <c r="AU153" s="6" t="s">
        <v>82</v>
      </c>
    </row>
    <row r="154" spans="2:51" s="6" customFormat="1" ht="15.75" customHeight="1">
      <c r="B154" s="155"/>
      <c r="C154" s="156"/>
      <c r="D154" s="157" t="s">
        <v>131</v>
      </c>
      <c r="E154" s="156"/>
      <c r="F154" s="158" t="s">
        <v>215</v>
      </c>
      <c r="G154" s="156"/>
      <c r="H154" s="156"/>
      <c r="J154" s="156"/>
      <c r="K154" s="156"/>
      <c r="L154" s="159"/>
      <c r="M154" s="160"/>
      <c r="N154" s="156"/>
      <c r="O154" s="156"/>
      <c r="P154" s="156"/>
      <c r="Q154" s="156"/>
      <c r="R154" s="156"/>
      <c r="S154" s="156"/>
      <c r="T154" s="161"/>
      <c r="AT154" s="162" t="s">
        <v>131</v>
      </c>
      <c r="AU154" s="162" t="s">
        <v>82</v>
      </c>
      <c r="AV154" s="162" t="s">
        <v>26</v>
      </c>
      <c r="AW154" s="162" t="s">
        <v>91</v>
      </c>
      <c r="AX154" s="162" t="s">
        <v>74</v>
      </c>
      <c r="AY154" s="162" t="s">
        <v>120</v>
      </c>
    </row>
    <row r="155" spans="2:51" s="6" customFormat="1" ht="15.75" customHeight="1">
      <c r="B155" s="155"/>
      <c r="C155" s="156"/>
      <c r="D155" s="157" t="s">
        <v>131</v>
      </c>
      <c r="E155" s="156"/>
      <c r="F155" s="158" t="s">
        <v>216</v>
      </c>
      <c r="G155" s="156"/>
      <c r="H155" s="156"/>
      <c r="J155" s="156"/>
      <c r="K155" s="156"/>
      <c r="L155" s="159"/>
      <c r="M155" s="160"/>
      <c r="N155" s="156"/>
      <c r="O155" s="156"/>
      <c r="P155" s="156"/>
      <c r="Q155" s="156"/>
      <c r="R155" s="156"/>
      <c r="S155" s="156"/>
      <c r="T155" s="161"/>
      <c r="AT155" s="162" t="s">
        <v>131</v>
      </c>
      <c r="AU155" s="162" t="s">
        <v>82</v>
      </c>
      <c r="AV155" s="162" t="s">
        <v>26</v>
      </c>
      <c r="AW155" s="162" t="s">
        <v>91</v>
      </c>
      <c r="AX155" s="162" t="s">
        <v>74</v>
      </c>
      <c r="AY155" s="162" t="s">
        <v>120</v>
      </c>
    </row>
    <row r="156" spans="2:51" s="6" customFormat="1" ht="15.75" customHeight="1">
      <c r="B156" s="163"/>
      <c r="C156" s="164"/>
      <c r="D156" s="157" t="s">
        <v>131</v>
      </c>
      <c r="E156" s="164"/>
      <c r="F156" s="165" t="s">
        <v>134</v>
      </c>
      <c r="G156" s="164"/>
      <c r="H156" s="166">
        <v>55</v>
      </c>
      <c r="J156" s="164"/>
      <c r="K156" s="164"/>
      <c r="L156" s="167"/>
      <c r="M156" s="168"/>
      <c r="N156" s="164"/>
      <c r="O156" s="164"/>
      <c r="P156" s="164"/>
      <c r="Q156" s="164"/>
      <c r="R156" s="164"/>
      <c r="S156" s="164"/>
      <c r="T156" s="169"/>
      <c r="AT156" s="170" t="s">
        <v>131</v>
      </c>
      <c r="AU156" s="170" t="s">
        <v>82</v>
      </c>
      <c r="AV156" s="170" t="s">
        <v>82</v>
      </c>
      <c r="AW156" s="170" t="s">
        <v>91</v>
      </c>
      <c r="AX156" s="170" t="s">
        <v>74</v>
      </c>
      <c r="AY156" s="170" t="s">
        <v>120</v>
      </c>
    </row>
    <row r="157" spans="2:51" s="6" customFormat="1" ht="15.75" customHeight="1">
      <c r="B157" s="155"/>
      <c r="C157" s="156"/>
      <c r="D157" s="157" t="s">
        <v>131</v>
      </c>
      <c r="E157" s="156"/>
      <c r="F157" s="158" t="s">
        <v>217</v>
      </c>
      <c r="G157" s="156"/>
      <c r="H157" s="156"/>
      <c r="J157" s="156"/>
      <c r="K157" s="156"/>
      <c r="L157" s="159"/>
      <c r="M157" s="160"/>
      <c r="N157" s="156"/>
      <c r="O157" s="156"/>
      <c r="P157" s="156"/>
      <c r="Q157" s="156"/>
      <c r="R157" s="156"/>
      <c r="S157" s="156"/>
      <c r="T157" s="161"/>
      <c r="AT157" s="162" t="s">
        <v>131</v>
      </c>
      <c r="AU157" s="162" t="s">
        <v>82</v>
      </c>
      <c r="AV157" s="162" t="s">
        <v>26</v>
      </c>
      <c r="AW157" s="162" t="s">
        <v>91</v>
      </c>
      <c r="AX157" s="162" t="s">
        <v>74</v>
      </c>
      <c r="AY157" s="162" t="s">
        <v>120</v>
      </c>
    </row>
    <row r="158" spans="2:51" s="6" customFormat="1" ht="15.75" customHeight="1">
      <c r="B158" s="163"/>
      <c r="C158" s="164"/>
      <c r="D158" s="157" t="s">
        <v>131</v>
      </c>
      <c r="E158" s="164"/>
      <c r="F158" s="165" t="s">
        <v>218</v>
      </c>
      <c r="G158" s="164"/>
      <c r="H158" s="166">
        <v>1.32</v>
      </c>
      <c r="J158" s="164"/>
      <c r="K158" s="164"/>
      <c r="L158" s="167"/>
      <c r="M158" s="168"/>
      <c r="N158" s="164"/>
      <c r="O158" s="164"/>
      <c r="P158" s="164"/>
      <c r="Q158" s="164"/>
      <c r="R158" s="164"/>
      <c r="S158" s="164"/>
      <c r="T158" s="169"/>
      <c r="AT158" s="170" t="s">
        <v>131</v>
      </c>
      <c r="AU158" s="170" t="s">
        <v>82</v>
      </c>
      <c r="AV158" s="170" t="s">
        <v>82</v>
      </c>
      <c r="AW158" s="170" t="s">
        <v>91</v>
      </c>
      <c r="AX158" s="170" t="s">
        <v>74</v>
      </c>
      <c r="AY158" s="170" t="s">
        <v>120</v>
      </c>
    </row>
    <row r="159" spans="2:51" s="6" customFormat="1" ht="15.75" customHeight="1">
      <c r="B159" s="171"/>
      <c r="C159" s="172"/>
      <c r="D159" s="157" t="s">
        <v>131</v>
      </c>
      <c r="E159" s="172"/>
      <c r="F159" s="173" t="s">
        <v>151</v>
      </c>
      <c r="G159" s="172"/>
      <c r="H159" s="174">
        <v>56.32</v>
      </c>
      <c r="J159" s="172"/>
      <c r="K159" s="172"/>
      <c r="L159" s="175"/>
      <c r="M159" s="176"/>
      <c r="N159" s="172"/>
      <c r="O159" s="172"/>
      <c r="P159" s="172"/>
      <c r="Q159" s="172"/>
      <c r="R159" s="172"/>
      <c r="S159" s="172"/>
      <c r="T159" s="177"/>
      <c r="AT159" s="178" t="s">
        <v>131</v>
      </c>
      <c r="AU159" s="178" t="s">
        <v>82</v>
      </c>
      <c r="AV159" s="178" t="s">
        <v>127</v>
      </c>
      <c r="AW159" s="178" t="s">
        <v>91</v>
      </c>
      <c r="AX159" s="178" t="s">
        <v>26</v>
      </c>
      <c r="AY159" s="178" t="s">
        <v>120</v>
      </c>
    </row>
    <row r="160" spans="2:65" s="6" customFormat="1" ht="15.75" customHeight="1">
      <c r="B160" s="23"/>
      <c r="C160" s="141" t="s">
        <v>219</v>
      </c>
      <c r="D160" s="141" t="s">
        <v>122</v>
      </c>
      <c r="E160" s="142" t="s">
        <v>220</v>
      </c>
      <c r="F160" s="143" t="s">
        <v>221</v>
      </c>
      <c r="G160" s="144" t="s">
        <v>125</v>
      </c>
      <c r="H160" s="145">
        <v>56.32</v>
      </c>
      <c r="I160" s="146"/>
      <c r="J160" s="147">
        <f>ROUND($I$160*$H$160,2)</f>
        <v>0</v>
      </c>
      <c r="K160" s="143" t="s">
        <v>126</v>
      </c>
      <c r="L160" s="43"/>
      <c r="M160" s="148"/>
      <c r="N160" s="149" t="s">
        <v>45</v>
      </c>
      <c r="O160" s="24"/>
      <c r="P160" s="24"/>
      <c r="Q160" s="150">
        <v>0</v>
      </c>
      <c r="R160" s="150">
        <f>$Q$160*$H$160</f>
        <v>0</v>
      </c>
      <c r="S160" s="150">
        <v>0</v>
      </c>
      <c r="T160" s="151">
        <f>$S$160*$H$160</f>
        <v>0</v>
      </c>
      <c r="AR160" s="85" t="s">
        <v>127</v>
      </c>
      <c r="AT160" s="85" t="s">
        <v>122</v>
      </c>
      <c r="AU160" s="85" t="s">
        <v>82</v>
      </c>
      <c r="AY160" s="6" t="s">
        <v>120</v>
      </c>
      <c r="BE160" s="152">
        <f>IF($N$160="základní",$J$160,0)</f>
        <v>0</v>
      </c>
      <c r="BF160" s="152">
        <f>IF($N$160="snížená",$J$160,0)</f>
        <v>0</v>
      </c>
      <c r="BG160" s="152">
        <f>IF($N$160="zákl. přenesená",$J$160,0)</f>
        <v>0</v>
      </c>
      <c r="BH160" s="152">
        <f>IF($N$160="sníž. přenesená",$J$160,0)</f>
        <v>0</v>
      </c>
      <c r="BI160" s="152">
        <f>IF($N$160="nulová",$J$160,0)</f>
        <v>0</v>
      </c>
      <c r="BJ160" s="85" t="s">
        <v>26</v>
      </c>
      <c r="BK160" s="152">
        <f>ROUND($I$160*$H$160,2)</f>
        <v>0</v>
      </c>
      <c r="BL160" s="85" t="s">
        <v>127</v>
      </c>
      <c r="BM160" s="85" t="s">
        <v>222</v>
      </c>
    </row>
    <row r="161" spans="2:47" s="6" customFormat="1" ht="16.5" customHeight="1">
      <c r="B161" s="23"/>
      <c r="C161" s="24"/>
      <c r="D161" s="153" t="s">
        <v>129</v>
      </c>
      <c r="E161" s="24"/>
      <c r="F161" s="154" t="s">
        <v>221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129</v>
      </c>
      <c r="AU161" s="6" t="s">
        <v>82</v>
      </c>
    </row>
    <row r="162" spans="2:65" s="6" customFormat="1" ht="15.75" customHeight="1">
      <c r="B162" s="23"/>
      <c r="C162" s="141" t="s">
        <v>223</v>
      </c>
      <c r="D162" s="141" t="s">
        <v>122</v>
      </c>
      <c r="E162" s="142" t="s">
        <v>224</v>
      </c>
      <c r="F162" s="143" t="s">
        <v>225</v>
      </c>
      <c r="G162" s="144" t="s">
        <v>183</v>
      </c>
      <c r="H162" s="145">
        <v>84.48</v>
      </c>
      <c r="I162" s="146"/>
      <c r="J162" s="147">
        <f>ROUND($I$162*$H$162,2)</f>
        <v>0</v>
      </c>
      <c r="K162" s="143"/>
      <c r="L162" s="43"/>
      <c r="M162" s="148"/>
      <c r="N162" s="149" t="s">
        <v>45</v>
      </c>
      <c r="O162" s="24"/>
      <c r="P162" s="24"/>
      <c r="Q162" s="150">
        <v>0</v>
      </c>
      <c r="R162" s="150">
        <f>$Q$162*$H$162</f>
        <v>0</v>
      </c>
      <c r="S162" s="150">
        <v>0</v>
      </c>
      <c r="T162" s="151">
        <f>$S$162*$H$162</f>
        <v>0</v>
      </c>
      <c r="AR162" s="85" t="s">
        <v>127</v>
      </c>
      <c r="AT162" s="85" t="s">
        <v>122</v>
      </c>
      <c r="AU162" s="85" t="s">
        <v>82</v>
      </c>
      <c r="AY162" s="6" t="s">
        <v>120</v>
      </c>
      <c r="BE162" s="152">
        <f>IF($N$162="základní",$J$162,0)</f>
        <v>0</v>
      </c>
      <c r="BF162" s="152">
        <f>IF($N$162="snížená",$J$162,0)</f>
        <v>0</v>
      </c>
      <c r="BG162" s="152">
        <f>IF($N$162="zákl. přenesená",$J$162,0)</f>
        <v>0</v>
      </c>
      <c r="BH162" s="152">
        <f>IF($N$162="sníž. přenesená",$J$162,0)</f>
        <v>0</v>
      </c>
      <c r="BI162" s="152">
        <f>IF($N$162="nulová",$J$162,0)</f>
        <v>0</v>
      </c>
      <c r="BJ162" s="85" t="s">
        <v>26</v>
      </c>
      <c r="BK162" s="152">
        <f>ROUND($I$162*$H$162,2)</f>
        <v>0</v>
      </c>
      <c r="BL162" s="85" t="s">
        <v>127</v>
      </c>
      <c r="BM162" s="85" t="s">
        <v>226</v>
      </c>
    </row>
    <row r="163" spans="2:47" s="6" customFormat="1" ht="16.5" customHeight="1">
      <c r="B163" s="23"/>
      <c r="C163" s="24"/>
      <c r="D163" s="153" t="s">
        <v>129</v>
      </c>
      <c r="E163" s="24"/>
      <c r="F163" s="154" t="s">
        <v>227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129</v>
      </c>
      <c r="AU163" s="6" t="s">
        <v>82</v>
      </c>
    </row>
    <row r="164" spans="2:51" s="6" customFormat="1" ht="15.75" customHeight="1">
      <c r="B164" s="155"/>
      <c r="C164" s="156"/>
      <c r="D164" s="157" t="s">
        <v>131</v>
      </c>
      <c r="E164" s="156"/>
      <c r="F164" s="158" t="s">
        <v>228</v>
      </c>
      <c r="G164" s="156"/>
      <c r="H164" s="156"/>
      <c r="J164" s="156"/>
      <c r="K164" s="156"/>
      <c r="L164" s="159"/>
      <c r="M164" s="160"/>
      <c r="N164" s="156"/>
      <c r="O164" s="156"/>
      <c r="P164" s="156"/>
      <c r="Q164" s="156"/>
      <c r="R164" s="156"/>
      <c r="S164" s="156"/>
      <c r="T164" s="161"/>
      <c r="AT164" s="162" t="s">
        <v>131</v>
      </c>
      <c r="AU164" s="162" t="s">
        <v>82</v>
      </c>
      <c r="AV164" s="162" t="s">
        <v>26</v>
      </c>
      <c r="AW164" s="162" t="s">
        <v>91</v>
      </c>
      <c r="AX164" s="162" t="s">
        <v>74</v>
      </c>
      <c r="AY164" s="162" t="s">
        <v>120</v>
      </c>
    </row>
    <row r="165" spans="2:51" s="6" customFormat="1" ht="15.75" customHeight="1">
      <c r="B165" s="163"/>
      <c r="C165" s="164"/>
      <c r="D165" s="157" t="s">
        <v>131</v>
      </c>
      <c r="E165" s="164"/>
      <c r="F165" s="165" t="s">
        <v>229</v>
      </c>
      <c r="G165" s="164"/>
      <c r="H165" s="166">
        <v>84.48</v>
      </c>
      <c r="J165" s="164"/>
      <c r="K165" s="164"/>
      <c r="L165" s="167"/>
      <c r="M165" s="168"/>
      <c r="N165" s="164"/>
      <c r="O165" s="164"/>
      <c r="P165" s="164"/>
      <c r="Q165" s="164"/>
      <c r="R165" s="164"/>
      <c r="S165" s="164"/>
      <c r="T165" s="169"/>
      <c r="AT165" s="170" t="s">
        <v>131</v>
      </c>
      <c r="AU165" s="170" t="s">
        <v>82</v>
      </c>
      <c r="AV165" s="170" t="s">
        <v>82</v>
      </c>
      <c r="AW165" s="170" t="s">
        <v>91</v>
      </c>
      <c r="AX165" s="170" t="s">
        <v>26</v>
      </c>
      <c r="AY165" s="170" t="s">
        <v>120</v>
      </c>
    </row>
    <row r="166" spans="2:63" s="128" customFormat="1" ht="30.75" customHeight="1">
      <c r="B166" s="129"/>
      <c r="C166" s="130"/>
      <c r="D166" s="130" t="s">
        <v>73</v>
      </c>
      <c r="E166" s="139" t="s">
        <v>219</v>
      </c>
      <c r="F166" s="139" t="s">
        <v>230</v>
      </c>
      <c r="G166" s="130"/>
      <c r="H166" s="130"/>
      <c r="J166" s="140">
        <f>$BK$166</f>
        <v>0</v>
      </c>
      <c r="K166" s="130"/>
      <c r="L166" s="133"/>
      <c r="M166" s="134"/>
      <c r="N166" s="130"/>
      <c r="O166" s="130"/>
      <c r="P166" s="135">
        <f>SUM($P$167:$P$168)</f>
        <v>0</v>
      </c>
      <c r="Q166" s="130"/>
      <c r="R166" s="135">
        <f>SUM($R$167:$R$168)</f>
        <v>0</v>
      </c>
      <c r="S166" s="130"/>
      <c r="T166" s="136">
        <f>SUM($T$167:$T$168)</f>
        <v>3.8949999999999996</v>
      </c>
      <c r="AR166" s="137" t="s">
        <v>26</v>
      </c>
      <c r="AT166" s="137" t="s">
        <v>73</v>
      </c>
      <c r="AU166" s="137" t="s">
        <v>26</v>
      </c>
      <c r="AY166" s="137" t="s">
        <v>120</v>
      </c>
      <c r="BK166" s="138">
        <f>SUM($BK$167:$BK$168)</f>
        <v>0</v>
      </c>
    </row>
    <row r="167" spans="2:65" s="6" customFormat="1" ht="15.75" customHeight="1">
      <c r="B167" s="23"/>
      <c r="C167" s="141" t="s">
        <v>231</v>
      </c>
      <c r="D167" s="141" t="s">
        <v>122</v>
      </c>
      <c r="E167" s="142" t="s">
        <v>232</v>
      </c>
      <c r="F167" s="143" t="s">
        <v>233</v>
      </c>
      <c r="G167" s="144" t="s">
        <v>234</v>
      </c>
      <c r="H167" s="145">
        <v>19</v>
      </c>
      <c r="I167" s="146"/>
      <c r="J167" s="147">
        <f>ROUND($I$167*$H$167,2)</f>
        <v>0</v>
      </c>
      <c r="K167" s="143" t="s">
        <v>154</v>
      </c>
      <c r="L167" s="43"/>
      <c r="M167" s="148"/>
      <c r="N167" s="149" t="s">
        <v>45</v>
      </c>
      <c r="O167" s="24"/>
      <c r="P167" s="24"/>
      <c r="Q167" s="150">
        <v>0</v>
      </c>
      <c r="R167" s="150">
        <f>$Q$167*$H$167</f>
        <v>0</v>
      </c>
      <c r="S167" s="150">
        <v>0.205</v>
      </c>
      <c r="T167" s="151">
        <f>$S$167*$H$167</f>
        <v>3.8949999999999996</v>
      </c>
      <c r="AR167" s="85" t="s">
        <v>127</v>
      </c>
      <c r="AT167" s="85" t="s">
        <v>122</v>
      </c>
      <c r="AU167" s="85" t="s">
        <v>82</v>
      </c>
      <c r="AY167" s="6" t="s">
        <v>120</v>
      </c>
      <c r="BE167" s="152">
        <f>IF($N$167="základní",$J$167,0)</f>
        <v>0</v>
      </c>
      <c r="BF167" s="152">
        <f>IF($N$167="snížená",$J$167,0)</f>
        <v>0</v>
      </c>
      <c r="BG167" s="152">
        <f>IF($N$167="zákl. přenesená",$J$167,0)</f>
        <v>0</v>
      </c>
      <c r="BH167" s="152">
        <f>IF($N$167="sníž. přenesená",$J$167,0)</f>
        <v>0</v>
      </c>
      <c r="BI167" s="152">
        <f>IF($N$167="nulová",$J$167,0)</f>
        <v>0</v>
      </c>
      <c r="BJ167" s="85" t="s">
        <v>26</v>
      </c>
      <c r="BK167" s="152">
        <f>ROUND($I$167*$H$167,2)</f>
        <v>0</v>
      </c>
      <c r="BL167" s="85" t="s">
        <v>127</v>
      </c>
      <c r="BM167" s="85" t="s">
        <v>235</v>
      </c>
    </row>
    <row r="168" spans="2:47" s="6" customFormat="1" ht="27" customHeight="1">
      <c r="B168" s="23"/>
      <c r="C168" s="24"/>
      <c r="D168" s="153" t="s">
        <v>129</v>
      </c>
      <c r="E168" s="24"/>
      <c r="F168" s="154" t="s">
        <v>236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129</v>
      </c>
      <c r="AU168" s="6" t="s">
        <v>82</v>
      </c>
    </row>
    <row r="169" spans="2:63" s="128" customFormat="1" ht="30.75" customHeight="1">
      <c r="B169" s="129"/>
      <c r="C169" s="130"/>
      <c r="D169" s="130" t="s">
        <v>73</v>
      </c>
      <c r="E169" s="139" t="s">
        <v>82</v>
      </c>
      <c r="F169" s="139" t="s">
        <v>237</v>
      </c>
      <c r="G169" s="130"/>
      <c r="H169" s="130"/>
      <c r="J169" s="140">
        <f>$BK$169</f>
        <v>0</v>
      </c>
      <c r="K169" s="130"/>
      <c r="L169" s="133"/>
      <c r="M169" s="134"/>
      <c r="N169" s="130"/>
      <c r="O169" s="130"/>
      <c r="P169" s="135">
        <f>SUM($P$170:$P$183)</f>
        <v>0</v>
      </c>
      <c r="Q169" s="130"/>
      <c r="R169" s="135">
        <f>SUM($R$170:$R$183)</f>
        <v>0.31786496</v>
      </c>
      <c r="S169" s="130"/>
      <c r="T169" s="136">
        <f>SUM($T$170:$T$183)</f>
        <v>0</v>
      </c>
      <c r="AR169" s="137" t="s">
        <v>26</v>
      </c>
      <c r="AT169" s="137" t="s">
        <v>73</v>
      </c>
      <c r="AU169" s="137" t="s">
        <v>26</v>
      </c>
      <c r="AY169" s="137" t="s">
        <v>120</v>
      </c>
      <c r="BK169" s="138">
        <f>SUM($BK$170:$BK$183)</f>
        <v>0</v>
      </c>
    </row>
    <row r="170" spans="2:65" s="6" customFormat="1" ht="15.75" customHeight="1">
      <c r="B170" s="23"/>
      <c r="C170" s="141" t="s">
        <v>238</v>
      </c>
      <c r="D170" s="141" t="s">
        <v>122</v>
      </c>
      <c r="E170" s="142" t="s">
        <v>239</v>
      </c>
      <c r="F170" s="143" t="s">
        <v>240</v>
      </c>
      <c r="G170" s="144" t="s">
        <v>125</v>
      </c>
      <c r="H170" s="145">
        <v>0.064</v>
      </c>
      <c r="I170" s="146"/>
      <c r="J170" s="147">
        <f>ROUND($I$170*$H$170,2)</f>
        <v>0</v>
      </c>
      <c r="K170" s="143" t="s">
        <v>154</v>
      </c>
      <c r="L170" s="43"/>
      <c r="M170" s="148"/>
      <c r="N170" s="149" t="s">
        <v>45</v>
      </c>
      <c r="O170" s="24"/>
      <c r="P170" s="24"/>
      <c r="Q170" s="150">
        <v>2.25634</v>
      </c>
      <c r="R170" s="150">
        <f>$Q$170*$H$170</f>
        <v>0.14440576</v>
      </c>
      <c r="S170" s="150">
        <v>0</v>
      </c>
      <c r="T170" s="151">
        <f>$S$170*$H$170</f>
        <v>0</v>
      </c>
      <c r="AR170" s="85" t="s">
        <v>127</v>
      </c>
      <c r="AT170" s="85" t="s">
        <v>122</v>
      </c>
      <c r="AU170" s="85" t="s">
        <v>82</v>
      </c>
      <c r="AY170" s="6" t="s">
        <v>120</v>
      </c>
      <c r="BE170" s="152">
        <f>IF($N$170="základní",$J$170,0)</f>
        <v>0</v>
      </c>
      <c r="BF170" s="152">
        <f>IF($N$170="snížená",$J$170,0)</f>
        <v>0</v>
      </c>
      <c r="BG170" s="152">
        <f>IF($N$170="zákl. přenesená",$J$170,0)</f>
        <v>0</v>
      </c>
      <c r="BH170" s="152">
        <f>IF($N$170="sníž. přenesená",$J$170,0)</f>
        <v>0</v>
      </c>
      <c r="BI170" s="152">
        <f>IF($N$170="nulová",$J$170,0)</f>
        <v>0</v>
      </c>
      <c r="BJ170" s="85" t="s">
        <v>26</v>
      </c>
      <c r="BK170" s="152">
        <f>ROUND($I$170*$H$170,2)</f>
        <v>0</v>
      </c>
      <c r="BL170" s="85" t="s">
        <v>127</v>
      </c>
      <c r="BM170" s="85" t="s">
        <v>241</v>
      </c>
    </row>
    <row r="171" spans="2:47" s="6" customFormat="1" ht="16.5" customHeight="1">
      <c r="B171" s="23"/>
      <c r="C171" s="24"/>
      <c r="D171" s="153" t="s">
        <v>129</v>
      </c>
      <c r="E171" s="24"/>
      <c r="F171" s="154" t="s">
        <v>242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129</v>
      </c>
      <c r="AU171" s="6" t="s">
        <v>82</v>
      </c>
    </row>
    <row r="172" spans="2:51" s="6" customFormat="1" ht="15.75" customHeight="1">
      <c r="B172" s="155"/>
      <c r="C172" s="156"/>
      <c r="D172" s="157" t="s">
        <v>131</v>
      </c>
      <c r="E172" s="156"/>
      <c r="F172" s="158" t="s">
        <v>243</v>
      </c>
      <c r="G172" s="156"/>
      <c r="H172" s="156"/>
      <c r="J172" s="156"/>
      <c r="K172" s="156"/>
      <c r="L172" s="159"/>
      <c r="M172" s="160"/>
      <c r="N172" s="156"/>
      <c r="O172" s="156"/>
      <c r="P172" s="156"/>
      <c r="Q172" s="156"/>
      <c r="R172" s="156"/>
      <c r="S172" s="156"/>
      <c r="T172" s="161"/>
      <c r="AT172" s="162" t="s">
        <v>131</v>
      </c>
      <c r="AU172" s="162" t="s">
        <v>82</v>
      </c>
      <c r="AV172" s="162" t="s">
        <v>26</v>
      </c>
      <c r="AW172" s="162" t="s">
        <v>91</v>
      </c>
      <c r="AX172" s="162" t="s">
        <v>74</v>
      </c>
      <c r="AY172" s="162" t="s">
        <v>120</v>
      </c>
    </row>
    <row r="173" spans="2:51" s="6" customFormat="1" ht="15.75" customHeight="1">
      <c r="B173" s="163"/>
      <c r="C173" s="164"/>
      <c r="D173" s="157" t="s">
        <v>131</v>
      </c>
      <c r="E173" s="164"/>
      <c r="F173" s="165" t="s">
        <v>244</v>
      </c>
      <c r="G173" s="164"/>
      <c r="H173" s="166">
        <v>0.064</v>
      </c>
      <c r="J173" s="164"/>
      <c r="K173" s="164"/>
      <c r="L173" s="167"/>
      <c r="M173" s="168"/>
      <c r="N173" s="164"/>
      <c r="O173" s="164"/>
      <c r="P173" s="164"/>
      <c r="Q173" s="164"/>
      <c r="R173" s="164"/>
      <c r="S173" s="164"/>
      <c r="T173" s="169"/>
      <c r="AT173" s="170" t="s">
        <v>131</v>
      </c>
      <c r="AU173" s="170" t="s">
        <v>82</v>
      </c>
      <c r="AV173" s="170" t="s">
        <v>82</v>
      </c>
      <c r="AW173" s="170" t="s">
        <v>91</v>
      </c>
      <c r="AX173" s="170" t="s">
        <v>26</v>
      </c>
      <c r="AY173" s="170" t="s">
        <v>120</v>
      </c>
    </row>
    <row r="174" spans="2:65" s="6" customFormat="1" ht="15.75" customHeight="1">
      <c r="B174" s="23"/>
      <c r="C174" s="141" t="s">
        <v>7</v>
      </c>
      <c r="D174" s="141" t="s">
        <v>122</v>
      </c>
      <c r="E174" s="142" t="s">
        <v>245</v>
      </c>
      <c r="F174" s="143" t="s">
        <v>246</v>
      </c>
      <c r="G174" s="144" t="s">
        <v>144</v>
      </c>
      <c r="H174" s="145">
        <v>0.64</v>
      </c>
      <c r="I174" s="146"/>
      <c r="J174" s="147">
        <f>ROUND($I$174*$H$174,2)</f>
        <v>0</v>
      </c>
      <c r="K174" s="143" t="s">
        <v>154</v>
      </c>
      <c r="L174" s="43"/>
      <c r="M174" s="148"/>
      <c r="N174" s="149" t="s">
        <v>45</v>
      </c>
      <c r="O174" s="24"/>
      <c r="P174" s="24"/>
      <c r="Q174" s="150">
        <v>0.00103</v>
      </c>
      <c r="R174" s="150">
        <f>$Q$174*$H$174</f>
        <v>0.0006592000000000001</v>
      </c>
      <c r="S174" s="150">
        <v>0</v>
      </c>
      <c r="T174" s="151">
        <f>$S$174*$H$174</f>
        <v>0</v>
      </c>
      <c r="AR174" s="85" t="s">
        <v>127</v>
      </c>
      <c r="AT174" s="85" t="s">
        <v>122</v>
      </c>
      <c r="AU174" s="85" t="s">
        <v>82</v>
      </c>
      <c r="AY174" s="6" t="s">
        <v>120</v>
      </c>
      <c r="BE174" s="152">
        <f>IF($N$174="základní",$J$174,0)</f>
        <v>0</v>
      </c>
      <c r="BF174" s="152">
        <f>IF($N$174="snížená",$J$174,0)</f>
        <v>0</v>
      </c>
      <c r="BG174" s="152">
        <f>IF($N$174="zákl. přenesená",$J$174,0)</f>
        <v>0</v>
      </c>
      <c r="BH174" s="152">
        <f>IF($N$174="sníž. přenesená",$J$174,0)</f>
        <v>0</v>
      </c>
      <c r="BI174" s="152">
        <f>IF($N$174="nulová",$J$174,0)</f>
        <v>0</v>
      </c>
      <c r="BJ174" s="85" t="s">
        <v>26</v>
      </c>
      <c r="BK174" s="152">
        <f>ROUND($I$174*$H$174,2)</f>
        <v>0</v>
      </c>
      <c r="BL174" s="85" t="s">
        <v>127</v>
      </c>
      <c r="BM174" s="85" t="s">
        <v>247</v>
      </c>
    </row>
    <row r="175" spans="2:47" s="6" customFormat="1" ht="27" customHeight="1">
      <c r="B175" s="23"/>
      <c r="C175" s="24"/>
      <c r="D175" s="153" t="s">
        <v>129</v>
      </c>
      <c r="E175" s="24"/>
      <c r="F175" s="154" t="s">
        <v>248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129</v>
      </c>
      <c r="AU175" s="6" t="s">
        <v>82</v>
      </c>
    </row>
    <row r="176" spans="2:51" s="6" customFormat="1" ht="15.75" customHeight="1">
      <c r="B176" s="163"/>
      <c r="C176" s="164"/>
      <c r="D176" s="157" t="s">
        <v>131</v>
      </c>
      <c r="E176" s="164"/>
      <c r="F176" s="165" t="s">
        <v>249</v>
      </c>
      <c r="G176" s="164"/>
      <c r="H176" s="166">
        <v>0.64</v>
      </c>
      <c r="J176" s="164"/>
      <c r="K176" s="164"/>
      <c r="L176" s="167"/>
      <c r="M176" s="168"/>
      <c r="N176" s="164"/>
      <c r="O176" s="164"/>
      <c r="P176" s="164"/>
      <c r="Q176" s="164"/>
      <c r="R176" s="164"/>
      <c r="S176" s="164"/>
      <c r="T176" s="169"/>
      <c r="AT176" s="170" t="s">
        <v>131</v>
      </c>
      <c r="AU176" s="170" t="s">
        <v>82</v>
      </c>
      <c r="AV176" s="170" t="s">
        <v>82</v>
      </c>
      <c r="AW176" s="170" t="s">
        <v>91</v>
      </c>
      <c r="AX176" s="170" t="s">
        <v>26</v>
      </c>
      <c r="AY176" s="170" t="s">
        <v>120</v>
      </c>
    </row>
    <row r="177" spans="2:65" s="6" customFormat="1" ht="15.75" customHeight="1">
      <c r="B177" s="23"/>
      <c r="C177" s="141" t="s">
        <v>250</v>
      </c>
      <c r="D177" s="141" t="s">
        <v>122</v>
      </c>
      <c r="E177" s="142" t="s">
        <v>251</v>
      </c>
      <c r="F177" s="143" t="s">
        <v>252</v>
      </c>
      <c r="G177" s="144" t="s">
        <v>144</v>
      </c>
      <c r="H177" s="145">
        <v>0.64</v>
      </c>
      <c r="I177" s="146"/>
      <c r="J177" s="147">
        <f>ROUND($I$177*$H$177,2)</f>
        <v>0</v>
      </c>
      <c r="K177" s="143" t="s">
        <v>154</v>
      </c>
      <c r="L177" s="43"/>
      <c r="M177" s="148"/>
      <c r="N177" s="149" t="s">
        <v>45</v>
      </c>
      <c r="O177" s="24"/>
      <c r="P177" s="24"/>
      <c r="Q177" s="150">
        <v>0</v>
      </c>
      <c r="R177" s="150">
        <f>$Q$177*$H$177</f>
        <v>0</v>
      </c>
      <c r="S177" s="150">
        <v>0</v>
      </c>
      <c r="T177" s="151">
        <f>$S$177*$H$177</f>
        <v>0</v>
      </c>
      <c r="AR177" s="85" t="s">
        <v>127</v>
      </c>
      <c r="AT177" s="85" t="s">
        <v>122</v>
      </c>
      <c r="AU177" s="85" t="s">
        <v>82</v>
      </c>
      <c r="AY177" s="6" t="s">
        <v>120</v>
      </c>
      <c r="BE177" s="152">
        <f>IF($N$177="základní",$J$177,0)</f>
        <v>0</v>
      </c>
      <c r="BF177" s="152">
        <f>IF($N$177="snížená",$J$177,0)</f>
        <v>0</v>
      </c>
      <c r="BG177" s="152">
        <f>IF($N$177="zákl. přenesená",$J$177,0)</f>
        <v>0</v>
      </c>
      <c r="BH177" s="152">
        <f>IF($N$177="sníž. přenesená",$J$177,0)</f>
        <v>0</v>
      </c>
      <c r="BI177" s="152">
        <f>IF($N$177="nulová",$J$177,0)</f>
        <v>0</v>
      </c>
      <c r="BJ177" s="85" t="s">
        <v>26</v>
      </c>
      <c r="BK177" s="152">
        <f>ROUND($I$177*$H$177,2)</f>
        <v>0</v>
      </c>
      <c r="BL177" s="85" t="s">
        <v>127</v>
      </c>
      <c r="BM177" s="85" t="s">
        <v>253</v>
      </c>
    </row>
    <row r="178" spans="2:47" s="6" customFormat="1" ht="27" customHeight="1">
      <c r="B178" s="23"/>
      <c r="C178" s="24"/>
      <c r="D178" s="153" t="s">
        <v>129</v>
      </c>
      <c r="E178" s="24"/>
      <c r="F178" s="154" t="s">
        <v>254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129</v>
      </c>
      <c r="AU178" s="6" t="s">
        <v>82</v>
      </c>
    </row>
    <row r="179" spans="2:65" s="6" customFormat="1" ht="15.75" customHeight="1">
      <c r="B179" s="23"/>
      <c r="C179" s="141" t="s">
        <v>255</v>
      </c>
      <c r="D179" s="141" t="s">
        <v>122</v>
      </c>
      <c r="E179" s="142" t="s">
        <v>256</v>
      </c>
      <c r="F179" s="143" t="s">
        <v>257</v>
      </c>
      <c r="G179" s="144" t="s">
        <v>125</v>
      </c>
      <c r="H179" s="145">
        <v>0.08</v>
      </c>
      <c r="I179" s="146"/>
      <c r="J179" s="147">
        <f>ROUND($I$179*$H$179,2)</f>
        <v>0</v>
      </c>
      <c r="K179" s="143" t="s">
        <v>154</v>
      </c>
      <c r="L179" s="43"/>
      <c r="M179" s="148"/>
      <c r="N179" s="149" t="s">
        <v>45</v>
      </c>
      <c r="O179" s="24"/>
      <c r="P179" s="24"/>
      <c r="Q179" s="150">
        <v>2.16</v>
      </c>
      <c r="R179" s="150">
        <f>$Q$179*$H$179</f>
        <v>0.1728</v>
      </c>
      <c r="S179" s="150">
        <v>0</v>
      </c>
      <c r="T179" s="151">
        <f>$S$179*$H$179</f>
        <v>0</v>
      </c>
      <c r="AR179" s="85" t="s">
        <v>127</v>
      </c>
      <c r="AT179" s="85" t="s">
        <v>122</v>
      </c>
      <c r="AU179" s="85" t="s">
        <v>82</v>
      </c>
      <c r="AY179" s="6" t="s">
        <v>120</v>
      </c>
      <c r="BE179" s="152">
        <f>IF($N$179="základní",$J$179,0)</f>
        <v>0</v>
      </c>
      <c r="BF179" s="152">
        <f>IF($N$179="snížená",$J$179,0)</f>
        <v>0</v>
      </c>
      <c r="BG179" s="152">
        <f>IF($N$179="zákl. přenesená",$J$179,0)</f>
        <v>0</v>
      </c>
      <c r="BH179" s="152">
        <f>IF($N$179="sníž. přenesená",$J$179,0)</f>
        <v>0</v>
      </c>
      <c r="BI179" s="152">
        <f>IF($N$179="nulová",$J$179,0)</f>
        <v>0</v>
      </c>
      <c r="BJ179" s="85" t="s">
        <v>26</v>
      </c>
      <c r="BK179" s="152">
        <f>ROUND($I$179*$H$179,2)</f>
        <v>0</v>
      </c>
      <c r="BL179" s="85" t="s">
        <v>127</v>
      </c>
      <c r="BM179" s="85" t="s">
        <v>258</v>
      </c>
    </row>
    <row r="180" spans="2:47" s="6" customFormat="1" ht="16.5" customHeight="1">
      <c r="B180" s="23"/>
      <c r="C180" s="24"/>
      <c r="D180" s="153" t="s">
        <v>129</v>
      </c>
      <c r="E180" s="24"/>
      <c r="F180" s="154" t="s">
        <v>259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129</v>
      </c>
      <c r="AU180" s="6" t="s">
        <v>82</v>
      </c>
    </row>
    <row r="181" spans="2:51" s="6" customFormat="1" ht="15.75" customHeight="1">
      <c r="B181" s="155"/>
      <c r="C181" s="156"/>
      <c r="D181" s="157" t="s">
        <v>131</v>
      </c>
      <c r="E181" s="156"/>
      <c r="F181" s="158" t="s">
        <v>260</v>
      </c>
      <c r="G181" s="156"/>
      <c r="H181" s="156"/>
      <c r="J181" s="156"/>
      <c r="K181" s="156"/>
      <c r="L181" s="159"/>
      <c r="M181" s="160"/>
      <c r="N181" s="156"/>
      <c r="O181" s="156"/>
      <c r="P181" s="156"/>
      <c r="Q181" s="156"/>
      <c r="R181" s="156"/>
      <c r="S181" s="156"/>
      <c r="T181" s="161"/>
      <c r="AT181" s="162" t="s">
        <v>131</v>
      </c>
      <c r="AU181" s="162" t="s">
        <v>82</v>
      </c>
      <c r="AV181" s="162" t="s">
        <v>26</v>
      </c>
      <c r="AW181" s="162" t="s">
        <v>91</v>
      </c>
      <c r="AX181" s="162" t="s">
        <v>74</v>
      </c>
      <c r="AY181" s="162" t="s">
        <v>120</v>
      </c>
    </row>
    <row r="182" spans="2:51" s="6" customFormat="1" ht="15.75" customHeight="1">
      <c r="B182" s="163"/>
      <c r="C182" s="164"/>
      <c r="D182" s="157" t="s">
        <v>131</v>
      </c>
      <c r="E182" s="164"/>
      <c r="F182" s="165" t="s">
        <v>261</v>
      </c>
      <c r="G182" s="164"/>
      <c r="H182" s="166">
        <v>0.08</v>
      </c>
      <c r="J182" s="164"/>
      <c r="K182" s="164"/>
      <c r="L182" s="167"/>
      <c r="M182" s="168"/>
      <c r="N182" s="164"/>
      <c r="O182" s="164"/>
      <c r="P182" s="164"/>
      <c r="Q182" s="164"/>
      <c r="R182" s="164"/>
      <c r="S182" s="164"/>
      <c r="T182" s="169"/>
      <c r="AT182" s="170" t="s">
        <v>131</v>
      </c>
      <c r="AU182" s="170" t="s">
        <v>82</v>
      </c>
      <c r="AV182" s="170" t="s">
        <v>82</v>
      </c>
      <c r="AW182" s="170" t="s">
        <v>91</v>
      </c>
      <c r="AX182" s="170" t="s">
        <v>26</v>
      </c>
      <c r="AY182" s="170" t="s">
        <v>120</v>
      </c>
    </row>
    <row r="183" spans="2:65" s="6" customFormat="1" ht="15.75" customHeight="1">
      <c r="B183" s="23"/>
      <c r="C183" s="141" t="s">
        <v>262</v>
      </c>
      <c r="D183" s="141" t="s">
        <v>122</v>
      </c>
      <c r="E183" s="142" t="s">
        <v>263</v>
      </c>
      <c r="F183" s="143" t="s">
        <v>264</v>
      </c>
      <c r="G183" s="144" t="s">
        <v>265</v>
      </c>
      <c r="H183" s="145">
        <v>1</v>
      </c>
      <c r="I183" s="146"/>
      <c r="J183" s="147">
        <f>ROUND($I$183*$H$183,2)</f>
        <v>0</v>
      </c>
      <c r="K183" s="143"/>
      <c r="L183" s="43"/>
      <c r="M183" s="148"/>
      <c r="N183" s="149" t="s">
        <v>45</v>
      </c>
      <c r="O183" s="24"/>
      <c r="P183" s="24"/>
      <c r="Q183" s="150">
        <v>0</v>
      </c>
      <c r="R183" s="150">
        <f>$Q$183*$H$183</f>
        <v>0</v>
      </c>
      <c r="S183" s="150">
        <v>0</v>
      </c>
      <c r="T183" s="151">
        <f>$S$183*$H$183</f>
        <v>0</v>
      </c>
      <c r="AR183" s="85" t="s">
        <v>127</v>
      </c>
      <c r="AT183" s="85" t="s">
        <v>122</v>
      </c>
      <c r="AU183" s="85" t="s">
        <v>82</v>
      </c>
      <c r="AY183" s="6" t="s">
        <v>120</v>
      </c>
      <c r="BE183" s="152">
        <f>IF($N$183="základní",$J$183,0)</f>
        <v>0</v>
      </c>
      <c r="BF183" s="152">
        <f>IF($N$183="snížená",$J$183,0)</f>
        <v>0</v>
      </c>
      <c r="BG183" s="152">
        <f>IF($N$183="zákl. přenesená",$J$183,0)</f>
        <v>0</v>
      </c>
      <c r="BH183" s="152">
        <f>IF($N$183="sníž. přenesená",$J$183,0)</f>
        <v>0</v>
      </c>
      <c r="BI183" s="152">
        <f>IF($N$183="nulová",$J$183,0)</f>
        <v>0</v>
      </c>
      <c r="BJ183" s="85" t="s">
        <v>26</v>
      </c>
      <c r="BK183" s="152">
        <f>ROUND($I$183*$H$183,2)</f>
        <v>0</v>
      </c>
      <c r="BL183" s="85" t="s">
        <v>127</v>
      </c>
      <c r="BM183" s="85" t="s">
        <v>266</v>
      </c>
    </row>
    <row r="184" spans="2:63" s="128" customFormat="1" ht="30.75" customHeight="1">
      <c r="B184" s="129"/>
      <c r="C184" s="130"/>
      <c r="D184" s="130" t="s">
        <v>73</v>
      </c>
      <c r="E184" s="139" t="s">
        <v>267</v>
      </c>
      <c r="F184" s="139" t="s">
        <v>268</v>
      </c>
      <c r="G184" s="130"/>
      <c r="H184" s="130"/>
      <c r="J184" s="140">
        <f>$BK$184</f>
        <v>0</v>
      </c>
      <c r="K184" s="130"/>
      <c r="L184" s="133"/>
      <c r="M184" s="134"/>
      <c r="N184" s="130"/>
      <c r="O184" s="130"/>
      <c r="P184" s="135">
        <f>SUM($P$185:$P$193)</f>
        <v>0</v>
      </c>
      <c r="Q184" s="130"/>
      <c r="R184" s="135">
        <f>SUM($R$185:$R$193)</f>
        <v>0</v>
      </c>
      <c r="S184" s="130"/>
      <c r="T184" s="136">
        <f>SUM($T$185:$T$193)</f>
        <v>0</v>
      </c>
      <c r="AR184" s="137" t="s">
        <v>26</v>
      </c>
      <c r="AT184" s="137" t="s">
        <v>73</v>
      </c>
      <c r="AU184" s="137" t="s">
        <v>26</v>
      </c>
      <c r="AY184" s="137" t="s">
        <v>120</v>
      </c>
      <c r="BK184" s="138">
        <f>SUM($BK$185:$BK$193)</f>
        <v>0</v>
      </c>
    </row>
    <row r="185" spans="2:65" s="6" customFormat="1" ht="15.75" customHeight="1">
      <c r="B185" s="23"/>
      <c r="C185" s="144" t="s">
        <v>269</v>
      </c>
      <c r="D185" s="144" t="s">
        <v>122</v>
      </c>
      <c r="E185" s="142" t="s">
        <v>270</v>
      </c>
      <c r="F185" s="143" t="s">
        <v>271</v>
      </c>
      <c r="G185" s="144" t="s">
        <v>125</v>
      </c>
      <c r="H185" s="145">
        <v>0.3</v>
      </c>
      <c r="I185" s="146"/>
      <c r="J185" s="147">
        <f>ROUND($I$185*$H$185,2)</f>
        <v>0</v>
      </c>
      <c r="K185" s="143" t="s">
        <v>126</v>
      </c>
      <c r="L185" s="43"/>
      <c r="M185" s="148"/>
      <c r="N185" s="149" t="s">
        <v>45</v>
      </c>
      <c r="O185" s="24"/>
      <c r="P185" s="24"/>
      <c r="Q185" s="150">
        <v>0</v>
      </c>
      <c r="R185" s="150">
        <f>$Q$185*$H$185</f>
        <v>0</v>
      </c>
      <c r="S185" s="150">
        <v>0</v>
      </c>
      <c r="T185" s="151">
        <f>$S$185*$H$185</f>
        <v>0</v>
      </c>
      <c r="AR185" s="85" t="s">
        <v>127</v>
      </c>
      <c r="AT185" s="85" t="s">
        <v>122</v>
      </c>
      <c r="AU185" s="85" t="s">
        <v>82</v>
      </c>
      <c r="AY185" s="85" t="s">
        <v>120</v>
      </c>
      <c r="BE185" s="152">
        <f>IF($N$185="základní",$J$185,0)</f>
        <v>0</v>
      </c>
      <c r="BF185" s="152">
        <f>IF($N$185="snížená",$J$185,0)</f>
        <v>0</v>
      </c>
      <c r="BG185" s="152">
        <f>IF($N$185="zákl. přenesená",$J$185,0)</f>
        <v>0</v>
      </c>
      <c r="BH185" s="152">
        <f>IF($N$185="sníž. přenesená",$J$185,0)</f>
        <v>0</v>
      </c>
      <c r="BI185" s="152">
        <f>IF($N$185="nulová",$J$185,0)</f>
        <v>0</v>
      </c>
      <c r="BJ185" s="85" t="s">
        <v>26</v>
      </c>
      <c r="BK185" s="152">
        <f>ROUND($I$185*$H$185,2)</f>
        <v>0</v>
      </c>
      <c r="BL185" s="85" t="s">
        <v>127</v>
      </c>
      <c r="BM185" s="85" t="s">
        <v>272</v>
      </c>
    </row>
    <row r="186" spans="2:47" s="6" customFormat="1" ht="16.5" customHeight="1">
      <c r="B186" s="23"/>
      <c r="C186" s="24"/>
      <c r="D186" s="153" t="s">
        <v>129</v>
      </c>
      <c r="E186" s="24"/>
      <c r="F186" s="154" t="s">
        <v>271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129</v>
      </c>
      <c r="AU186" s="6" t="s">
        <v>82</v>
      </c>
    </row>
    <row r="187" spans="2:51" s="6" customFormat="1" ht="15.75" customHeight="1">
      <c r="B187" s="155"/>
      <c r="C187" s="156"/>
      <c r="D187" s="157" t="s">
        <v>131</v>
      </c>
      <c r="E187" s="156"/>
      <c r="F187" s="158" t="s">
        <v>176</v>
      </c>
      <c r="G187" s="156"/>
      <c r="H187" s="156"/>
      <c r="J187" s="156"/>
      <c r="K187" s="156"/>
      <c r="L187" s="159"/>
      <c r="M187" s="160"/>
      <c r="N187" s="156"/>
      <c r="O187" s="156"/>
      <c r="P187" s="156"/>
      <c r="Q187" s="156"/>
      <c r="R187" s="156"/>
      <c r="S187" s="156"/>
      <c r="T187" s="161"/>
      <c r="AT187" s="162" t="s">
        <v>131</v>
      </c>
      <c r="AU187" s="162" t="s">
        <v>82</v>
      </c>
      <c r="AV187" s="162" t="s">
        <v>26</v>
      </c>
      <c r="AW187" s="162" t="s">
        <v>91</v>
      </c>
      <c r="AX187" s="162" t="s">
        <v>74</v>
      </c>
      <c r="AY187" s="162" t="s">
        <v>120</v>
      </c>
    </row>
    <row r="188" spans="2:51" s="6" customFormat="1" ht="15.75" customHeight="1">
      <c r="B188" s="155"/>
      <c r="C188" s="156"/>
      <c r="D188" s="157" t="s">
        <v>131</v>
      </c>
      <c r="E188" s="156"/>
      <c r="F188" s="158" t="s">
        <v>158</v>
      </c>
      <c r="G188" s="156"/>
      <c r="H188" s="156"/>
      <c r="J188" s="156"/>
      <c r="K188" s="156"/>
      <c r="L188" s="159"/>
      <c r="M188" s="160"/>
      <c r="N188" s="156"/>
      <c r="O188" s="156"/>
      <c r="P188" s="156"/>
      <c r="Q188" s="156"/>
      <c r="R188" s="156"/>
      <c r="S188" s="156"/>
      <c r="T188" s="161"/>
      <c r="AT188" s="162" t="s">
        <v>131</v>
      </c>
      <c r="AU188" s="162" t="s">
        <v>82</v>
      </c>
      <c r="AV188" s="162" t="s">
        <v>26</v>
      </c>
      <c r="AW188" s="162" t="s">
        <v>91</v>
      </c>
      <c r="AX188" s="162" t="s">
        <v>74</v>
      </c>
      <c r="AY188" s="162" t="s">
        <v>120</v>
      </c>
    </row>
    <row r="189" spans="2:51" s="6" customFormat="1" ht="15.75" customHeight="1">
      <c r="B189" s="155"/>
      <c r="C189" s="156"/>
      <c r="D189" s="157" t="s">
        <v>131</v>
      </c>
      <c r="E189" s="156"/>
      <c r="F189" s="158" t="s">
        <v>159</v>
      </c>
      <c r="G189" s="156"/>
      <c r="H189" s="156"/>
      <c r="J189" s="156"/>
      <c r="K189" s="156"/>
      <c r="L189" s="159"/>
      <c r="M189" s="160"/>
      <c r="N189" s="156"/>
      <c r="O189" s="156"/>
      <c r="P189" s="156"/>
      <c r="Q189" s="156"/>
      <c r="R189" s="156"/>
      <c r="S189" s="156"/>
      <c r="T189" s="161"/>
      <c r="AT189" s="162" t="s">
        <v>131</v>
      </c>
      <c r="AU189" s="162" t="s">
        <v>82</v>
      </c>
      <c r="AV189" s="162" t="s">
        <v>26</v>
      </c>
      <c r="AW189" s="162" t="s">
        <v>91</v>
      </c>
      <c r="AX189" s="162" t="s">
        <v>74</v>
      </c>
      <c r="AY189" s="162" t="s">
        <v>120</v>
      </c>
    </row>
    <row r="190" spans="2:51" s="6" customFormat="1" ht="15.75" customHeight="1">
      <c r="B190" s="163"/>
      <c r="C190" s="164"/>
      <c r="D190" s="157" t="s">
        <v>131</v>
      </c>
      <c r="E190" s="164"/>
      <c r="F190" s="165" t="s">
        <v>273</v>
      </c>
      <c r="G190" s="164"/>
      <c r="H190" s="166">
        <v>0.12</v>
      </c>
      <c r="J190" s="164"/>
      <c r="K190" s="164"/>
      <c r="L190" s="167"/>
      <c r="M190" s="168"/>
      <c r="N190" s="164"/>
      <c r="O190" s="164"/>
      <c r="P190" s="164"/>
      <c r="Q190" s="164"/>
      <c r="R190" s="164"/>
      <c r="S190" s="164"/>
      <c r="T190" s="169"/>
      <c r="AT190" s="170" t="s">
        <v>131</v>
      </c>
      <c r="AU190" s="170" t="s">
        <v>82</v>
      </c>
      <c r="AV190" s="170" t="s">
        <v>82</v>
      </c>
      <c r="AW190" s="170" t="s">
        <v>91</v>
      </c>
      <c r="AX190" s="170" t="s">
        <v>74</v>
      </c>
      <c r="AY190" s="170" t="s">
        <v>120</v>
      </c>
    </row>
    <row r="191" spans="2:51" s="6" customFormat="1" ht="15.75" customHeight="1">
      <c r="B191" s="155"/>
      <c r="C191" s="156"/>
      <c r="D191" s="157" t="s">
        <v>131</v>
      </c>
      <c r="E191" s="156"/>
      <c r="F191" s="158" t="s">
        <v>161</v>
      </c>
      <c r="G191" s="156"/>
      <c r="H191" s="156"/>
      <c r="J191" s="156"/>
      <c r="K191" s="156"/>
      <c r="L191" s="159"/>
      <c r="M191" s="160"/>
      <c r="N191" s="156"/>
      <c r="O191" s="156"/>
      <c r="P191" s="156"/>
      <c r="Q191" s="156"/>
      <c r="R191" s="156"/>
      <c r="S191" s="156"/>
      <c r="T191" s="161"/>
      <c r="AT191" s="162" t="s">
        <v>131</v>
      </c>
      <c r="AU191" s="162" t="s">
        <v>82</v>
      </c>
      <c r="AV191" s="162" t="s">
        <v>26</v>
      </c>
      <c r="AW191" s="162" t="s">
        <v>91</v>
      </c>
      <c r="AX191" s="162" t="s">
        <v>74</v>
      </c>
      <c r="AY191" s="162" t="s">
        <v>120</v>
      </c>
    </row>
    <row r="192" spans="2:51" s="6" customFormat="1" ht="15.75" customHeight="1">
      <c r="B192" s="163"/>
      <c r="C192" s="164"/>
      <c r="D192" s="157" t="s">
        <v>131</v>
      </c>
      <c r="E192" s="164"/>
      <c r="F192" s="165" t="s">
        <v>274</v>
      </c>
      <c r="G192" s="164"/>
      <c r="H192" s="166">
        <v>0.18</v>
      </c>
      <c r="J192" s="164"/>
      <c r="K192" s="164"/>
      <c r="L192" s="167"/>
      <c r="M192" s="168"/>
      <c r="N192" s="164"/>
      <c r="O192" s="164"/>
      <c r="P192" s="164"/>
      <c r="Q192" s="164"/>
      <c r="R192" s="164"/>
      <c r="S192" s="164"/>
      <c r="T192" s="169"/>
      <c r="AT192" s="170" t="s">
        <v>131</v>
      </c>
      <c r="AU192" s="170" t="s">
        <v>82</v>
      </c>
      <c r="AV192" s="170" t="s">
        <v>82</v>
      </c>
      <c r="AW192" s="170" t="s">
        <v>91</v>
      </c>
      <c r="AX192" s="170" t="s">
        <v>74</v>
      </c>
      <c r="AY192" s="170" t="s">
        <v>120</v>
      </c>
    </row>
    <row r="193" spans="2:51" s="6" customFormat="1" ht="15.75" customHeight="1">
      <c r="B193" s="171"/>
      <c r="C193" s="172"/>
      <c r="D193" s="157" t="s">
        <v>131</v>
      </c>
      <c r="E193" s="172"/>
      <c r="F193" s="173" t="s">
        <v>151</v>
      </c>
      <c r="G193" s="172"/>
      <c r="H193" s="174">
        <v>0.3</v>
      </c>
      <c r="J193" s="172"/>
      <c r="K193" s="172"/>
      <c r="L193" s="175"/>
      <c r="M193" s="176"/>
      <c r="N193" s="172"/>
      <c r="O193" s="172"/>
      <c r="P193" s="172"/>
      <c r="Q193" s="172"/>
      <c r="R193" s="172"/>
      <c r="S193" s="172"/>
      <c r="T193" s="177"/>
      <c r="AT193" s="178" t="s">
        <v>131</v>
      </c>
      <c r="AU193" s="178" t="s">
        <v>82</v>
      </c>
      <c r="AV193" s="178" t="s">
        <v>127</v>
      </c>
      <c r="AW193" s="178" t="s">
        <v>91</v>
      </c>
      <c r="AX193" s="178" t="s">
        <v>26</v>
      </c>
      <c r="AY193" s="178" t="s">
        <v>120</v>
      </c>
    </row>
    <row r="194" spans="2:63" s="128" customFormat="1" ht="30.75" customHeight="1">
      <c r="B194" s="129"/>
      <c r="C194" s="130"/>
      <c r="D194" s="130" t="s">
        <v>73</v>
      </c>
      <c r="E194" s="139" t="s">
        <v>165</v>
      </c>
      <c r="F194" s="139" t="s">
        <v>275</v>
      </c>
      <c r="G194" s="130"/>
      <c r="H194" s="130"/>
      <c r="J194" s="140">
        <f>$BK$194</f>
        <v>0</v>
      </c>
      <c r="K194" s="130"/>
      <c r="L194" s="133"/>
      <c r="M194" s="134"/>
      <c r="N194" s="130"/>
      <c r="O194" s="130"/>
      <c r="P194" s="135">
        <f>SUM($P$195:$P$227)</f>
        <v>0</v>
      </c>
      <c r="Q194" s="130"/>
      <c r="R194" s="135">
        <f>SUM($R$195:$R$227)</f>
        <v>80.38322499999998</v>
      </c>
      <c r="S194" s="130"/>
      <c r="T194" s="136">
        <f>SUM($T$195:$T$227)</f>
        <v>0</v>
      </c>
      <c r="AR194" s="137" t="s">
        <v>26</v>
      </c>
      <c r="AT194" s="137" t="s">
        <v>73</v>
      </c>
      <c r="AU194" s="137" t="s">
        <v>26</v>
      </c>
      <c r="AY194" s="137" t="s">
        <v>120</v>
      </c>
      <c r="BK194" s="138">
        <f>SUM($BK$195:$BK$227)</f>
        <v>0</v>
      </c>
    </row>
    <row r="195" spans="2:65" s="6" customFormat="1" ht="15.75" customHeight="1">
      <c r="B195" s="23"/>
      <c r="C195" s="141" t="s">
        <v>276</v>
      </c>
      <c r="D195" s="141" t="s">
        <v>122</v>
      </c>
      <c r="E195" s="142" t="s">
        <v>277</v>
      </c>
      <c r="F195" s="143" t="s">
        <v>278</v>
      </c>
      <c r="G195" s="144" t="s">
        <v>144</v>
      </c>
      <c r="H195" s="145">
        <v>166</v>
      </c>
      <c r="I195" s="146"/>
      <c r="J195" s="147">
        <f>ROUND($I$195*$H$195,2)</f>
        <v>0</v>
      </c>
      <c r="K195" s="143"/>
      <c r="L195" s="43"/>
      <c r="M195" s="148"/>
      <c r="N195" s="149" t="s">
        <v>45</v>
      </c>
      <c r="O195" s="24"/>
      <c r="P195" s="24"/>
      <c r="Q195" s="150">
        <v>0.4809</v>
      </c>
      <c r="R195" s="150">
        <f>$Q$195*$H$195</f>
        <v>79.82939999999999</v>
      </c>
      <c r="S195" s="150">
        <v>0</v>
      </c>
      <c r="T195" s="151">
        <f>$S$195*$H$195</f>
        <v>0</v>
      </c>
      <c r="AR195" s="85" t="s">
        <v>127</v>
      </c>
      <c r="AT195" s="85" t="s">
        <v>122</v>
      </c>
      <c r="AU195" s="85" t="s">
        <v>82</v>
      </c>
      <c r="AY195" s="6" t="s">
        <v>120</v>
      </c>
      <c r="BE195" s="152">
        <f>IF($N$195="základní",$J$195,0)</f>
        <v>0</v>
      </c>
      <c r="BF195" s="152">
        <f>IF($N$195="snížená",$J$195,0)</f>
        <v>0</v>
      </c>
      <c r="BG195" s="152">
        <f>IF($N$195="zákl. přenesená",$J$195,0)</f>
        <v>0</v>
      </c>
      <c r="BH195" s="152">
        <f>IF($N$195="sníž. přenesená",$J$195,0)</f>
        <v>0</v>
      </c>
      <c r="BI195" s="152">
        <f>IF($N$195="nulová",$J$195,0)</f>
        <v>0</v>
      </c>
      <c r="BJ195" s="85" t="s">
        <v>26</v>
      </c>
      <c r="BK195" s="152">
        <f>ROUND($I$195*$H$195,2)</f>
        <v>0</v>
      </c>
      <c r="BL195" s="85" t="s">
        <v>127</v>
      </c>
      <c r="BM195" s="85" t="s">
        <v>279</v>
      </c>
    </row>
    <row r="196" spans="2:47" s="6" customFormat="1" ht="16.5" customHeight="1">
      <c r="B196" s="23"/>
      <c r="C196" s="24"/>
      <c r="D196" s="153" t="s">
        <v>129</v>
      </c>
      <c r="E196" s="24"/>
      <c r="F196" s="154" t="s">
        <v>280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129</v>
      </c>
      <c r="AU196" s="6" t="s">
        <v>82</v>
      </c>
    </row>
    <row r="197" spans="2:51" s="6" customFormat="1" ht="15.75" customHeight="1">
      <c r="B197" s="155"/>
      <c r="C197" s="156"/>
      <c r="D197" s="157" t="s">
        <v>131</v>
      </c>
      <c r="E197" s="156"/>
      <c r="F197" s="158" t="s">
        <v>281</v>
      </c>
      <c r="G197" s="156"/>
      <c r="H197" s="156"/>
      <c r="J197" s="156"/>
      <c r="K197" s="156"/>
      <c r="L197" s="159"/>
      <c r="M197" s="160"/>
      <c r="N197" s="156"/>
      <c r="O197" s="156"/>
      <c r="P197" s="156"/>
      <c r="Q197" s="156"/>
      <c r="R197" s="156"/>
      <c r="S197" s="156"/>
      <c r="T197" s="161"/>
      <c r="AT197" s="162" t="s">
        <v>131</v>
      </c>
      <c r="AU197" s="162" t="s">
        <v>82</v>
      </c>
      <c r="AV197" s="162" t="s">
        <v>26</v>
      </c>
      <c r="AW197" s="162" t="s">
        <v>91</v>
      </c>
      <c r="AX197" s="162" t="s">
        <v>74</v>
      </c>
      <c r="AY197" s="162" t="s">
        <v>120</v>
      </c>
    </row>
    <row r="198" spans="2:51" s="6" customFormat="1" ht="15.75" customHeight="1">
      <c r="B198" s="163"/>
      <c r="C198" s="164"/>
      <c r="D198" s="157" t="s">
        <v>131</v>
      </c>
      <c r="E198" s="164"/>
      <c r="F198" s="165" t="s">
        <v>148</v>
      </c>
      <c r="G198" s="164"/>
      <c r="H198" s="166">
        <v>24</v>
      </c>
      <c r="J198" s="164"/>
      <c r="K198" s="164"/>
      <c r="L198" s="167"/>
      <c r="M198" s="168"/>
      <c r="N198" s="164"/>
      <c r="O198" s="164"/>
      <c r="P198" s="164"/>
      <c r="Q198" s="164"/>
      <c r="R198" s="164"/>
      <c r="S198" s="164"/>
      <c r="T198" s="169"/>
      <c r="AT198" s="170" t="s">
        <v>131</v>
      </c>
      <c r="AU198" s="170" t="s">
        <v>82</v>
      </c>
      <c r="AV198" s="170" t="s">
        <v>82</v>
      </c>
      <c r="AW198" s="170" t="s">
        <v>91</v>
      </c>
      <c r="AX198" s="170" t="s">
        <v>74</v>
      </c>
      <c r="AY198" s="170" t="s">
        <v>120</v>
      </c>
    </row>
    <row r="199" spans="2:51" s="6" customFormat="1" ht="15.75" customHeight="1">
      <c r="B199" s="155"/>
      <c r="C199" s="156"/>
      <c r="D199" s="157" t="s">
        <v>131</v>
      </c>
      <c r="E199" s="156"/>
      <c r="F199" s="158" t="s">
        <v>282</v>
      </c>
      <c r="G199" s="156"/>
      <c r="H199" s="156"/>
      <c r="J199" s="156"/>
      <c r="K199" s="156"/>
      <c r="L199" s="159"/>
      <c r="M199" s="160"/>
      <c r="N199" s="156"/>
      <c r="O199" s="156"/>
      <c r="P199" s="156"/>
      <c r="Q199" s="156"/>
      <c r="R199" s="156"/>
      <c r="S199" s="156"/>
      <c r="T199" s="161"/>
      <c r="AT199" s="162" t="s">
        <v>131</v>
      </c>
      <c r="AU199" s="162" t="s">
        <v>82</v>
      </c>
      <c r="AV199" s="162" t="s">
        <v>26</v>
      </c>
      <c r="AW199" s="162" t="s">
        <v>91</v>
      </c>
      <c r="AX199" s="162" t="s">
        <v>74</v>
      </c>
      <c r="AY199" s="162" t="s">
        <v>120</v>
      </c>
    </row>
    <row r="200" spans="2:51" s="6" customFormat="1" ht="15.75" customHeight="1">
      <c r="B200" s="163"/>
      <c r="C200" s="164"/>
      <c r="D200" s="157" t="s">
        <v>131</v>
      </c>
      <c r="E200" s="164"/>
      <c r="F200" s="165" t="s">
        <v>150</v>
      </c>
      <c r="G200" s="164"/>
      <c r="H200" s="166">
        <v>142</v>
      </c>
      <c r="J200" s="164"/>
      <c r="K200" s="164"/>
      <c r="L200" s="167"/>
      <c r="M200" s="168"/>
      <c r="N200" s="164"/>
      <c r="O200" s="164"/>
      <c r="P200" s="164"/>
      <c r="Q200" s="164"/>
      <c r="R200" s="164"/>
      <c r="S200" s="164"/>
      <c r="T200" s="169"/>
      <c r="AT200" s="170" t="s">
        <v>131</v>
      </c>
      <c r="AU200" s="170" t="s">
        <v>82</v>
      </c>
      <c r="AV200" s="170" t="s">
        <v>82</v>
      </c>
      <c r="AW200" s="170" t="s">
        <v>91</v>
      </c>
      <c r="AX200" s="170" t="s">
        <v>74</v>
      </c>
      <c r="AY200" s="170" t="s">
        <v>120</v>
      </c>
    </row>
    <row r="201" spans="2:51" s="6" customFormat="1" ht="15.75" customHeight="1">
      <c r="B201" s="171"/>
      <c r="C201" s="172"/>
      <c r="D201" s="157" t="s">
        <v>131</v>
      </c>
      <c r="E201" s="172"/>
      <c r="F201" s="173" t="s">
        <v>151</v>
      </c>
      <c r="G201" s="172"/>
      <c r="H201" s="174">
        <v>166</v>
      </c>
      <c r="J201" s="172"/>
      <c r="K201" s="172"/>
      <c r="L201" s="175"/>
      <c r="M201" s="176"/>
      <c r="N201" s="172"/>
      <c r="O201" s="172"/>
      <c r="P201" s="172"/>
      <c r="Q201" s="172"/>
      <c r="R201" s="172"/>
      <c r="S201" s="172"/>
      <c r="T201" s="177"/>
      <c r="AT201" s="178" t="s">
        <v>131</v>
      </c>
      <c r="AU201" s="178" t="s">
        <v>82</v>
      </c>
      <c r="AV201" s="178" t="s">
        <v>127</v>
      </c>
      <c r="AW201" s="178" t="s">
        <v>91</v>
      </c>
      <c r="AX201" s="178" t="s">
        <v>26</v>
      </c>
      <c r="AY201" s="178" t="s">
        <v>120</v>
      </c>
    </row>
    <row r="202" spans="2:65" s="6" customFormat="1" ht="27" customHeight="1">
      <c r="B202" s="23"/>
      <c r="C202" s="141" t="s">
        <v>6</v>
      </c>
      <c r="D202" s="141" t="s">
        <v>122</v>
      </c>
      <c r="E202" s="142" t="s">
        <v>283</v>
      </c>
      <c r="F202" s="143" t="s">
        <v>284</v>
      </c>
      <c r="G202" s="144" t="s">
        <v>144</v>
      </c>
      <c r="H202" s="145">
        <v>166</v>
      </c>
      <c r="I202" s="146"/>
      <c r="J202" s="147">
        <f>ROUND($I$202*$H$202,2)</f>
        <v>0</v>
      </c>
      <c r="K202" s="143"/>
      <c r="L202" s="43"/>
      <c r="M202" s="148"/>
      <c r="N202" s="149" t="s">
        <v>45</v>
      </c>
      <c r="O202" s="24"/>
      <c r="P202" s="24"/>
      <c r="Q202" s="150">
        <v>0</v>
      </c>
      <c r="R202" s="150">
        <f>$Q$202*$H$202</f>
        <v>0</v>
      </c>
      <c r="S202" s="150">
        <v>0</v>
      </c>
      <c r="T202" s="151">
        <f>$S$202*$H$202</f>
        <v>0</v>
      </c>
      <c r="AR202" s="85" t="s">
        <v>127</v>
      </c>
      <c r="AT202" s="85" t="s">
        <v>122</v>
      </c>
      <c r="AU202" s="85" t="s">
        <v>82</v>
      </c>
      <c r="AY202" s="6" t="s">
        <v>120</v>
      </c>
      <c r="BE202" s="152">
        <f>IF($N$202="základní",$J$202,0)</f>
        <v>0</v>
      </c>
      <c r="BF202" s="152">
        <f>IF($N$202="snížená",$J$202,0)</f>
        <v>0</v>
      </c>
      <c r="BG202" s="152">
        <f>IF($N$202="zákl. přenesená",$J$202,0)</f>
        <v>0</v>
      </c>
      <c r="BH202" s="152">
        <f>IF($N$202="sníž. přenesená",$J$202,0)</f>
        <v>0</v>
      </c>
      <c r="BI202" s="152">
        <f>IF($N$202="nulová",$J$202,0)</f>
        <v>0</v>
      </c>
      <c r="BJ202" s="85" t="s">
        <v>26</v>
      </c>
      <c r="BK202" s="152">
        <f>ROUND($I$202*$H$202,2)</f>
        <v>0</v>
      </c>
      <c r="BL202" s="85" t="s">
        <v>127</v>
      </c>
      <c r="BM202" s="85" t="s">
        <v>285</v>
      </c>
    </row>
    <row r="203" spans="2:51" s="6" customFormat="1" ht="15.75" customHeight="1">
      <c r="B203" s="155"/>
      <c r="C203" s="156"/>
      <c r="D203" s="153" t="s">
        <v>131</v>
      </c>
      <c r="E203" s="158"/>
      <c r="F203" s="158" t="s">
        <v>281</v>
      </c>
      <c r="G203" s="156"/>
      <c r="H203" s="156"/>
      <c r="J203" s="156"/>
      <c r="K203" s="156"/>
      <c r="L203" s="159"/>
      <c r="M203" s="160"/>
      <c r="N203" s="156"/>
      <c r="O203" s="156"/>
      <c r="P203" s="156"/>
      <c r="Q203" s="156"/>
      <c r="R203" s="156"/>
      <c r="S203" s="156"/>
      <c r="T203" s="161"/>
      <c r="AT203" s="162" t="s">
        <v>131</v>
      </c>
      <c r="AU203" s="162" t="s">
        <v>82</v>
      </c>
      <c r="AV203" s="162" t="s">
        <v>26</v>
      </c>
      <c r="AW203" s="162" t="s">
        <v>91</v>
      </c>
      <c r="AX203" s="162" t="s">
        <v>74</v>
      </c>
      <c r="AY203" s="162" t="s">
        <v>120</v>
      </c>
    </row>
    <row r="204" spans="2:51" s="6" customFormat="1" ht="15.75" customHeight="1">
      <c r="B204" s="163"/>
      <c r="C204" s="164"/>
      <c r="D204" s="157" t="s">
        <v>131</v>
      </c>
      <c r="E204" s="164"/>
      <c r="F204" s="165" t="s">
        <v>148</v>
      </c>
      <c r="G204" s="164"/>
      <c r="H204" s="166">
        <v>24</v>
      </c>
      <c r="J204" s="164"/>
      <c r="K204" s="164"/>
      <c r="L204" s="167"/>
      <c r="M204" s="168"/>
      <c r="N204" s="164"/>
      <c r="O204" s="164"/>
      <c r="P204" s="164"/>
      <c r="Q204" s="164"/>
      <c r="R204" s="164"/>
      <c r="S204" s="164"/>
      <c r="T204" s="169"/>
      <c r="AT204" s="170" t="s">
        <v>131</v>
      </c>
      <c r="AU204" s="170" t="s">
        <v>82</v>
      </c>
      <c r="AV204" s="170" t="s">
        <v>82</v>
      </c>
      <c r="AW204" s="170" t="s">
        <v>91</v>
      </c>
      <c r="AX204" s="170" t="s">
        <v>74</v>
      </c>
      <c r="AY204" s="170" t="s">
        <v>120</v>
      </c>
    </row>
    <row r="205" spans="2:51" s="6" customFormat="1" ht="15.75" customHeight="1">
      <c r="B205" s="155"/>
      <c r="C205" s="156"/>
      <c r="D205" s="157" t="s">
        <v>131</v>
      </c>
      <c r="E205" s="156"/>
      <c r="F205" s="158" t="s">
        <v>282</v>
      </c>
      <c r="G205" s="156"/>
      <c r="H205" s="156"/>
      <c r="J205" s="156"/>
      <c r="K205" s="156"/>
      <c r="L205" s="159"/>
      <c r="M205" s="160"/>
      <c r="N205" s="156"/>
      <c r="O205" s="156"/>
      <c r="P205" s="156"/>
      <c r="Q205" s="156"/>
      <c r="R205" s="156"/>
      <c r="S205" s="156"/>
      <c r="T205" s="161"/>
      <c r="AT205" s="162" t="s">
        <v>131</v>
      </c>
      <c r="AU205" s="162" t="s">
        <v>82</v>
      </c>
      <c r="AV205" s="162" t="s">
        <v>26</v>
      </c>
      <c r="AW205" s="162" t="s">
        <v>91</v>
      </c>
      <c r="AX205" s="162" t="s">
        <v>74</v>
      </c>
      <c r="AY205" s="162" t="s">
        <v>120</v>
      </c>
    </row>
    <row r="206" spans="2:51" s="6" customFormat="1" ht="15.75" customHeight="1">
      <c r="B206" s="163"/>
      <c r="C206" s="164"/>
      <c r="D206" s="157" t="s">
        <v>131</v>
      </c>
      <c r="E206" s="164"/>
      <c r="F206" s="165" t="s">
        <v>150</v>
      </c>
      <c r="G206" s="164"/>
      <c r="H206" s="166">
        <v>142</v>
      </c>
      <c r="J206" s="164"/>
      <c r="K206" s="164"/>
      <c r="L206" s="167"/>
      <c r="M206" s="168"/>
      <c r="N206" s="164"/>
      <c r="O206" s="164"/>
      <c r="P206" s="164"/>
      <c r="Q206" s="164"/>
      <c r="R206" s="164"/>
      <c r="S206" s="164"/>
      <c r="T206" s="169"/>
      <c r="AT206" s="170" t="s">
        <v>131</v>
      </c>
      <c r="AU206" s="170" t="s">
        <v>82</v>
      </c>
      <c r="AV206" s="170" t="s">
        <v>82</v>
      </c>
      <c r="AW206" s="170" t="s">
        <v>91</v>
      </c>
      <c r="AX206" s="170" t="s">
        <v>74</v>
      </c>
      <c r="AY206" s="170" t="s">
        <v>120</v>
      </c>
    </row>
    <row r="207" spans="2:51" s="6" customFormat="1" ht="15.75" customHeight="1">
      <c r="B207" s="171"/>
      <c r="C207" s="172"/>
      <c r="D207" s="157" t="s">
        <v>131</v>
      </c>
      <c r="E207" s="172"/>
      <c r="F207" s="173" t="s">
        <v>151</v>
      </c>
      <c r="G207" s="172"/>
      <c r="H207" s="174">
        <v>166</v>
      </c>
      <c r="J207" s="172"/>
      <c r="K207" s="172"/>
      <c r="L207" s="175"/>
      <c r="M207" s="176"/>
      <c r="N207" s="172"/>
      <c r="O207" s="172"/>
      <c r="P207" s="172"/>
      <c r="Q207" s="172"/>
      <c r="R207" s="172"/>
      <c r="S207" s="172"/>
      <c r="T207" s="177"/>
      <c r="AT207" s="178" t="s">
        <v>131</v>
      </c>
      <c r="AU207" s="178" t="s">
        <v>82</v>
      </c>
      <c r="AV207" s="178" t="s">
        <v>127</v>
      </c>
      <c r="AW207" s="178" t="s">
        <v>91</v>
      </c>
      <c r="AX207" s="178" t="s">
        <v>26</v>
      </c>
      <c r="AY207" s="178" t="s">
        <v>120</v>
      </c>
    </row>
    <row r="208" spans="2:51" s="6" customFormat="1" ht="15.75" customHeight="1">
      <c r="B208" s="155"/>
      <c r="C208" s="156"/>
      <c r="D208" s="157" t="s">
        <v>131</v>
      </c>
      <c r="E208" s="156"/>
      <c r="F208" s="158" t="s">
        <v>286</v>
      </c>
      <c r="G208" s="156"/>
      <c r="H208" s="156"/>
      <c r="J208" s="156"/>
      <c r="K208" s="156"/>
      <c r="L208" s="159"/>
      <c r="M208" s="160"/>
      <c r="N208" s="156"/>
      <c r="O208" s="156"/>
      <c r="P208" s="156"/>
      <c r="Q208" s="156"/>
      <c r="R208" s="156"/>
      <c r="S208" s="156"/>
      <c r="T208" s="161"/>
      <c r="AT208" s="162" t="s">
        <v>131</v>
      </c>
      <c r="AU208" s="162" t="s">
        <v>82</v>
      </c>
      <c r="AV208" s="162" t="s">
        <v>26</v>
      </c>
      <c r="AW208" s="162" t="s">
        <v>91</v>
      </c>
      <c r="AX208" s="162" t="s">
        <v>74</v>
      </c>
      <c r="AY208" s="162" t="s">
        <v>120</v>
      </c>
    </row>
    <row r="209" spans="2:51" s="6" customFormat="1" ht="15.75" customHeight="1">
      <c r="B209" s="155"/>
      <c r="C209" s="156"/>
      <c r="D209" s="157" t="s">
        <v>131</v>
      </c>
      <c r="E209" s="156"/>
      <c r="F209" s="158" t="s">
        <v>287</v>
      </c>
      <c r="G209" s="156"/>
      <c r="H209" s="156"/>
      <c r="J209" s="156"/>
      <c r="K209" s="156"/>
      <c r="L209" s="159"/>
      <c r="M209" s="160"/>
      <c r="N209" s="156"/>
      <c r="O209" s="156"/>
      <c r="P209" s="156"/>
      <c r="Q209" s="156"/>
      <c r="R209" s="156"/>
      <c r="S209" s="156"/>
      <c r="T209" s="161"/>
      <c r="AT209" s="162" t="s">
        <v>131</v>
      </c>
      <c r="AU209" s="162" t="s">
        <v>82</v>
      </c>
      <c r="AV209" s="162" t="s">
        <v>26</v>
      </c>
      <c r="AW209" s="162" t="s">
        <v>91</v>
      </c>
      <c r="AX209" s="162" t="s">
        <v>74</v>
      </c>
      <c r="AY209" s="162" t="s">
        <v>120</v>
      </c>
    </row>
    <row r="210" spans="2:51" s="6" customFormat="1" ht="15.75" customHeight="1">
      <c r="B210" s="155"/>
      <c r="C210" s="156"/>
      <c r="D210" s="157" t="s">
        <v>131</v>
      </c>
      <c r="E210" s="156"/>
      <c r="F210" s="158" t="s">
        <v>288</v>
      </c>
      <c r="G210" s="156"/>
      <c r="H210" s="156"/>
      <c r="J210" s="156"/>
      <c r="K210" s="156"/>
      <c r="L210" s="159"/>
      <c r="M210" s="160"/>
      <c r="N210" s="156"/>
      <c r="O210" s="156"/>
      <c r="P210" s="156"/>
      <c r="Q210" s="156"/>
      <c r="R210" s="156"/>
      <c r="S210" s="156"/>
      <c r="T210" s="161"/>
      <c r="AT210" s="162" t="s">
        <v>131</v>
      </c>
      <c r="AU210" s="162" t="s">
        <v>82</v>
      </c>
      <c r="AV210" s="162" t="s">
        <v>26</v>
      </c>
      <c r="AW210" s="162" t="s">
        <v>91</v>
      </c>
      <c r="AX210" s="162" t="s">
        <v>74</v>
      </c>
      <c r="AY210" s="162" t="s">
        <v>120</v>
      </c>
    </row>
    <row r="211" spans="2:65" s="6" customFormat="1" ht="15.75" customHeight="1">
      <c r="B211" s="23"/>
      <c r="C211" s="141" t="s">
        <v>289</v>
      </c>
      <c r="D211" s="141" t="s">
        <v>122</v>
      </c>
      <c r="E211" s="142" t="s">
        <v>290</v>
      </c>
      <c r="F211" s="143" t="s">
        <v>291</v>
      </c>
      <c r="G211" s="144" t="s">
        <v>265</v>
      </c>
      <c r="H211" s="145">
        <v>1</v>
      </c>
      <c r="I211" s="146"/>
      <c r="J211" s="147">
        <f>ROUND($I$211*$H$211,2)</f>
        <v>0</v>
      </c>
      <c r="K211" s="143"/>
      <c r="L211" s="43"/>
      <c r="M211" s="148"/>
      <c r="N211" s="149" t="s">
        <v>45</v>
      </c>
      <c r="O211" s="24"/>
      <c r="P211" s="24"/>
      <c r="Q211" s="150">
        <v>0</v>
      </c>
      <c r="R211" s="150">
        <f>$Q$211*$H$211</f>
        <v>0</v>
      </c>
      <c r="S211" s="150">
        <v>0</v>
      </c>
      <c r="T211" s="151">
        <f>$S$211*$H$211</f>
        <v>0</v>
      </c>
      <c r="AR211" s="85" t="s">
        <v>127</v>
      </c>
      <c r="AT211" s="85" t="s">
        <v>122</v>
      </c>
      <c r="AU211" s="85" t="s">
        <v>82</v>
      </c>
      <c r="AY211" s="6" t="s">
        <v>120</v>
      </c>
      <c r="BE211" s="152">
        <f>IF($N$211="základní",$J$211,0)</f>
        <v>0</v>
      </c>
      <c r="BF211" s="152">
        <f>IF($N$211="snížená",$J$211,0)</f>
        <v>0</v>
      </c>
      <c r="BG211" s="152">
        <f>IF($N$211="zákl. přenesená",$J$211,0)</f>
        <v>0</v>
      </c>
      <c r="BH211" s="152">
        <f>IF($N$211="sníž. přenesená",$J$211,0)</f>
        <v>0</v>
      </c>
      <c r="BI211" s="152">
        <f>IF($N$211="nulová",$J$211,0)</f>
        <v>0</v>
      </c>
      <c r="BJ211" s="85" t="s">
        <v>26</v>
      </c>
      <c r="BK211" s="152">
        <f>ROUND($I$211*$H$211,2)</f>
        <v>0</v>
      </c>
      <c r="BL211" s="85" t="s">
        <v>127</v>
      </c>
      <c r="BM211" s="85" t="s">
        <v>292</v>
      </c>
    </row>
    <row r="212" spans="2:65" s="6" customFormat="1" ht="15.75" customHeight="1">
      <c r="B212" s="23"/>
      <c r="C212" s="144" t="s">
        <v>293</v>
      </c>
      <c r="D212" s="144" t="s">
        <v>122</v>
      </c>
      <c r="E212" s="142" t="s">
        <v>294</v>
      </c>
      <c r="F212" s="143" t="s">
        <v>295</v>
      </c>
      <c r="G212" s="144" t="s">
        <v>265</v>
      </c>
      <c r="H212" s="145">
        <v>1</v>
      </c>
      <c r="I212" s="146"/>
      <c r="J212" s="147">
        <f>ROUND($I$212*$H$212,2)</f>
        <v>0</v>
      </c>
      <c r="K212" s="143"/>
      <c r="L212" s="43"/>
      <c r="M212" s="148"/>
      <c r="N212" s="149" t="s">
        <v>45</v>
      </c>
      <c r="O212" s="24"/>
      <c r="P212" s="24"/>
      <c r="Q212" s="150">
        <v>0</v>
      </c>
      <c r="R212" s="150">
        <f>$Q$212*$H$212</f>
        <v>0</v>
      </c>
      <c r="S212" s="150">
        <v>0</v>
      </c>
      <c r="T212" s="151">
        <f>$S$212*$H$212</f>
        <v>0</v>
      </c>
      <c r="AR212" s="85" t="s">
        <v>127</v>
      </c>
      <c r="AT212" s="85" t="s">
        <v>122</v>
      </c>
      <c r="AU212" s="85" t="s">
        <v>82</v>
      </c>
      <c r="AY212" s="85" t="s">
        <v>120</v>
      </c>
      <c r="BE212" s="152">
        <f>IF($N$212="základní",$J$212,0)</f>
        <v>0</v>
      </c>
      <c r="BF212" s="152">
        <f>IF($N$212="snížená",$J$212,0)</f>
        <v>0</v>
      </c>
      <c r="BG212" s="152">
        <f>IF($N$212="zákl. přenesená",$J$212,0)</f>
        <v>0</v>
      </c>
      <c r="BH212" s="152">
        <f>IF($N$212="sníž. přenesená",$J$212,0)</f>
        <v>0</v>
      </c>
      <c r="BI212" s="152">
        <f>IF($N$212="nulová",$J$212,0)</f>
        <v>0</v>
      </c>
      <c r="BJ212" s="85" t="s">
        <v>26</v>
      </c>
      <c r="BK212" s="152">
        <f>ROUND($I$212*$H$212,2)</f>
        <v>0</v>
      </c>
      <c r="BL212" s="85" t="s">
        <v>127</v>
      </c>
      <c r="BM212" s="85" t="s">
        <v>296</v>
      </c>
    </row>
    <row r="213" spans="2:65" s="6" customFormat="1" ht="15.75" customHeight="1">
      <c r="B213" s="23"/>
      <c r="C213" s="144" t="s">
        <v>297</v>
      </c>
      <c r="D213" s="144" t="s">
        <v>122</v>
      </c>
      <c r="E213" s="142" t="s">
        <v>298</v>
      </c>
      <c r="F213" s="143" t="s">
        <v>299</v>
      </c>
      <c r="G213" s="144" t="s">
        <v>265</v>
      </c>
      <c r="H213" s="145">
        <v>1</v>
      </c>
      <c r="I213" s="146"/>
      <c r="J213" s="147">
        <f>ROUND($I$213*$H$213,2)</f>
        <v>0</v>
      </c>
      <c r="K213" s="143"/>
      <c r="L213" s="43"/>
      <c r="M213" s="148"/>
      <c r="N213" s="149" t="s">
        <v>45</v>
      </c>
      <c r="O213" s="24"/>
      <c r="P213" s="24"/>
      <c r="Q213" s="150">
        <v>0</v>
      </c>
      <c r="R213" s="150">
        <f>$Q$213*$H$213</f>
        <v>0</v>
      </c>
      <c r="S213" s="150">
        <v>0</v>
      </c>
      <c r="T213" s="151">
        <f>$S$213*$H$213</f>
        <v>0</v>
      </c>
      <c r="AR213" s="85" t="s">
        <v>127</v>
      </c>
      <c r="AT213" s="85" t="s">
        <v>122</v>
      </c>
      <c r="AU213" s="85" t="s">
        <v>82</v>
      </c>
      <c r="AY213" s="85" t="s">
        <v>120</v>
      </c>
      <c r="BE213" s="152">
        <f>IF($N$213="základní",$J$213,0)</f>
        <v>0</v>
      </c>
      <c r="BF213" s="152">
        <f>IF($N$213="snížená",$J$213,0)</f>
        <v>0</v>
      </c>
      <c r="BG213" s="152">
        <f>IF($N$213="zákl. přenesená",$J$213,0)</f>
        <v>0</v>
      </c>
      <c r="BH213" s="152">
        <f>IF($N$213="sníž. přenesená",$J$213,0)</f>
        <v>0</v>
      </c>
      <c r="BI213" s="152">
        <f>IF($N$213="nulová",$J$213,0)</f>
        <v>0</v>
      </c>
      <c r="BJ213" s="85" t="s">
        <v>26</v>
      </c>
      <c r="BK213" s="152">
        <f>ROUND($I$213*$H$213,2)</f>
        <v>0</v>
      </c>
      <c r="BL213" s="85" t="s">
        <v>127</v>
      </c>
      <c r="BM213" s="85" t="s">
        <v>300</v>
      </c>
    </row>
    <row r="214" spans="2:65" s="6" customFormat="1" ht="15.75" customHeight="1">
      <c r="B214" s="23"/>
      <c r="C214" s="144" t="s">
        <v>301</v>
      </c>
      <c r="D214" s="144" t="s">
        <v>122</v>
      </c>
      <c r="E214" s="142" t="s">
        <v>302</v>
      </c>
      <c r="F214" s="143" t="s">
        <v>299</v>
      </c>
      <c r="G214" s="144" t="s">
        <v>265</v>
      </c>
      <c r="H214" s="145">
        <v>1</v>
      </c>
      <c r="I214" s="146"/>
      <c r="J214" s="147">
        <f>ROUND($I$214*$H$214,2)</f>
        <v>0</v>
      </c>
      <c r="K214" s="143"/>
      <c r="L214" s="43"/>
      <c r="M214" s="148"/>
      <c r="N214" s="149" t="s">
        <v>45</v>
      </c>
      <c r="O214" s="24"/>
      <c r="P214" s="24"/>
      <c r="Q214" s="150">
        <v>0</v>
      </c>
      <c r="R214" s="150">
        <f>$Q$214*$H$214</f>
        <v>0</v>
      </c>
      <c r="S214" s="150">
        <v>0</v>
      </c>
      <c r="T214" s="151">
        <f>$S$214*$H$214</f>
        <v>0</v>
      </c>
      <c r="AR214" s="85" t="s">
        <v>127</v>
      </c>
      <c r="AT214" s="85" t="s">
        <v>122</v>
      </c>
      <c r="AU214" s="85" t="s">
        <v>82</v>
      </c>
      <c r="AY214" s="85" t="s">
        <v>120</v>
      </c>
      <c r="BE214" s="152">
        <f>IF($N$214="základní",$J$214,0)</f>
        <v>0</v>
      </c>
      <c r="BF214" s="152">
        <f>IF($N$214="snížená",$J$214,0)</f>
        <v>0</v>
      </c>
      <c r="BG214" s="152">
        <f>IF($N$214="zákl. přenesená",$J$214,0)</f>
        <v>0</v>
      </c>
      <c r="BH214" s="152">
        <f>IF($N$214="sníž. přenesená",$J$214,0)</f>
        <v>0</v>
      </c>
      <c r="BI214" s="152">
        <f>IF($N$214="nulová",$J$214,0)</f>
        <v>0</v>
      </c>
      <c r="BJ214" s="85" t="s">
        <v>26</v>
      </c>
      <c r="BK214" s="152">
        <f>ROUND($I$214*$H$214,2)</f>
        <v>0</v>
      </c>
      <c r="BL214" s="85" t="s">
        <v>127</v>
      </c>
      <c r="BM214" s="85" t="s">
        <v>303</v>
      </c>
    </row>
    <row r="215" spans="2:65" s="6" customFormat="1" ht="15.75" customHeight="1">
      <c r="B215" s="23"/>
      <c r="C215" s="144" t="s">
        <v>304</v>
      </c>
      <c r="D215" s="144" t="s">
        <v>122</v>
      </c>
      <c r="E215" s="142" t="s">
        <v>305</v>
      </c>
      <c r="F215" s="143" t="s">
        <v>306</v>
      </c>
      <c r="G215" s="144" t="s">
        <v>265</v>
      </c>
      <c r="H215" s="145">
        <v>1</v>
      </c>
      <c r="I215" s="146"/>
      <c r="J215" s="147">
        <f>ROUND($I$215*$H$215,2)</f>
        <v>0</v>
      </c>
      <c r="K215" s="143"/>
      <c r="L215" s="43"/>
      <c r="M215" s="148"/>
      <c r="N215" s="149" t="s">
        <v>45</v>
      </c>
      <c r="O215" s="24"/>
      <c r="P215" s="24"/>
      <c r="Q215" s="150">
        <v>0</v>
      </c>
      <c r="R215" s="150">
        <f>$Q$215*$H$215</f>
        <v>0</v>
      </c>
      <c r="S215" s="150">
        <v>0</v>
      </c>
      <c r="T215" s="151">
        <f>$S$215*$H$215</f>
        <v>0</v>
      </c>
      <c r="AR215" s="85" t="s">
        <v>127</v>
      </c>
      <c r="AT215" s="85" t="s">
        <v>122</v>
      </c>
      <c r="AU215" s="85" t="s">
        <v>82</v>
      </c>
      <c r="AY215" s="85" t="s">
        <v>120</v>
      </c>
      <c r="BE215" s="152">
        <f>IF($N$215="základní",$J$215,0)</f>
        <v>0</v>
      </c>
      <c r="BF215" s="152">
        <f>IF($N$215="snížená",$J$215,0)</f>
        <v>0</v>
      </c>
      <c r="BG215" s="152">
        <f>IF($N$215="zákl. přenesená",$J$215,0)</f>
        <v>0</v>
      </c>
      <c r="BH215" s="152">
        <f>IF($N$215="sníž. přenesená",$J$215,0)</f>
        <v>0</v>
      </c>
      <c r="BI215" s="152">
        <f>IF($N$215="nulová",$J$215,0)</f>
        <v>0</v>
      </c>
      <c r="BJ215" s="85" t="s">
        <v>26</v>
      </c>
      <c r="BK215" s="152">
        <f>ROUND($I$215*$H$215,2)</f>
        <v>0</v>
      </c>
      <c r="BL215" s="85" t="s">
        <v>127</v>
      </c>
      <c r="BM215" s="85" t="s">
        <v>307</v>
      </c>
    </row>
    <row r="216" spans="2:65" s="6" customFormat="1" ht="15.75" customHeight="1">
      <c r="B216" s="23"/>
      <c r="C216" s="144" t="s">
        <v>308</v>
      </c>
      <c r="D216" s="144" t="s">
        <v>122</v>
      </c>
      <c r="E216" s="142" t="s">
        <v>309</v>
      </c>
      <c r="F216" s="143" t="s">
        <v>310</v>
      </c>
      <c r="G216" s="144" t="s">
        <v>144</v>
      </c>
      <c r="H216" s="145">
        <v>2.5</v>
      </c>
      <c r="I216" s="146"/>
      <c r="J216" s="147">
        <f>ROUND($I$216*$H$216,2)</f>
        <v>0</v>
      </c>
      <c r="K216" s="143" t="s">
        <v>154</v>
      </c>
      <c r="L216" s="43"/>
      <c r="M216" s="148"/>
      <c r="N216" s="149" t="s">
        <v>45</v>
      </c>
      <c r="O216" s="24"/>
      <c r="P216" s="24"/>
      <c r="Q216" s="150">
        <v>0</v>
      </c>
      <c r="R216" s="150">
        <f>$Q$216*$H$216</f>
        <v>0</v>
      </c>
      <c r="S216" s="150">
        <v>0</v>
      </c>
      <c r="T216" s="151">
        <f>$S$216*$H$216</f>
        <v>0</v>
      </c>
      <c r="AR216" s="85" t="s">
        <v>127</v>
      </c>
      <c r="AT216" s="85" t="s">
        <v>122</v>
      </c>
      <c r="AU216" s="85" t="s">
        <v>82</v>
      </c>
      <c r="AY216" s="85" t="s">
        <v>120</v>
      </c>
      <c r="BE216" s="152">
        <f>IF($N$216="základní",$J$216,0)</f>
        <v>0</v>
      </c>
      <c r="BF216" s="152">
        <f>IF($N$216="snížená",$J$216,0)</f>
        <v>0</v>
      </c>
      <c r="BG216" s="152">
        <f>IF($N$216="zákl. přenesená",$J$216,0)</f>
        <v>0</v>
      </c>
      <c r="BH216" s="152">
        <f>IF($N$216="sníž. přenesená",$J$216,0)</f>
        <v>0</v>
      </c>
      <c r="BI216" s="152">
        <f>IF($N$216="nulová",$J$216,0)</f>
        <v>0</v>
      </c>
      <c r="BJ216" s="85" t="s">
        <v>26</v>
      </c>
      <c r="BK216" s="152">
        <f>ROUND($I$216*$H$216,2)</f>
        <v>0</v>
      </c>
      <c r="BL216" s="85" t="s">
        <v>127</v>
      </c>
      <c r="BM216" s="85" t="s">
        <v>311</v>
      </c>
    </row>
    <row r="217" spans="2:47" s="6" customFormat="1" ht="16.5" customHeight="1">
      <c r="B217" s="23"/>
      <c r="C217" s="24"/>
      <c r="D217" s="153" t="s">
        <v>129</v>
      </c>
      <c r="E217" s="24"/>
      <c r="F217" s="154" t="s">
        <v>312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129</v>
      </c>
      <c r="AU217" s="6" t="s">
        <v>82</v>
      </c>
    </row>
    <row r="218" spans="2:51" s="6" customFormat="1" ht="15.75" customHeight="1">
      <c r="B218" s="155"/>
      <c r="C218" s="156"/>
      <c r="D218" s="157" t="s">
        <v>131</v>
      </c>
      <c r="E218" s="156"/>
      <c r="F218" s="158" t="s">
        <v>313</v>
      </c>
      <c r="G218" s="156"/>
      <c r="H218" s="156"/>
      <c r="J218" s="156"/>
      <c r="K218" s="156"/>
      <c r="L218" s="159"/>
      <c r="M218" s="160"/>
      <c r="N218" s="156"/>
      <c r="O218" s="156"/>
      <c r="P218" s="156"/>
      <c r="Q218" s="156"/>
      <c r="R218" s="156"/>
      <c r="S218" s="156"/>
      <c r="T218" s="161"/>
      <c r="AT218" s="162" t="s">
        <v>131</v>
      </c>
      <c r="AU218" s="162" t="s">
        <v>82</v>
      </c>
      <c r="AV218" s="162" t="s">
        <v>26</v>
      </c>
      <c r="AW218" s="162" t="s">
        <v>91</v>
      </c>
      <c r="AX218" s="162" t="s">
        <v>74</v>
      </c>
      <c r="AY218" s="162" t="s">
        <v>120</v>
      </c>
    </row>
    <row r="219" spans="2:51" s="6" customFormat="1" ht="15.75" customHeight="1">
      <c r="B219" s="163"/>
      <c r="C219" s="164"/>
      <c r="D219" s="157" t="s">
        <v>131</v>
      </c>
      <c r="E219" s="164"/>
      <c r="F219" s="165" t="s">
        <v>314</v>
      </c>
      <c r="G219" s="164"/>
      <c r="H219" s="166">
        <v>2.5</v>
      </c>
      <c r="J219" s="164"/>
      <c r="K219" s="164"/>
      <c r="L219" s="167"/>
      <c r="M219" s="168"/>
      <c r="N219" s="164"/>
      <c r="O219" s="164"/>
      <c r="P219" s="164"/>
      <c r="Q219" s="164"/>
      <c r="R219" s="164"/>
      <c r="S219" s="164"/>
      <c r="T219" s="169"/>
      <c r="AT219" s="170" t="s">
        <v>131</v>
      </c>
      <c r="AU219" s="170" t="s">
        <v>82</v>
      </c>
      <c r="AV219" s="170" t="s">
        <v>82</v>
      </c>
      <c r="AW219" s="170" t="s">
        <v>91</v>
      </c>
      <c r="AX219" s="170" t="s">
        <v>26</v>
      </c>
      <c r="AY219" s="170" t="s">
        <v>120</v>
      </c>
    </row>
    <row r="220" spans="2:65" s="6" customFormat="1" ht="15.75" customHeight="1">
      <c r="B220" s="23"/>
      <c r="C220" s="141" t="s">
        <v>315</v>
      </c>
      <c r="D220" s="141" t="s">
        <v>122</v>
      </c>
      <c r="E220" s="142" t="s">
        <v>316</v>
      </c>
      <c r="F220" s="143" t="s">
        <v>317</v>
      </c>
      <c r="G220" s="144" t="s">
        <v>144</v>
      </c>
      <c r="H220" s="145">
        <v>2.5</v>
      </c>
      <c r="I220" s="146"/>
      <c r="J220" s="147">
        <f>ROUND($I$220*$H$220,2)</f>
        <v>0</v>
      </c>
      <c r="K220" s="143" t="s">
        <v>154</v>
      </c>
      <c r="L220" s="43"/>
      <c r="M220" s="148"/>
      <c r="N220" s="149" t="s">
        <v>45</v>
      </c>
      <c r="O220" s="24"/>
      <c r="P220" s="24"/>
      <c r="Q220" s="150">
        <v>0.08425</v>
      </c>
      <c r="R220" s="150">
        <f>$Q$220*$H$220</f>
        <v>0.210625</v>
      </c>
      <c r="S220" s="150">
        <v>0</v>
      </c>
      <c r="T220" s="151">
        <f>$S$220*$H$220</f>
        <v>0</v>
      </c>
      <c r="AR220" s="85" t="s">
        <v>127</v>
      </c>
      <c r="AT220" s="85" t="s">
        <v>122</v>
      </c>
      <c r="AU220" s="85" t="s">
        <v>82</v>
      </c>
      <c r="AY220" s="6" t="s">
        <v>120</v>
      </c>
      <c r="BE220" s="152">
        <f>IF($N$220="základní",$J$220,0)</f>
        <v>0</v>
      </c>
      <c r="BF220" s="152">
        <f>IF($N$220="snížená",$J$220,0)</f>
        <v>0</v>
      </c>
      <c r="BG220" s="152">
        <f>IF($N$220="zákl. přenesená",$J$220,0)</f>
        <v>0</v>
      </c>
      <c r="BH220" s="152">
        <f>IF($N$220="sníž. přenesená",$J$220,0)</f>
        <v>0</v>
      </c>
      <c r="BI220" s="152">
        <f>IF($N$220="nulová",$J$220,0)</f>
        <v>0</v>
      </c>
      <c r="BJ220" s="85" t="s">
        <v>26</v>
      </c>
      <c r="BK220" s="152">
        <f>ROUND($I$220*$H$220,2)</f>
        <v>0</v>
      </c>
      <c r="BL220" s="85" t="s">
        <v>127</v>
      </c>
      <c r="BM220" s="85" t="s">
        <v>318</v>
      </c>
    </row>
    <row r="221" spans="2:47" s="6" customFormat="1" ht="38.25" customHeight="1">
      <c r="B221" s="23"/>
      <c r="C221" s="24"/>
      <c r="D221" s="153" t="s">
        <v>129</v>
      </c>
      <c r="E221" s="24"/>
      <c r="F221" s="154" t="s">
        <v>319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129</v>
      </c>
      <c r="AU221" s="6" t="s">
        <v>82</v>
      </c>
    </row>
    <row r="222" spans="2:51" s="6" customFormat="1" ht="15.75" customHeight="1">
      <c r="B222" s="155"/>
      <c r="C222" s="156"/>
      <c r="D222" s="157" t="s">
        <v>131</v>
      </c>
      <c r="E222" s="156"/>
      <c r="F222" s="158" t="s">
        <v>313</v>
      </c>
      <c r="G222" s="156"/>
      <c r="H222" s="156"/>
      <c r="J222" s="156"/>
      <c r="K222" s="156"/>
      <c r="L222" s="159"/>
      <c r="M222" s="160"/>
      <c r="N222" s="156"/>
      <c r="O222" s="156"/>
      <c r="P222" s="156"/>
      <c r="Q222" s="156"/>
      <c r="R222" s="156"/>
      <c r="S222" s="156"/>
      <c r="T222" s="161"/>
      <c r="AT222" s="162" t="s">
        <v>131</v>
      </c>
      <c r="AU222" s="162" t="s">
        <v>82</v>
      </c>
      <c r="AV222" s="162" t="s">
        <v>26</v>
      </c>
      <c r="AW222" s="162" t="s">
        <v>91</v>
      </c>
      <c r="AX222" s="162" t="s">
        <v>74</v>
      </c>
      <c r="AY222" s="162" t="s">
        <v>120</v>
      </c>
    </row>
    <row r="223" spans="2:51" s="6" customFormat="1" ht="15.75" customHeight="1">
      <c r="B223" s="163"/>
      <c r="C223" s="164"/>
      <c r="D223" s="157" t="s">
        <v>131</v>
      </c>
      <c r="E223" s="164"/>
      <c r="F223" s="165" t="s">
        <v>314</v>
      </c>
      <c r="G223" s="164"/>
      <c r="H223" s="166">
        <v>2.5</v>
      </c>
      <c r="J223" s="164"/>
      <c r="K223" s="164"/>
      <c r="L223" s="167"/>
      <c r="M223" s="168"/>
      <c r="N223" s="164"/>
      <c r="O223" s="164"/>
      <c r="P223" s="164"/>
      <c r="Q223" s="164"/>
      <c r="R223" s="164"/>
      <c r="S223" s="164"/>
      <c r="T223" s="169"/>
      <c r="AT223" s="170" t="s">
        <v>131</v>
      </c>
      <c r="AU223" s="170" t="s">
        <v>82</v>
      </c>
      <c r="AV223" s="170" t="s">
        <v>82</v>
      </c>
      <c r="AW223" s="170" t="s">
        <v>91</v>
      </c>
      <c r="AX223" s="170" t="s">
        <v>26</v>
      </c>
      <c r="AY223" s="170" t="s">
        <v>120</v>
      </c>
    </row>
    <row r="224" spans="2:65" s="6" customFormat="1" ht="15.75" customHeight="1">
      <c r="B224" s="23"/>
      <c r="C224" s="179" t="s">
        <v>320</v>
      </c>
      <c r="D224" s="179" t="s">
        <v>180</v>
      </c>
      <c r="E224" s="180" t="s">
        <v>321</v>
      </c>
      <c r="F224" s="181" t="s">
        <v>322</v>
      </c>
      <c r="G224" s="182" t="s">
        <v>144</v>
      </c>
      <c r="H224" s="183">
        <v>2.6</v>
      </c>
      <c r="I224" s="184"/>
      <c r="J224" s="185">
        <f>ROUND($I$224*$H$224,2)</f>
        <v>0</v>
      </c>
      <c r="K224" s="181" t="s">
        <v>154</v>
      </c>
      <c r="L224" s="186"/>
      <c r="M224" s="187"/>
      <c r="N224" s="188" t="s">
        <v>45</v>
      </c>
      <c r="O224" s="24"/>
      <c r="P224" s="24"/>
      <c r="Q224" s="150">
        <v>0.132</v>
      </c>
      <c r="R224" s="150">
        <f>$Q$224*$H$224</f>
        <v>0.3432</v>
      </c>
      <c r="S224" s="150">
        <v>0</v>
      </c>
      <c r="T224" s="151">
        <f>$S$224*$H$224</f>
        <v>0</v>
      </c>
      <c r="AR224" s="85" t="s">
        <v>184</v>
      </c>
      <c r="AT224" s="85" t="s">
        <v>180</v>
      </c>
      <c r="AU224" s="85" t="s">
        <v>82</v>
      </c>
      <c r="AY224" s="6" t="s">
        <v>120</v>
      </c>
      <c r="BE224" s="152">
        <f>IF($N$224="základní",$J$224,0)</f>
        <v>0</v>
      </c>
      <c r="BF224" s="152">
        <f>IF($N$224="snížená",$J$224,0)</f>
        <v>0</v>
      </c>
      <c r="BG224" s="152">
        <f>IF($N$224="zákl. přenesená",$J$224,0)</f>
        <v>0</v>
      </c>
      <c r="BH224" s="152">
        <f>IF($N$224="sníž. přenesená",$J$224,0)</f>
        <v>0</v>
      </c>
      <c r="BI224" s="152">
        <f>IF($N$224="nulová",$J$224,0)</f>
        <v>0</v>
      </c>
      <c r="BJ224" s="85" t="s">
        <v>26</v>
      </c>
      <c r="BK224" s="152">
        <f>ROUND($I$224*$H$224,2)</f>
        <v>0</v>
      </c>
      <c r="BL224" s="85" t="s">
        <v>127</v>
      </c>
      <c r="BM224" s="85" t="s">
        <v>323</v>
      </c>
    </row>
    <row r="225" spans="2:51" s="6" customFormat="1" ht="15.75" customHeight="1">
      <c r="B225" s="155"/>
      <c r="C225" s="156"/>
      <c r="D225" s="153" t="s">
        <v>131</v>
      </c>
      <c r="E225" s="158"/>
      <c r="F225" s="158" t="s">
        <v>324</v>
      </c>
      <c r="G225" s="156"/>
      <c r="H225" s="156"/>
      <c r="J225" s="156"/>
      <c r="K225" s="156"/>
      <c r="L225" s="159"/>
      <c r="M225" s="160"/>
      <c r="N225" s="156"/>
      <c r="O225" s="156"/>
      <c r="P225" s="156"/>
      <c r="Q225" s="156"/>
      <c r="R225" s="156"/>
      <c r="S225" s="156"/>
      <c r="T225" s="161"/>
      <c r="AT225" s="162" t="s">
        <v>131</v>
      </c>
      <c r="AU225" s="162" t="s">
        <v>82</v>
      </c>
      <c r="AV225" s="162" t="s">
        <v>26</v>
      </c>
      <c r="AW225" s="162" t="s">
        <v>91</v>
      </c>
      <c r="AX225" s="162" t="s">
        <v>74</v>
      </c>
      <c r="AY225" s="162" t="s">
        <v>120</v>
      </c>
    </row>
    <row r="226" spans="2:51" s="6" customFormat="1" ht="15.75" customHeight="1">
      <c r="B226" s="155"/>
      <c r="C226" s="156"/>
      <c r="D226" s="157" t="s">
        <v>131</v>
      </c>
      <c r="E226" s="156"/>
      <c r="F226" s="158" t="s">
        <v>325</v>
      </c>
      <c r="G226" s="156"/>
      <c r="H226" s="156"/>
      <c r="J226" s="156"/>
      <c r="K226" s="156"/>
      <c r="L226" s="159"/>
      <c r="M226" s="160"/>
      <c r="N226" s="156"/>
      <c r="O226" s="156"/>
      <c r="P226" s="156"/>
      <c r="Q226" s="156"/>
      <c r="R226" s="156"/>
      <c r="S226" s="156"/>
      <c r="T226" s="161"/>
      <c r="AT226" s="162" t="s">
        <v>131</v>
      </c>
      <c r="AU226" s="162" t="s">
        <v>82</v>
      </c>
      <c r="AV226" s="162" t="s">
        <v>26</v>
      </c>
      <c r="AW226" s="162" t="s">
        <v>91</v>
      </c>
      <c r="AX226" s="162" t="s">
        <v>74</v>
      </c>
      <c r="AY226" s="162" t="s">
        <v>120</v>
      </c>
    </row>
    <row r="227" spans="2:51" s="6" customFormat="1" ht="15.75" customHeight="1">
      <c r="B227" s="163"/>
      <c r="C227" s="164"/>
      <c r="D227" s="157" t="s">
        <v>131</v>
      </c>
      <c r="E227" s="164"/>
      <c r="F227" s="165" t="s">
        <v>326</v>
      </c>
      <c r="G227" s="164"/>
      <c r="H227" s="166">
        <v>2.6</v>
      </c>
      <c r="J227" s="164"/>
      <c r="K227" s="164"/>
      <c r="L227" s="167"/>
      <c r="M227" s="168"/>
      <c r="N227" s="164"/>
      <c r="O227" s="164"/>
      <c r="P227" s="164"/>
      <c r="Q227" s="164"/>
      <c r="R227" s="164"/>
      <c r="S227" s="164"/>
      <c r="T227" s="169"/>
      <c r="AT227" s="170" t="s">
        <v>131</v>
      </c>
      <c r="AU227" s="170" t="s">
        <v>82</v>
      </c>
      <c r="AV227" s="170" t="s">
        <v>82</v>
      </c>
      <c r="AW227" s="170" t="s">
        <v>91</v>
      </c>
      <c r="AX227" s="170" t="s">
        <v>26</v>
      </c>
      <c r="AY227" s="170" t="s">
        <v>120</v>
      </c>
    </row>
    <row r="228" spans="2:63" s="128" customFormat="1" ht="30.75" customHeight="1">
      <c r="B228" s="129"/>
      <c r="C228" s="130"/>
      <c r="D228" s="130" t="s">
        <v>73</v>
      </c>
      <c r="E228" s="139" t="s">
        <v>184</v>
      </c>
      <c r="F228" s="139" t="s">
        <v>327</v>
      </c>
      <c r="G228" s="130"/>
      <c r="H228" s="130"/>
      <c r="J228" s="140">
        <f>$BK$228</f>
        <v>0</v>
      </c>
      <c r="K228" s="130"/>
      <c r="L228" s="133"/>
      <c r="M228" s="134"/>
      <c r="N228" s="130"/>
      <c r="O228" s="130"/>
      <c r="P228" s="135">
        <f>SUM($P$229:$P$247)</f>
        <v>0</v>
      </c>
      <c r="Q228" s="130"/>
      <c r="R228" s="135">
        <f>SUM($R$229:$R$247)</f>
        <v>0</v>
      </c>
      <c r="S228" s="130"/>
      <c r="T228" s="136">
        <f>SUM($T$229:$T$247)</f>
        <v>0</v>
      </c>
      <c r="AR228" s="137" t="s">
        <v>26</v>
      </c>
      <c r="AT228" s="137" t="s">
        <v>73</v>
      </c>
      <c r="AU228" s="137" t="s">
        <v>26</v>
      </c>
      <c r="AY228" s="137" t="s">
        <v>120</v>
      </c>
      <c r="BK228" s="138">
        <f>SUM($BK$229:$BK$247)</f>
        <v>0</v>
      </c>
    </row>
    <row r="229" spans="2:65" s="6" customFormat="1" ht="15.75" customHeight="1">
      <c r="B229" s="23"/>
      <c r="C229" s="141" t="s">
        <v>328</v>
      </c>
      <c r="D229" s="141" t="s">
        <v>122</v>
      </c>
      <c r="E229" s="142" t="s">
        <v>329</v>
      </c>
      <c r="F229" s="143" t="s">
        <v>330</v>
      </c>
      <c r="G229" s="144"/>
      <c r="H229" s="145">
        <v>2</v>
      </c>
      <c r="I229" s="146"/>
      <c r="J229" s="147">
        <f>ROUND($I$229*$H$229,2)</f>
        <v>0</v>
      </c>
      <c r="K229" s="143"/>
      <c r="L229" s="43"/>
      <c r="M229" s="148"/>
      <c r="N229" s="149" t="s">
        <v>45</v>
      </c>
      <c r="O229" s="24"/>
      <c r="P229" s="24"/>
      <c r="Q229" s="150">
        <v>0</v>
      </c>
      <c r="R229" s="150">
        <f>$Q$229*$H$229</f>
        <v>0</v>
      </c>
      <c r="S229" s="150">
        <v>0</v>
      </c>
      <c r="T229" s="151">
        <f>$S$229*$H$229</f>
        <v>0</v>
      </c>
      <c r="AR229" s="85" t="s">
        <v>127</v>
      </c>
      <c r="AT229" s="85" t="s">
        <v>122</v>
      </c>
      <c r="AU229" s="85" t="s">
        <v>82</v>
      </c>
      <c r="AY229" s="6" t="s">
        <v>120</v>
      </c>
      <c r="BE229" s="152">
        <f>IF($N$229="základní",$J$229,0)</f>
        <v>0</v>
      </c>
      <c r="BF229" s="152">
        <f>IF($N$229="snížená",$J$229,0)</f>
        <v>0</v>
      </c>
      <c r="BG229" s="152">
        <f>IF($N$229="zákl. přenesená",$J$229,0)</f>
        <v>0</v>
      </c>
      <c r="BH229" s="152">
        <f>IF($N$229="sníž. přenesená",$J$229,0)</f>
        <v>0</v>
      </c>
      <c r="BI229" s="152">
        <f>IF($N$229="nulová",$J$229,0)</f>
        <v>0</v>
      </c>
      <c r="BJ229" s="85" t="s">
        <v>26</v>
      </c>
      <c r="BK229" s="152">
        <f>ROUND($I$229*$H$229,2)</f>
        <v>0</v>
      </c>
      <c r="BL229" s="85" t="s">
        <v>127</v>
      </c>
      <c r="BM229" s="85" t="s">
        <v>331</v>
      </c>
    </row>
    <row r="230" spans="2:51" s="6" customFormat="1" ht="15.75" customHeight="1">
      <c r="B230" s="155"/>
      <c r="C230" s="156"/>
      <c r="D230" s="153" t="s">
        <v>131</v>
      </c>
      <c r="E230" s="158"/>
      <c r="F230" s="158" t="s">
        <v>332</v>
      </c>
      <c r="G230" s="156"/>
      <c r="H230" s="156"/>
      <c r="J230" s="156"/>
      <c r="K230" s="156"/>
      <c r="L230" s="159"/>
      <c r="M230" s="160"/>
      <c r="N230" s="156"/>
      <c r="O230" s="156"/>
      <c r="P230" s="156"/>
      <c r="Q230" s="156"/>
      <c r="R230" s="156"/>
      <c r="S230" s="156"/>
      <c r="T230" s="161"/>
      <c r="AT230" s="162" t="s">
        <v>131</v>
      </c>
      <c r="AU230" s="162" t="s">
        <v>82</v>
      </c>
      <c r="AV230" s="162" t="s">
        <v>26</v>
      </c>
      <c r="AW230" s="162" t="s">
        <v>91</v>
      </c>
      <c r="AX230" s="162" t="s">
        <v>74</v>
      </c>
      <c r="AY230" s="162" t="s">
        <v>120</v>
      </c>
    </row>
    <row r="231" spans="2:51" s="6" customFormat="1" ht="15.75" customHeight="1">
      <c r="B231" s="163"/>
      <c r="C231" s="164"/>
      <c r="D231" s="157" t="s">
        <v>131</v>
      </c>
      <c r="E231" s="164"/>
      <c r="F231" s="165" t="s">
        <v>333</v>
      </c>
      <c r="G231" s="164"/>
      <c r="H231" s="166">
        <v>2</v>
      </c>
      <c r="J231" s="164"/>
      <c r="K231" s="164"/>
      <c r="L231" s="167"/>
      <c r="M231" s="168"/>
      <c r="N231" s="164"/>
      <c r="O231" s="164"/>
      <c r="P231" s="164"/>
      <c r="Q231" s="164"/>
      <c r="R231" s="164"/>
      <c r="S231" s="164"/>
      <c r="T231" s="169"/>
      <c r="AT231" s="170" t="s">
        <v>131</v>
      </c>
      <c r="AU231" s="170" t="s">
        <v>82</v>
      </c>
      <c r="AV231" s="170" t="s">
        <v>82</v>
      </c>
      <c r="AW231" s="170" t="s">
        <v>91</v>
      </c>
      <c r="AX231" s="170" t="s">
        <v>26</v>
      </c>
      <c r="AY231" s="170" t="s">
        <v>120</v>
      </c>
    </row>
    <row r="232" spans="2:65" s="6" customFormat="1" ht="15.75" customHeight="1">
      <c r="B232" s="23"/>
      <c r="C232" s="141" t="s">
        <v>334</v>
      </c>
      <c r="D232" s="141" t="s">
        <v>122</v>
      </c>
      <c r="E232" s="142" t="s">
        <v>335</v>
      </c>
      <c r="F232" s="143" t="s">
        <v>336</v>
      </c>
      <c r="G232" s="144" t="s">
        <v>337</v>
      </c>
      <c r="H232" s="145">
        <v>1</v>
      </c>
      <c r="I232" s="146"/>
      <c r="J232" s="147">
        <f>ROUND($I$232*$H$232,2)</f>
        <v>0</v>
      </c>
      <c r="K232" s="143"/>
      <c r="L232" s="43"/>
      <c r="M232" s="148"/>
      <c r="N232" s="149" t="s">
        <v>45</v>
      </c>
      <c r="O232" s="24"/>
      <c r="P232" s="24"/>
      <c r="Q232" s="150">
        <v>0</v>
      </c>
      <c r="R232" s="150">
        <f>$Q$232*$H$232</f>
        <v>0</v>
      </c>
      <c r="S232" s="150">
        <v>0</v>
      </c>
      <c r="T232" s="151">
        <f>$S$232*$H$232</f>
        <v>0</v>
      </c>
      <c r="AR232" s="85" t="s">
        <v>127</v>
      </c>
      <c r="AT232" s="85" t="s">
        <v>122</v>
      </c>
      <c r="AU232" s="85" t="s">
        <v>82</v>
      </c>
      <c r="AY232" s="6" t="s">
        <v>120</v>
      </c>
      <c r="BE232" s="152">
        <f>IF($N$232="základní",$J$232,0)</f>
        <v>0</v>
      </c>
      <c r="BF232" s="152">
        <f>IF($N$232="snížená",$J$232,0)</f>
        <v>0</v>
      </c>
      <c r="BG232" s="152">
        <f>IF($N$232="zákl. přenesená",$J$232,0)</f>
        <v>0</v>
      </c>
      <c r="BH232" s="152">
        <f>IF($N$232="sníž. přenesená",$J$232,0)</f>
        <v>0</v>
      </c>
      <c r="BI232" s="152">
        <f>IF($N$232="nulová",$J$232,0)</f>
        <v>0</v>
      </c>
      <c r="BJ232" s="85" t="s">
        <v>26</v>
      </c>
      <c r="BK232" s="152">
        <f>ROUND($I$232*$H$232,2)</f>
        <v>0</v>
      </c>
      <c r="BL232" s="85" t="s">
        <v>127</v>
      </c>
      <c r="BM232" s="85" t="s">
        <v>338</v>
      </c>
    </row>
    <row r="233" spans="2:51" s="6" customFormat="1" ht="15.75" customHeight="1">
      <c r="B233" s="155"/>
      <c r="C233" s="156"/>
      <c r="D233" s="153" t="s">
        <v>131</v>
      </c>
      <c r="E233" s="158"/>
      <c r="F233" s="158" t="s">
        <v>332</v>
      </c>
      <c r="G233" s="156"/>
      <c r="H233" s="156"/>
      <c r="J233" s="156"/>
      <c r="K233" s="156"/>
      <c r="L233" s="159"/>
      <c r="M233" s="160"/>
      <c r="N233" s="156"/>
      <c r="O233" s="156"/>
      <c r="P233" s="156"/>
      <c r="Q233" s="156"/>
      <c r="R233" s="156"/>
      <c r="S233" s="156"/>
      <c r="T233" s="161"/>
      <c r="AT233" s="162" t="s">
        <v>131</v>
      </c>
      <c r="AU233" s="162" t="s">
        <v>82</v>
      </c>
      <c r="AV233" s="162" t="s">
        <v>26</v>
      </c>
      <c r="AW233" s="162" t="s">
        <v>91</v>
      </c>
      <c r="AX233" s="162" t="s">
        <v>74</v>
      </c>
      <c r="AY233" s="162" t="s">
        <v>120</v>
      </c>
    </row>
    <row r="234" spans="2:51" s="6" customFormat="1" ht="15.75" customHeight="1">
      <c r="B234" s="163"/>
      <c r="C234" s="164"/>
      <c r="D234" s="157" t="s">
        <v>131</v>
      </c>
      <c r="E234" s="164"/>
      <c r="F234" s="165" t="s">
        <v>339</v>
      </c>
      <c r="G234" s="164"/>
      <c r="H234" s="166">
        <v>1</v>
      </c>
      <c r="J234" s="164"/>
      <c r="K234" s="164"/>
      <c r="L234" s="167"/>
      <c r="M234" s="168"/>
      <c r="N234" s="164"/>
      <c r="O234" s="164"/>
      <c r="P234" s="164"/>
      <c r="Q234" s="164"/>
      <c r="R234" s="164"/>
      <c r="S234" s="164"/>
      <c r="T234" s="169"/>
      <c r="AT234" s="170" t="s">
        <v>131</v>
      </c>
      <c r="AU234" s="170" t="s">
        <v>82</v>
      </c>
      <c r="AV234" s="170" t="s">
        <v>82</v>
      </c>
      <c r="AW234" s="170" t="s">
        <v>91</v>
      </c>
      <c r="AX234" s="170" t="s">
        <v>26</v>
      </c>
      <c r="AY234" s="170" t="s">
        <v>120</v>
      </c>
    </row>
    <row r="235" spans="2:65" s="6" customFormat="1" ht="15.75" customHeight="1">
      <c r="B235" s="23"/>
      <c r="C235" s="141" t="s">
        <v>340</v>
      </c>
      <c r="D235" s="141" t="s">
        <v>122</v>
      </c>
      <c r="E235" s="142" t="s">
        <v>341</v>
      </c>
      <c r="F235" s="143" t="s">
        <v>342</v>
      </c>
      <c r="G235" s="144" t="s">
        <v>234</v>
      </c>
      <c r="H235" s="145">
        <v>1</v>
      </c>
      <c r="I235" s="146"/>
      <c r="J235" s="147">
        <f>ROUND($I$235*$H$235,2)</f>
        <v>0</v>
      </c>
      <c r="K235" s="143"/>
      <c r="L235" s="43"/>
      <c r="M235" s="148"/>
      <c r="N235" s="149" t="s">
        <v>45</v>
      </c>
      <c r="O235" s="24"/>
      <c r="P235" s="24"/>
      <c r="Q235" s="150">
        <v>0</v>
      </c>
      <c r="R235" s="150">
        <f>$Q$235*$H$235</f>
        <v>0</v>
      </c>
      <c r="S235" s="150">
        <v>0</v>
      </c>
      <c r="T235" s="151">
        <f>$S$235*$H$235</f>
        <v>0</v>
      </c>
      <c r="AR235" s="85" t="s">
        <v>127</v>
      </c>
      <c r="AT235" s="85" t="s">
        <v>122</v>
      </c>
      <c r="AU235" s="85" t="s">
        <v>82</v>
      </c>
      <c r="AY235" s="6" t="s">
        <v>120</v>
      </c>
      <c r="BE235" s="152">
        <f>IF($N$235="základní",$J$235,0)</f>
        <v>0</v>
      </c>
      <c r="BF235" s="152">
        <f>IF($N$235="snížená",$J$235,0)</f>
        <v>0</v>
      </c>
      <c r="BG235" s="152">
        <f>IF($N$235="zákl. přenesená",$J$235,0)</f>
        <v>0</v>
      </c>
      <c r="BH235" s="152">
        <f>IF($N$235="sníž. přenesená",$J$235,0)</f>
        <v>0</v>
      </c>
      <c r="BI235" s="152">
        <f>IF($N$235="nulová",$J$235,0)</f>
        <v>0</v>
      </c>
      <c r="BJ235" s="85" t="s">
        <v>26</v>
      </c>
      <c r="BK235" s="152">
        <f>ROUND($I$235*$H$235,2)</f>
        <v>0</v>
      </c>
      <c r="BL235" s="85" t="s">
        <v>127</v>
      </c>
      <c r="BM235" s="85" t="s">
        <v>343</v>
      </c>
    </row>
    <row r="236" spans="2:51" s="6" customFormat="1" ht="15.75" customHeight="1">
      <c r="B236" s="155"/>
      <c r="C236" s="156"/>
      <c r="D236" s="153" t="s">
        <v>131</v>
      </c>
      <c r="E236" s="158"/>
      <c r="F236" s="158" t="s">
        <v>344</v>
      </c>
      <c r="G236" s="156"/>
      <c r="H236" s="156"/>
      <c r="J236" s="156"/>
      <c r="K236" s="156"/>
      <c r="L236" s="159"/>
      <c r="M236" s="160"/>
      <c r="N236" s="156"/>
      <c r="O236" s="156"/>
      <c r="P236" s="156"/>
      <c r="Q236" s="156"/>
      <c r="R236" s="156"/>
      <c r="S236" s="156"/>
      <c r="T236" s="161"/>
      <c r="AT236" s="162" t="s">
        <v>131</v>
      </c>
      <c r="AU236" s="162" t="s">
        <v>82</v>
      </c>
      <c r="AV236" s="162" t="s">
        <v>26</v>
      </c>
      <c r="AW236" s="162" t="s">
        <v>91</v>
      </c>
      <c r="AX236" s="162" t="s">
        <v>74</v>
      </c>
      <c r="AY236" s="162" t="s">
        <v>120</v>
      </c>
    </row>
    <row r="237" spans="2:51" s="6" customFormat="1" ht="15.75" customHeight="1">
      <c r="B237" s="163"/>
      <c r="C237" s="164"/>
      <c r="D237" s="157" t="s">
        <v>131</v>
      </c>
      <c r="E237" s="164"/>
      <c r="F237" s="165" t="s">
        <v>339</v>
      </c>
      <c r="G237" s="164"/>
      <c r="H237" s="166">
        <v>1</v>
      </c>
      <c r="J237" s="164"/>
      <c r="K237" s="164"/>
      <c r="L237" s="167"/>
      <c r="M237" s="168"/>
      <c r="N237" s="164"/>
      <c r="O237" s="164"/>
      <c r="P237" s="164"/>
      <c r="Q237" s="164"/>
      <c r="R237" s="164"/>
      <c r="S237" s="164"/>
      <c r="T237" s="169"/>
      <c r="AT237" s="170" t="s">
        <v>131</v>
      </c>
      <c r="AU237" s="170" t="s">
        <v>82</v>
      </c>
      <c r="AV237" s="170" t="s">
        <v>82</v>
      </c>
      <c r="AW237" s="170" t="s">
        <v>91</v>
      </c>
      <c r="AX237" s="170" t="s">
        <v>26</v>
      </c>
      <c r="AY237" s="170" t="s">
        <v>120</v>
      </c>
    </row>
    <row r="238" spans="2:65" s="6" customFormat="1" ht="15.75" customHeight="1">
      <c r="B238" s="23"/>
      <c r="C238" s="141" t="s">
        <v>345</v>
      </c>
      <c r="D238" s="141" t="s">
        <v>122</v>
      </c>
      <c r="E238" s="142" t="s">
        <v>346</v>
      </c>
      <c r="F238" s="143" t="s">
        <v>347</v>
      </c>
      <c r="G238" s="144" t="s">
        <v>234</v>
      </c>
      <c r="H238" s="145">
        <v>2</v>
      </c>
      <c r="I238" s="146"/>
      <c r="J238" s="147">
        <f>ROUND($I$238*$H$238,2)</f>
        <v>0</v>
      </c>
      <c r="K238" s="143"/>
      <c r="L238" s="43"/>
      <c r="M238" s="148"/>
      <c r="N238" s="149" t="s">
        <v>45</v>
      </c>
      <c r="O238" s="24"/>
      <c r="P238" s="24"/>
      <c r="Q238" s="150">
        <v>0</v>
      </c>
      <c r="R238" s="150">
        <f>$Q$238*$H$238</f>
        <v>0</v>
      </c>
      <c r="S238" s="150">
        <v>0</v>
      </c>
      <c r="T238" s="151">
        <f>$S$238*$H$238</f>
        <v>0</v>
      </c>
      <c r="AR238" s="85" t="s">
        <v>127</v>
      </c>
      <c r="AT238" s="85" t="s">
        <v>122</v>
      </c>
      <c r="AU238" s="85" t="s">
        <v>82</v>
      </c>
      <c r="AY238" s="6" t="s">
        <v>120</v>
      </c>
      <c r="BE238" s="152">
        <f>IF($N$238="základní",$J$238,0)</f>
        <v>0</v>
      </c>
      <c r="BF238" s="152">
        <f>IF($N$238="snížená",$J$238,0)</f>
        <v>0</v>
      </c>
      <c r="BG238" s="152">
        <f>IF($N$238="zákl. přenesená",$J$238,0)</f>
        <v>0</v>
      </c>
      <c r="BH238" s="152">
        <f>IF($N$238="sníž. přenesená",$J$238,0)</f>
        <v>0</v>
      </c>
      <c r="BI238" s="152">
        <f>IF($N$238="nulová",$J$238,0)</f>
        <v>0</v>
      </c>
      <c r="BJ238" s="85" t="s">
        <v>26</v>
      </c>
      <c r="BK238" s="152">
        <f>ROUND($I$238*$H$238,2)</f>
        <v>0</v>
      </c>
      <c r="BL238" s="85" t="s">
        <v>127</v>
      </c>
      <c r="BM238" s="85" t="s">
        <v>348</v>
      </c>
    </row>
    <row r="239" spans="2:51" s="6" customFormat="1" ht="15.75" customHeight="1">
      <c r="B239" s="155"/>
      <c r="C239" s="156"/>
      <c r="D239" s="153" t="s">
        <v>131</v>
      </c>
      <c r="E239" s="158"/>
      <c r="F239" s="158" t="s">
        <v>344</v>
      </c>
      <c r="G239" s="156"/>
      <c r="H239" s="156"/>
      <c r="J239" s="156"/>
      <c r="K239" s="156"/>
      <c r="L239" s="159"/>
      <c r="M239" s="160"/>
      <c r="N239" s="156"/>
      <c r="O239" s="156"/>
      <c r="P239" s="156"/>
      <c r="Q239" s="156"/>
      <c r="R239" s="156"/>
      <c r="S239" s="156"/>
      <c r="T239" s="161"/>
      <c r="AT239" s="162" t="s">
        <v>131</v>
      </c>
      <c r="AU239" s="162" t="s">
        <v>82</v>
      </c>
      <c r="AV239" s="162" t="s">
        <v>26</v>
      </c>
      <c r="AW239" s="162" t="s">
        <v>91</v>
      </c>
      <c r="AX239" s="162" t="s">
        <v>74</v>
      </c>
      <c r="AY239" s="162" t="s">
        <v>120</v>
      </c>
    </row>
    <row r="240" spans="2:51" s="6" customFormat="1" ht="15.75" customHeight="1">
      <c r="B240" s="163"/>
      <c r="C240" s="164"/>
      <c r="D240" s="157" t="s">
        <v>131</v>
      </c>
      <c r="E240" s="164"/>
      <c r="F240" s="165" t="s">
        <v>333</v>
      </c>
      <c r="G240" s="164"/>
      <c r="H240" s="166">
        <v>2</v>
      </c>
      <c r="J240" s="164"/>
      <c r="K240" s="164"/>
      <c r="L240" s="167"/>
      <c r="M240" s="168"/>
      <c r="N240" s="164"/>
      <c r="O240" s="164"/>
      <c r="P240" s="164"/>
      <c r="Q240" s="164"/>
      <c r="R240" s="164"/>
      <c r="S240" s="164"/>
      <c r="T240" s="169"/>
      <c r="AT240" s="170" t="s">
        <v>131</v>
      </c>
      <c r="AU240" s="170" t="s">
        <v>82</v>
      </c>
      <c r="AV240" s="170" t="s">
        <v>82</v>
      </c>
      <c r="AW240" s="170" t="s">
        <v>91</v>
      </c>
      <c r="AX240" s="170" t="s">
        <v>26</v>
      </c>
      <c r="AY240" s="170" t="s">
        <v>120</v>
      </c>
    </row>
    <row r="241" spans="2:65" s="6" customFormat="1" ht="15.75" customHeight="1">
      <c r="B241" s="23"/>
      <c r="C241" s="141" t="s">
        <v>349</v>
      </c>
      <c r="D241" s="141" t="s">
        <v>122</v>
      </c>
      <c r="E241" s="142" t="s">
        <v>350</v>
      </c>
      <c r="F241" s="143" t="s">
        <v>351</v>
      </c>
      <c r="G241" s="144" t="s">
        <v>337</v>
      </c>
      <c r="H241" s="145">
        <v>1</v>
      </c>
      <c r="I241" s="146"/>
      <c r="J241" s="147">
        <f>ROUND($I$241*$H$241,2)</f>
        <v>0</v>
      </c>
      <c r="K241" s="143"/>
      <c r="L241" s="43"/>
      <c r="M241" s="148"/>
      <c r="N241" s="149" t="s">
        <v>45</v>
      </c>
      <c r="O241" s="24"/>
      <c r="P241" s="24"/>
      <c r="Q241" s="150">
        <v>0</v>
      </c>
      <c r="R241" s="150">
        <f>$Q$241*$H$241</f>
        <v>0</v>
      </c>
      <c r="S241" s="150">
        <v>0</v>
      </c>
      <c r="T241" s="151">
        <f>$S$241*$H$241</f>
        <v>0</v>
      </c>
      <c r="AR241" s="85" t="s">
        <v>127</v>
      </c>
      <c r="AT241" s="85" t="s">
        <v>122</v>
      </c>
      <c r="AU241" s="85" t="s">
        <v>82</v>
      </c>
      <c r="AY241" s="6" t="s">
        <v>120</v>
      </c>
      <c r="BE241" s="152">
        <f>IF($N$241="základní",$J$241,0)</f>
        <v>0</v>
      </c>
      <c r="BF241" s="152">
        <f>IF($N$241="snížená",$J$241,0)</f>
        <v>0</v>
      </c>
      <c r="BG241" s="152">
        <f>IF($N$241="zákl. přenesená",$J$241,0)</f>
        <v>0</v>
      </c>
      <c r="BH241" s="152">
        <f>IF($N$241="sníž. přenesená",$J$241,0)</f>
        <v>0</v>
      </c>
      <c r="BI241" s="152">
        <f>IF($N$241="nulová",$J$241,0)</f>
        <v>0</v>
      </c>
      <c r="BJ241" s="85" t="s">
        <v>26</v>
      </c>
      <c r="BK241" s="152">
        <f>ROUND($I$241*$H$241,2)</f>
        <v>0</v>
      </c>
      <c r="BL241" s="85" t="s">
        <v>127</v>
      </c>
      <c r="BM241" s="85" t="s">
        <v>352</v>
      </c>
    </row>
    <row r="242" spans="2:65" s="6" customFormat="1" ht="15.75" customHeight="1">
      <c r="B242" s="23"/>
      <c r="C242" s="182" t="s">
        <v>353</v>
      </c>
      <c r="D242" s="182" t="s">
        <v>180</v>
      </c>
      <c r="E242" s="180" t="s">
        <v>354</v>
      </c>
      <c r="F242" s="181" t="s">
        <v>355</v>
      </c>
      <c r="G242" s="182" t="s">
        <v>337</v>
      </c>
      <c r="H242" s="183">
        <v>1</v>
      </c>
      <c r="I242" s="184"/>
      <c r="J242" s="185">
        <f>ROUND($I$242*$H$242,2)</f>
        <v>0</v>
      </c>
      <c r="K242" s="181"/>
      <c r="L242" s="186"/>
      <c r="M242" s="187"/>
      <c r="N242" s="188" t="s">
        <v>45</v>
      </c>
      <c r="O242" s="24"/>
      <c r="P242" s="24"/>
      <c r="Q242" s="150">
        <v>0</v>
      </c>
      <c r="R242" s="150">
        <f>$Q$242*$H$242</f>
        <v>0</v>
      </c>
      <c r="S242" s="150">
        <v>0</v>
      </c>
      <c r="T242" s="151">
        <f>$S$242*$H$242</f>
        <v>0</v>
      </c>
      <c r="AR242" s="85" t="s">
        <v>184</v>
      </c>
      <c r="AT242" s="85" t="s">
        <v>180</v>
      </c>
      <c r="AU242" s="85" t="s">
        <v>82</v>
      </c>
      <c r="AY242" s="85" t="s">
        <v>120</v>
      </c>
      <c r="BE242" s="152">
        <f>IF($N$242="základní",$J$242,0)</f>
        <v>0</v>
      </c>
      <c r="BF242" s="152">
        <f>IF($N$242="snížená",$J$242,0)</f>
        <v>0</v>
      </c>
      <c r="BG242" s="152">
        <f>IF($N$242="zákl. přenesená",$J$242,0)</f>
        <v>0</v>
      </c>
      <c r="BH242" s="152">
        <f>IF($N$242="sníž. přenesená",$J$242,0)</f>
        <v>0</v>
      </c>
      <c r="BI242" s="152">
        <f>IF($N$242="nulová",$J$242,0)</f>
        <v>0</v>
      </c>
      <c r="BJ242" s="85" t="s">
        <v>26</v>
      </c>
      <c r="BK242" s="152">
        <f>ROUND($I$242*$H$242,2)</f>
        <v>0</v>
      </c>
      <c r="BL242" s="85" t="s">
        <v>127</v>
      </c>
      <c r="BM242" s="85" t="s">
        <v>356</v>
      </c>
    </row>
    <row r="243" spans="2:51" s="6" customFormat="1" ht="15.75" customHeight="1">
      <c r="B243" s="155"/>
      <c r="C243" s="156"/>
      <c r="D243" s="153" t="s">
        <v>131</v>
      </c>
      <c r="E243" s="158"/>
      <c r="F243" s="158" t="s">
        <v>357</v>
      </c>
      <c r="G243" s="156"/>
      <c r="H243" s="156"/>
      <c r="J243" s="156"/>
      <c r="K243" s="156"/>
      <c r="L243" s="159"/>
      <c r="M243" s="160"/>
      <c r="N243" s="156"/>
      <c r="O243" s="156"/>
      <c r="P243" s="156"/>
      <c r="Q243" s="156"/>
      <c r="R243" s="156"/>
      <c r="S243" s="156"/>
      <c r="T243" s="161"/>
      <c r="AT243" s="162" t="s">
        <v>131</v>
      </c>
      <c r="AU243" s="162" t="s">
        <v>82</v>
      </c>
      <c r="AV243" s="162" t="s">
        <v>26</v>
      </c>
      <c r="AW243" s="162" t="s">
        <v>91</v>
      </c>
      <c r="AX243" s="162" t="s">
        <v>74</v>
      </c>
      <c r="AY243" s="162" t="s">
        <v>120</v>
      </c>
    </row>
    <row r="244" spans="2:51" s="6" customFormat="1" ht="15.75" customHeight="1">
      <c r="B244" s="155"/>
      <c r="C244" s="156"/>
      <c r="D244" s="157" t="s">
        <v>131</v>
      </c>
      <c r="E244" s="156"/>
      <c r="F244" s="158" t="s">
        <v>358</v>
      </c>
      <c r="G244" s="156"/>
      <c r="H244" s="156"/>
      <c r="J244" s="156"/>
      <c r="K244" s="156"/>
      <c r="L244" s="159"/>
      <c r="M244" s="160"/>
      <c r="N244" s="156"/>
      <c r="O244" s="156"/>
      <c r="P244" s="156"/>
      <c r="Q244" s="156"/>
      <c r="R244" s="156"/>
      <c r="S244" s="156"/>
      <c r="T244" s="161"/>
      <c r="AT244" s="162" t="s">
        <v>131</v>
      </c>
      <c r="AU244" s="162" t="s">
        <v>82</v>
      </c>
      <c r="AV244" s="162" t="s">
        <v>26</v>
      </c>
      <c r="AW244" s="162" t="s">
        <v>91</v>
      </c>
      <c r="AX244" s="162" t="s">
        <v>74</v>
      </c>
      <c r="AY244" s="162" t="s">
        <v>120</v>
      </c>
    </row>
    <row r="245" spans="2:51" s="6" customFormat="1" ht="15.75" customHeight="1">
      <c r="B245" s="155"/>
      <c r="C245" s="156"/>
      <c r="D245" s="157" t="s">
        <v>131</v>
      </c>
      <c r="E245" s="156"/>
      <c r="F245" s="158" t="s">
        <v>359</v>
      </c>
      <c r="G245" s="156"/>
      <c r="H245" s="156"/>
      <c r="J245" s="156"/>
      <c r="K245" s="156"/>
      <c r="L245" s="159"/>
      <c r="M245" s="160"/>
      <c r="N245" s="156"/>
      <c r="O245" s="156"/>
      <c r="P245" s="156"/>
      <c r="Q245" s="156"/>
      <c r="R245" s="156"/>
      <c r="S245" s="156"/>
      <c r="T245" s="161"/>
      <c r="AT245" s="162" t="s">
        <v>131</v>
      </c>
      <c r="AU245" s="162" t="s">
        <v>82</v>
      </c>
      <c r="AV245" s="162" t="s">
        <v>26</v>
      </c>
      <c r="AW245" s="162" t="s">
        <v>91</v>
      </c>
      <c r="AX245" s="162" t="s">
        <v>74</v>
      </c>
      <c r="AY245" s="162" t="s">
        <v>120</v>
      </c>
    </row>
    <row r="246" spans="2:51" s="6" customFormat="1" ht="15.75" customHeight="1">
      <c r="B246" s="155"/>
      <c r="C246" s="156"/>
      <c r="D246" s="157" t="s">
        <v>131</v>
      </c>
      <c r="E246" s="156"/>
      <c r="F246" s="158" t="s">
        <v>360</v>
      </c>
      <c r="G246" s="156"/>
      <c r="H246" s="156"/>
      <c r="J246" s="156"/>
      <c r="K246" s="156"/>
      <c r="L246" s="159"/>
      <c r="M246" s="160"/>
      <c r="N246" s="156"/>
      <c r="O246" s="156"/>
      <c r="P246" s="156"/>
      <c r="Q246" s="156"/>
      <c r="R246" s="156"/>
      <c r="S246" s="156"/>
      <c r="T246" s="161"/>
      <c r="AT246" s="162" t="s">
        <v>131</v>
      </c>
      <c r="AU246" s="162" t="s">
        <v>82</v>
      </c>
      <c r="AV246" s="162" t="s">
        <v>26</v>
      </c>
      <c r="AW246" s="162" t="s">
        <v>91</v>
      </c>
      <c r="AX246" s="162" t="s">
        <v>74</v>
      </c>
      <c r="AY246" s="162" t="s">
        <v>120</v>
      </c>
    </row>
    <row r="247" spans="2:51" s="6" customFormat="1" ht="15.75" customHeight="1">
      <c r="B247" s="163"/>
      <c r="C247" s="164"/>
      <c r="D247" s="157" t="s">
        <v>131</v>
      </c>
      <c r="E247" s="164"/>
      <c r="F247" s="165" t="s">
        <v>339</v>
      </c>
      <c r="G247" s="164"/>
      <c r="H247" s="166">
        <v>1</v>
      </c>
      <c r="J247" s="164"/>
      <c r="K247" s="164"/>
      <c r="L247" s="167"/>
      <c r="M247" s="168"/>
      <c r="N247" s="164"/>
      <c r="O247" s="164"/>
      <c r="P247" s="164"/>
      <c r="Q247" s="164"/>
      <c r="R247" s="164"/>
      <c r="S247" s="164"/>
      <c r="T247" s="169"/>
      <c r="AT247" s="170" t="s">
        <v>131</v>
      </c>
      <c r="AU247" s="170" t="s">
        <v>82</v>
      </c>
      <c r="AV247" s="170" t="s">
        <v>82</v>
      </c>
      <c r="AW247" s="170" t="s">
        <v>91</v>
      </c>
      <c r="AX247" s="170" t="s">
        <v>26</v>
      </c>
      <c r="AY247" s="170" t="s">
        <v>120</v>
      </c>
    </row>
    <row r="248" spans="2:63" s="128" customFormat="1" ht="30.75" customHeight="1">
      <c r="B248" s="129"/>
      <c r="C248" s="130"/>
      <c r="D248" s="130" t="s">
        <v>73</v>
      </c>
      <c r="E248" s="139" t="s">
        <v>361</v>
      </c>
      <c r="F248" s="139" t="s">
        <v>362</v>
      </c>
      <c r="G248" s="130"/>
      <c r="H248" s="130"/>
      <c r="J248" s="140">
        <f>$BK$248</f>
        <v>0</v>
      </c>
      <c r="K248" s="130"/>
      <c r="L248" s="133"/>
      <c r="M248" s="134"/>
      <c r="N248" s="130"/>
      <c r="O248" s="130"/>
      <c r="P248" s="135">
        <f>SUM($P$249:$P$263)</f>
        <v>0</v>
      </c>
      <c r="Q248" s="130"/>
      <c r="R248" s="135">
        <f>SUM($R$249:$R$263)</f>
        <v>5.90344</v>
      </c>
      <c r="S248" s="130"/>
      <c r="T248" s="136">
        <f>SUM($T$249:$T$263)</f>
        <v>0</v>
      </c>
      <c r="AR248" s="137" t="s">
        <v>26</v>
      </c>
      <c r="AT248" s="137" t="s">
        <v>73</v>
      </c>
      <c r="AU248" s="137" t="s">
        <v>26</v>
      </c>
      <c r="AY248" s="137" t="s">
        <v>120</v>
      </c>
      <c r="BK248" s="138">
        <f>SUM($BK$249:$BK$263)</f>
        <v>0</v>
      </c>
    </row>
    <row r="249" spans="2:65" s="6" customFormat="1" ht="15.75" customHeight="1">
      <c r="B249" s="23"/>
      <c r="C249" s="141" t="s">
        <v>363</v>
      </c>
      <c r="D249" s="141" t="s">
        <v>122</v>
      </c>
      <c r="E249" s="142" t="s">
        <v>364</v>
      </c>
      <c r="F249" s="143" t="s">
        <v>365</v>
      </c>
      <c r="G249" s="144" t="s">
        <v>234</v>
      </c>
      <c r="H249" s="145">
        <v>2</v>
      </c>
      <c r="I249" s="146"/>
      <c r="J249" s="147">
        <f>ROUND($I$249*$H$249,2)</f>
        <v>0</v>
      </c>
      <c r="K249" s="143" t="s">
        <v>154</v>
      </c>
      <c r="L249" s="43"/>
      <c r="M249" s="148"/>
      <c r="N249" s="149" t="s">
        <v>45</v>
      </c>
      <c r="O249" s="24"/>
      <c r="P249" s="24"/>
      <c r="Q249" s="150">
        <v>0.1295</v>
      </c>
      <c r="R249" s="150">
        <f>$Q$249*$H$249</f>
        <v>0.259</v>
      </c>
      <c r="S249" s="150">
        <v>0</v>
      </c>
      <c r="T249" s="151">
        <f>$S$249*$H$249</f>
        <v>0</v>
      </c>
      <c r="AR249" s="85" t="s">
        <v>127</v>
      </c>
      <c r="AT249" s="85" t="s">
        <v>122</v>
      </c>
      <c r="AU249" s="85" t="s">
        <v>82</v>
      </c>
      <c r="AY249" s="6" t="s">
        <v>120</v>
      </c>
      <c r="BE249" s="152">
        <f>IF($N$249="základní",$J$249,0)</f>
        <v>0</v>
      </c>
      <c r="BF249" s="152">
        <f>IF($N$249="snížená",$J$249,0)</f>
        <v>0</v>
      </c>
      <c r="BG249" s="152">
        <f>IF($N$249="zákl. přenesená",$J$249,0)</f>
        <v>0</v>
      </c>
      <c r="BH249" s="152">
        <f>IF($N$249="sníž. přenesená",$J$249,0)</f>
        <v>0</v>
      </c>
      <c r="BI249" s="152">
        <f>IF($N$249="nulová",$J$249,0)</f>
        <v>0</v>
      </c>
      <c r="BJ249" s="85" t="s">
        <v>26</v>
      </c>
      <c r="BK249" s="152">
        <f>ROUND($I$249*$H$249,2)</f>
        <v>0</v>
      </c>
      <c r="BL249" s="85" t="s">
        <v>127</v>
      </c>
      <c r="BM249" s="85" t="s">
        <v>366</v>
      </c>
    </row>
    <row r="250" spans="2:47" s="6" customFormat="1" ht="27" customHeight="1">
      <c r="B250" s="23"/>
      <c r="C250" s="24"/>
      <c r="D250" s="153" t="s">
        <v>129</v>
      </c>
      <c r="E250" s="24"/>
      <c r="F250" s="154" t="s">
        <v>367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129</v>
      </c>
      <c r="AU250" s="6" t="s">
        <v>82</v>
      </c>
    </row>
    <row r="251" spans="2:51" s="6" customFormat="1" ht="15.75" customHeight="1">
      <c r="B251" s="155"/>
      <c r="C251" s="156"/>
      <c r="D251" s="157" t="s">
        <v>131</v>
      </c>
      <c r="E251" s="156"/>
      <c r="F251" s="158" t="s">
        <v>368</v>
      </c>
      <c r="G251" s="156"/>
      <c r="H251" s="156"/>
      <c r="J251" s="156"/>
      <c r="K251" s="156"/>
      <c r="L251" s="159"/>
      <c r="M251" s="160"/>
      <c r="N251" s="156"/>
      <c r="O251" s="156"/>
      <c r="P251" s="156"/>
      <c r="Q251" s="156"/>
      <c r="R251" s="156"/>
      <c r="S251" s="156"/>
      <c r="T251" s="161"/>
      <c r="AT251" s="162" t="s">
        <v>131</v>
      </c>
      <c r="AU251" s="162" t="s">
        <v>82</v>
      </c>
      <c r="AV251" s="162" t="s">
        <v>26</v>
      </c>
      <c r="AW251" s="162" t="s">
        <v>91</v>
      </c>
      <c r="AX251" s="162" t="s">
        <v>74</v>
      </c>
      <c r="AY251" s="162" t="s">
        <v>120</v>
      </c>
    </row>
    <row r="252" spans="2:51" s="6" customFormat="1" ht="15.75" customHeight="1">
      <c r="B252" s="163"/>
      <c r="C252" s="164"/>
      <c r="D252" s="157" t="s">
        <v>131</v>
      </c>
      <c r="E252" s="164"/>
      <c r="F252" s="165" t="s">
        <v>333</v>
      </c>
      <c r="G252" s="164"/>
      <c r="H252" s="166">
        <v>2</v>
      </c>
      <c r="J252" s="164"/>
      <c r="K252" s="164"/>
      <c r="L252" s="167"/>
      <c r="M252" s="168"/>
      <c r="N252" s="164"/>
      <c r="O252" s="164"/>
      <c r="P252" s="164"/>
      <c r="Q252" s="164"/>
      <c r="R252" s="164"/>
      <c r="S252" s="164"/>
      <c r="T252" s="169"/>
      <c r="AT252" s="170" t="s">
        <v>131</v>
      </c>
      <c r="AU252" s="170" t="s">
        <v>82</v>
      </c>
      <c r="AV252" s="170" t="s">
        <v>82</v>
      </c>
      <c r="AW252" s="170" t="s">
        <v>91</v>
      </c>
      <c r="AX252" s="170" t="s">
        <v>26</v>
      </c>
      <c r="AY252" s="170" t="s">
        <v>120</v>
      </c>
    </row>
    <row r="253" spans="2:65" s="6" customFormat="1" ht="15.75" customHeight="1">
      <c r="B253" s="23"/>
      <c r="C253" s="179" t="s">
        <v>369</v>
      </c>
      <c r="D253" s="179" t="s">
        <v>180</v>
      </c>
      <c r="E253" s="180" t="s">
        <v>370</v>
      </c>
      <c r="F253" s="181" t="s">
        <v>371</v>
      </c>
      <c r="G253" s="182" t="s">
        <v>337</v>
      </c>
      <c r="H253" s="183">
        <v>4.04</v>
      </c>
      <c r="I253" s="184"/>
      <c r="J253" s="185">
        <f>ROUND($I$253*$H$253,2)</f>
        <v>0</v>
      </c>
      <c r="K253" s="181" t="s">
        <v>154</v>
      </c>
      <c r="L253" s="186"/>
      <c r="M253" s="187"/>
      <c r="N253" s="188" t="s">
        <v>45</v>
      </c>
      <c r="O253" s="24"/>
      <c r="P253" s="24"/>
      <c r="Q253" s="150">
        <v>0.011</v>
      </c>
      <c r="R253" s="150">
        <f>$Q$253*$H$253</f>
        <v>0.04444</v>
      </c>
      <c r="S253" s="150">
        <v>0</v>
      </c>
      <c r="T253" s="151">
        <f>$S$253*$H$253</f>
        <v>0</v>
      </c>
      <c r="AR253" s="85" t="s">
        <v>184</v>
      </c>
      <c r="AT253" s="85" t="s">
        <v>180</v>
      </c>
      <c r="AU253" s="85" t="s">
        <v>82</v>
      </c>
      <c r="AY253" s="6" t="s">
        <v>120</v>
      </c>
      <c r="BE253" s="152">
        <f>IF($N$253="základní",$J$253,0)</f>
        <v>0</v>
      </c>
      <c r="BF253" s="152">
        <f>IF($N$253="snížená",$J$253,0)</f>
        <v>0</v>
      </c>
      <c r="BG253" s="152">
        <f>IF($N$253="zákl. přenesená",$J$253,0)</f>
        <v>0</v>
      </c>
      <c r="BH253" s="152">
        <f>IF($N$253="sníž. přenesená",$J$253,0)</f>
        <v>0</v>
      </c>
      <c r="BI253" s="152">
        <f>IF($N$253="nulová",$J$253,0)</f>
        <v>0</v>
      </c>
      <c r="BJ253" s="85" t="s">
        <v>26</v>
      </c>
      <c r="BK253" s="152">
        <f>ROUND($I$253*$H$253,2)</f>
        <v>0</v>
      </c>
      <c r="BL253" s="85" t="s">
        <v>127</v>
      </c>
      <c r="BM253" s="85" t="s">
        <v>372</v>
      </c>
    </row>
    <row r="254" spans="2:47" s="6" customFormat="1" ht="16.5" customHeight="1">
      <c r="B254" s="23"/>
      <c r="C254" s="24"/>
      <c r="D254" s="153" t="s">
        <v>129</v>
      </c>
      <c r="E254" s="24"/>
      <c r="F254" s="154" t="s">
        <v>373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129</v>
      </c>
      <c r="AU254" s="6" t="s">
        <v>82</v>
      </c>
    </row>
    <row r="255" spans="2:51" s="6" customFormat="1" ht="15.75" customHeight="1">
      <c r="B255" s="155"/>
      <c r="C255" s="156"/>
      <c r="D255" s="157" t="s">
        <v>131</v>
      </c>
      <c r="E255" s="156"/>
      <c r="F255" s="158" t="s">
        <v>374</v>
      </c>
      <c r="G255" s="156"/>
      <c r="H255" s="156"/>
      <c r="J255" s="156"/>
      <c r="K255" s="156"/>
      <c r="L255" s="159"/>
      <c r="M255" s="160"/>
      <c r="N255" s="156"/>
      <c r="O255" s="156"/>
      <c r="P255" s="156"/>
      <c r="Q255" s="156"/>
      <c r="R255" s="156"/>
      <c r="S255" s="156"/>
      <c r="T255" s="161"/>
      <c r="AT255" s="162" t="s">
        <v>131</v>
      </c>
      <c r="AU255" s="162" t="s">
        <v>82</v>
      </c>
      <c r="AV255" s="162" t="s">
        <v>26</v>
      </c>
      <c r="AW255" s="162" t="s">
        <v>91</v>
      </c>
      <c r="AX255" s="162" t="s">
        <v>74</v>
      </c>
      <c r="AY255" s="162" t="s">
        <v>120</v>
      </c>
    </row>
    <row r="256" spans="2:51" s="6" customFormat="1" ht="15.75" customHeight="1">
      <c r="B256" s="163"/>
      <c r="C256" s="164"/>
      <c r="D256" s="157" t="s">
        <v>131</v>
      </c>
      <c r="E256" s="164"/>
      <c r="F256" s="165" t="s">
        <v>375</v>
      </c>
      <c r="G256" s="164"/>
      <c r="H256" s="166">
        <v>4.04</v>
      </c>
      <c r="J256" s="164"/>
      <c r="K256" s="164"/>
      <c r="L256" s="167"/>
      <c r="M256" s="168"/>
      <c r="N256" s="164"/>
      <c r="O256" s="164"/>
      <c r="P256" s="164"/>
      <c r="Q256" s="164"/>
      <c r="R256" s="164"/>
      <c r="S256" s="164"/>
      <c r="T256" s="169"/>
      <c r="AT256" s="170" t="s">
        <v>131</v>
      </c>
      <c r="AU256" s="170" t="s">
        <v>82</v>
      </c>
      <c r="AV256" s="170" t="s">
        <v>82</v>
      </c>
      <c r="AW256" s="170" t="s">
        <v>91</v>
      </c>
      <c r="AX256" s="170" t="s">
        <v>26</v>
      </c>
      <c r="AY256" s="170" t="s">
        <v>120</v>
      </c>
    </row>
    <row r="257" spans="2:65" s="6" customFormat="1" ht="15.75" customHeight="1">
      <c r="B257" s="23"/>
      <c r="C257" s="141" t="s">
        <v>376</v>
      </c>
      <c r="D257" s="141" t="s">
        <v>122</v>
      </c>
      <c r="E257" s="142" t="s">
        <v>377</v>
      </c>
      <c r="F257" s="143" t="s">
        <v>378</v>
      </c>
      <c r="G257" s="144" t="s">
        <v>234</v>
      </c>
      <c r="H257" s="145">
        <v>50</v>
      </c>
      <c r="I257" s="146"/>
      <c r="J257" s="147">
        <f>ROUND($I$257*$H$257,2)</f>
        <v>0</v>
      </c>
      <c r="K257" s="143"/>
      <c r="L257" s="43"/>
      <c r="M257" s="148"/>
      <c r="N257" s="149" t="s">
        <v>45</v>
      </c>
      <c r="O257" s="24"/>
      <c r="P257" s="24"/>
      <c r="Q257" s="150">
        <v>0.04</v>
      </c>
      <c r="R257" s="150">
        <f>$Q$257*$H$257</f>
        <v>2</v>
      </c>
      <c r="S257" s="150">
        <v>0</v>
      </c>
      <c r="T257" s="151">
        <f>$S$257*$H$257</f>
        <v>0</v>
      </c>
      <c r="AR257" s="85" t="s">
        <v>127</v>
      </c>
      <c r="AT257" s="85" t="s">
        <v>122</v>
      </c>
      <c r="AU257" s="85" t="s">
        <v>82</v>
      </c>
      <c r="AY257" s="6" t="s">
        <v>120</v>
      </c>
      <c r="BE257" s="152">
        <f>IF($N$257="základní",$J$257,0)</f>
        <v>0</v>
      </c>
      <c r="BF257" s="152">
        <f>IF($N$257="snížená",$J$257,0)</f>
        <v>0</v>
      </c>
      <c r="BG257" s="152">
        <f>IF($N$257="zákl. přenesená",$J$257,0)</f>
        <v>0</v>
      </c>
      <c r="BH257" s="152">
        <f>IF($N$257="sníž. přenesená",$J$257,0)</f>
        <v>0</v>
      </c>
      <c r="BI257" s="152">
        <f>IF($N$257="nulová",$J$257,0)</f>
        <v>0</v>
      </c>
      <c r="BJ257" s="85" t="s">
        <v>26</v>
      </c>
      <c r="BK257" s="152">
        <f>ROUND($I$257*$H$257,2)</f>
        <v>0</v>
      </c>
      <c r="BL257" s="85" t="s">
        <v>127</v>
      </c>
      <c r="BM257" s="85" t="s">
        <v>379</v>
      </c>
    </row>
    <row r="258" spans="2:47" s="6" customFormat="1" ht="16.5" customHeight="1">
      <c r="B258" s="23"/>
      <c r="C258" s="24"/>
      <c r="D258" s="153" t="s">
        <v>129</v>
      </c>
      <c r="E258" s="24"/>
      <c r="F258" s="154" t="s">
        <v>380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129</v>
      </c>
      <c r="AU258" s="6" t="s">
        <v>82</v>
      </c>
    </row>
    <row r="259" spans="2:65" s="6" customFormat="1" ht="27" customHeight="1">
      <c r="B259" s="23"/>
      <c r="C259" s="141" t="s">
        <v>381</v>
      </c>
      <c r="D259" s="141" t="s">
        <v>122</v>
      </c>
      <c r="E259" s="142" t="s">
        <v>382</v>
      </c>
      <c r="F259" s="143" t="s">
        <v>383</v>
      </c>
      <c r="G259" s="144" t="s">
        <v>265</v>
      </c>
      <c r="H259" s="145">
        <v>1</v>
      </c>
      <c r="I259" s="146"/>
      <c r="J259" s="147">
        <f>ROUND($I$259*$H$259,2)</f>
        <v>0</v>
      </c>
      <c r="K259" s="143"/>
      <c r="L259" s="43"/>
      <c r="M259" s="148"/>
      <c r="N259" s="149" t="s">
        <v>45</v>
      </c>
      <c r="O259" s="24"/>
      <c r="P259" s="24"/>
      <c r="Q259" s="150">
        <v>1.8</v>
      </c>
      <c r="R259" s="150">
        <f>$Q$259*$H$259</f>
        <v>1.8</v>
      </c>
      <c r="S259" s="150">
        <v>0</v>
      </c>
      <c r="T259" s="151">
        <f>$S$259*$H$259</f>
        <v>0</v>
      </c>
      <c r="AR259" s="85" t="s">
        <v>127</v>
      </c>
      <c r="AT259" s="85" t="s">
        <v>122</v>
      </c>
      <c r="AU259" s="85" t="s">
        <v>82</v>
      </c>
      <c r="AY259" s="6" t="s">
        <v>120</v>
      </c>
      <c r="BE259" s="152">
        <f>IF($N$259="základní",$J$259,0)</f>
        <v>0</v>
      </c>
      <c r="BF259" s="152">
        <f>IF($N$259="snížená",$J$259,0)</f>
        <v>0</v>
      </c>
      <c r="BG259" s="152">
        <f>IF($N$259="zákl. přenesená",$J$259,0)</f>
        <v>0</v>
      </c>
      <c r="BH259" s="152">
        <f>IF($N$259="sníž. přenesená",$J$259,0)</f>
        <v>0</v>
      </c>
      <c r="BI259" s="152">
        <f>IF($N$259="nulová",$J$259,0)</f>
        <v>0</v>
      </c>
      <c r="BJ259" s="85" t="s">
        <v>26</v>
      </c>
      <c r="BK259" s="152">
        <f>ROUND($I$259*$H$259,2)</f>
        <v>0</v>
      </c>
      <c r="BL259" s="85" t="s">
        <v>127</v>
      </c>
      <c r="BM259" s="85" t="s">
        <v>384</v>
      </c>
    </row>
    <row r="260" spans="2:65" s="6" customFormat="1" ht="39" customHeight="1">
      <c r="B260" s="23"/>
      <c r="C260" s="144" t="s">
        <v>385</v>
      </c>
      <c r="D260" s="144" t="s">
        <v>122</v>
      </c>
      <c r="E260" s="142" t="s">
        <v>386</v>
      </c>
      <c r="F260" s="143" t="s">
        <v>387</v>
      </c>
      <c r="G260" s="144" t="s">
        <v>265</v>
      </c>
      <c r="H260" s="145">
        <v>1</v>
      </c>
      <c r="I260" s="146"/>
      <c r="J260" s="147">
        <f>ROUND($I$260*$H$260,2)</f>
        <v>0</v>
      </c>
      <c r="K260" s="143"/>
      <c r="L260" s="43"/>
      <c r="M260" s="148"/>
      <c r="N260" s="149" t="s">
        <v>45</v>
      </c>
      <c r="O260" s="24"/>
      <c r="P260" s="24"/>
      <c r="Q260" s="150">
        <v>1.8</v>
      </c>
      <c r="R260" s="150">
        <f>$Q$260*$H$260</f>
        <v>1.8</v>
      </c>
      <c r="S260" s="150">
        <v>0</v>
      </c>
      <c r="T260" s="151">
        <f>$S$260*$H$260</f>
        <v>0</v>
      </c>
      <c r="AR260" s="85" t="s">
        <v>127</v>
      </c>
      <c r="AT260" s="85" t="s">
        <v>122</v>
      </c>
      <c r="AU260" s="85" t="s">
        <v>82</v>
      </c>
      <c r="AY260" s="85" t="s">
        <v>120</v>
      </c>
      <c r="BE260" s="152">
        <f>IF($N$260="základní",$J$260,0)</f>
        <v>0</v>
      </c>
      <c r="BF260" s="152">
        <f>IF($N$260="snížená",$J$260,0)</f>
        <v>0</v>
      </c>
      <c r="BG260" s="152">
        <f>IF($N$260="zákl. přenesená",$J$260,0)</f>
        <v>0</v>
      </c>
      <c r="BH260" s="152">
        <f>IF($N$260="sníž. přenesená",$J$260,0)</f>
        <v>0</v>
      </c>
      <c r="BI260" s="152">
        <f>IF($N$260="nulová",$J$260,0)</f>
        <v>0</v>
      </c>
      <c r="BJ260" s="85" t="s">
        <v>26</v>
      </c>
      <c r="BK260" s="152">
        <f>ROUND($I$260*$H$260,2)</f>
        <v>0</v>
      </c>
      <c r="BL260" s="85" t="s">
        <v>127</v>
      </c>
      <c r="BM260" s="85" t="s">
        <v>388</v>
      </c>
    </row>
    <row r="261" spans="2:65" s="6" customFormat="1" ht="27" customHeight="1">
      <c r="B261" s="23"/>
      <c r="C261" s="144" t="s">
        <v>389</v>
      </c>
      <c r="D261" s="144" t="s">
        <v>122</v>
      </c>
      <c r="E261" s="142" t="s">
        <v>390</v>
      </c>
      <c r="F261" s="143" t="s">
        <v>391</v>
      </c>
      <c r="G261" s="144" t="s">
        <v>337</v>
      </c>
      <c r="H261" s="145">
        <v>1</v>
      </c>
      <c r="I261" s="146"/>
      <c r="J261" s="147">
        <f>ROUND($I$261*$H$261,2)</f>
        <v>0</v>
      </c>
      <c r="K261" s="143"/>
      <c r="L261" s="43"/>
      <c r="M261" s="148"/>
      <c r="N261" s="149" t="s">
        <v>45</v>
      </c>
      <c r="O261" s="24"/>
      <c r="P261" s="24"/>
      <c r="Q261" s="150">
        <v>0</v>
      </c>
      <c r="R261" s="150">
        <f>$Q$261*$H$261</f>
        <v>0</v>
      </c>
      <c r="S261" s="150">
        <v>0</v>
      </c>
      <c r="T261" s="151">
        <f>$S$261*$H$261</f>
        <v>0</v>
      </c>
      <c r="AR261" s="85" t="s">
        <v>127</v>
      </c>
      <c r="AT261" s="85" t="s">
        <v>122</v>
      </c>
      <c r="AU261" s="85" t="s">
        <v>82</v>
      </c>
      <c r="AY261" s="85" t="s">
        <v>120</v>
      </c>
      <c r="BE261" s="152">
        <f>IF($N$261="základní",$J$261,0)</f>
        <v>0</v>
      </c>
      <c r="BF261" s="152">
        <f>IF($N$261="snížená",$J$261,0)</f>
        <v>0</v>
      </c>
      <c r="BG261" s="152">
        <f>IF($N$261="zákl. přenesená",$J$261,0)</f>
        <v>0</v>
      </c>
      <c r="BH261" s="152">
        <f>IF($N$261="sníž. přenesená",$J$261,0)</f>
        <v>0</v>
      </c>
      <c r="BI261" s="152">
        <f>IF($N$261="nulová",$J$261,0)</f>
        <v>0</v>
      </c>
      <c r="BJ261" s="85" t="s">
        <v>26</v>
      </c>
      <c r="BK261" s="152">
        <f>ROUND($I$261*$H$261,2)</f>
        <v>0</v>
      </c>
      <c r="BL261" s="85" t="s">
        <v>127</v>
      </c>
      <c r="BM261" s="85" t="s">
        <v>392</v>
      </c>
    </row>
    <row r="262" spans="2:65" s="6" customFormat="1" ht="27" customHeight="1">
      <c r="B262" s="23"/>
      <c r="C262" s="144" t="s">
        <v>393</v>
      </c>
      <c r="D262" s="144" t="s">
        <v>122</v>
      </c>
      <c r="E262" s="142" t="s">
        <v>394</v>
      </c>
      <c r="F262" s="143" t="s">
        <v>395</v>
      </c>
      <c r="G262" s="144" t="s">
        <v>337</v>
      </c>
      <c r="H262" s="145">
        <v>1</v>
      </c>
      <c r="I262" s="146"/>
      <c r="J262" s="147">
        <f>ROUND($I$262*$H$262,2)</f>
        <v>0</v>
      </c>
      <c r="K262" s="143"/>
      <c r="L262" s="43"/>
      <c r="M262" s="148"/>
      <c r="N262" s="149" t="s">
        <v>45</v>
      </c>
      <c r="O262" s="24"/>
      <c r="P262" s="24"/>
      <c r="Q262" s="150">
        <v>0</v>
      </c>
      <c r="R262" s="150">
        <f>$Q$262*$H$262</f>
        <v>0</v>
      </c>
      <c r="S262" s="150">
        <v>0</v>
      </c>
      <c r="T262" s="151">
        <f>$S$262*$H$262</f>
        <v>0</v>
      </c>
      <c r="AR262" s="85" t="s">
        <v>127</v>
      </c>
      <c r="AT262" s="85" t="s">
        <v>122</v>
      </c>
      <c r="AU262" s="85" t="s">
        <v>82</v>
      </c>
      <c r="AY262" s="85" t="s">
        <v>120</v>
      </c>
      <c r="BE262" s="152">
        <f>IF($N$262="základní",$J$262,0)</f>
        <v>0</v>
      </c>
      <c r="BF262" s="152">
        <f>IF($N$262="snížená",$J$262,0)</f>
        <v>0</v>
      </c>
      <c r="BG262" s="152">
        <f>IF($N$262="zákl. přenesená",$J$262,0)</f>
        <v>0</v>
      </c>
      <c r="BH262" s="152">
        <f>IF($N$262="sníž. přenesená",$J$262,0)</f>
        <v>0</v>
      </c>
      <c r="BI262" s="152">
        <f>IF($N$262="nulová",$J$262,0)</f>
        <v>0</v>
      </c>
      <c r="BJ262" s="85" t="s">
        <v>26</v>
      </c>
      <c r="BK262" s="152">
        <f>ROUND($I$262*$H$262,2)</f>
        <v>0</v>
      </c>
      <c r="BL262" s="85" t="s">
        <v>127</v>
      </c>
      <c r="BM262" s="85" t="s">
        <v>396</v>
      </c>
    </row>
    <row r="263" spans="2:65" s="6" customFormat="1" ht="27" customHeight="1">
      <c r="B263" s="23"/>
      <c r="C263" s="144" t="s">
        <v>397</v>
      </c>
      <c r="D263" s="144" t="s">
        <v>122</v>
      </c>
      <c r="E263" s="142" t="s">
        <v>398</v>
      </c>
      <c r="F263" s="143" t="s">
        <v>399</v>
      </c>
      <c r="G263" s="144" t="s">
        <v>265</v>
      </c>
      <c r="H263" s="145">
        <v>1</v>
      </c>
      <c r="I263" s="146"/>
      <c r="J263" s="147">
        <f>ROUND($I$263*$H$263,2)</f>
        <v>0</v>
      </c>
      <c r="K263" s="143"/>
      <c r="L263" s="43"/>
      <c r="M263" s="148"/>
      <c r="N263" s="149" t="s">
        <v>45</v>
      </c>
      <c r="O263" s="24"/>
      <c r="P263" s="24"/>
      <c r="Q263" s="150">
        <v>0</v>
      </c>
      <c r="R263" s="150">
        <f>$Q$263*$H$263</f>
        <v>0</v>
      </c>
      <c r="S263" s="150">
        <v>0</v>
      </c>
      <c r="T263" s="151">
        <f>$S$263*$H$263</f>
        <v>0</v>
      </c>
      <c r="AR263" s="85" t="s">
        <v>127</v>
      </c>
      <c r="AT263" s="85" t="s">
        <v>122</v>
      </c>
      <c r="AU263" s="85" t="s">
        <v>82</v>
      </c>
      <c r="AY263" s="85" t="s">
        <v>120</v>
      </c>
      <c r="BE263" s="152">
        <f>IF($N$263="základní",$J$263,0)</f>
        <v>0</v>
      </c>
      <c r="BF263" s="152">
        <f>IF($N$263="snížená",$J$263,0)</f>
        <v>0</v>
      </c>
      <c r="BG263" s="152">
        <f>IF($N$263="zákl. přenesená",$J$263,0)</f>
        <v>0</v>
      </c>
      <c r="BH263" s="152">
        <f>IF($N$263="sníž. přenesená",$J$263,0)</f>
        <v>0</v>
      </c>
      <c r="BI263" s="152">
        <f>IF($N$263="nulová",$J$263,0)</f>
        <v>0</v>
      </c>
      <c r="BJ263" s="85" t="s">
        <v>26</v>
      </c>
      <c r="BK263" s="152">
        <f>ROUND($I$263*$H$263,2)</f>
        <v>0</v>
      </c>
      <c r="BL263" s="85" t="s">
        <v>127</v>
      </c>
      <c r="BM263" s="85" t="s">
        <v>400</v>
      </c>
    </row>
    <row r="264" spans="2:63" s="128" customFormat="1" ht="30.75" customHeight="1">
      <c r="B264" s="129"/>
      <c r="C264" s="130"/>
      <c r="D264" s="130" t="s">
        <v>73</v>
      </c>
      <c r="E264" s="139" t="s">
        <v>401</v>
      </c>
      <c r="F264" s="139" t="s">
        <v>402</v>
      </c>
      <c r="G264" s="130"/>
      <c r="H264" s="130"/>
      <c r="J264" s="140">
        <f>$BK$264</f>
        <v>0</v>
      </c>
      <c r="K264" s="130"/>
      <c r="L264" s="133"/>
      <c r="M264" s="134"/>
      <c r="N264" s="130"/>
      <c r="O264" s="130"/>
      <c r="P264" s="135">
        <f>SUM($P$265:$P$278)</f>
        <v>0</v>
      </c>
      <c r="Q264" s="130"/>
      <c r="R264" s="135">
        <f>SUM($R$265:$R$278)</f>
        <v>0</v>
      </c>
      <c r="S264" s="130"/>
      <c r="T264" s="136">
        <f>SUM($T$265:$T$278)</f>
        <v>0</v>
      </c>
      <c r="AR264" s="137" t="s">
        <v>26</v>
      </c>
      <c r="AT264" s="137" t="s">
        <v>73</v>
      </c>
      <c r="AU264" s="137" t="s">
        <v>26</v>
      </c>
      <c r="AY264" s="137" t="s">
        <v>120</v>
      </c>
      <c r="BK264" s="138">
        <f>SUM($BK$265:$BK$278)</f>
        <v>0</v>
      </c>
    </row>
    <row r="265" spans="2:65" s="6" customFormat="1" ht="15.75" customHeight="1">
      <c r="B265" s="23"/>
      <c r="C265" s="144" t="s">
        <v>403</v>
      </c>
      <c r="D265" s="144" t="s">
        <v>122</v>
      </c>
      <c r="E265" s="142" t="s">
        <v>404</v>
      </c>
      <c r="F265" s="143" t="s">
        <v>405</v>
      </c>
      <c r="G265" s="144" t="s">
        <v>183</v>
      </c>
      <c r="H265" s="145">
        <v>86.605</v>
      </c>
      <c r="I265" s="146"/>
      <c r="J265" s="147">
        <f>ROUND($I$265*$H$265,2)</f>
        <v>0</v>
      </c>
      <c r="K265" s="143" t="s">
        <v>126</v>
      </c>
      <c r="L265" s="43"/>
      <c r="M265" s="148"/>
      <c r="N265" s="149" t="s">
        <v>45</v>
      </c>
      <c r="O265" s="24"/>
      <c r="P265" s="24"/>
      <c r="Q265" s="150">
        <v>0</v>
      </c>
      <c r="R265" s="150">
        <f>$Q$265*$H$265</f>
        <v>0</v>
      </c>
      <c r="S265" s="150">
        <v>0</v>
      </c>
      <c r="T265" s="151">
        <f>$S$265*$H$265</f>
        <v>0</v>
      </c>
      <c r="AR265" s="85" t="s">
        <v>127</v>
      </c>
      <c r="AT265" s="85" t="s">
        <v>122</v>
      </c>
      <c r="AU265" s="85" t="s">
        <v>82</v>
      </c>
      <c r="AY265" s="85" t="s">
        <v>120</v>
      </c>
      <c r="BE265" s="152">
        <f>IF($N$265="základní",$J$265,0)</f>
        <v>0</v>
      </c>
      <c r="BF265" s="152">
        <f>IF($N$265="snížená",$J$265,0)</f>
        <v>0</v>
      </c>
      <c r="BG265" s="152">
        <f>IF($N$265="zákl. přenesená",$J$265,0)</f>
        <v>0</v>
      </c>
      <c r="BH265" s="152">
        <f>IF($N$265="sníž. přenesená",$J$265,0)</f>
        <v>0</v>
      </c>
      <c r="BI265" s="152">
        <f>IF($N$265="nulová",$J$265,0)</f>
        <v>0</v>
      </c>
      <c r="BJ265" s="85" t="s">
        <v>26</v>
      </c>
      <c r="BK265" s="152">
        <f>ROUND($I$265*$H$265,2)</f>
        <v>0</v>
      </c>
      <c r="BL265" s="85" t="s">
        <v>127</v>
      </c>
      <c r="BM265" s="85" t="s">
        <v>406</v>
      </c>
    </row>
    <row r="266" spans="2:47" s="6" customFormat="1" ht="16.5" customHeight="1">
      <c r="B266" s="23"/>
      <c r="C266" s="24"/>
      <c r="D266" s="153" t="s">
        <v>129</v>
      </c>
      <c r="E266" s="24"/>
      <c r="F266" s="154" t="s">
        <v>407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129</v>
      </c>
      <c r="AU266" s="6" t="s">
        <v>82</v>
      </c>
    </row>
    <row r="267" spans="2:65" s="6" customFormat="1" ht="15.75" customHeight="1">
      <c r="B267" s="23"/>
      <c r="C267" s="141" t="s">
        <v>267</v>
      </c>
      <c r="D267" s="141" t="s">
        <v>122</v>
      </c>
      <c r="E267" s="142" t="s">
        <v>408</v>
      </c>
      <c r="F267" s="143" t="s">
        <v>409</v>
      </c>
      <c r="G267" s="144" t="s">
        <v>183</v>
      </c>
      <c r="H267" s="145">
        <v>3.895</v>
      </c>
      <c r="I267" s="146"/>
      <c r="J267" s="147">
        <f>ROUND($I$267*$H$267,2)</f>
        <v>0</v>
      </c>
      <c r="K267" s="143" t="s">
        <v>126</v>
      </c>
      <c r="L267" s="43"/>
      <c r="M267" s="148"/>
      <c r="N267" s="149" t="s">
        <v>45</v>
      </c>
      <c r="O267" s="24"/>
      <c r="P267" s="24"/>
      <c r="Q267" s="150">
        <v>0</v>
      </c>
      <c r="R267" s="150">
        <f>$Q$267*$H$267</f>
        <v>0</v>
      </c>
      <c r="S267" s="150">
        <v>0</v>
      </c>
      <c r="T267" s="151">
        <f>$S$267*$H$267</f>
        <v>0</v>
      </c>
      <c r="AR267" s="85" t="s">
        <v>127</v>
      </c>
      <c r="AT267" s="85" t="s">
        <v>122</v>
      </c>
      <c r="AU267" s="85" t="s">
        <v>82</v>
      </c>
      <c r="AY267" s="6" t="s">
        <v>120</v>
      </c>
      <c r="BE267" s="152">
        <f>IF($N$267="základní",$J$267,0)</f>
        <v>0</v>
      </c>
      <c r="BF267" s="152">
        <f>IF($N$267="snížená",$J$267,0)</f>
        <v>0</v>
      </c>
      <c r="BG267" s="152">
        <f>IF($N$267="zákl. přenesená",$J$267,0)</f>
        <v>0</v>
      </c>
      <c r="BH267" s="152">
        <f>IF($N$267="sníž. přenesená",$J$267,0)</f>
        <v>0</v>
      </c>
      <c r="BI267" s="152">
        <f>IF($N$267="nulová",$J$267,0)</f>
        <v>0</v>
      </c>
      <c r="BJ267" s="85" t="s">
        <v>26</v>
      </c>
      <c r="BK267" s="152">
        <f>ROUND($I$267*$H$267,2)</f>
        <v>0</v>
      </c>
      <c r="BL267" s="85" t="s">
        <v>127</v>
      </c>
      <c r="BM267" s="85" t="s">
        <v>410</v>
      </c>
    </row>
    <row r="268" spans="2:47" s="6" customFormat="1" ht="16.5" customHeight="1">
      <c r="B268" s="23"/>
      <c r="C268" s="24"/>
      <c r="D268" s="153" t="s">
        <v>129</v>
      </c>
      <c r="E268" s="24"/>
      <c r="F268" s="154" t="s">
        <v>411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129</v>
      </c>
      <c r="AU268" s="6" t="s">
        <v>82</v>
      </c>
    </row>
    <row r="269" spans="2:51" s="6" customFormat="1" ht="15.75" customHeight="1">
      <c r="B269" s="155"/>
      <c r="C269" s="156"/>
      <c r="D269" s="157" t="s">
        <v>131</v>
      </c>
      <c r="E269" s="156"/>
      <c r="F269" s="158" t="s">
        <v>412</v>
      </c>
      <c r="G269" s="156"/>
      <c r="H269" s="156"/>
      <c r="J269" s="156"/>
      <c r="K269" s="156"/>
      <c r="L269" s="159"/>
      <c r="M269" s="160"/>
      <c r="N269" s="156"/>
      <c r="O269" s="156"/>
      <c r="P269" s="156"/>
      <c r="Q269" s="156"/>
      <c r="R269" s="156"/>
      <c r="S269" s="156"/>
      <c r="T269" s="161"/>
      <c r="AT269" s="162" t="s">
        <v>131</v>
      </c>
      <c r="AU269" s="162" t="s">
        <v>82</v>
      </c>
      <c r="AV269" s="162" t="s">
        <v>26</v>
      </c>
      <c r="AW269" s="162" t="s">
        <v>91</v>
      </c>
      <c r="AX269" s="162" t="s">
        <v>74</v>
      </c>
      <c r="AY269" s="162" t="s">
        <v>120</v>
      </c>
    </row>
    <row r="270" spans="2:51" s="6" customFormat="1" ht="15.75" customHeight="1">
      <c r="B270" s="163"/>
      <c r="C270" s="164"/>
      <c r="D270" s="157" t="s">
        <v>131</v>
      </c>
      <c r="E270" s="164"/>
      <c r="F270" s="165" t="s">
        <v>413</v>
      </c>
      <c r="G270" s="164"/>
      <c r="H270" s="166">
        <v>3.895</v>
      </c>
      <c r="J270" s="164"/>
      <c r="K270" s="164"/>
      <c r="L270" s="167"/>
      <c r="M270" s="168"/>
      <c r="N270" s="164"/>
      <c r="O270" s="164"/>
      <c r="P270" s="164"/>
      <c r="Q270" s="164"/>
      <c r="R270" s="164"/>
      <c r="S270" s="164"/>
      <c r="T270" s="169"/>
      <c r="AT270" s="170" t="s">
        <v>131</v>
      </c>
      <c r="AU270" s="170" t="s">
        <v>82</v>
      </c>
      <c r="AV270" s="170" t="s">
        <v>82</v>
      </c>
      <c r="AW270" s="170" t="s">
        <v>91</v>
      </c>
      <c r="AX270" s="170" t="s">
        <v>26</v>
      </c>
      <c r="AY270" s="170" t="s">
        <v>120</v>
      </c>
    </row>
    <row r="271" spans="2:65" s="6" customFormat="1" ht="15.75" customHeight="1">
      <c r="B271" s="23"/>
      <c r="C271" s="141" t="s">
        <v>414</v>
      </c>
      <c r="D271" s="141" t="s">
        <v>122</v>
      </c>
      <c r="E271" s="142" t="s">
        <v>415</v>
      </c>
      <c r="F271" s="143" t="s">
        <v>416</v>
      </c>
      <c r="G271" s="144" t="s">
        <v>183</v>
      </c>
      <c r="H271" s="145">
        <v>74.005</v>
      </c>
      <c r="I271" s="146"/>
      <c r="J271" s="147">
        <f>ROUND($I$271*$H$271,2)</f>
        <v>0</v>
      </c>
      <c r="K271" s="143" t="s">
        <v>126</v>
      </c>
      <c r="L271" s="43"/>
      <c r="M271" s="148"/>
      <c r="N271" s="149" t="s">
        <v>45</v>
      </c>
      <c r="O271" s="24"/>
      <c r="P271" s="24"/>
      <c r="Q271" s="150">
        <v>0</v>
      </c>
      <c r="R271" s="150">
        <f>$Q$271*$H$271</f>
        <v>0</v>
      </c>
      <c r="S271" s="150">
        <v>0</v>
      </c>
      <c r="T271" s="151">
        <f>$S$271*$H$271</f>
        <v>0</v>
      </c>
      <c r="AR271" s="85" t="s">
        <v>127</v>
      </c>
      <c r="AT271" s="85" t="s">
        <v>122</v>
      </c>
      <c r="AU271" s="85" t="s">
        <v>82</v>
      </c>
      <c r="AY271" s="6" t="s">
        <v>120</v>
      </c>
      <c r="BE271" s="152">
        <f>IF($N$271="základní",$J$271,0)</f>
        <v>0</v>
      </c>
      <c r="BF271" s="152">
        <f>IF($N$271="snížená",$J$271,0)</f>
        <v>0</v>
      </c>
      <c r="BG271" s="152">
        <f>IF($N$271="zákl. přenesená",$J$271,0)</f>
        <v>0</v>
      </c>
      <c r="BH271" s="152">
        <f>IF($N$271="sníž. přenesená",$J$271,0)</f>
        <v>0</v>
      </c>
      <c r="BI271" s="152">
        <f>IF($N$271="nulová",$J$271,0)</f>
        <v>0</v>
      </c>
      <c r="BJ271" s="85" t="s">
        <v>26</v>
      </c>
      <c r="BK271" s="152">
        <f>ROUND($I$271*$H$271,2)</f>
        <v>0</v>
      </c>
      <c r="BL271" s="85" t="s">
        <v>127</v>
      </c>
      <c r="BM271" s="85" t="s">
        <v>417</v>
      </c>
    </row>
    <row r="272" spans="2:47" s="6" customFormat="1" ht="27" customHeight="1">
      <c r="B272" s="23"/>
      <c r="C272" s="24"/>
      <c r="D272" s="153" t="s">
        <v>129</v>
      </c>
      <c r="E272" s="24"/>
      <c r="F272" s="154" t="s">
        <v>418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129</v>
      </c>
      <c r="AU272" s="6" t="s">
        <v>82</v>
      </c>
    </row>
    <row r="273" spans="2:51" s="6" customFormat="1" ht="15.75" customHeight="1">
      <c r="B273" s="155"/>
      <c r="C273" s="156"/>
      <c r="D273" s="157" t="s">
        <v>131</v>
      </c>
      <c r="E273" s="156"/>
      <c r="F273" s="158" t="s">
        <v>419</v>
      </c>
      <c r="G273" s="156"/>
      <c r="H273" s="156"/>
      <c r="J273" s="156"/>
      <c r="K273" s="156"/>
      <c r="L273" s="159"/>
      <c r="M273" s="160"/>
      <c r="N273" s="156"/>
      <c r="O273" s="156"/>
      <c r="P273" s="156"/>
      <c r="Q273" s="156"/>
      <c r="R273" s="156"/>
      <c r="S273" s="156"/>
      <c r="T273" s="161"/>
      <c r="AT273" s="162" t="s">
        <v>131</v>
      </c>
      <c r="AU273" s="162" t="s">
        <v>82</v>
      </c>
      <c r="AV273" s="162" t="s">
        <v>26</v>
      </c>
      <c r="AW273" s="162" t="s">
        <v>91</v>
      </c>
      <c r="AX273" s="162" t="s">
        <v>74</v>
      </c>
      <c r="AY273" s="162" t="s">
        <v>120</v>
      </c>
    </row>
    <row r="274" spans="2:51" s="6" customFormat="1" ht="15.75" customHeight="1">
      <c r="B274" s="163"/>
      <c r="C274" s="164"/>
      <c r="D274" s="157" t="s">
        <v>131</v>
      </c>
      <c r="E274" s="164"/>
      <c r="F274" s="165" t="s">
        <v>420</v>
      </c>
      <c r="G274" s="164"/>
      <c r="H274" s="166">
        <v>74.005</v>
      </c>
      <c r="J274" s="164"/>
      <c r="K274" s="164"/>
      <c r="L274" s="167"/>
      <c r="M274" s="168"/>
      <c r="N274" s="164"/>
      <c r="O274" s="164"/>
      <c r="P274" s="164"/>
      <c r="Q274" s="164"/>
      <c r="R274" s="164"/>
      <c r="S274" s="164"/>
      <c r="T274" s="169"/>
      <c r="AT274" s="170" t="s">
        <v>131</v>
      </c>
      <c r="AU274" s="170" t="s">
        <v>82</v>
      </c>
      <c r="AV274" s="170" t="s">
        <v>82</v>
      </c>
      <c r="AW274" s="170" t="s">
        <v>91</v>
      </c>
      <c r="AX274" s="170" t="s">
        <v>26</v>
      </c>
      <c r="AY274" s="170" t="s">
        <v>120</v>
      </c>
    </row>
    <row r="275" spans="2:65" s="6" customFormat="1" ht="15.75" customHeight="1">
      <c r="B275" s="23"/>
      <c r="C275" s="141" t="s">
        <v>421</v>
      </c>
      <c r="D275" s="141" t="s">
        <v>122</v>
      </c>
      <c r="E275" s="142" t="s">
        <v>422</v>
      </c>
      <c r="F275" s="143" t="s">
        <v>423</v>
      </c>
      <c r="G275" s="144" t="s">
        <v>183</v>
      </c>
      <c r="H275" s="145">
        <v>3.895</v>
      </c>
      <c r="I275" s="146"/>
      <c r="J275" s="147">
        <f>ROUND($I$275*$H$275,2)</f>
        <v>0</v>
      </c>
      <c r="K275" s="143" t="s">
        <v>126</v>
      </c>
      <c r="L275" s="43"/>
      <c r="M275" s="148"/>
      <c r="N275" s="149" t="s">
        <v>45</v>
      </c>
      <c r="O275" s="24"/>
      <c r="P275" s="24"/>
      <c r="Q275" s="150">
        <v>0</v>
      </c>
      <c r="R275" s="150">
        <f>$Q$275*$H$275</f>
        <v>0</v>
      </c>
      <c r="S275" s="150">
        <v>0</v>
      </c>
      <c r="T275" s="151">
        <f>$S$275*$H$275</f>
        <v>0</v>
      </c>
      <c r="AR275" s="85" t="s">
        <v>127</v>
      </c>
      <c r="AT275" s="85" t="s">
        <v>122</v>
      </c>
      <c r="AU275" s="85" t="s">
        <v>82</v>
      </c>
      <c r="AY275" s="6" t="s">
        <v>120</v>
      </c>
      <c r="BE275" s="152">
        <f>IF($N$275="základní",$J$275,0)</f>
        <v>0</v>
      </c>
      <c r="BF275" s="152">
        <f>IF($N$275="snížená",$J$275,0)</f>
        <v>0</v>
      </c>
      <c r="BG275" s="152">
        <f>IF($N$275="zákl. přenesená",$J$275,0)</f>
        <v>0</v>
      </c>
      <c r="BH275" s="152">
        <f>IF($N$275="sníž. přenesená",$J$275,0)</f>
        <v>0</v>
      </c>
      <c r="BI275" s="152">
        <f>IF($N$275="nulová",$J$275,0)</f>
        <v>0</v>
      </c>
      <c r="BJ275" s="85" t="s">
        <v>26</v>
      </c>
      <c r="BK275" s="152">
        <f>ROUND($I$275*$H$275,2)</f>
        <v>0</v>
      </c>
      <c r="BL275" s="85" t="s">
        <v>127</v>
      </c>
      <c r="BM275" s="85" t="s">
        <v>424</v>
      </c>
    </row>
    <row r="276" spans="2:47" s="6" customFormat="1" ht="16.5" customHeight="1">
      <c r="B276" s="23"/>
      <c r="C276" s="24"/>
      <c r="D276" s="153" t="s">
        <v>129</v>
      </c>
      <c r="E276" s="24"/>
      <c r="F276" s="154" t="s">
        <v>425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129</v>
      </c>
      <c r="AU276" s="6" t="s">
        <v>82</v>
      </c>
    </row>
    <row r="277" spans="2:65" s="6" customFormat="1" ht="15.75" customHeight="1">
      <c r="B277" s="23"/>
      <c r="C277" s="141" t="s">
        <v>426</v>
      </c>
      <c r="D277" s="141" t="s">
        <v>122</v>
      </c>
      <c r="E277" s="142" t="s">
        <v>427</v>
      </c>
      <c r="F277" s="143" t="s">
        <v>428</v>
      </c>
      <c r="G277" s="144" t="s">
        <v>183</v>
      </c>
      <c r="H277" s="145">
        <v>3.895</v>
      </c>
      <c r="I277" s="146"/>
      <c r="J277" s="147">
        <f>ROUND($I$277*$H$277,2)</f>
        <v>0</v>
      </c>
      <c r="K277" s="143"/>
      <c r="L277" s="43"/>
      <c r="M277" s="148"/>
      <c r="N277" s="149" t="s">
        <v>45</v>
      </c>
      <c r="O277" s="24"/>
      <c r="P277" s="24"/>
      <c r="Q277" s="150">
        <v>0</v>
      </c>
      <c r="R277" s="150">
        <f>$Q$277*$H$277</f>
        <v>0</v>
      </c>
      <c r="S277" s="150">
        <v>0</v>
      </c>
      <c r="T277" s="151">
        <f>$S$277*$H$277</f>
        <v>0</v>
      </c>
      <c r="AR277" s="85" t="s">
        <v>127</v>
      </c>
      <c r="AT277" s="85" t="s">
        <v>122</v>
      </c>
      <c r="AU277" s="85" t="s">
        <v>82</v>
      </c>
      <c r="AY277" s="6" t="s">
        <v>120</v>
      </c>
      <c r="BE277" s="152">
        <f>IF($N$277="základní",$J$277,0)</f>
        <v>0</v>
      </c>
      <c r="BF277" s="152">
        <f>IF($N$277="snížená",$J$277,0)</f>
        <v>0</v>
      </c>
      <c r="BG277" s="152">
        <f>IF($N$277="zákl. přenesená",$J$277,0)</f>
        <v>0</v>
      </c>
      <c r="BH277" s="152">
        <f>IF($N$277="sníž. přenesená",$J$277,0)</f>
        <v>0</v>
      </c>
      <c r="BI277" s="152">
        <f>IF($N$277="nulová",$J$277,0)</f>
        <v>0</v>
      </c>
      <c r="BJ277" s="85" t="s">
        <v>26</v>
      </c>
      <c r="BK277" s="152">
        <f>ROUND($I$277*$H$277,2)</f>
        <v>0</v>
      </c>
      <c r="BL277" s="85" t="s">
        <v>127</v>
      </c>
      <c r="BM277" s="85" t="s">
        <v>429</v>
      </c>
    </row>
    <row r="278" spans="2:47" s="6" customFormat="1" ht="16.5" customHeight="1">
      <c r="B278" s="23"/>
      <c r="C278" s="24"/>
      <c r="D278" s="153" t="s">
        <v>129</v>
      </c>
      <c r="E278" s="24"/>
      <c r="F278" s="154" t="s">
        <v>430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129</v>
      </c>
      <c r="AU278" s="6" t="s">
        <v>82</v>
      </c>
    </row>
    <row r="279" spans="2:63" s="128" customFormat="1" ht="37.5" customHeight="1">
      <c r="B279" s="129"/>
      <c r="C279" s="130"/>
      <c r="D279" s="130" t="s">
        <v>73</v>
      </c>
      <c r="E279" s="131" t="s">
        <v>431</v>
      </c>
      <c r="F279" s="131" t="s">
        <v>432</v>
      </c>
      <c r="G279" s="130"/>
      <c r="H279" s="130"/>
      <c r="J279" s="132">
        <f>$BK$279</f>
        <v>0</v>
      </c>
      <c r="K279" s="130"/>
      <c r="L279" s="133"/>
      <c r="M279" s="134"/>
      <c r="N279" s="130"/>
      <c r="O279" s="130"/>
      <c r="P279" s="135">
        <f>SUM($P$280:$P$281)</f>
        <v>0</v>
      </c>
      <c r="Q279" s="130"/>
      <c r="R279" s="135">
        <f>SUM($R$280:$R$281)</f>
        <v>0</v>
      </c>
      <c r="S279" s="130"/>
      <c r="T279" s="136">
        <f>SUM($T$280:$T$281)</f>
        <v>0</v>
      </c>
      <c r="AR279" s="137" t="s">
        <v>165</v>
      </c>
      <c r="AT279" s="137" t="s">
        <v>73</v>
      </c>
      <c r="AU279" s="137" t="s">
        <v>74</v>
      </c>
      <c r="AY279" s="137" t="s">
        <v>120</v>
      </c>
      <c r="BK279" s="138">
        <f>SUM($BK$280:$BK$281)</f>
        <v>0</v>
      </c>
    </row>
    <row r="280" spans="2:65" s="6" customFormat="1" ht="27" customHeight="1">
      <c r="B280" s="23"/>
      <c r="C280" s="141" t="s">
        <v>433</v>
      </c>
      <c r="D280" s="141" t="s">
        <v>122</v>
      </c>
      <c r="E280" s="142" t="s">
        <v>434</v>
      </c>
      <c r="F280" s="143" t="s">
        <v>435</v>
      </c>
      <c r="G280" s="144" t="s">
        <v>436</v>
      </c>
      <c r="H280" s="189"/>
      <c r="I280" s="146"/>
      <c r="J280" s="147">
        <f>ROUND($I$280*$H$280,2)</f>
        <v>0</v>
      </c>
      <c r="K280" s="143"/>
      <c r="L280" s="43"/>
      <c r="M280" s="148"/>
      <c r="N280" s="149" t="s">
        <v>45</v>
      </c>
      <c r="O280" s="24"/>
      <c r="P280" s="24"/>
      <c r="Q280" s="150">
        <v>0</v>
      </c>
      <c r="R280" s="150">
        <f>$Q$280*$H$280</f>
        <v>0</v>
      </c>
      <c r="S280" s="150">
        <v>0</v>
      </c>
      <c r="T280" s="151">
        <f>$S$280*$H$280</f>
        <v>0</v>
      </c>
      <c r="AR280" s="85" t="s">
        <v>127</v>
      </c>
      <c r="AT280" s="85" t="s">
        <v>122</v>
      </c>
      <c r="AU280" s="85" t="s">
        <v>26</v>
      </c>
      <c r="AY280" s="6" t="s">
        <v>120</v>
      </c>
      <c r="BE280" s="152">
        <f>IF($N$280="základní",$J$280,0)</f>
        <v>0</v>
      </c>
      <c r="BF280" s="152">
        <f>IF($N$280="snížená",$J$280,0)</f>
        <v>0</v>
      </c>
      <c r="BG280" s="152">
        <f>IF($N$280="zákl. přenesená",$J$280,0)</f>
        <v>0</v>
      </c>
      <c r="BH280" s="152">
        <f>IF($N$280="sníž. přenesená",$J$280,0)</f>
        <v>0</v>
      </c>
      <c r="BI280" s="152">
        <f>IF($N$280="nulová",$J$280,0)</f>
        <v>0</v>
      </c>
      <c r="BJ280" s="85" t="s">
        <v>26</v>
      </c>
      <c r="BK280" s="152">
        <f>ROUND($I$280*$H$280,2)</f>
        <v>0</v>
      </c>
      <c r="BL280" s="85" t="s">
        <v>127</v>
      </c>
      <c r="BM280" s="85" t="s">
        <v>437</v>
      </c>
    </row>
    <row r="281" spans="2:47" s="6" customFormat="1" ht="27" customHeight="1">
      <c r="B281" s="23"/>
      <c r="C281" s="24"/>
      <c r="D281" s="153" t="s">
        <v>129</v>
      </c>
      <c r="E281" s="24"/>
      <c r="F281" s="154" t="s">
        <v>435</v>
      </c>
      <c r="G281" s="24"/>
      <c r="H281" s="24"/>
      <c r="J281" s="24"/>
      <c r="K281" s="24"/>
      <c r="L281" s="43"/>
      <c r="M281" s="56"/>
      <c r="N281" s="24"/>
      <c r="O281" s="24"/>
      <c r="P281" s="24"/>
      <c r="Q281" s="24"/>
      <c r="R281" s="24"/>
      <c r="S281" s="24"/>
      <c r="T281" s="57"/>
      <c r="AT281" s="6" t="s">
        <v>129</v>
      </c>
      <c r="AU281" s="6" t="s">
        <v>26</v>
      </c>
    </row>
    <row r="282" spans="2:63" s="128" customFormat="1" ht="37.5" customHeight="1">
      <c r="B282" s="129"/>
      <c r="C282" s="130"/>
      <c r="D282" s="130" t="s">
        <v>73</v>
      </c>
      <c r="E282" s="131" t="s">
        <v>438</v>
      </c>
      <c r="F282" s="131" t="s">
        <v>439</v>
      </c>
      <c r="G282" s="130"/>
      <c r="H282" s="130"/>
      <c r="J282" s="132">
        <f>$BK$282</f>
        <v>0</v>
      </c>
      <c r="K282" s="130"/>
      <c r="L282" s="133"/>
      <c r="M282" s="134"/>
      <c r="N282" s="130"/>
      <c r="O282" s="130"/>
      <c r="P282" s="135">
        <f>SUM($P$283:$P$291)</f>
        <v>0</v>
      </c>
      <c r="Q282" s="130"/>
      <c r="R282" s="135">
        <f>SUM($R$283:$R$291)</f>
        <v>0</v>
      </c>
      <c r="S282" s="130"/>
      <c r="T282" s="136">
        <f>SUM($T$283:$T$291)</f>
        <v>0</v>
      </c>
      <c r="AR282" s="137" t="s">
        <v>26</v>
      </c>
      <c r="AT282" s="137" t="s">
        <v>73</v>
      </c>
      <c r="AU282" s="137" t="s">
        <v>74</v>
      </c>
      <c r="AY282" s="137" t="s">
        <v>120</v>
      </c>
      <c r="BK282" s="138">
        <f>SUM($BK$283:$BK$291)</f>
        <v>0</v>
      </c>
    </row>
    <row r="283" spans="2:65" s="6" customFormat="1" ht="15.75" customHeight="1">
      <c r="B283" s="23"/>
      <c r="C283" s="141" t="s">
        <v>440</v>
      </c>
      <c r="D283" s="141" t="s">
        <v>122</v>
      </c>
      <c r="E283" s="142" t="s">
        <v>441</v>
      </c>
      <c r="F283" s="143" t="s">
        <v>442</v>
      </c>
      <c r="G283" s="144" t="s">
        <v>265</v>
      </c>
      <c r="H283" s="145">
        <v>1</v>
      </c>
      <c r="I283" s="146"/>
      <c r="J283" s="147">
        <f>ROUND($I$283*$H$283,2)</f>
        <v>0</v>
      </c>
      <c r="K283" s="143"/>
      <c r="L283" s="43"/>
      <c r="M283" s="148"/>
      <c r="N283" s="149" t="s">
        <v>45</v>
      </c>
      <c r="O283" s="24"/>
      <c r="P283" s="24"/>
      <c r="Q283" s="150">
        <v>0</v>
      </c>
      <c r="R283" s="150">
        <f>$Q$283*$H$283</f>
        <v>0</v>
      </c>
      <c r="S283" s="150">
        <v>0</v>
      </c>
      <c r="T283" s="151">
        <f>$S$283*$H$283</f>
        <v>0</v>
      </c>
      <c r="AR283" s="85" t="s">
        <v>443</v>
      </c>
      <c r="AT283" s="85" t="s">
        <v>122</v>
      </c>
      <c r="AU283" s="85" t="s">
        <v>26</v>
      </c>
      <c r="AY283" s="6" t="s">
        <v>120</v>
      </c>
      <c r="BE283" s="152">
        <f>IF($N$283="základní",$J$283,0)</f>
        <v>0</v>
      </c>
      <c r="BF283" s="152">
        <f>IF($N$283="snížená",$J$283,0)</f>
        <v>0</v>
      </c>
      <c r="BG283" s="152">
        <f>IF($N$283="zákl. přenesená",$J$283,0)</f>
        <v>0</v>
      </c>
      <c r="BH283" s="152">
        <f>IF($N$283="sníž. přenesená",$J$283,0)</f>
        <v>0</v>
      </c>
      <c r="BI283" s="152">
        <f>IF($N$283="nulová",$J$283,0)</f>
        <v>0</v>
      </c>
      <c r="BJ283" s="85" t="s">
        <v>26</v>
      </c>
      <c r="BK283" s="152">
        <f>ROUND($I$283*$H$283,2)</f>
        <v>0</v>
      </c>
      <c r="BL283" s="85" t="s">
        <v>443</v>
      </c>
      <c r="BM283" s="85" t="s">
        <v>444</v>
      </c>
    </row>
    <row r="284" spans="2:65" s="6" customFormat="1" ht="15.75" customHeight="1">
      <c r="B284" s="23"/>
      <c r="C284" s="144" t="s">
        <v>445</v>
      </c>
      <c r="D284" s="144" t="s">
        <v>122</v>
      </c>
      <c r="E284" s="142" t="s">
        <v>446</v>
      </c>
      <c r="F284" s="143" t="s">
        <v>447</v>
      </c>
      <c r="G284" s="144" t="s">
        <v>265</v>
      </c>
      <c r="H284" s="145">
        <v>1</v>
      </c>
      <c r="I284" s="146"/>
      <c r="J284" s="147">
        <f>ROUND($I$284*$H$284,2)</f>
        <v>0</v>
      </c>
      <c r="K284" s="143"/>
      <c r="L284" s="43"/>
      <c r="M284" s="148"/>
      <c r="N284" s="149" t="s">
        <v>45</v>
      </c>
      <c r="O284" s="24"/>
      <c r="P284" s="24"/>
      <c r="Q284" s="150">
        <v>0</v>
      </c>
      <c r="R284" s="150">
        <f>$Q$284*$H$284</f>
        <v>0</v>
      </c>
      <c r="S284" s="150">
        <v>0</v>
      </c>
      <c r="T284" s="151">
        <f>$S$284*$H$284</f>
        <v>0</v>
      </c>
      <c r="AR284" s="85" t="s">
        <v>443</v>
      </c>
      <c r="AT284" s="85" t="s">
        <v>122</v>
      </c>
      <c r="AU284" s="85" t="s">
        <v>26</v>
      </c>
      <c r="AY284" s="85" t="s">
        <v>120</v>
      </c>
      <c r="BE284" s="152">
        <f>IF($N$284="základní",$J$284,0)</f>
        <v>0</v>
      </c>
      <c r="BF284" s="152">
        <f>IF($N$284="snížená",$J$284,0)</f>
        <v>0</v>
      </c>
      <c r="BG284" s="152">
        <f>IF($N$284="zákl. přenesená",$J$284,0)</f>
        <v>0</v>
      </c>
      <c r="BH284" s="152">
        <f>IF($N$284="sníž. přenesená",$J$284,0)</f>
        <v>0</v>
      </c>
      <c r="BI284" s="152">
        <f>IF($N$284="nulová",$J$284,0)</f>
        <v>0</v>
      </c>
      <c r="BJ284" s="85" t="s">
        <v>26</v>
      </c>
      <c r="BK284" s="152">
        <f>ROUND($I$284*$H$284,2)</f>
        <v>0</v>
      </c>
      <c r="BL284" s="85" t="s">
        <v>443</v>
      </c>
      <c r="BM284" s="85" t="s">
        <v>448</v>
      </c>
    </row>
    <row r="285" spans="2:65" s="6" customFormat="1" ht="15.75" customHeight="1">
      <c r="B285" s="23"/>
      <c r="C285" s="144" t="s">
        <v>449</v>
      </c>
      <c r="D285" s="144" t="s">
        <v>122</v>
      </c>
      <c r="E285" s="142" t="s">
        <v>450</v>
      </c>
      <c r="F285" s="143" t="s">
        <v>451</v>
      </c>
      <c r="G285" s="144" t="s">
        <v>265</v>
      </c>
      <c r="H285" s="145">
        <v>1</v>
      </c>
      <c r="I285" s="146"/>
      <c r="J285" s="147">
        <f>ROUND($I$285*$H$285,2)</f>
        <v>0</v>
      </c>
      <c r="K285" s="143"/>
      <c r="L285" s="43"/>
      <c r="M285" s="148"/>
      <c r="N285" s="149" t="s">
        <v>45</v>
      </c>
      <c r="O285" s="24"/>
      <c r="P285" s="24"/>
      <c r="Q285" s="150">
        <v>0</v>
      </c>
      <c r="R285" s="150">
        <f>$Q$285*$H$285</f>
        <v>0</v>
      </c>
      <c r="S285" s="150">
        <v>0</v>
      </c>
      <c r="T285" s="151">
        <f>$S$285*$H$285</f>
        <v>0</v>
      </c>
      <c r="AR285" s="85" t="s">
        <v>443</v>
      </c>
      <c r="AT285" s="85" t="s">
        <v>122</v>
      </c>
      <c r="AU285" s="85" t="s">
        <v>26</v>
      </c>
      <c r="AY285" s="85" t="s">
        <v>120</v>
      </c>
      <c r="BE285" s="152">
        <f>IF($N$285="základní",$J$285,0)</f>
        <v>0</v>
      </c>
      <c r="BF285" s="152">
        <f>IF($N$285="snížená",$J$285,0)</f>
        <v>0</v>
      </c>
      <c r="BG285" s="152">
        <f>IF($N$285="zákl. přenesená",$J$285,0)</f>
        <v>0</v>
      </c>
      <c r="BH285" s="152">
        <f>IF($N$285="sníž. přenesená",$J$285,0)</f>
        <v>0</v>
      </c>
      <c r="BI285" s="152">
        <f>IF($N$285="nulová",$J$285,0)</f>
        <v>0</v>
      </c>
      <c r="BJ285" s="85" t="s">
        <v>26</v>
      </c>
      <c r="BK285" s="152">
        <f>ROUND($I$285*$H$285,2)</f>
        <v>0</v>
      </c>
      <c r="BL285" s="85" t="s">
        <v>443</v>
      </c>
      <c r="BM285" s="85" t="s">
        <v>452</v>
      </c>
    </row>
    <row r="286" spans="2:65" s="6" customFormat="1" ht="15.75" customHeight="1">
      <c r="B286" s="23"/>
      <c r="C286" s="144" t="s">
        <v>453</v>
      </c>
      <c r="D286" s="144" t="s">
        <v>122</v>
      </c>
      <c r="E286" s="142" t="s">
        <v>454</v>
      </c>
      <c r="F286" s="143" t="s">
        <v>455</v>
      </c>
      <c r="G286" s="144" t="s">
        <v>265</v>
      </c>
      <c r="H286" s="145">
        <v>1</v>
      </c>
      <c r="I286" s="146"/>
      <c r="J286" s="147">
        <f>ROUND($I$286*$H$286,2)</f>
        <v>0</v>
      </c>
      <c r="K286" s="143"/>
      <c r="L286" s="43"/>
      <c r="M286" s="148"/>
      <c r="N286" s="149" t="s">
        <v>45</v>
      </c>
      <c r="O286" s="24"/>
      <c r="P286" s="24"/>
      <c r="Q286" s="150">
        <v>0</v>
      </c>
      <c r="R286" s="150">
        <f>$Q$286*$H$286</f>
        <v>0</v>
      </c>
      <c r="S286" s="150">
        <v>0</v>
      </c>
      <c r="T286" s="151">
        <f>$S$286*$H$286</f>
        <v>0</v>
      </c>
      <c r="AR286" s="85" t="s">
        <v>443</v>
      </c>
      <c r="AT286" s="85" t="s">
        <v>122</v>
      </c>
      <c r="AU286" s="85" t="s">
        <v>26</v>
      </c>
      <c r="AY286" s="85" t="s">
        <v>120</v>
      </c>
      <c r="BE286" s="152">
        <f>IF($N$286="základní",$J$286,0)</f>
        <v>0</v>
      </c>
      <c r="BF286" s="152">
        <f>IF($N$286="snížená",$J$286,0)</f>
        <v>0</v>
      </c>
      <c r="BG286" s="152">
        <f>IF($N$286="zákl. přenesená",$J$286,0)</f>
        <v>0</v>
      </c>
      <c r="BH286" s="152">
        <f>IF($N$286="sníž. přenesená",$J$286,0)</f>
        <v>0</v>
      </c>
      <c r="BI286" s="152">
        <f>IF($N$286="nulová",$J$286,0)</f>
        <v>0</v>
      </c>
      <c r="BJ286" s="85" t="s">
        <v>26</v>
      </c>
      <c r="BK286" s="152">
        <f>ROUND($I$286*$H$286,2)</f>
        <v>0</v>
      </c>
      <c r="BL286" s="85" t="s">
        <v>443</v>
      </c>
      <c r="BM286" s="85" t="s">
        <v>456</v>
      </c>
    </row>
    <row r="287" spans="2:65" s="6" customFormat="1" ht="15.75" customHeight="1">
      <c r="B287" s="23"/>
      <c r="C287" s="144" t="s">
        <v>457</v>
      </c>
      <c r="D287" s="144" t="s">
        <v>122</v>
      </c>
      <c r="E287" s="142" t="s">
        <v>458</v>
      </c>
      <c r="F287" s="143" t="s">
        <v>459</v>
      </c>
      <c r="G287" s="144" t="s">
        <v>265</v>
      </c>
      <c r="H287" s="145">
        <v>1</v>
      </c>
      <c r="I287" s="146"/>
      <c r="J287" s="147">
        <f>ROUND($I$287*$H$287,2)</f>
        <v>0</v>
      </c>
      <c r="K287" s="143"/>
      <c r="L287" s="43"/>
      <c r="M287" s="148"/>
      <c r="N287" s="149" t="s">
        <v>45</v>
      </c>
      <c r="O287" s="24"/>
      <c r="P287" s="24"/>
      <c r="Q287" s="150">
        <v>0</v>
      </c>
      <c r="R287" s="150">
        <f>$Q$287*$H$287</f>
        <v>0</v>
      </c>
      <c r="S287" s="150">
        <v>0</v>
      </c>
      <c r="T287" s="151">
        <f>$S$287*$H$287</f>
        <v>0</v>
      </c>
      <c r="AR287" s="85" t="s">
        <v>443</v>
      </c>
      <c r="AT287" s="85" t="s">
        <v>122</v>
      </c>
      <c r="AU287" s="85" t="s">
        <v>26</v>
      </c>
      <c r="AY287" s="85" t="s">
        <v>120</v>
      </c>
      <c r="BE287" s="152">
        <f>IF($N$287="základní",$J$287,0)</f>
        <v>0</v>
      </c>
      <c r="BF287" s="152">
        <f>IF($N$287="snížená",$J$287,0)</f>
        <v>0</v>
      </c>
      <c r="BG287" s="152">
        <f>IF($N$287="zákl. přenesená",$J$287,0)</f>
        <v>0</v>
      </c>
      <c r="BH287" s="152">
        <f>IF($N$287="sníž. přenesená",$J$287,0)</f>
        <v>0</v>
      </c>
      <c r="BI287" s="152">
        <f>IF($N$287="nulová",$J$287,0)</f>
        <v>0</v>
      </c>
      <c r="BJ287" s="85" t="s">
        <v>26</v>
      </c>
      <c r="BK287" s="152">
        <f>ROUND($I$287*$H$287,2)</f>
        <v>0</v>
      </c>
      <c r="BL287" s="85" t="s">
        <v>443</v>
      </c>
      <c r="BM287" s="85" t="s">
        <v>460</v>
      </c>
    </row>
    <row r="288" spans="2:65" s="6" customFormat="1" ht="15.75" customHeight="1">
      <c r="B288" s="23"/>
      <c r="C288" s="144" t="s">
        <v>461</v>
      </c>
      <c r="D288" s="144" t="s">
        <v>122</v>
      </c>
      <c r="E288" s="142" t="s">
        <v>462</v>
      </c>
      <c r="F288" s="143" t="s">
        <v>463</v>
      </c>
      <c r="G288" s="144" t="s">
        <v>265</v>
      </c>
      <c r="H288" s="145">
        <v>1</v>
      </c>
      <c r="I288" s="146"/>
      <c r="J288" s="147">
        <f>ROUND($I$288*$H$288,2)</f>
        <v>0</v>
      </c>
      <c r="K288" s="143"/>
      <c r="L288" s="43"/>
      <c r="M288" s="148"/>
      <c r="N288" s="149" t="s">
        <v>45</v>
      </c>
      <c r="O288" s="24"/>
      <c r="P288" s="24"/>
      <c r="Q288" s="150">
        <v>0</v>
      </c>
      <c r="R288" s="150">
        <f>$Q$288*$H$288</f>
        <v>0</v>
      </c>
      <c r="S288" s="150">
        <v>0</v>
      </c>
      <c r="T288" s="151">
        <f>$S$288*$H$288</f>
        <v>0</v>
      </c>
      <c r="AR288" s="85" t="s">
        <v>443</v>
      </c>
      <c r="AT288" s="85" t="s">
        <v>122</v>
      </c>
      <c r="AU288" s="85" t="s">
        <v>26</v>
      </c>
      <c r="AY288" s="85" t="s">
        <v>120</v>
      </c>
      <c r="BE288" s="152">
        <f>IF($N$288="základní",$J$288,0)</f>
        <v>0</v>
      </c>
      <c r="BF288" s="152">
        <f>IF($N$288="snížená",$J$288,0)</f>
        <v>0</v>
      </c>
      <c r="BG288" s="152">
        <f>IF($N$288="zákl. přenesená",$J$288,0)</f>
        <v>0</v>
      </c>
      <c r="BH288" s="152">
        <f>IF($N$288="sníž. přenesená",$J$288,0)</f>
        <v>0</v>
      </c>
      <c r="BI288" s="152">
        <f>IF($N$288="nulová",$J$288,0)</f>
        <v>0</v>
      </c>
      <c r="BJ288" s="85" t="s">
        <v>26</v>
      </c>
      <c r="BK288" s="152">
        <f>ROUND($I$288*$H$288,2)</f>
        <v>0</v>
      </c>
      <c r="BL288" s="85" t="s">
        <v>443</v>
      </c>
      <c r="BM288" s="85" t="s">
        <v>464</v>
      </c>
    </row>
    <row r="289" spans="2:65" s="6" customFormat="1" ht="15.75" customHeight="1">
      <c r="B289" s="23"/>
      <c r="C289" s="144" t="s">
        <v>465</v>
      </c>
      <c r="D289" s="144" t="s">
        <v>122</v>
      </c>
      <c r="E289" s="142" t="s">
        <v>466</v>
      </c>
      <c r="F289" s="143" t="s">
        <v>467</v>
      </c>
      <c r="G289" s="144" t="s">
        <v>265</v>
      </c>
      <c r="H289" s="145">
        <v>1</v>
      </c>
      <c r="I289" s="146"/>
      <c r="J289" s="147">
        <f>ROUND($I$289*$H$289,2)</f>
        <v>0</v>
      </c>
      <c r="K289" s="143"/>
      <c r="L289" s="43"/>
      <c r="M289" s="148"/>
      <c r="N289" s="149" t="s">
        <v>45</v>
      </c>
      <c r="O289" s="24"/>
      <c r="P289" s="24"/>
      <c r="Q289" s="150">
        <v>0</v>
      </c>
      <c r="R289" s="150">
        <f>$Q$289*$H$289</f>
        <v>0</v>
      </c>
      <c r="S289" s="150">
        <v>0</v>
      </c>
      <c r="T289" s="151">
        <f>$S$289*$H$289</f>
        <v>0</v>
      </c>
      <c r="AR289" s="85" t="s">
        <v>443</v>
      </c>
      <c r="AT289" s="85" t="s">
        <v>122</v>
      </c>
      <c r="AU289" s="85" t="s">
        <v>26</v>
      </c>
      <c r="AY289" s="85" t="s">
        <v>120</v>
      </c>
      <c r="BE289" s="152">
        <f>IF($N$289="základní",$J$289,0)</f>
        <v>0</v>
      </c>
      <c r="BF289" s="152">
        <f>IF($N$289="snížená",$J$289,0)</f>
        <v>0</v>
      </c>
      <c r="BG289" s="152">
        <f>IF($N$289="zákl. přenesená",$J$289,0)</f>
        <v>0</v>
      </c>
      <c r="BH289" s="152">
        <f>IF($N$289="sníž. přenesená",$J$289,0)</f>
        <v>0</v>
      </c>
      <c r="BI289" s="152">
        <f>IF($N$289="nulová",$J$289,0)</f>
        <v>0</v>
      </c>
      <c r="BJ289" s="85" t="s">
        <v>26</v>
      </c>
      <c r="BK289" s="152">
        <f>ROUND($I$289*$H$289,2)</f>
        <v>0</v>
      </c>
      <c r="BL289" s="85" t="s">
        <v>443</v>
      </c>
      <c r="BM289" s="85" t="s">
        <v>468</v>
      </c>
    </row>
    <row r="290" spans="2:65" s="6" customFormat="1" ht="27" customHeight="1">
      <c r="B290" s="23"/>
      <c r="C290" s="144" t="s">
        <v>469</v>
      </c>
      <c r="D290" s="144" t="s">
        <v>122</v>
      </c>
      <c r="E290" s="142" t="s">
        <v>470</v>
      </c>
      <c r="F290" s="143" t="s">
        <v>471</v>
      </c>
      <c r="G290" s="144" t="s">
        <v>265</v>
      </c>
      <c r="H290" s="145">
        <v>1</v>
      </c>
      <c r="I290" s="146"/>
      <c r="J290" s="147">
        <f>ROUND($I$290*$H$290,2)</f>
        <v>0</v>
      </c>
      <c r="K290" s="143"/>
      <c r="L290" s="43"/>
      <c r="M290" s="148"/>
      <c r="N290" s="149" t="s">
        <v>45</v>
      </c>
      <c r="O290" s="24"/>
      <c r="P290" s="24"/>
      <c r="Q290" s="150">
        <v>0</v>
      </c>
      <c r="R290" s="150">
        <f>$Q$290*$H$290</f>
        <v>0</v>
      </c>
      <c r="S290" s="150">
        <v>0</v>
      </c>
      <c r="T290" s="151">
        <f>$S$290*$H$290</f>
        <v>0</v>
      </c>
      <c r="AR290" s="85" t="s">
        <v>443</v>
      </c>
      <c r="AT290" s="85" t="s">
        <v>122</v>
      </c>
      <c r="AU290" s="85" t="s">
        <v>26</v>
      </c>
      <c r="AY290" s="85" t="s">
        <v>120</v>
      </c>
      <c r="BE290" s="152">
        <f>IF($N$290="základní",$J$290,0)</f>
        <v>0</v>
      </c>
      <c r="BF290" s="152">
        <f>IF($N$290="snížená",$J$290,0)</f>
        <v>0</v>
      </c>
      <c r="BG290" s="152">
        <f>IF($N$290="zákl. přenesená",$J$290,0)</f>
        <v>0</v>
      </c>
      <c r="BH290" s="152">
        <f>IF($N$290="sníž. přenesená",$J$290,0)</f>
        <v>0</v>
      </c>
      <c r="BI290" s="152">
        <f>IF($N$290="nulová",$J$290,0)</f>
        <v>0</v>
      </c>
      <c r="BJ290" s="85" t="s">
        <v>26</v>
      </c>
      <c r="BK290" s="152">
        <f>ROUND($I$290*$H$290,2)</f>
        <v>0</v>
      </c>
      <c r="BL290" s="85" t="s">
        <v>443</v>
      </c>
      <c r="BM290" s="85" t="s">
        <v>472</v>
      </c>
    </row>
    <row r="291" spans="2:65" s="6" customFormat="1" ht="15.75" customHeight="1">
      <c r="B291" s="23"/>
      <c r="C291" s="144" t="s">
        <v>473</v>
      </c>
      <c r="D291" s="144" t="s">
        <v>122</v>
      </c>
      <c r="E291" s="142" t="s">
        <v>474</v>
      </c>
      <c r="F291" s="143" t="s">
        <v>475</v>
      </c>
      <c r="G291" s="144" t="s">
        <v>265</v>
      </c>
      <c r="H291" s="145">
        <v>1</v>
      </c>
      <c r="I291" s="146"/>
      <c r="J291" s="147">
        <f>ROUND($I$291*$H$291,2)</f>
        <v>0</v>
      </c>
      <c r="K291" s="143"/>
      <c r="L291" s="43"/>
      <c r="M291" s="148"/>
      <c r="N291" s="190" t="s">
        <v>45</v>
      </c>
      <c r="O291" s="191"/>
      <c r="P291" s="191"/>
      <c r="Q291" s="192">
        <v>0</v>
      </c>
      <c r="R291" s="192">
        <f>$Q$291*$H$291</f>
        <v>0</v>
      </c>
      <c r="S291" s="192">
        <v>0</v>
      </c>
      <c r="T291" s="193">
        <f>$S$291*$H$291</f>
        <v>0</v>
      </c>
      <c r="AR291" s="85" t="s">
        <v>443</v>
      </c>
      <c r="AT291" s="85" t="s">
        <v>122</v>
      </c>
      <c r="AU291" s="85" t="s">
        <v>26</v>
      </c>
      <c r="AY291" s="85" t="s">
        <v>120</v>
      </c>
      <c r="BE291" s="152">
        <f>IF($N$291="základní",$J$291,0)</f>
        <v>0</v>
      </c>
      <c r="BF291" s="152">
        <f>IF($N$291="snížená",$J$291,0)</f>
        <v>0</v>
      </c>
      <c r="BG291" s="152">
        <f>IF($N$291="zákl. přenesená",$J$291,0)</f>
        <v>0</v>
      </c>
      <c r="BH291" s="152">
        <f>IF($N$291="sníž. přenesená",$J$291,0)</f>
        <v>0</v>
      </c>
      <c r="BI291" s="152">
        <f>IF($N$291="nulová",$J$291,0)</f>
        <v>0</v>
      </c>
      <c r="BJ291" s="85" t="s">
        <v>26</v>
      </c>
      <c r="BK291" s="152">
        <f>ROUND($I$291*$H$291,2)</f>
        <v>0</v>
      </c>
      <c r="BL291" s="85" t="s">
        <v>443</v>
      </c>
      <c r="BM291" s="85" t="s">
        <v>476</v>
      </c>
    </row>
    <row r="292" spans="2:12" s="6" customFormat="1" ht="7.5" customHeight="1">
      <c r="B292" s="38"/>
      <c r="C292" s="39"/>
      <c r="D292" s="39"/>
      <c r="E292" s="39"/>
      <c r="F292" s="39"/>
      <c r="G292" s="39"/>
      <c r="H292" s="39"/>
      <c r="I292" s="97"/>
      <c r="J292" s="39"/>
      <c r="K292" s="39"/>
      <c r="L292" s="43"/>
    </row>
    <row r="293" s="2" customFormat="1" ht="14.25" customHeight="1"/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249" customFormat="1" ht="45" customHeight="1">
      <c r="B3" s="246"/>
      <c r="C3" s="247" t="s">
        <v>484</v>
      </c>
      <c r="D3" s="247"/>
      <c r="E3" s="247"/>
      <c r="F3" s="247"/>
      <c r="G3" s="247"/>
      <c r="H3" s="247"/>
      <c r="I3" s="247"/>
      <c r="J3" s="247"/>
      <c r="K3" s="248"/>
    </row>
    <row r="4" spans="2:11" ht="25.5" customHeight="1">
      <c r="B4" s="250"/>
      <c r="C4" s="251" t="s">
        <v>485</v>
      </c>
      <c r="D4" s="251"/>
      <c r="E4" s="251"/>
      <c r="F4" s="251"/>
      <c r="G4" s="251"/>
      <c r="H4" s="251"/>
      <c r="I4" s="251"/>
      <c r="J4" s="251"/>
      <c r="K4" s="252"/>
    </row>
    <row r="5" spans="2:1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ht="15" customHeight="1">
      <c r="B6" s="250"/>
      <c r="C6" s="254" t="s">
        <v>486</v>
      </c>
      <c r="D6" s="254"/>
      <c r="E6" s="254"/>
      <c r="F6" s="254"/>
      <c r="G6" s="254"/>
      <c r="H6" s="254"/>
      <c r="I6" s="254"/>
      <c r="J6" s="254"/>
      <c r="K6" s="252"/>
    </row>
    <row r="7" spans="2:11" ht="15" customHeight="1">
      <c r="B7" s="255"/>
      <c r="C7" s="254" t="s">
        <v>487</v>
      </c>
      <c r="D7" s="254"/>
      <c r="E7" s="254"/>
      <c r="F7" s="254"/>
      <c r="G7" s="254"/>
      <c r="H7" s="254"/>
      <c r="I7" s="254"/>
      <c r="J7" s="254"/>
      <c r="K7" s="252"/>
    </row>
    <row r="8" spans="2:11" ht="12.75" customHeight="1">
      <c r="B8" s="255"/>
      <c r="C8" s="256"/>
      <c r="D8" s="256"/>
      <c r="E8" s="256"/>
      <c r="F8" s="256"/>
      <c r="G8" s="256"/>
      <c r="H8" s="256"/>
      <c r="I8" s="256"/>
      <c r="J8" s="256"/>
      <c r="K8" s="252"/>
    </row>
    <row r="9" spans="2:11" ht="15" customHeight="1">
      <c r="B9" s="255"/>
      <c r="C9" s="254" t="s">
        <v>488</v>
      </c>
      <c r="D9" s="254"/>
      <c r="E9" s="254"/>
      <c r="F9" s="254"/>
      <c r="G9" s="254"/>
      <c r="H9" s="254"/>
      <c r="I9" s="254"/>
      <c r="J9" s="254"/>
      <c r="K9" s="252"/>
    </row>
    <row r="10" spans="2:11" ht="15" customHeight="1">
      <c r="B10" s="255"/>
      <c r="C10" s="256"/>
      <c r="D10" s="254" t="s">
        <v>489</v>
      </c>
      <c r="E10" s="254"/>
      <c r="F10" s="254"/>
      <c r="G10" s="254"/>
      <c r="H10" s="254"/>
      <c r="I10" s="254"/>
      <c r="J10" s="254"/>
      <c r="K10" s="252"/>
    </row>
    <row r="11" spans="2:11" ht="15" customHeight="1">
      <c r="B11" s="255"/>
      <c r="C11" s="257"/>
      <c r="D11" s="254" t="s">
        <v>490</v>
      </c>
      <c r="E11" s="254"/>
      <c r="F11" s="254"/>
      <c r="G11" s="254"/>
      <c r="H11" s="254"/>
      <c r="I11" s="254"/>
      <c r="J11" s="254"/>
      <c r="K11" s="252"/>
    </row>
    <row r="12" spans="2:11" ht="12.75" customHeight="1">
      <c r="B12" s="255"/>
      <c r="C12" s="257"/>
      <c r="D12" s="257"/>
      <c r="E12" s="257"/>
      <c r="F12" s="257"/>
      <c r="G12" s="257"/>
      <c r="H12" s="257"/>
      <c r="I12" s="257"/>
      <c r="J12" s="257"/>
      <c r="K12" s="252"/>
    </row>
    <row r="13" spans="2:11" ht="15" customHeight="1">
      <c r="B13" s="255"/>
      <c r="C13" s="257"/>
      <c r="D13" s="254" t="s">
        <v>491</v>
      </c>
      <c r="E13" s="254"/>
      <c r="F13" s="254"/>
      <c r="G13" s="254"/>
      <c r="H13" s="254"/>
      <c r="I13" s="254"/>
      <c r="J13" s="254"/>
      <c r="K13" s="252"/>
    </row>
    <row r="14" spans="2:11" ht="15" customHeight="1">
      <c r="B14" s="255"/>
      <c r="C14" s="257"/>
      <c r="D14" s="254" t="s">
        <v>492</v>
      </c>
      <c r="E14" s="254"/>
      <c r="F14" s="254"/>
      <c r="G14" s="254"/>
      <c r="H14" s="254"/>
      <c r="I14" s="254"/>
      <c r="J14" s="254"/>
      <c r="K14" s="252"/>
    </row>
    <row r="15" spans="2:11" ht="15" customHeight="1">
      <c r="B15" s="255"/>
      <c r="C15" s="257"/>
      <c r="D15" s="254" t="s">
        <v>493</v>
      </c>
      <c r="E15" s="254"/>
      <c r="F15" s="254"/>
      <c r="G15" s="254"/>
      <c r="H15" s="254"/>
      <c r="I15" s="254"/>
      <c r="J15" s="254"/>
      <c r="K15" s="252"/>
    </row>
    <row r="16" spans="2:11" ht="15" customHeight="1">
      <c r="B16" s="255"/>
      <c r="C16" s="257"/>
      <c r="D16" s="257"/>
      <c r="E16" s="258" t="s">
        <v>80</v>
      </c>
      <c r="F16" s="254" t="s">
        <v>494</v>
      </c>
      <c r="G16" s="254"/>
      <c r="H16" s="254"/>
      <c r="I16" s="254"/>
      <c r="J16" s="254"/>
      <c r="K16" s="252"/>
    </row>
    <row r="17" spans="2:11" ht="15" customHeight="1">
      <c r="B17" s="255"/>
      <c r="C17" s="257"/>
      <c r="D17" s="257"/>
      <c r="E17" s="258" t="s">
        <v>495</v>
      </c>
      <c r="F17" s="254" t="s">
        <v>496</v>
      </c>
      <c r="G17" s="254"/>
      <c r="H17" s="254"/>
      <c r="I17" s="254"/>
      <c r="J17" s="254"/>
      <c r="K17" s="252"/>
    </row>
    <row r="18" spans="2:11" ht="15" customHeight="1">
      <c r="B18" s="255"/>
      <c r="C18" s="257"/>
      <c r="D18" s="257"/>
      <c r="E18" s="258" t="s">
        <v>497</v>
      </c>
      <c r="F18" s="254" t="s">
        <v>498</v>
      </c>
      <c r="G18" s="254"/>
      <c r="H18" s="254"/>
      <c r="I18" s="254"/>
      <c r="J18" s="254"/>
      <c r="K18" s="252"/>
    </row>
    <row r="19" spans="2:11" ht="15" customHeight="1">
      <c r="B19" s="255"/>
      <c r="C19" s="257"/>
      <c r="D19" s="257"/>
      <c r="E19" s="258" t="s">
        <v>438</v>
      </c>
      <c r="F19" s="254" t="s">
        <v>499</v>
      </c>
      <c r="G19" s="254"/>
      <c r="H19" s="254"/>
      <c r="I19" s="254"/>
      <c r="J19" s="254"/>
      <c r="K19" s="252"/>
    </row>
    <row r="20" spans="2:11" ht="15" customHeight="1">
      <c r="B20" s="255"/>
      <c r="C20" s="257"/>
      <c r="D20" s="257"/>
      <c r="E20" s="258" t="s">
        <v>500</v>
      </c>
      <c r="F20" s="254" t="s">
        <v>501</v>
      </c>
      <c r="G20" s="254"/>
      <c r="H20" s="254"/>
      <c r="I20" s="254"/>
      <c r="J20" s="254"/>
      <c r="K20" s="252"/>
    </row>
    <row r="21" spans="2:11" ht="15" customHeight="1">
      <c r="B21" s="255"/>
      <c r="C21" s="257"/>
      <c r="D21" s="257"/>
      <c r="E21" s="258" t="s">
        <v>502</v>
      </c>
      <c r="F21" s="254" t="s">
        <v>503</v>
      </c>
      <c r="G21" s="254"/>
      <c r="H21" s="254"/>
      <c r="I21" s="254"/>
      <c r="J21" s="254"/>
      <c r="K21" s="252"/>
    </row>
    <row r="22" spans="2:11" ht="12.75" customHeight="1">
      <c r="B22" s="255"/>
      <c r="C22" s="257"/>
      <c r="D22" s="257"/>
      <c r="E22" s="257"/>
      <c r="F22" s="257"/>
      <c r="G22" s="257"/>
      <c r="H22" s="257"/>
      <c r="I22" s="257"/>
      <c r="J22" s="257"/>
      <c r="K22" s="252"/>
    </row>
    <row r="23" spans="2:11" ht="15" customHeight="1">
      <c r="B23" s="255"/>
      <c r="C23" s="254" t="s">
        <v>504</v>
      </c>
      <c r="D23" s="254"/>
      <c r="E23" s="254"/>
      <c r="F23" s="254"/>
      <c r="G23" s="254"/>
      <c r="H23" s="254"/>
      <c r="I23" s="254"/>
      <c r="J23" s="254"/>
      <c r="K23" s="252"/>
    </row>
    <row r="24" spans="2:11" ht="15" customHeight="1">
      <c r="B24" s="255"/>
      <c r="C24" s="254" t="s">
        <v>505</v>
      </c>
      <c r="D24" s="254"/>
      <c r="E24" s="254"/>
      <c r="F24" s="254"/>
      <c r="G24" s="254"/>
      <c r="H24" s="254"/>
      <c r="I24" s="254"/>
      <c r="J24" s="254"/>
      <c r="K24" s="252"/>
    </row>
    <row r="25" spans="2:11" ht="15" customHeight="1">
      <c r="B25" s="255"/>
      <c r="C25" s="256"/>
      <c r="D25" s="254" t="s">
        <v>506</v>
      </c>
      <c r="E25" s="254"/>
      <c r="F25" s="254"/>
      <c r="G25" s="254"/>
      <c r="H25" s="254"/>
      <c r="I25" s="254"/>
      <c r="J25" s="254"/>
      <c r="K25" s="252"/>
    </row>
    <row r="26" spans="2:11" ht="15" customHeight="1">
      <c r="B26" s="255"/>
      <c r="C26" s="257"/>
      <c r="D26" s="254" t="s">
        <v>507</v>
      </c>
      <c r="E26" s="254"/>
      <c r="F26" s="254"/>
      <c r="G26" s="254"/>
      <c r="H26" s="254"/>
      <c r="I26" s="254"/>
      <c r="J26" s="254"/>
      <c r="K26" s="252"/>
    </row>
    <row r="27" spans="2:11" ht="12.75" customHeight="1">
      <c r="B27" s="255"/>
      <c r="C27" s="257"/>
      <c r="D27" s="257"/>
      <c r="E27" s="257"/>
      <c r="F27" s="257"/>
      <c r="G27" s="257"/>
      <c r="H27" s="257"/>
      <c r="I27" s="257"/>
      <c r="J27" s="257"/>
      <c r="K27" s="252"/>
    </row>
    <row r="28" spans="2:11" ht="15" customHeight="1">
      <c r="B28" s="255"/>
      <c r="C28" s="257"/>
      <c r="D28" s="254" t="s">
        <v>508</v>
      </c>
      <c r="E28" s="254"/>
      <c r="F28" s="254"/>
      <c r="G28" s="254"/>
      <c r="H28" s="254"/>
      <c r="I28" s="254"/>
      <c r="J28" s="254"/>
      <c r="K28" s="252"/>
    </row>
    <row r="29" spans="2:11" ht="15" customHeight="1">
      <c r="B29" s="255"/>
      <c r="C29" s="257"/>
      <c r="D29" s="254" t="s">
        <v>509</v>
      </c>
      <c r="E29" s="254"/>
      <c r="F29" s="254"/>
      <c r="G29" s="254"/>
      <c r="H29" s="254"/>
      <c r="I29" s="254"/>
      <c r="J29" s="254"/>
      <c r="K29" s="252"/>
    </row>
    <row r="30" spans="2:11" ht="12.75" customHeight="1">
      <c r="B30" s="255"/>
      <c r="C30" s="257"/>
      <c r="D30" s="257"/>
      <c r="E30" s="257"/>
      <c r="F30" s="257"/>
      <c r="G30" s="257"/>
      <c r="H30" s="257"/>
      <c r="I30" s="257"/>
      <c r="J30" s="257"/>
      <c r="K30" s="252"/>
    </row>
    <row r="31" spans="2:11" ht="15" customHeight="1">
      <c r="B31" s="255"/>
      <c r="C31" s="257"/>
      <c r="D31" s="254" t="s">
        <v>510</v>
      </c>
      <c r="E31" s="254"/>
      <c r="F31" s="254"/>
      <c r="G31" s="254"/>
      <c r="H31" s="254"/>
      <c r="I31" s="254"/>
      <c r="J31" s="254"/>
      <c r="K31" s="252"/>
    </row>
    <row r="32" spans="2:11" ht="15" customHeight="1">
      <c r="B32" s="255"/>
      <c r="C32" s="257"/>
      <c r="D32" s="254" t="s">
        <v>511</v>
      </c>
      <c r="E32" s="254"/>
      <c r="F32" s="254"/>
      <c r="G32" s="254"/>
      <c r="H32" s="254"/>
      <c r="I32" s="254"/>
      <c r="J32" s="254"/>
      <c r="K32" s="252"/>
    </row>
    <row r="33" spans="2:11" ht="15" customHeight="1">
      <c r="B33" s="255"/>
      <c r="C33" s="257"/>
      <c r="D33" s="254" t="s">
        <v>512</v>
      </c>
      <c r="E33" s="254"/>
      <c r="F33" s="254"/>
      <c r="G33" s="254"/>
      <c r="H33" s="254"/>
      <c r="I33" s="254"/>
      <c r="J33" s="254"/>
      <c r="K33" s="252"/>
    </row>
    <row r="34" spans="2:11" ht="15" customHeight="1">
      <c r="B34" s="255"/>
      <c r="C34" s="257"/>
      <c r="D34" s="256"/>
      <c r="E34" s="259" t="s">
        <v>104</v>
      </c>
      <c r="F34" s="256"/>
      <c r="G34" s="254" t="s">
        <v>513</v>
      </c>
      <c r="H34" s="254"/>
      <c r="I34" s="254"/>
      <c r="J34" s="254"/>
      <c r="K34" s="252"/>
    </row>
    <row r="35" spans="2:11" ht="30.75" customHeight="1">
      <c r="B35" s="255"/>
      <c r="C35" s="257"/>
      <c r="D35" s="256"/>
      <c r="E35" s="259" t="s">
        <v>514</v>
      </c>
      <c r="F35" s="256"/>
      <c r="G35" s="254" t="s">
        <v>515</v>
      </c>
      <c r="H35" s="254"/>
      <c r="I35" s="254"/>
      <c r="J35" s="254"/>
      <c r="K35" s="252"/>
    </row>
    <row r="36" spans="2:11" ht="15" customHeight="1">
      <c r="B36" s="255"/>
      <c r="C36" s="257"/>
      <c r="D36" s="256"/>
      <c r="E36" s="259" t="s">
        <v>55</v>
      </c>
      <c r="F36" s="256"/>
      <c r="G36" s="254" t="s">
        <v>516</v>
      </c>
      <c r="H36" s="254"/>
      <c r="I36" s="254"/>
      <c r="J36" s="254"/>
      <c r="K36" s="252"/>
    </row>
    <row r="37" spans="2:11" ht="15" customHeight="1">
      <c r="B37" s="255"/>
      <c r="C37" s="257"/>
      <c r="D37" s="256"/>
      <c r="E37" s="259" t="s">
        <v>105</v>
      </c>
      <c r="F37" s="256"/>
      <c r="G37" s="254" t="s">
        <v>517</v>
      </c>
      <c r="H37" s="254"/>
      <c r="I37" s="254"/>
      <c r="J37" s="254"/>
      <c r="K37" s="252"/>
    </row>
    <row r="38" spans="2:11" ht="15" customHeight="1">
      <c r="B38" s="255"/>
      <c r="C38" s="257"/>
      <c r="D38" s="256"/>
      <c r="E38" s="259" t="s">
        <v>106</v>
      </c>
      <c r="F38" s="256"/>
      <c r="G38" s="254" t="s">
        <v>518</v>
      </c>
      <c r="H38" s="254"/>
      <c r="I38" s="254"/>
      <c r="J38" s="254"/>
      <c r="K38" s="252"/>
    </row>
    <row r="39" spans="2:11" ht="15" customHeight="1">
      <c r="B39" s="255"/>
      <c r="C39" s="257"/>
      <c r="D39" s="256"/>
      <c r="E39" s="259" t="s">
        <v>107</v>
      </c>
      <c r="F39" s="256"/>
      <c r="G39" s="254" t="s">
        <v>519</v>
      </c>
      <c r="H39" s="254"/>
      <c r="I39" s="254"/>
      <c r="J39" s="254"/>
      <c r="K39" s="252"/>
    </row>
    <row r="40" spans="2:11" ht="15" customHeight="1">
      <c r="B40" s="255"/>
      <c r="C40" s="257"/>
      <c r="D40" s="256"/>
      <c r="E40" s="259" t="s">
        <v>520</v>
      </c>
      <c r="F40" s="256"/>
      <c r="G40" s="254" t="s">
        <v>521</v>
      </c>
      <c r="H40" s="254"/>
      <c r="I40" s="254"/>
      <c r="J40" s="254"/>
      <c r="K40" s="252"/>
    </row>
    <row r="41" spans="2:11" ht="15" customHeight="1">
      <c r="B41" s="255"/>
      <c r="C41" s="257"/>
      <c r="D41" s="256"/>
      <c r="E41" s="259"/>
      <c r="F41" s="256"/>
      <c r="G41" s="254" t="s">
        <v>522</v>
      </c>
      <c r="H41" s="254"/>
      <c r="I41" s="254"/>
      <c r="J41" s="254"/>
      <c r="K41" s="252"/>
    </row>
    <row r="42" spans="2:11" ht="15" customHeight="1">
      <c r="B42" s="255"/>
      <c r="C42" s="257"/>
      <c r="D42" s="256"/>
      <c r="E42" s="259" t="s">
        <v>523</v>
      </c>
      <c r="F42" s="256"/>
      <c r="G42" s="254" t="s">
        <v>524</v>
      </c>
      <c r="H42" s="254"/>
      <c r="I42" s="254"/>
      <c r="J42" s="254"/>
      <c r="K42" s="252"/>
    </row>
    <row r="43" spans="2:11" ht="15" customHeight="1">
      <c r="B43" s="255"/>
      <c r="C43" s="257"/>
      <c r="D43" s="256"/>
      <c r="E43" s="259" t="s">
        <v>110</v>
      </c>
      <c r="F43" s="256"/>
      <c r="G43" s="254" t="s">
        <v>525</v>
      </c>
      <c r="H43" s="254"/>
      <c r="I43" s="254"/>
      <c r="J43" s="254"/>
      <c r="K43" s="252"/>
    </row>
    <row r="44" spans="2:11" ht="12.75" customHeight="1">
      <c r="B44" s="255"/>
      <c r="C44" s="257"/>
      <c r="D44" s="256"/>
      <c r="E44" s="256"/>
      <c r="F44" s="256"/>
      <c r="G44" s="256"/>
      <c r="H44" s="256"/>
      <c r="I44" s="256"/>
      <c r="J44" s="256"/>
      <c r="K44" s="252"/>
    </row>
    <row r="45" spans="2:11" ht="15" customHeight="1">
      <c r="B45" s="255"/>
      <c r="C45" s="257"/>
      <c r="D45" s="254" t="s">
        <v>526</v>
      </c>
      <c r="E45" s="254"/>
      <c r="F45" s="254"/>
      <c r="G45" s="254"/>
      <c r="H45" s="254"/>
      <c r="I45" s="254"/>
      <c r="J45" s="254"/>
      <c r="K45" s="252"/>
    </row>
    <row r="46" spans="2:11" ht="15" customHeight="1">
      <c r="B46" s="255"/>
      <c r="C46" s="257"/>
      <c r="D46" s="257"/>
      <c r="E46" s="254" t="s">
        <v>527</v>
      </c>
      <c r="F46" s="254"/>
      <c r="G46" s="254"/>
      <c r="H46" s="254"/>
      <c r="I46" s="254"/>
      <c r="J46" s="254"/>
      <c r="K46" s="252"/>
    </row>
    <row r="47" spans="2:11" ht="15" customHeight="1">
      <c r="B47" s="255"/>
      <c r="C47" s="257"/>
      <c r="D47" s="257"/>
      <c r="E47" s="254" t="s">
        <v>528</v>
      </c>
      <c r="F47" s="254"/>
      <c r="G47" s="254"/>
      <c r="H47" s="254"/>
      <c r="I47" s="254"/>
      <c r="J47" s="254"/>
      <c r="K47" s="252"/>
    </row>
    <row r="48" spans="2:11" ht="15" customHeight="1">
      <c r="B48" s="255"/>
      <c r="C48" s="257"/>
      <c r="D48" s="257"/>
      <c r="E48" s="254" t="s">
        <v>529</v>
      </c>
      <c r="F48" s="254"/>
      <c r="G48" s="254"/>
      <c r="H48" s="254"/>
      <c r="I48" s="254"/>
      <c r="J48" s="254"/>
      <c r="K48" s="252"/>
    </row>
    <row r="49" spans="2:11" ht="15" customHeight="1">
      <c r="B49" s="255"/>
      <c r="C49" s="257"/>
      <c r="D49" s="254" t="s">
        <v>530</v>
      </c>
      <c r="E49" s="254"/>
      <c r="F49" s="254"/>
      <c r="G49" s="254"/>
      <c r="H49" s="254"/>
      <c r="I49" s="254"/>
      <c r="J49" s="254"/>
      <c r="K49" s="252"/>
    </row>
    <row r="50" spans="2:11" ht="25.5" customHeight="1">
      <c r="B50" s="250"/>
      <c r="C50" s="251" t="s">
        <v>531</v>
      </c>
      <c r="D50" s="251"/>
      <c r="E50" s="251"/>
      <c r="F50" s="251"/>
      <c r="G50" s="251"/>
      <c r="H50" s="251"/>
      <c r="I50" s="251"/>
      <c r="J50" s="251"/>
      <c r="K50" s="252"/>
    </row>
    <row r="51" spans="2:11" ht="5.25" customHeight="1">
      <c r="B51" s="250"/>
      <c r="C51" s="253"/>
      <c r="D51" s="253"/>
      <c r="E51" s="253"/>
      <c r="F51" s="253"/>
      <c r="G51" s="253"/>
      <c r="H51" s="253"/>
      <c r="I51" s="253"/>
      <c r="J51" s="253"/>
      <c r="K51" s="252"/>
    </row>
    <row r="52" spans="2:11" ht="15" customHeight="1">
      <c r="B52" s="250"/>
      <c r="C52" s="254" t="s">
        <v>532</v>
      </c>
      <c r="D52" s="254"/>
      <c r="E52" s="254"/>
      <c r="F52" s="254"/>
      <c r="G52" s="254"/>
      <c r="H52" s="254"/>
      <c r="I52" s="254"/>
      <c r="J52" s="254"/>
      <c r="K52" s="252"/>
    </row>
    <row r="53" spans="2:11" ht="15" customHeight="1">
      <c r="B53" s="250"/>
      <c r="C53" s="254" t="s">
        <v>533</v>
      </c>
      <c r="D53" s="254"/>
      <c r="E53" s="254"/>
      <c r="F53" s="254"/>
      <c r="G53" s="254"/>
      <c r="H53" s="254"/>
      <c r="I53" s="254"/>
      <c r="J53" s="254"/>
      <c r="K53" s="252"/>
    </row>
    <row r="54" spans="2:11" ht="12.75" customHeight="1">
      <c r="B54" s="250"/>
      <c r="C54" s="256"/>
      <c r="D54" s="256"/>
      <c r="E54" s="256"/>
      <c r="F54" s="256"/>
      <c r="G54" s="256"/>
      <c r="H54" s="256"/>
      <c r="I54" s="256"/>
      <c r="J54" s="256"/>
      <c r="K54" s="252"/>
    </row>
    <row r="55" spans="2:11" ht="15" customHeight="1">
      <c r="B55" s="250"/>
      <c r="C55" s="254" t="s">
        <v>534</v>
      </c>
      <c r="D55" s="254"/>
      <c r="E55" s="254"/>
      <c r="F55" s="254"/>
      <c r="G55" s="254"/>
      <c r="H55" s="254"/>
      <c r="I55" s="254"/>
      <c r="J55" s="254"/>
      <c r="K55" s="252"/>
    </row>
    <row r="56" spans="2:11" ht="15" customHeight="1">
      <c r="B56" s="250"/>
      <c r="C56" s="257"/>
      <c r="D56" s="254" t="s">
        <v>535</v>
      </c>
      <c r="E56" s="254"/>
      <c r="F56" s="254"/>
      <c r="G56" s="254"/>
      <c r="H56" s="254"/>
      <c r="I56" s="254"/>
      <c r="J56" s="254"/>
      <c r="K56" s="252"/>
    </row>
    <row r="57" spans="2:11" ht="15" customHeight="1">
      <c r="B57" s="250"/>
      <c r="C57" s="257"/>
      <c r="D57" s="254" t="s">
        <v>536</v>
      </c>
      <c r="E57" s="254"/>
      <c r="F57" s="254"/>
      <c r="G57" s="254"/>
      <c r="H57" s="254"/>
      <c r="I57" s="254"/>
      <c r="J57" s="254"/>
      <c r="K57" s="252"/>
    </row>
    <row r="58" spans="2:11" ht="15" customHeight="1">
      <c r="B58" s="250"/>
      <c r="C58" s="257"/>
      <c r="D58" s="254" t="s">
        <v>537</v>
      </c>
      <c r="E58" s="254"/>
      <c r="F58" s="254"/>
      <c r="G58" s="254"/>
      <c r="H58" s="254"/>
      <c r="I58" s="254"/>
      <c r="J58" s="254"/>
      <c r="K58" s="252"/>
    </row>
    <row r="59" spans="2:11" ht="15" customHeight="1">
      <c r="B59" s="250"/>
      <c r="C59" s="257"/>
      <c r="D59" s="254" t="s">
        <v>538</v>
      </c>
      <c r="E59" s="254"/>
      <c r="F59" s="254"/>
      <c r="G59" s="254"/>
      <c r="H59" s="254"/>
      <c r="I59" s="254"/>
      <c r="J59" s="254"/>
      <c r="K59" s="252"/>
    </row>
    <row r="60" spans="2:11" ht="15" customHeight="1">
      <c r="B60" s="250"/>
      <c r="C60" s="257"/>
      <c r="D60" s="260" t="s">
        <v>539</v>
      </c>
      <c r="E60" s="260"/>
      <c r="F60" s="260"/>
      <c r="G60" s="260"/>
      <c r="H60" s="260"/>
      <c r="I60" s="260"/>
      <c r="J60" s="260"/>
      <c r="K60" s="252"/>
    </row>
    <row r="61" spans="2:11" ht="15" customHeight="1">
      <c r="B61" s="250"/>
      <c r="C61" s="257"/>
      <c r="D61" s="254" t="s">
        <v>540</v>
      </c>
      <c r="E61" s="254"/>
      <c r="F61" s="254"/>
      <c r="G61" s="254"/>
      <c r="H61" s="254"/>
      <c r="I61" s="254"/>
      <c r="J61" s="254"/>
      <c r="K61" s="252"/>
    </row>
    <row r="62" spans="2:11" ht="12.75" customHeight="1">
      <c r="B62" s="250"/>
      <c r="C62" s="257"/>
      <c r="D62" s="257"/>
      <c r="E62" s="261"/>
      <c r="F62" s="257"/>
      <c r="G62" s="257"/>
      <c r="H62" s="257"/>
      <c r="I62" s="257"/>
      <c r="J62" s="257"/>
      <c r="K62" s="252"/>
    </row>
    <row r="63" spans="2:11" ht="15" customHeight="1">
      <c r="B63" s="250"/>
      <c r="C63" s="257"/>
      <c r="D63" s="254" t="s">
        <v>541</v>
      </c>
      <c r="E63" s="254"/>
      <c r="F63" s="254"/>
      <c r="G63" s="254"/>
      <c r="H63" s="254"/>
      <c r="I63" s="254"/>
      <c r="J63" s="254"/>
      <c r="K63" s="252"/>
    </row>
    <row r="64" spans="2:11" ht="15" customHeight="1">
      <c r="B64" s="250"/>
      <c r="C64" s="257"/>
      <c r="D64" s="260" t="s">
        <v>542</v>
      </c>
      <c r="E64" s="260"/>
      <c r="F64" s="260"/>
      <c r="G64" s="260"/>
      <c r="H64" s="260"/>
      <c r="I64" s="260"/>
      <c r="J64" s="260"/>
      <c r="K64" s="252"/>
    </row>
    <row r="65" spans="2:11" ht="15" customHeight="1">
      <c r="B65" s="250"/>
      <c r="C65" s="257"/>
      <c r="D65" s="254" t="s">
        <v>543</v>
      </c>
      <c r="E65" s="254"/>
      <c r="F65" s="254"/>
      <c r="G65" s="254"/>
      <c r="H65" s="254"/>
      <c r="I65" s="254"/>
      <c r="J65" s="254"/>
      <c r="K65" s="252"/>
    </row>
    <row r="66" spans="2:11" ht="15" customHeight="1">
      <c r="B66" s="250"/>
      <c r="C66" s="257"/>
      <c r="D66" s="254" t="s">
        <v>544</v>
      </c>
      <c r="E66" s="254"/>
      <c r="F66" s="254"/>
      <c r="G66" s="254"/>
      <c r="H66" s="254"/>
      <c r="I66" s="254"/>
      <c r="J66" s="254"/>
      <c r="K66" s="252"/>
    </row>
    <row r="67" spans="2:11" ht="15" customHeight="1">
      <c r="B67" s="250"/>
      <c r="C67" s="257"/>
      <c r="D67" s="254" t="s">
        <v>545</v>
      </c>
      <c r="E67" s="254"/>
      <c r="F67" s="254"/>
      <c r="G67" s="254"/>
      <c r="H67" s="254"/>
      <c r="I67" s="254"/>
      <c r="J67" s="254"/>
      <c r="K67" s="252"/>
    </row>
    <row r="68" spans="2:11" ht="15" customHeight="1">
      <c r="B68" s="250"/>
      <c r="C68" s="257"/>
      <c r="D68" s="254" t="s">
        <v>546</v>
      </c>
      <c r="E68" s="254"/>
      <c r="F68" s="254"/>
      <c r="G68" s="254"/>
      <c r="H68" s="254"/>
      <c r="I68" s="254"/>
      <c r="J68" s="254"/>
      <c r="K68" s="252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271" t="s">
        <v>483</v>
      </c>
      <c r="D73" s="271"/>
      <c r="E73" s="271"/>
      <c r="F73" s="271"/>
      <c r="G73" s="271"/>
      <c r="H73" s="271"/>
      <c r="I73" s="271"/>
      <c r="J73" s="271"/>
      <c r="K73" s="272"/>
    </row>
    <row r="74" spans="2:11" ht="17.25" customHeight="1">
      <c r="B74" s="270"/>
      <c r="C74" s="273" t="s">
        <v>547</v>
      </c>
      <c r="D74" s="273"/>
      <c r="E74" s="273"/>
      <c r="F74" s="273" t="s">
        <v>548</v>
      </c>
      <c r="G74" s="274"/>
      <c r="H74" s="273" t="s">
        <v>105</v>
      </c>
      <c r="I74" s="273" t="s">
        <v>59</v>
      </c>
      <c r="J74" s="273" t="s">
        <v>549</v>
      </c>
      <c r="K74" s="272"/>
    </row>
    <row r="75" spans="2:11" ht="17.25" customHeight="1">
      <c r="B75" s="270"/>
      <c r="C75" s="275" t="s">
        <v>550</v>
      </c>
      <c r="D75" s="275"/>
      <c r="E75" s="275"/>
      <c r="F75" s="276" t="s">
        <v>551</v>
      </c>
      <c r="G75" s="277"/>
      <c r="H75" s="275"/>
      <c r="I75" s="275"/>
      <c r="J75" s="275" t="s">
        <v>552</v>
      </c>
      <c r="K75" s="272"/>
    </row>
    <row r="76" spans="2:11" ht="5.25" customHeight="1">
      <c r="B76" s="270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0"/>
      <c r="C77" s="259" t="s">
        <v>55</v>
      </c>
      <c r="D77" s="278"/>
      <c r="E77" s="278"/>
      <c r="F77" s="280" t="s">
        <v>553</v>
      </c>
      <c r="G77" s="279"/>
      <c r="H77" s="259" t="s">
        <v>554</v>
      </c>
      <c r="I77" s="259" t="s">
        <v>555</v>
      </c>
      <c r="J77" s="259">
        <v>20</v>
      </c>
      <c r="K77" s="272"/>
    </row>
    <row r="78" spans="2:11" ht="15" customHeight="1">
      <c r="B78" s="270"/>
      <c r="C78" s="259" t="s">
        <v>556</v>
      </c>
      <c r="D78" s="259"/>
      <c r="E78" s="259"/>
      <c r="F78" s="280" t="s">
        <v>553</v>
      </c>
      <c r="G78" s="279"/>
      <c r="H78" s="259" t="s">
        <v>557</v>
      </c>
      <c r="I78" s="259" t="s">
        <v>555</v>
      </c>
      <c r="J78" s="259">
        <v>120</v>
      </c>
      <c r="K78" s="272"/>
    </row>
    <row r="79" spans="2:11" ht="15" customHeight="1">
      <c r="B79" s="281"/>
      <c r="C79" s="259" t="s">
        <v>558</v>
      </c>
      <c r="D79" s="259"/>
      <c r="E79" s="259"/>
      <c r="F79" s="280" t="s">
        <v>559</v>
      </c>
      <c r="G79" s="279"/>
      <c r="H79" s="259" t="s">
        <v>560</v>
      </c>
      <c r="I79" s="259" t="s">
        <v>555</v>
      </c>
      <c r="J79" s="259">
        <v>50</v>
      </c>
      <c r="K79" s="272"/>
    </row>
    <row r="80" spans="2:11" ht="15" customHeight="1">
      <c r="B80" s="281"/>
      <c r="C80" s="259" t="s">
        <v>561</v>
      </c>
      <c r="D80" s="259"/>
      <c r="E80" s="259"/>
      <c r="F80" s="280" t="s">
        <v>553</v>
      </c>
      <c r="G80" s="279"/>
      <c r="H80" s="259" t="s">
        <v>562</v>
      </c>
      <c r="I80" s="259" t="s">
        <v>563</v>
      </c>
      <c r="J80" s="259"/>
      <c r="K80" s="272"/>
    </row>
    <row r="81" spans="2:11" ht="15" customHeight="1">
      <c r="B81" s="281"/>
      <c r="C81" s="282" t="s">
        <v>564</v>
      </c>
      <c r="D81" s="282"/>
      <c r="E81" s="282"/>
      <c r="F81" s="283" t="s">
        <v>559</v>
      </c>
      <c r="G81" s="282"/>
      <c r="H81" s="282" t="s">
        <v>565</v>
      </c>
      <c r="I81" s="282" t="s">
        <v>555</v>
      </c>
      <c r="J81" s="282">
        <v>15</v>
      </c>
      <c r="K81" s="272"/>
    </row>
    <row r="82" spans="2:11" ht="15" customHeight="1">
      <c r="B82" s="281"/>
      <c r="C82" s="282" t="s">
        <v>566</v>
      </c>
      <c r="D82" s="282"/>
      <c r="E82" s="282"/>
      <c r="F82" s="283" t="s">
        <v>559</v>
      </c>
      <c r="G82" s="282"/>
      <c r="H82" s="282" t="s">
        <v>567</v>
      </c>
      <c r="I82" s="282" t="s">
        <v>555</v>
      </c>
      <c r="J82" s="282">
        <v>15</v>
      </c>
      <c r="K82" s="272"/>
    </row>
    <row r="83" spans="2:11" ht="15" customHeight="1">
      <c r="B83" s="281"/>
      <c r="C83" s="282" t="s">
        <v>568</v>
      </c>
      <c r="D83" s="282"/>
      <c r="E83" s="282"/>
      <c r="F83" s="283" t="s">
        <v>559</v>
      </c>
      <c r="G83" s="282"/>
      <c r="H83" s="282" t="s">
        <v>569</v>
      </c>
      <c r="I83" s="282" t="s">
        <v>555</v>
      </c>
      <c r="J83" s="282">
        <v>20</v>
      </c>
      <c r="K83" s="272"/>
    </row>
    <row r="84" spans="2:11" ht="15" customHeight="1">
      <c r="B84" s="281"/>
      <c r="C84" s="282" t="s">
        <v>570</v>
      </c>
      <c r="D84" s="282"/>
      <c r="E84" s="282"/>
      <c r="F84" s="283" t="s">
        <v>559</v>
      </c>
      <c r="G84" s="282"/>
      <c r="H84" s="282" t="s">
        <v>571</v>
      </c>
      <c r="I84" s="282" t="s">
        <v>555</v>
      </c>
      <c r="J84" s="282">
        <v>20</v>
      </c>
      <c r="K84" s="272"/>
    </row>
    <row r="85" spans="2:11" ht="15" customHeight="1">
      <c r="B85" s="281"/>
      <c r="C85" s="259" t="s">
        <v>572</v>
      </c>
      <c r="D85" s="259"/>
      <c r="E85" s="259"/>
      <c r="F85" s="280" t="s">
        <v>559</v>
      </c>
      <c r="G85" s="279"/>
      <c r="H85" s="259" t="s">
        <v>573</v>
      </c>
      <c r="I85" s="259" t="s">
        <v>555</v>
      </c>
      <c r="J85" s="259">
        <v>50</v>
      </c>
      <c r="K85" s="272"/>
    </row>
    <row r="86" spans="2:11" ht="15" customHeight="1">
      <c r="B86" s="281"/>
      <c r="C86" s="259" t="s">
        <v>574</v>
      </c>
      <c r="D86" s="259"/>
      <c r="E86" s="259"/>
      <c r="F86" s="280" t="s">
        <v>559</v>
      </c>
      <c r="G86" s="279"/>
      <c r="H86" s="259" t="s">
        <v>575</v>
      </c>
      <c r="I86" s="259" t="s">
        <v>555</v>
      </c>
      <c r="J86" s="259">
        <v>20</v>
      </c>
      <c r="K86" s="272"/>
    </row>
    <row r="87" spans="2:11" ht="15" customHeight="1">
      <c r="B87" s="281"/>
      <c r="C87" s="259" t="s">
        <v>576</v>
      </c>
      <c r="D87" s="259"/>
      <c r="E87" s="259"/>
      <c r="F87" s="280" t="s">
        <v>559</v>
      </c>
      <c r="G87" s="279"/>
      <c r="H87" s="259" t="s">
        <v>577</v>
      </c>
      <c r="I87" s="259" t="s">
        <v>555</v>
      </c>
      <c r="J87" s="259">
        <v>20</v>
      </c>
      <c r="K87" s="272"/>
    </row>
    <row r="88" spans="2:11" ht="15" customHeight="1">
      <c r="B88" s="281"/>
      <c r="C88" s="259" t="s">
        <v>578</v>
      </c>
      <c r="D88" s="259"/>
      <c r="E88" s="259"/>
      <c r="F88" s="280" t="s">
        <v>559</v>
      </c>
      <c r="G88" s="279"/>
      <c r="H88" s="259" t="s">
        <v>579</v>
      </c>
      <c r="I88" s="259" t="s">
        <v>555</v>
      </c>
      <c r="J88" s="259">
        <v>50</v>
      </c>
      <c r="K88" s="272"/>
    </row>
    <row r="89" spans="2:11" ht="15" customHeight="1">
      <c r="B89" s="281"/>
      <c r="C89" s="259" t="s">
        <v>580</v>
      </c>
      <c r="D89" s="259"/>
      <c r="E89" s="259"/>
      <c r="F89" s="280" t="s">
        <v>559</v>
      </c>
      <c r="G89" s="279"/>
      <c r="H89" s="259" t="s">
        <v>580</v>
      </c>
      <c r="I89" s="259" t="s">
        <v>555</v>
      </c>
      <c r="J89" s="259">
        <v>50</v>
      </c>
      <c r="K89" s="272"/>
    </row>
    <row r="90" spans="2:11" ht="15" customHeight="1">
      <c r="B90" s="281"/>
      <c r="C90" s="259" t="s">
        <v>111</v>
      </c>
      <c r="D90" s="259"/>
      <c r="E90" s="259"/>
      <c r="F90" s="280" t="s">
        <v>559</v>
      </c>
      <c r="G90" s="279"/>
      <c r="H90" s="259" t="s">
        <v>581</v>
      </c>
      <c r="I90" s="259" t="s">
        <v>555</v>
      </c>
      <c r="J90" s="259">
        <v>255</v>
      </c>
      <c r="K90" s="272"/>
    </row>
    <row r="91" spans="2:11" ht="15" customHeight="1">
      <c r="B91" s="281"/>
      <c r="C91" s="259" t="s">
        <v>582</v>
      </c>
      <c r="D91" s="259"/>
      <c r="E91" s="259"/>
      <c r="F91" s="280" t="s">
        <v>553</v>
      </c>
      <c r="G91" s="279"/>
      <c r="H91" s="259" t="s">
        <v>583</v>
      </c>
      <c r="I91" s="259" t="s">
        <v>584</v>
      </c>
      <c r="J91" s="259"/>
      <c r="K91" s="272"/>
    </row>
    <row r="92" spans="2:11" ht="15" customHeight="1">
      <c r="B92" s="281"/>
      <c r="C92" s="259" t="s">
        <v>585</v>
      </c>
      <c r="D92" s="259"/>
      <c r="E92" s="259"/>
      <c r="F92" s="280" t="s">
        <v>553</v>
      </c>
      <c r="G92" s="279"/>
      <c r="H92" s="259" t="s">
        <v>586</v>
      </c>
      <c r="I92" s="259" t="s">
        <v>587</v>
      </c>
      <c r="J92" s="259"/>
      <c r="K92" s="272"/>
    </row>
    <row r="93" spans="2:11" ht="15" customHeight="1">
      <c r="B93" s="281"/>
      <c r="C93" s="259" t="s">
        <v>588</v>
      </c>
      <c r="D93" s="259"/>
      <c r="E93" s="259"/>
      <c r="F93" s="280" t="s">
        <v>553</v>
      </c>
      <c r="G93" s="279"/>
      <c r="H93" s="259" t="s">
        <v>588</v>
      </c>
      <c r="I93" s="259" t="s">
        <v>587</v>
      </c>
      <c r="J93" s="259"/>
      <c r="K93" s="272"/>
    </row>
    <row r="94" spans="2:11" ht="15" customHeight="1">
      <c r="B94" s="281"/>
      <c r="C94" s="259" t="s">
        <v>40</v>
      </c>
      <c r="D94" s="259"/>
      <c r="E94" s="259"/>
      <c r="F94" s="280" t="s">
        <v>553</v>
      </c>
      <c r="G94" s="279"/>
      <c r="H94" s="259" t="s">
        <v>589</v>
      </c>
      <c r="I94" s="259" t="s">
        <v>587</v>
      </c>
      <c r="J94" s="259"/>
      <c r="K94" s="272"/>
    </row>
    <row r="95" spans="2:11" ht="15" customHeight="1">
      <c r="B95" s="281"/>
      <c r="C95" s="259" t="s">
        <v>50</v>
      </c>
      <c r="D95" s="259"/>
      <c r="E95" s="259"/>
      <c r="F95" s="280" t="s">
        <v>553</v>
      </c>
      <c r="G95" s="279"/>
      <c r="H95" s="259" t="s">
        <v>590</v>
      </c>
      <c r="I95" s="259" t="s">
        <v>587</v>
      </c>
      <c r="J95" s="259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271" t="s">
        <v>591</v>
      </c>
      <c r="D100" s="271"/>
      <c r="E100" s="271"/>
      <c r="F100" s="271"/>
      <c r="G100" s="271"/>
      <c r="H100" s="271"/>
      <c r="I100" s="271"/>
      <c r="J100" s="271"/>
      <c r="K100" s="272"/>
    </row>
    <row r="101" spans="2:11" ht="17.25" customHeight="1">
      <c r="B101" s="270"/>
      <c r="C101" s="273" t="s">
        <v>547</v>
      </c>
      <c r="D101" s="273"/>
      <c r="E101" s="273"/>
      <c r="F101" s="273" t="s">
        <v>548</v>
      </c>
      <c r="G101" s="274"/>
      <c r="H101" s="273" t="s">
        <v>105</v>
      </c>
      <c r="I101" s="273" t="s">
        <v>59</v>
      </c>
      <c r="J101" s="273" t="s">
        <v>549</v>
      </c>
      <c r="K101" s="272"/>
    </row>
    <row r="102" spans="2:11" ht="17.25" customHeight="1">
      <c r="B102" s="270"/>
      <c r="C102" s="275" t="s">
        <v>550</v>
      </c>
      <c r="D102" s="275"/>
      <c r="E102" s="275"/>
      <c r="F102" s="276" t="s">
        <v>551</v>
      </c>
      <c r="G102" s="277"/>
      <c r="H102" s="275"/>
      <c r="I102" s="275"/>
      <c r="J102" s="275" t="s">
        <v>552</v>
      </c>
      <c r="K102" s="272"/>
    </row>
    <row r="103" spans="2:11" ht="5.25" customHeight="1">
      <c r="B103" s="270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0"/>
      <c r="C104" s="259" t="s">
        <v>55</v>
      </c>
      <c r="D104" s="278"/>
      <c r="E104" s="278"/>
      <c r="F104" s="280" t="s">
        <v>553</v>
      </c>
      <c r="G104" s="289"/>
      <c r="H104" s="259" t="s">
        <v>592</v>
      </c>
      <c r="I104" s="259" t="s">
        <v>555</v>
      </c>
      <c r="J104" s="259">
        <v>20</v>
      </c>
      <c r="K104" s="272"/>
    </row>
    <row r="105" spans="2:11" ht="15" customHeight="1">
      <c r="B105" s="270"/>
      <c r="C105" s="259" t="s">
        <v>556</v>
      </c>
      <c r="D105" s="259"/>
      <c r="E105" s="259"/>
      <c r="F105" s="280" t="s">
        <v>553</v>
      </c>
      <c r="G105" s="259"/>
      <c r="H105" s="259" t="s">
        <v>592</v>
      </c>
      <c r="I105" s="259" t="s">
        <v>555</v>
      </c>
      <c r="J105" s="259">
        <v>120</v>
      </c>
      <c r="K105" s="272"/>
    </row>
    <row r="106" spans="2:11" ht="15" customHeight="1">
      <c r="B106" s="281"/>
      <c r="C106" s="259" t="s">
        <v>558</v>
      </c>
      <c r="D106" s="259"/>
      <c r="E106" s="259"/>
      <c r="F106" s="280" t="s">
        <v>559</v>
      </c>
      <c r="G106" s="259"/>
      <c r="H106" s="259" t="s">
        <v>592</v>
      </c>
      <c r="I106" s="259" t="s">
        <v>555</v>
      </c>
      <c r="J106" s="259">
        <v>50</v>
      </c>
      <c r="K106" s="272"/>
    </row>
    <row r="107" spans="2:11" ht="15" customHeight="1">
      <c r="B107" s="281"/>
      <c r="C107" s="259" t="s">
        <v>561</v>
      </c>
      <c r="D107" s="259"/>
      <c r="E107" s="259"/>
      <c r="F107" s="280" t="s">
        <v>553</v>
      </c>
      <c r="G107" s="259"/>
      <c r="H107" s="259" t="s">
        <v>592</v>
      </c>
      <c r="I107" s="259" t="s">
        <v>563</v>
      </c>
      <c r="J107" s="259"/>
      <c r="K107" s="272"/>
    </row>
    <row r="108" spans="2:11" ht="15" customHeight="1">
      <c r="B108" s="281"/>
      <c r="C108" s="259" t="s">
        <v>572</v>
      </c>
      <c r="D108" s="259"/>
      <c r="E108" s="259"/>
      <c r="F108" s="280" t="s">
        <v>559</v>
      </c>
      <c r="G108" s="259"/>
      <c r="H108" s="259" t="s">
        <v>592</v>
      </c>
      <c r="I108" s="259" t="s">
        <v>555</v>
      </c>
      <c r="J108" s="259">
        <v>50</v>
      </c>
      <c r="K108" s="272"/>
    </row>
    <row r="109" spans="2:11" ht="15" customHeight="1">
      <c r="B109" s="281"/>
      <c r="C109" s="259" t="s">
        <v>580</v>
      </c>
      <c r="D109" s="259"/>
      <c r="E109" s="259"/>
      <c r="F109" s="280" t="s">
        <v>559</v>
      </c>
      <c r="G109" s="259"/>
      <c r="H109" s="259" t="s">
        <v>592</v>
      </c>
      <c r="I109" s="259" t="s">
        <v>555</v>
      </c>
      <c r="J109" s="259">
        <v>50</v>
      </c>
      <c r="K109" s="272"/>
    </row>
    <row r="110" spans="2:11" ht="15" customHeight="1">
      <c r="B110" s="281"/>
      <c r="C110" s="259" t="s">
        <v>578</v>
      </c>
      <c r="D110" s="259"/>
      <c r="E110" s="259"/>
      <c r="F110" s="280" t="s">
        <v>559</v>
      </c>
      <c r="G110" s="259"/>
      <c r="H110" s="259" t="s">
        <v>592</v>
      </c>
      <c r="I110" s="259" t="s">
        <v>555</v>
      </c>
      <c r="J110" s="259">
        <v>50</v>
      </c>
      <c r="K110" s="272"/>
    </row>
    <row r="111" spans="2:11" ht="15" customHeight="1">
      <c r="B111" s="281"/>
      <c r="C111" s="259" t="s">
        <v>55</v>
      </c>
      <c r="D111" s="259"/>
      <c r="E111" s="259"/>
      <c r="F111" s="280" t="s">
        <v>553</v>
      </c>
      <c r="G111" s="259"/>
      <c r="H111" s="259" t="s">
        <v>593</v>
      </c>
      <c r="I111" s="259" t="s">
        <v>555</v>
      </c>
      <c r="J111" s="259">
        <v>20</v>
      </c>
      <c r="K111" s="272"/>
    </row>
    <row r="112" spans="2:11" ht="15" customHeight="1">
      <c r="B112" s="281"/>
      <c r="C112" s="259" t="s">
        <v>594</v>
      </c>
      <c r="D112" s="259"/>
      <c r="E112" s="259"/>
      <c r="F112" s="280" t="s">
        <v>553</v>
      </c>
      <c r="G112" s="259"/>
      <c r="H112" s="259" t="s">
        <v>595</v>
      </c>
      <c r="I112" s="259" t="s">
        <v>555</v>
      </c>
      <c r="J112" s="259">
        <v>120</v>
      </c>
      <c r="K112" s="272"/>
    </row>
    <row r="113" spans="2:11" ht="15" customHeight="1">
      <c r="B113" s="281"/>
      <c r="C113" s="259" t="s">
        <v>40</v>
      </c>
      <c r="D113" s="259"/>
      <c r="E113" s="259"/>
      <c r="F113" s="280" t="s">
        <v>553</v>
      </c>
      <c r="G113" s="259"/>
      <c r="H113" s="259" t="s">
        <v>596</v>
      </c>
      <c r="I113" s="259" t="s">
        <v>587</v>
      </c>
      <c r="J113" s="259"/>
      <c r="K113" s="272"/>
    </row>
    <row r="114" spans="2:11" ht="15" customHeight="1">
      <c r="B114" s="281"/>
      <c r="C114" s="259" t="s">
        <v>50</v>
      </c>
      <c r="D114" s="259"/>
      <c r="E114" s="259"/>
      <c r="F114" s="280" t="s">
        <v>553</v>
      </c>
      <c r="G114" s="259"/>
      <c r="H114" s="259" t="s">
        <v>597</v>
      </c>
      <c r="I114" s="259" t="s">
        <v>587</v>
      </c>
      <c r="J114" s="259"/>
      <c r="K114" s="272"/>
    </row>
    <row r="115" spans="2:11" ht="15" customHeight="1">
      <c r="B115" s="281"/>
      <c r="C115" s="259" t="s">
        <v>59</v>
      </c>
      <c r="D115" s="259"/>
      <c r="E115" s="259"/>
      <c r="F115" s="280" t="s">
        <v>553</v>
      </c>
      <c r="G115" s="259"/>
      <c r="H115" s="259" t="s">
        <v>598</v>
      </c>
      <c r="I115" s="259" t="s">
        <v>599</v>
      </c>
      <c r="J115" s="259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6"/>
      <c r="D117" s="256"/>
      <c r="E117" s="256"/>
      <c r="F117" s="292"/>
      <c r="G117" s="256"/>
      <c r="H117" s="256"/>
      <c r="I117" s="256"/>
      <c r="J117" s="256"/>
      <c r="K117" s="291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247" t="s">
        <v>600</v>
      </c>
      <c r="D120" s="247"/>
      <c r="E120" s="247"/>
      <c r="F120" s="247"/>
      <c r="G120" s="247"/>
      <c r="H120" s="247"/>
      <c r="I120" s="247"/>
      <c r="J120" s="247"/>
      <c r="K120" s="297"/>
    </row>
    <row r="121" spans="2:11" ht="17.25" customHeight="1">
      <c r="B121" s="298"/>
      <c r="C121" s="273" t="s">
        <v>547</v>
      </c>
      <c r="D121" s="273"/>
      <c r="E121" s="273"/>
      <c r="F121" s="273" t="s">
        <v>548</v>
      </c>
      <c r="G121" s="274"/>
      <c r="H121" s="273" t="s">
        <v>105</v>
      </c>
      <c r="I121" s="273" t="s">
        <v>59</v>
      </c>
      <c r="J121" s="273" t="s">
        <v>549</v>
      </c>
      <c r="K121" s="299"/>
    </row>
    <row r="122" spans="2:11" ht="17.25" customHeight="1">
      <c r="B122" s="298"/>
      <c r="C122" s="275" t="s">
        <v>550</v>
      </c>
      <c r="D122" s="275"/>
      <c r="E122" s="275"/>
      <c r="F122" s="276" t="s">
        <v>551</v>
      </c>
      <c r="G122" s="277"/>
      <c r="H122" s="275"/>
      <c r="I122" s="275"/>
      <c r="J122" s="275" t="s">
        <v>552</v>
      </c>
      <c r="K122" s="299"/>
    </row>
    <row r="123" spans="2:11" ht="5.25" customHeight="1">
      <c r="B123" s="300"/>
      <c r="C123" s="278"/>
      <c r="D123" s="278"/>
      <c r="E123" s="278"/>
      <c r="F123" s="278"/>
      <c r="G123" s="259"/>
      <c r="H123" s="278"/>
      <c r="I123" s="278"/>
      <c r="J123" s="278"/>
      <c r="K123" s="301"/>
    </row>
    <row r="124" spans="2:11" ht="15" customHeight="1">
      <c r="B124" s="300"/>
      <c r="C124" s="259" t="s">
        <v>556</v>
      </c>
      <c r="D124" s="278"/>
      <c r="E124" s="278"/>
      <c r="F124" s="280" t="s">
        <v>553</v>
      </c>
      <c r="G124" s="259"/>
      <c r="H124" s="259" t="s">
        <v>592</v>
      </c>
      <c r="I124" s="259" t="s">
        <v>555</v>
      </c>
      <c r="J124" s="259">
        <v>120</v>
      </c>
      <c r="K124" s="302"/>
    </row>
    <row r="125" spans="2:11" ht="15" customHeight="1">
      <c r="B125" s="300"/>
      <c r="C125" s="259" t="s">
        <v>601</v>
      </c>
      <c r="D125" s="259"/>
      <c r="E125" s="259"/>
      <c r="F125" s="280" t="s">
        <v>553</v>
      </c>
      <c r="G125" s="259"/>
      <c r="H125" s="259" t="s">
        <v>602</v>
      </c>
      <c r="I125" s="259" t="s">
        <v>555</v>
      </c>
      <c r="J125" s="259" t="s">
        <v>603</v>
      </c>
      <c r="K125" s="302"/>
    </row>
    <row r="126" spans="2:11" ht="15" customHeight="1">
      <c r="B126" s="300"/>
      <c r="C126" s="259" t="s">
        <v>502</v>
      </c>
      <c r="D126" s="259"/>
      <c r="E126" s="259"/>
      <c r="F126" s="280" t="s">
        <v>553</v>
      </c>
      <c r="G126" s="259"/>
      <c r="H126" s="259" t="s">
        <v>604</v>
      </c>
      <c r="I126" s="259" t="s">
        <v>555</v>
      </c>
      <c r="J126" s="259" t="s">
        <v>603</v>
      </c>
      <c r="K126" s="302"/>
    </row>
    <row r="127" spans="2:11" ht="15" customHeight="1">
      <c r="B127" s="300"/>
      <c r="C127" s="259" t="s">
        <v>564</v>
      </c>
      <c r="D127" s="259"/>
      <c r="E127" s="259"/>
      <c r="F127" s="280" t="s">
        <v>559</v>
      </c>
      <c r="G127" s="259"/>
      <c r="H127" s="259" t="s">
        <v>565</v>
      </c>
      <c r="I127" s="259" t="s">
        <v>555</v>
      </c>
      <c r="J127" s="259">
        <v>15</v>
      </c>
      <c r="K127" s="302"/>
    </row>
    <row r="128" spans="2:11" ht="15" customHeight="1">
      <c r="B128" s="300"/>
      <c r="C128" s="282" t="s">
        <v>566</v>
      </c>
      <c r="D128" s="282"/>
      <c r="E128" s="282"/>
      <c r="F128" s="283" t="s">
        <v>559</v>
      </c>
      <c r="G128" s="282"/>
      <c r="H128" s="282" t="s">
        <v>567</v>
      </c>
      <c r="I128" s="282" t="s">
        <v>555</v>
      </c>
      <c r="J128" s="282">
        <v>15</v>
      </c>
      <c r="K128" s="302"/>
    </row>
    <row r="129" spans="2:11" ht="15" customHeight="1">
      <c r="B129" s="300"/>
      <c r="C129" s="282" t="s">
        <v>568</v>
      </c>
      <c r="D129" s="282"/>
      <c r="E129" s="282"/>
      <c r="F129" s="283" t="s">
        <v>559</v>
      </c>
      <c r="G129" s="282"/>
      <c r="H129" s="282" t="s">
        <v>569</v>
      </c>
      <c r="I129" s="282" t="s">
        <v>555</v>
      </c>
      <c r="J129" s="282">
        <v>20</v>
      </c>
      <c r="K129" s="302"/>
    </row>
    <row r="130" spans="2:11" ht="15" customHeight="1">
      <c r="B130" s="300"/>
      <c r="C130" s="282" t="s">
        <v>570</v>
      </c>
      <c r="D130" s="282"/>
      <c r="E130" s="282"/>
      <c r="F130" s="283" t="s">
        <v>559</v>
      </c>
      <c r="G130" s="282"/>
      <c r="H130" s="282" t="s">
        <v>571</v>
      </c>
      <c r="I130" s="282" t="s">
        <v>555</v>
      </c>
      <c r="J130" s="282">
        <v>20</v>
      </c>
      <c r="K130" s="302"/>
    </row>
    <row r="131" spans="2:11" ht="15" customHeight="1">
      <c r="B131" s="300"/>
      <c r="C131" s="259" t="s">
        <v>558</v>
      </c>
      <c r="D131" s="259"/>
      <c r="E131" s="259"/>
      <c r="F131" s="280" t="s">
        <v>559</v>
      </c>
      <c r="G131" s="259"/>
      <c r="H131" s="259" t="s">
        <v>592</v>
      </c>
      <c r="I131" s="259" t="s">
        <v>555</v>
      </c>
      <c r="J131" s="259">
        <v>50</v>
      </c>
      <c r="K131" s="302"/>
    </row>
    <row r="132" spans="2:11" ht="15" customHeight="1">
      <c r="B132" s="300"/>
      <c r="C132" s="259" t="s">
        <v>572</v>
      </c>
      <c r="D132" s="259"/>
      <c r="E132" s="259"/>
      <c r="F132" s="280" t="s">
        <v>559</v>
      </c>
      <c r="G132" s="259"/>
      <c r="H132" s="259" t="s">
        <v>592</v>
      </c>
      <c r="I132" s="259" t="s">
        <v>555</v>
      </c>
      <c r="J132" s="259">
        <v>50</v>
      </c>
      <c r="K132" s="302"/>
    </row>
    <row r="133" spans="2:11" ht="15" customHeight="1">
      <c r="B133" s="300"/>
      <c r="C133" s="259" t="s">
        <v>578</v>
      </c>
      <c r="D133" s="259"/>
      <c r="E133" s="259"/>
      <c r="F133" s="280" t="s">
        <v>559</v>
      </c>
      <c r="G133" s="259"/>
      <c r="H133" s="259" t="s">
        <v>592</v>
      </c>
      <c r="I133" s="259" t="s">
        <v>555</v>
      </c>
      <c r="J133" s="259">
        <v>50</v>
      </c>
      <c r="K133" s="302"/>
    </row>
    <row r="134" spans="2:11" ht="15" customHeight="1">
      <c r="B134" s="300"/>
      <c r="C134" s="259" t="s">
        <v>580</v>
      </c>
      <c r="D134" s="259"/>
      <c r="E134" s="259"/>
      <c r="F134" s="280" t="s">
        <v>559</v>
      </c>
      <c r="G134" s="259"/>
      <c r="H134" s="259" t="s">
        <v>592</v>
      </c>
      <c r="I134" s="259" t="s">
        <v>555</v>
      </c>
      <c r="J134" s="259">
        <v>50</v>
      </c>
      <c r="K134" s="302"/>
    </row>
    <row r="135" spans="2:11" ht="15" customHeight="1">
      <c r="B135" s="300"/>
      <c r="C135" s="259" t="s">
        <v>111</v>
      </c>
      <c r="D135" s="259"/>
      <c r="E135" s="259"/>
      <c r="F135" s="280" t="s">
        <v>559</v>
      </c>
      <c r="G135" s="259"/>
      <c r="H135" s="259" t="s">
        <v>605</v>
      </c>
      <c r="I135" s="259" t="s">
        <v>555</v>
      </c>
      <c r="J135" s="259">
        <v>255</v>
      </c>
      <c r="K135" s="302"/>
    </row>
    <row r="136" spans="2:11" ht="15" customHeight="1">
      <c r="B136" s="300"/>
      <c r="C136" s="259" t="s">
        <v>582</v>
      </c>
      <c r="D136" s="259"/>
      <c r="E136" s="259"/>
      <c r="F136" s="280" t="s">
        <v>553</v>
      </c>
      <c r="G136" s="259"/>
      <c r="H136" s="259" t="s">
        <v>606</v>
      </c>
      <c r="I136" s="259" t="s">
        <v>584</v>
      </c>
      <c r="J136" s="259"/>
      <c r="K136" s="302"/>
    </row>
    <row r="137" spans="2:11" ht="15" customHeight="1">
      <c r="B137" s="300"/>
      <c r="C137" s="259" t="s">
        <v>585</v>
      </c>
      <c r="D137" s="259"/>
      <c r="E137" s="259"/>
      <c r="F137" s="280" t="s">
        <v>553</v>
      </c>
      <c r="G137" s="259"/>
      <c r="H137" s="259" t="s">
        <v>607</v>
      </c>
      <c r="I137" s="259" t="s">
        <v>587</v>
      </c>
      <c r="J137" s="259"/>
      <c r="K137" s="302"/>
    </row>
    <row r="138" spans="2:11" ht="15" customHeight="1">
      <c r="B138" s="300"/>
      <c r="C138" s="259" t="s">
        <v>588</v>
      </c>
      <c r="D138" s="259"/>
      <c r="E138" s="259"/>
      <c r="F138" s="280" t="s">
        <v>553</v>
      </c>
      <c r="G138" s="259"/>
      <c r="H138" s="259" t="s">
        <v>588</v>
      </c>
      <c r="I138" s="259" t="s">
        <v>587</v>
      </c>
      <c r="J138" s="259"/>
      <c r="K138" s="302"/>
    </row>
    <row r="139" spans="2:11" ht="15" customHeight="1">
      <c r="B139" s="300"/>
      <c r="C139" s="259" t="s">
        <v>40</v>
      </c>
      <c r="D139" s="259"/>
      <c r="E139" s="259"/>
      <c r="F139" s="280" t="s">
        <v>553</v>
      </c>
      <c r="G139" s="259"/>
      <c r="H139" s="259" t="s">
        <v>608</v>
      </c>
      <c r="I139" s="259" t="s">
        <v>587</v>
      </c>
      <c r="J139" s="259"/>
      <c r="K139" s="302"/>
    </row>
    <row r="140" spans="2:11" ht="15" customHeight="1">
      <c r="B140" s="300"/>
      <c r="C140" s="259" t="s">
        <v>609</v>
      </c>
      <c r="D140" s="259"/>
      <c r="E140" s="259"/>
      <c r="F140" s="280" t="s">
        <v>553</v>
      </c>
      <c r="G140" s="259"/>
      <c r="H140" s="259" t="s">
        <v>610</v>
      </c>
      <c r="I140" s="259" t="s">
        <v>587</v>
      </c>
      <c r="J140" s="259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6"/>
      <c r="C142" s="256"/>
      <c r="D142" s="256"/>
      <c r="E142" s="256"/>
      <c r="F142" s="292"/>
      <c r="G142" s="256"/>
      <c r="H142" s="256"/>
      <c r="I142" s="256"/>
      <c r="J142" s="256"/>
      <c r="K142" s="256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271" t="s">
        <v>611</v>
      </c>
      <c r="D145" s="271"/>
      <c r="E145" s="271"/>
      <c r="F145" s="271"/>
      <c r="G145" s="271"/>
      <c r="H145" s="271"/>
      <c r="I145" s="271"/>
      <c r="J145" s="271"/>
      <c r="K145" s="272"/>
    </row>
    <row r="146" spans="2:11" ht="17.25" customHeight="1">
      <c r="B146" s="270"/>
      <c r="C146" s="273" t="s">
        <v>547</v>
      </c>
      <c r="D146" s="273"/>
      <c r="E146" s="273"/>
      <c r="F146" s="273" t="s">
        <v>548</v>
      </c>
      <c r="G146" s="274"/>
      <c r="H146" s="273" t="s">
        <v>105</v>
      </c>
      <c r="I146" s="273" t="s">
        <v>59</v>
      </c>
      <c r="J146" s="273" t="s">
        <v>549</v>
      </c>
      <c r="K146" s="272"/>
    </row>
    <row r="147" spans="2:11" ht="17.25" customHeight="1">
      <c r="B147" s="270"/>
      <c r="C147" s="275" t="s">
        <v>550</v>
      </c>
      <c r="D147" s="275"/>
      <c r="E147" s="275"/>
      <c r="F147" s="276" t="s">
        <v>551</v>
      </c>
      <c r="G147" s="277"/>
      <c r="H147" s="275"/>
      <c r="I147" s="275"/>
      <c r="J147" s="275" t="s">
        <v>552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556</v>
      </c>
      <c r="D149" s="259"/>
      <c r="E149" s="259"/>
      <c r="F149" s="307" t="s">
        <v>553</v>
      </c>
      <c r="G149" s="259"/>
      <c r="H149" s="306" t="s">
        <v>592</v>
      </c>
      <c r="I149" s="306" t="s">
        <v>555</v>
      </c>
      <c r="J149" s="306">
        <v>120</v>
      </c>
      <c r="K149" s="302"/>
    </row>
    <row r="150" spans="2:11" ht="15" customHeight="1">
      <c r="B150" s="281"/>
      <c r="C150" s="306" t="s">
        <v>601</v>
      </c>
      <c r="D150" s="259"/>
      <c r="E150" s="259"/>
      <c r="F150" s="307" t="s">
        <v>553</v>
      </c>
      <c r="G150" s="259"/>
      <c r="H150" s="306" t="s">
        <v>612</v>
      </c>
      <c r="I150" s="306" t="s">
        <v>555</v>
      </c>
      <c r="J150" s="306" t="s">
        <v>603</v>
      </c>
      <c r="K150" s="302"/>
    </row>
    <row r="151" spans="2:11" ht="15" customHeight="1">
      <c r="B151" s="281"/>
      <c r="C151" s="306" t="s">
        <v>502</v>
      </c>
      <c r="D151" s="259"/>
      <c r="E151" s="259"/>
      <c r="F151" s="307" t="s">
        <v>553</v>
      </c>
      <c r="G151" s="259"/>
      <c r="H151" s="306" t="s">
        <v>613</v>
      </c>
      <c r="I151" s="306" t="s">
        <v>555</v>
      </c>
      <c r="J151" s="306" t="s">
        <v>603</v>
      </c>
      <c r="K151" s="302"/>
    </row>
    <row r="152" spans="2:11" ht="15" customHeight="1">
      <c r="B152" s="281"/>
      <c r="C152" s="306" t="s">
        <v>558</v>
      </c>
      <c r="D152" s="259"/>
      <c r="E152" s="259"/>
      <c r="F152" s="307" t="s">
        <v>559</v>
      </c>
      <c r="G152" s="259"/>
      <c r="H152" s="306" t="s">
        <v>592</v>
      </c>
      <c r="I152" s="306" t="s">
        <v>555</v>
      </c>
      <c r="J152" s="306">
        <v>50</v>
      </c>
      <c r="K152" s="302"/>
    </row>
    <row r="153" spans="2:11" ht="15" customHeight="1">
      <c r="B153" s="281"/>
      <c r="C153" s="306" t="s">
        <v>561</v>
      </c>
      <c r="D153" s="259"/>
      <c r="E153" s="259"/>
      <c r="F153" s="307" t="s">
        <v>553</v>
      </c>
      <c r="G153" s="259"/>
      <c r="H153" s="306" t="s">
        <v>592</v>
      </c>
      <c r="I153" s="306" t="s">
        <v>563</v>
      </c>
      <c r="J153" s="306"/>
      <c r="K153" s="302"/>
    </row>
    <row r="154" spans="2:11" ht="15" customHeight="1">
      <c r="B154" s="281"/>
      <c r="C154" s="306" t="s">
        <v>572</v>
      </c>
      <c r="D154" s="259"/>
      <c r="E154" s="259"/>
      <c r="F154" s="307" t="s">
        <v>559</v>
      </c>
      <c r="G154" s="259"/>
      <c r="H154" s="306" t="s">
        <v>592</v>
      </c>
      <c r="I154" s="306" t="s">
        <v>555</v>
      </c>
      <c r="J154" s="306">
        <v>50</v>
      </c>
      <c r="K154" s="302"/>
    </row>
    <row r="155" spans="2:11" ht="15" customHeight="1">
      <c r="B155" s="281"/>
      <c r="C155" s="306" t="s">
        <v>580</v>
      </c>
      <c r="D155" s="259"/>
      <c r="E155" s="259"/>
      <c r="F155" s="307" t="s">
        <v>559</v>
      </c>
      <c r="G155" s="259"/>
      <c r="H155" s="306" t="s">
        <v>592</v>
      </c>
      <c r="I155" s="306" t="s">
        <v>555</v>
      </c>
      <c r="J155" s="306">
        <v>50</v>
      </c>
      <c r="K155" s="302"/>
    </row>
    <row r="156" spans="2:11" ht="15" customHeight="1">
      <c r="B156" s="281"/>
      <c r="C156" s="306" t="s">
        <v>578</v>
      </c>
      <c r="D156" s="259"/>
      <c r="E156" s="259"/>
      <c r="F156" s="307" t="s">
        <v>559</v>
      </c>
      <c r="G156" s="259"/>
      <c r="H156" s="306" t="s">
        <v>592</v>
      </c>
      <c r="I156" s="306" t="s">
        <v>555</v>
      </c>
      <c r="J156" s="306">
        <v>50</v>
      </c>
      <c r="K156" s="302"/>
    </row>
    <row r="157" spans="2:11" ht="15" customHeight="1">
      <c r="B157" s="281"/>
      <c r="C157" s="306" t="s">
        <v>88</v>
      </c>
      <c r="D157" s="259"/>
      <c r="E157" s="259"/>
      <c r="F157" s="307" t="s">
        <v>553</v>
      </c>
      <c r="G157" s="259"/>
      <c r="H157" s="306" t="s">
        <v>614</v>
      </c>
      <c r="I157" s="306" t="s">
        <v>555</v>
      </c>
      <c r="J157" s="306" t="s">
        <v>615</v>
      </c>
      <c r="K157" s="302"/>
    </row>
    <row r="158" spans="2:11" ht="15" customHeight="1">
      <c r="B158" s="281"/>
      <c r="C158" s="306" t="s">
        <v>616</v>
      </c>
      <c r="D158" s="259"/>
      <c r="E158" s="259"/>
      <c r="F158" s="307" t="s">
        <v>553</v>
      </c>
      <c r="G158" s="259"/>
      <c r="H158" s="306" t="s">
        <v>617</v>
      </c>
      <c r="I158" s="306" t="s">
        <v>587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6"/>
      <c r="C160" s="259"/>
      <c r="D160" s="259"/>
      <c r="E160" s="259"/>
      <c r="F160" s="280"/>
      <c r="G160" s="259"/>
      <c r="H160" s="259"/>
      <c r="I160" s="259"/>
      <c r="J160" s="259"/>
      <c r="K160" s="256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3"/>
      <c r="C162" s="244"/>
      <c r="D162" s="244"/>
      <c r="E162" s="244"/>
      <c r="F162" s="244"/>
      <c r="G162" s="244"/>
      <c r="H162" s="244"/>
      <c r="I162" s="244"/>
      <c r="J162" s="244"/>
      <c r="K162" s="245"/>
    </row>
    <row r="163" spans="2:11" ht="45" customHeight="1">
      <c r="B163" s="246"/>
      <c r="C163" s="247" t="s">
        <v>618</v>
      </c>
      <c r="D163" s="247"/>
      <c r="E163" s="247"/>
      <c r="F163" s="247"/>
      <c r="G163" s="247"/>
      <c r="H163" s="247"/>
      <c r="I163" s="247"/>
      <c r="J163" s="247"/>
      <c r="K163" s="248"/>
    </row>
    <row r="164" spans="2:11" ht="17.25" customHeight="1">
      <c r="B164" s="246"/>
      <c r="C164" s="273" t="s">
        <v>547</v>
      </c>
      <c r="D164" s="273"/>
      <c r="E164" s="273"/>
      <c r="F164" s="273" t="s">
        <v>548</v>
      </c>
      <c r="G164" s="310"/>
      <c r="H164" s="311" t="s">
        <v>105</v>
      </c>
      <c r="I164" s="311" t="s">
        <v>59</v>
      </c>
      <c r="J164" s="273" t="s">
        <v>549</v>
      </c>
      <c r="K164" s="248"/>
    </row>
    <row r="165" spans="2:11" ht="17.25" customHeight="1">
      <c r="B165" s="250"/>
      <c r="C165" s="275" t="s">
        <v>550</v>
      </c>
      <c r="D165" s="275"/>
      <c r="E165" s="275"/>
      <c r="F165" s="276" t="s">
        <v>551</v>
      </c>
      <c r="G165" s="312"/>
      <c r="H165" s="313"/>
      <c r="I165" s="313"/>
      <c r="J165" s="275" t="s">
        <v>552</v>
      </c>
      <c r="K165" s="252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59" t="s">
        <v>556</v>
      </c>
      <c r="D167" s="259"/>
      <c r="E167" s="259"/>
      <c r="F167" s="280" t="s">
        <v>553</v>
      </c>
      <c r="G167" s="259"/>
      <c r="H167" s="259" t="s">
        <v>592</v>
      </c>
      <c r="I167" s="259" t="s">
        <v>555</v>
      </c>
      <c r="J167" s="259">
        <v>120</v>
      </c>
      <c r="K167" s="302"/>
    </row>
    <row r="168" spans="2:11" ht="15" customHeight="1">
      <c r="B168" s="281"/>
      <c r="C168" s="259" t="s">
        <v>601</v>
      </c>
      <c r="D168" s="259"/>
      <c r="E168" s="259"/>
      <c r="F168" s="280" t="s">
        <v>553</v>
      </c>
      <c r="G168" s="259"/>
      <c r="H168" s="259" t="s">
        <v>602</v>
      </c>
      <c r="I168" s="259" t="s">
        <v>555</v>
      </c>
      <c r="J168" s="259" t="s">
        <v>603</v>
      </c>
      <c r="K168" s="302"/>
    </row>
    <row r="169" spans="2:11" ht="15" customHeight="1">
      <c r="B169" s="281"/>
      <c r="C169" s="259" t="s">
        <v>502</v>
      </c>
      <c r="D169" s="259"/>
      <c r="E169" s="259"/>
      <c r="F169" s="280" t="s">
        <v>553</v>
      </c>
      <c r="G169" s="259"/>
      <c r="H169" s="259" t="s">
        <v>619</v>
      </c>
      <c r="I169" s="259" t="s">
        <v>555</v>
      </c>
      <c r="J169" s="259" t="s">
        <v>603</v>
      </c>
      <c r="K169" s="302"/>
    </row>
    <row r="170" spans="2:11" ht="15" customHeight="1">
      <c r="B170" s="281"/>
      <c r="C170" s="259" t="s">
        <v>558</v>
      </c>
      <c r="D170" s="259"/>
      <c r="E170" s="259"/>
      <c r="F170" s="280" t="s">
        <v>559</v>
      </c>
      <c r="G170" s="259"/>
      <c r="H170" s="259" t="s">
        <v>619</v>
      </c>
      <c r="I170" s="259" t="s">
        <v>555</v>
      </c>
      <c r="J170" s="259">
        <v>50</v>
      </c>
      <c r="K170" s="302"/>
    </row>
    <row r="171" spans="2:11" ht="15" customHeight="1">
      <c r="B171" s="281"/>
      <c r="C171" s="259" t="s">
        <v>561</v>
      </c>
      <c r="D171" s="259"/>
      <c r="E171" s="259"/>
      <c r="F171" s="280" t="s">
        <v>553</v>
      </c>
      <c r="G171" s="259"/>
      <c r="H171" s="259" t="s">
        <v>619</v>
      </c>
      <c r="I171" s="259" t="s">
        <v>563</v>
      </c>
      <c r="J171" s="259"/>
      <c r="K171" s="302"/>
    </row>
    <row r="172" spans="2:11" ht="15" customHeight="1">
      <c r="B172" s="281"/>
      <c r="C172" s="259" t="s">
        <v>572</v>
      </c>
      <c r="D172" s="259"/>
      <c r="E172" s="259"/>
      <c r="F172" s="280" t="s">
        <v>559</v>
      </c>
      <c r="G172" s="259"/>
      <c r="H172" s="259" t="s">
        <v>619</v>
      </c>
      <c r="I172" s="259" t="s">
        <v>555</v>
      </c>
      <c r="J172" s="259">
        <v>50</v>
      </c>
      <c r="K172" s="302"/>
    </row>
    <row r="173" spans="2:11" ht="15" customHeight="1">
      <c r="B173" s="281"/>
      <c r="C173" s="259" t="s">
        <v>580</v>
      </c>
      <c r="D173" s="259"/>
      <c r="E173" s="259"/>
      <c r="F173" s="280" t="s">
        <v>559</v>
      </c>
      <c r="G173" s="259"/>
      <c r="H173" s="259" t="s">
        <v>619</v>
      </c>
      <c r="I173" s="259" t="s">
        <v>555</v>
      </c>
      <c r="J173" s="259">
        <v>50</v>
      </c>
      <c r="K173" s="302"/>
    </row>
    <row r="174" spans="2:11" ht="15" customHeight="1">
      <c r="B174" s="281"/>
      <c r="C174" s="259" t="s">
        <v>578</v>
      </c>
      <c r="D174" s="259"/>
      <c r="E174" s="259"/>
      <c r="F174" s="280" t="s">
        <v>559</v>
      </c>
      <c r="G174" s="259"/>
      <c r="H174" s="259" t="s">
        <v>619</v>
      </c>
      <c r="I174" s="259" t="s">
        <v>555</v>
      </c>
      <c r="J174" s="259">
        <v>50</v>
      </c>
      <c r="K174" s="302"/>
    </row>
    <row r="175" spans="2:11" ht="15" customHeight="1">
      <c r="B175" s="281"/>
      <c r="C175" s="259" t="s">
        <v>104</v>
      </c>
      <c r="D175" s="259"/>
      <c r="E175" s="259"/>
      <c r="F175" s="280" t="s">
        <v>553</v>
      </c>
      <c r="G175" s="259"/>
      <c r="H175" s="259" t="s">
        <v>620</v>
      </c>
      <c r="I175" s="259" t="s">
        <v>621</v>
      </c>
      <c r="J175" s="259"/>
      <c r="K175" s="302"/>
    </row>
    <row r="176" spans="2:11" ht="15" customHeight="1">
      <c r="B176" s="281"/>
      <c r="C176" s="259" t="s">
        <v>59</v>
      </c>
      <c r="D176" s="259"/>
      <c r="E176" s="259"/>
      <c r="F176" s="280" t="s">
        <v>553</v>
      </c>
      <c r="G176" s="259"/>
      <c r="H176" s="259" t="s">
        <v>622</v>
      </c>
      <c r="I176" s="259" t="s">
        <v>623</v>
      </c>
      <c r="J176" s="259">
        <v>1</v>
      </c>
      <c r="K176" s="302"/>
    </row>
    <row r="177" spans="2:11" ht="15" customHeight="1">
      <c r="B177" s="281"/>
      <c r="C177" s="259" t="s">
        <v>55</v>
      </c>
      <c r="D177" s="259"/>
      <c r="E177" s="259"/>
      <c r="F177" s="280" t="s">
        <v>553</v>
      </c>
      <c r="G177" s="259"/>
      <c r="H177" s="259" t="s">
        <v>624</v>
      </c>
      <c r="I177" s="259" t="s">
        <v>555</v>
      </c>
      <c r="J177" s="259">
        <v>20</v>
      </c>
      <c r="K177" s="302"/>
    </row>
    <row r="178" spans="2:11" ht="15" customHeight="1">
      <c r="B178" s="281"/>
      <c r="C178" s="259" t="s">
        <v>105</v>
      </c>
      <c r="D178" s="259"/>
      <c r="E178" s="259"/>
      <c r="F178" s="280" t="s">
        <v>553</v>
      </c>
      <c r="G178" s="259"/>
      <c r="H178" s="259" t="s">
        <v>625</v>
      </c>
      <c r="I178" s="259" t="s">
        <v>555</v>
      </c>
      <c r="J178" s="259">
        <v>255</v>
      </c>
      <c r="K178" s="302"/>
    </row>
    <row r="179" spans="2:11" ht="15" customHeight="1">
      <c r="B179" s="281"/>
      <c r="C179" s="259" t="s">
        <v>106</v>
      </c>
      <c r="D179" s="259"/>
      <c r="E179" s="259"/>
      <c r="F179" s="280" t="s">
        <v>553</v>
      </c>
      <c r="G179" s="259"/>
      <c r="H179" s="259" t="s">
        <v>518</v>
      </c>
      <c r="I179" s="259" t="s">
        <v>555</v>
      </c>
      <c r="J179" s="259">
        <v>10</v>
      </c>
      <c r="K179" s="302"/>
    </row>
    <row r="180" spans="2:11" ht="15" customHeight="1">
      <c r="B180" s="281"/>
      <c r="C180" s="259" t="s">
        <v>107</v>
      </c>
      <c r="D180" s="259"/>
      <c r="E180" s="259"/>
      <c r="F180" s="280" t="s">
        <v>553</v>
      </c>
      <c r="G180" s="259"/>
      <c r="H180" s="259" t="s">
        <v>626</v>
      </c>
      <c r="I180" s="259" t="s">
        <v>587</v>
      </c>
      <c r="J180" s="259"/>
      <c r="K180" s="302"/>
    </row>
    <row r="181" spans="2:11" ht="15" customHeight="1">
      <c r="B181" s="281"/>
      <c r="C181" s="259" t="s">
        <v>627</v>
      </c>
      <c r="D181" s="259"/>
      <c r="E181" s="259"/>
      <c r="F181" s="280" t="s">
        <v>553</v>
      </c>
      <c r="G181" s="259"/>
      <c r="H181" s="259" t="s">
        <v>628</v>
      </c>
      <c r="I181" s="259" t="s">
        <v>587</v>
      </c>
      <c r="J181" s="259"/>
      <c r="K181" s="302"/>
    </row>
    <row r="182" spans="2:11" ht="15" customHeight="1">
      <c r="B182" s="281"/>
      <c r="C182" s="259" t="s">
        <v>616</v>
      </c>
      <c r="D182" s="259"/>
      <c r="E182" s="259"/>
      <c r="F182" s="280" t="s">
        <v>553</v>
      </c>
      <c r="G182" s="259"/>
      <c r="H182" s="259" t="s">
        <v>629</v>
      </c>
      <c r="I182" s="259" t="s">
        <v>587</v>
      </c>
      <c r="J182" s="259"/>
      <c r="K182" s="302"/>
    </row>
    <row r="183" spans="2:11" ht="15" customHeight="1">
      <c r="B183" s="281"/>
      <c r="C183" s="259" t="s">
        <v>110</v>
      </c>
      <c r="D183" s="259"/>
      <c r="E183" s="259"/>
      <c r="F183" s="280" t="s">
        <v>559</v>
      </c>
      <c r="G183" s="259"/>
      <c r="H183" s="259" t="s">
        <v>630</v>
      </c>
      <c r="I183" s="259" t="s">
        <v>555</v>
      </c>
      <c r="J183" s="259">
        <v>50</v>
      </c>
      <c r="K183" s="302"/>
    </row>
    <row r="184" spans="2:11" ht="15" customHeight="1">
      <c r="B184" s="308"/>
      <c r="C184" s="290"/>
      <c r="D184" s="290"/>
      <c r="E184" s="290"/>
      <c r="F184" s="290"/>
      <c r="G184" s="290"/>
      <c r="H184" s="290"/>
      <c r="I184" s="290"/>
      <c r="J184" s="290"/>
      <c r="K184" s="309"/>
    </row>
    <row r="185" spans="2:11" ht="18.75" customHeight="1">
      <c r="B185" s="256"/>
      <c r="C185" s="259"/>
      <c r="D185" s="259"/>
      <c r="E185" s="259"/>
      <c r="F185" s="280"/>
      <c r="G185" s="259"/>
      <c r="H185" s="259"/>
      <c r="I185" s="259"/>
      <c r="J185" s="259"/>
      <c r="K185" s="256"/>
    </row>
    <row r="186" spans="2:11" ht="18.75" customHeight="1">
      <c r="B186" s="266"/>
      <c r="C186" s="266"/>
      <c r="D186" s="266"/>
      <c r="E186" s="266"/>
      <c r="F186" s="266"/>
      <c r="G186" s="266"/>
      <c r="H186" s="266"/>
      <c r="I186" s="266"/>
      <c r="J186" s="266"/>
      <c r="K186" s="266"/>
    </row>
    <row r="187" spans="2:11" ht="13.5">
      <c r="B187" s="243"/>
      <c r="C187" s="244"/>
      <c r="D187" s="244"/>
      <c r="E187" s="244"/>
      <c r="F187" s="244"/>
      <c r="G187" s="244"/>
      <c r="H187" s="244"/>
      <c r="I187" s="244"/>
      <c r="J187" s="244"/>
      <c r="K187" s="245"/>
    </row>
    <row r="188" spans="2:11" ht="21">
      <c r="B188" s="246"/>
      <c r="C188" s="247" t="s">
        <v>631</v>
      </c>
      <c r="D188" s="247"/>
      <c r="E188" s="247"/>
      <c r="F188" s="247"/>
      <c r="G188" s="247"/>
      <c r="H188" s="247"/>
      <c r="I188" s="247"/>
      <c r="J188" s="247"/>
      <c r="K188" s="248"/>
    </row>
    <row r="189" spans="2:11" ht="25.5" customHeight="1">
      <c r="B189" s="246"/>
      <c r="C189" s="314" t="s">
        <v>632</v>
      </c>
      <c r="D189" s="314"/>
      <c r="E189" s="314"/>
      <c r="F189" s="314" t="s">
        <v>633</v>
      </c>
      <c r="G189" s="315"/>
      <c r="H189" s="316" t="s">
        <v>634</v>
      </c>
      <c r="I189" s="316"/>
      <c r="J189" s="316"/>
      <c r="K189" s="248"/>
    </row>
    <row r="190" spans="2:11" ht="5.25" customHeight="1">
      <c r="B190" s="281"/>
      <c r="C190" s="278"/>
      <c r="D190" s="278"/>
      <c r="E190" s="278"/>
      <c r="F190" s="278"/>
      <c r="G190" s="259"/>
      <c r="H190" s="278"/>
      <c r="I190" s="278"/>
      <c r="J190" s="278"/>
      <c r="K190" s="302"/>
    </row>
    <row r="191" spans="2:11" ht="15" customHeight="1">
      <c r="B191" s="281"/>
      <c r="C191" s="259" t="s">
        <v>635</v>
      </c>
      <c r="D191" s="259"/>
      <c r="E191" s="259"/>
      <c r="F191" s="280" t="s">
        <v>45</v>
      </c>
      <c r="G191" s="259"/>
      <c r="H191" s="317" t="s">
        <v>636</v>
      </c>
      <c r="I191" s="317"/>
      <c r="J191" s="317"/>
      <c r="K191" s="302"/>
    </row>
    <row r="192" spans="2:11" ht="15" customHeight="1">
      <c r="B192" s="281"/>
      <c r="C192" s="287"/>
      <c r="D192" s="259"/>
      <c r="E192" s="259"/>
      <c r="F192" s="280" t="s">
        <v>46</v>
      </c>
      <c r="G192" s="259"/>
      <c r="H192" s="317" t="s">
        <v>637</v>
      </c>
      <c r="I192" s="317"/>
      <c r="J192" s="317"/>
      <c r="K192" s="302"/>
    </row>
    <row r="193" spans="2:11" ht="15" customHeight="1">
      <c r="B193" s="281"/>
      <c r="C193" s="287"/>
      <c r="D193" s="259"/>
      <c r="E193" s="259"/>
      <c r="F193" s="280" t="s">
        <v>49</v>
      </c>
      <c r="G193" s="259"/>
      <c r="H193" s="317" t="s">
        <v>638</v>
      </c>
      <c r="I193" s="317"/>
      <c r="J193" s="317"/>
      <c r="K193" s="302"/>
    </row>
    <row r="194" spans="2:11" ht="15" customHeight="1">
      <c r="B194" s="281"/>
      <c r="C194" s="259"/>
      <c r="D194" s="259"/>
      <c r="E194" s="259"/>
      <c r="F194" s="280" t="s">
        <v>47</v>
      </c>
      <c r="G194" s="259"/>
      <c r="H194" s="317" t="s">
        <v>639</v>
      </c>
      <c r="I194" s="317"/>
      <c r="J194" s="317"/>
      <c r="K194" s="302"/>
    </row>
    <row r="195" spans="2:11" ht="15" customHeight="1">
      <c r="B195" s="281"/>
      <c r="C195" s="259"/>
      <c r="D195" s="259"/>
      <c r="E195" s="259"/>
      <c r="F195" s="280" t="s">
        <v>48</v>
      </c>
      <c r="G195" s="259"/>
      <c r="H195" s="317" t="s">
        <v>640</v>
      </c>
      <c r="I195" s="317"/>
      <c r="J195" s="317"/>
      <c r="K195" s="302"/>
    </row>
    <row r="196" spans="2:11" ht="15" customHeight="1">
      <c r="B196" s="281"/>
      <c r="C196" s="259"/>
      <c r="D196" s="259"/>
      <c r="E196" s="259"/>
      <c r="F196" s="280"/>
      <c r="G196" s="259"/>
      <c r="H196" s="259"/>
      <c r="I196" s="259"/>
      <c r="J196" s="259"/>
      <c r="K196" s="302"/>
    </row>
    <row r="197" spans="2:11" ht="15" customHeight="1">
      <c r="B197" s="281"/>
      <c r="C197" s="259" t="s">
        <v>599</v>
      </c>
      <c r="D197" s="259"/>
      <c r="E197" s="259"/>
      <c r="F197" s="280" t="s">
        <v>80</v>
      </c>
      <c r="G197" s="259"/>
      <c r="H197" s="317" t="s">
        <v>641</v>
      </c>
      <c r="I197" s="317"/>
      <c r="J197" s="317"/>
      <c r="K197" s="302"/>
    </row>
    <row r="198" spans="2:11" ht="15" customHeight="1">
      <c r="B198" s="281"/>
      <c r="C198" s="287"/>
      <c r="D198" s="259"/>
      <c r="E198" s="259"/>
      <c r="F198" s="280" t="s">
        <v>497</v>
      </c>
      <c r="G198" s="259"/>
      <c r="H198" s="317" t="s">
        <v>498</v>
      </c>
      <c r="I198" s="317"/>
      <c r="J198" s="317"/>
      <c r="K198" s="302"/>
    </row>
    <row r="199" spans="2:11" ht="15" customHeight="1">
      <c r="B199" s="281"/>
      <c r="C199" s="259"/>
      <c r="D199" s="259"/>
      <c r="E199" s="259"/>
      <c r="F199" s="280" t="s">
        <v>495</v>
      </c>
      <c r="G199" s="259"/>
      <c r="H199" s="317" t="s">
        <v>642</v>
      </c>
      <c r="I199" s="317"/>
      <c r="J199" s="317"/>
      <c r="K199" s="302"/>
    </row>
    <row r="200" spans="2:11" ht="15" customHeight="1">
      <c r="B200" s="318"/>
      <c r="C200" s="287"/>
      <c r="D200" s="287"/>
      <c r="E200" s="287"/>
      <c r="F200" s="280" t="s">
        <v>438</v>
      </c>
      <c r="G200" s="265"/>
      <c r="H200" s="319" t="s">
        <v>499</v>
      </c>
      <c r="I200" s="319"/>
      <c r="J200" s="319"/>
      <c r="K200" s="320"/>
    </row>
    <row r="201" spans="2:11" ht="15" customHeight="1">
      <c r="B201" s="318"/>
      <c r="C201" s="287"/>
      <c r="D201" s="287"/>
      <c r="E201" s="287"/>
      <c r="F201" s="280" t="s">
        <v>500</v>
      </c>
      <c r="G201" s="265"/>
      <c r="H201" s="319" t="s">
        <v>643</v>
      </c>
      <c r="I201" s="319"/>
      <c r="J201" s="319"/>
      <c r="K201" s="320"/>
    </row>
    <row r="202" spans="2:11" ht="15" customHeight="1">
      <c r="B202" s="318"/>
      <c r="C202" s="287"/>
      <c r="D202" s="287"/>
      <c r="E202" s="287"/>
      <c r="F202" s="321"/>
      <c r="G202" s="265"/>
      <c r="H202" s="322"/>
      <c r="I202" s="322"/>
      <c r="J202" s="322"/>
      <c r="K202" s="320"/>
    </row>
    <row r="203" spans="2:11" ht="15" customHeight="1">
      <c r="B203" s="318"/>
      <c r="C203" s="259" t="s">
        <v>623</v>
      </c>
      <c r="D203" s="287"/>
      <c r="E203" s="287"/>
      <c r="F203" s="280">
        <v>1</v>
      </c>
      <c r="G203" s="265"/>
      <c r="H203" s="319" t="s">
        <v>644</v>
      </c>
      <c r="I203" s="319"/>
      <c r="J203" s="319"/>
      <c r="K203" s="320"/>
    </row>
    <row r="204" spans="2:11" ht="15" customHeight="1">
      <c r="B204" s="318"/>
      <c r="C204" s="287"/>
      <c r="D204" s="287"/>
      <c r="E204" s="287"/>
      <c r="F204" s="280">
        <v>2</v>
      </c>
      <c r="G204" s="265"/>
      <c r="H204" s="319" t="s">
        <v>645</v>
      </c>
      <c r="I204" s="319"/>
      <c r="J204" s="319"/>
      <c r="K204" s="320"/>
    </row>
    <row r="205" spans="2:11" ht="15" customHeight="1">
      <c r="B205" s="318"/>
      <c r="C205" s="287"/>
      <c r="D205" s="287"/>
      <c r="E205" s="287"/>
      <c r="F205" s="280">
        <v>3</v>
      </c>
      <c r="G205" s="265"/>
      <c r="H205" s="319" t="s">
        <v>646</v>
      </c>
      <c r="I205" s="319"/>
      <c r="J205" s="319"/>
      <c r="K205" s="320"/>
    </row>
    <row r="206" spans="2:11" ht="15" customHeight="1">
      <c r="B206" s="318"/>
      <c r="C206" s="287"/>
      <c r="D206" s="287"/>
      <c r="E206" s="287"/>
      <c r="F206" s="280">
        <v>4</v>
      </c>
      <c r="G206" s="265"/>
      <c r="H206" s="319" t="s">
        <v>647</v>
      </c>
      <c r="I206" s="319"/>
      <c r="J206" s="319"/>
      <c r="K206" s="320"/>
    </row>
    <row r="207" spans="2:11" ht="12.75" customHeight="1">
      <c r="B207" s="323"/>
      <c r="C207" s="324"/>
      <c r="D207" s="324"/>
      <c r="E207" s="324"/>
      <c r="F207" s="324"/>
      <c r="G207" s="324"/>
      <c r="H207" s="324"/>
      <c r="I207" s="324"/>
      <c r="J207" s="324"/>
      <c r="K207" s="325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Vlasta Tomanová</cp:lastModifiedBy>
  <dcterms:modified xsi:type="dcterms:W3CDTF">2014-04-22T13:40:07Z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