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90" windowHeight="1050" activeTab="0"/>
  </bookViews>
  <sheets>
    <sheet name="Rekapitulace stavby" sheetId="1" r:id="rId1"/>
    <sheet name="přechod - zastávka MHD" sheetId="2" r:id="rId2"/>
    <sheet name="Pokyny pro vyplnění" sheetId="3" r:id="rId3"/>
  </sheets>
  <definedNames>
    <definedName name="_xlnm._FilterDatabase" localSheetId="1" hidden="1">'přechod - zastávka MHD'!$C$82:$K$82</definedName>
    <definedName name="_xlnm.Print_Titles" localSheetId="1">'přechod - zastávka MHD'!$82:$82</definedName>
    <definedName name="_xlnm.Print_Titles" localSheetId="0">'Rekapitulace stavby'!$49:$49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1">'přechod - zastávka MHD'!$C$4:$J$36,'přechod - zastávka MHD'!$C$42:$J$64,'přechod - zastávka MHD'!$C$70:$K$295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<sst xmlns="http://schemas.openxmlformats.org/spreadsheetml/2006/main" count="2359" uniqueCount="591">
  <si>
    <t>Export VZ</t>
  </si>
  <si>
    <t>List obsahuje:</t>
  </si>
  <si>
    <t>3.0</t>
  </si>
  <si>
    <t>ZAMOK</t>
  </si>
  <si>
    <t>False</t>
  </si>
  <si>
    <t>{a3f3f663-efe0-49d1-b368-d3837f81ba27}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</si>
  <si>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</si>
  <si>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</si>
  <si>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</si>
  <si>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</si>
  <si>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</si>
  <si>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</si>
  <si>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</si>
  <si>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</si>
  <si>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S28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</si>
  <si>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</si>
  <si>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</si>
  <si>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přechod Moskevská</t>
  </si>
  <si>
    <t>0,1</t>
  </si>
  <si>
    <t>KSO:</t>
  </si>
  <si>
    <t/>
  </si>
  <si>
    <t>CC-CZ:</t>
  </si>
  <si>
    <t>1</t>
  </si>
  <si>
    <t>Místo:</t>
  </si>
  <si>
    <t xml:space="preserve"> </t>
  </si>
  <si>
    <t>Datum:</t>
  </si>
  <si>
    <t>28.7.2016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</si>
  <si>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</si>
  <si>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</si>
  <si>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</si>
  <si>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</si>
  <si>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</si>
  <si>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</si>
  <si>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</si>
  <si>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</si>
  <si>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</si>
  <si>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</si>
  <si>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</si>
  <si>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</si>
  <si>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</si>
  <si>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</si>
  <si>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</si>
  <si>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</si>
  <si>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</si>
  <si>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</si>
  <si>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</si>
  <si>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</si>
  <si>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</si>
  <si>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</si>
  <si>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</si>
  <si>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</si>
  <si>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</si>
  <si>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</si>
  <si>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</si>
  <si>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</si>
  <si>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</si>
  <si>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</si>
  <si>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</si>
  <si>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</si>
  <si>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</si>
  <si>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</si>
  <si>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</si>
  <si>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</si>
  <si>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</si>
  <si>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</si>
  <si>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</si>
  <si>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</si>
  <si>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</si>
  <si>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</si>
  <si>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</si>
  <si>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</si>
  <si>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</si>
  <si>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</si>
  <si>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</si>
  <si>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</si>
  <si>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přechod</t>
  </si>
  <si>
    <t>zastávka MHD</t>
  </si>
  <si>
    <t>STA</t>
  </si>
  <si>
    <t>{9c0f59c4-2779-49f8-8e0f-ef0f88b1fda7}</t>
  </si>
  <si>
    <t>2</t>
  </si>
  <si>
    <t>Zpět na list:</t>
  </si>
  <si>
    <t>KRYCÍ LIST SOUPISU</t>
  </si>
  <si>
    <t>Objekt:</t>
  </si>
  <si>
    <t>přechod - zastávka MHD</t>
  </si>
  <si>
    <t>REKAPITULACE ČLENĚNÍ SOUPISU PRACÍ</t>
  </si>
  <si>
    <t>Kód dílu - Popis</t>
  </si>
  <si>
    <t>Cena celkem [CZK]</t>
  </si>
  <si>
    <t>Náklady soupisu celkem</t>
  </si>
  <si>
    <t>-1</t>
  </si>
  <si>
    <t>D1 - Všeobecné konstrukce a práce</t>
  </si>
  <si>
    <t>D2 - Zemní práce</t>
  </si>
  <si>
    <t>D3 - Základy</t>
  </si>
  <si>
    <t>D4 - Vodorovné konstrukce</t>
  </si>
  <si>
    <t>D5 - Komunikace</t>
  </si>
  <si>
    <t>D6 - Potrubí</t>
  </si>
  <si>
    <t>D7 - Ostatní konstrukce a práce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</si>
  <si>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</si>
  <si>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</si>
  <si>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</si>
  <si>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</si>
  <si>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</si>
  <si>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</si>
  <si>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</si>
  <si>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</si>
  <si>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</si>
  <si>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</si>
  <si>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</si>
  <si>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</si>
  <si>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</si>
  <si>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</si>
  <si>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D1</t>
  </si>
  <si>
    <t>Všeobecné konstrukce a práce</t>
  </si>
  <si>
    <t>ROZPOCET</t>
  </si>
  <si>
    <t>K</t>
  </si>
  <si>
    <t>014102a</t>
  </si>
  <si>
    <t>POPLATKY ZA SKLÁDKU, asfalt</t>
  </si>
  <si>
    <t>T</t>
  </si>
  <si>
    <t>4</t>
  </si>
  <si>
    <t>PP</t>
  </si>
  <si>
    <t>P</t>
  </si>
  <si>
    <t>Poznámka k položce:
m3 z pol. 113138:   47,155*2,4=113,172 [A]</t>
  </si>
  <si>
    <t>014102b</t>
  </si>
  <si>
    <t>POPLATKY ZA SKLÁDKU, beton</t>
  </si>
  <si>
    <t>3</t>
  </si>
  <si>
    <t>02730</t>
  </si>
  <si>
    <t>POMOC PRÁCE ZŘÍZ NEBO ZAJIŠŤ OCHRANU INŽENÝRSKÝCH SÍTÍ</t>
  </si>
  <si>
    <t>KČ</t>
  </si>
  <si>
    <t>02911</t>
  </si>
  <si>
    <t>OSTATNÍ POŽADAVKY - GEODETICKÉ ZAMĚŘENÍ, Vytýčení stavby a stávajících inženýrských sítí</t>
  </si>
  <si>
    <t>5</t>
  </si>
  <si>
    <t>02940</t>
  </si>
  <si>
    <t>OSTATNÍ POŽADAVKY - VYPRACOVÁNÍ DOKUMENTACE, Dokumentace skutečného provedení stavby</t>
  </si>
  <si>
    <t>6</t>
  </si>
  <si>
    <t>02990</t>
  </si>
  <si>
    <t>OSTATNÍ POŽADAVKY - INFORMAČNÍ TABULE</t>
  </si>
  <si>
    <t>7</t>
  </si>
  <si>
    <t>03100</t>
  </si>
  <si>
    <t>ZAŘÍZENÍ STAVENIŠTĚ - ZŘÍZENÍ, PROVOZ, DEMONTÁŽ</t>
  </si>
  <si>
    <t>D2</t>
  </si>
  <si>
    <t>Zemní práce</t>
  </si>
  <si>
    <t>8</t>
  </si>
  <si>
    <t>11221</t>
  </si>
  <si>
    <t>ODSTRANĚNÍ PAŘEZŮ D DO 0,5M</t>
  </si>
  <si>
    <t>KUS</t>
  </si>
  <si>
    <t>Poznámka k položce:
stáv. pařezy:   4=4,000 [A]</t>
  </si>
  <si>
    <t>9</t>
  </si>
  <si>
    <t>11231</t>
  </si>
  <si>
    <t>ŠTĚPKOVÁNÍ PAŘEZŮ D DO 0,5M</t>
  </si>
  <si>
    <t>Poznámka k položce:
odstraněné stáv. pařezy:    4=4,000 [A]</t>
  </si>
  <si>
    <t>113138</t>
  </si>
  <si>
    <t>ODSTRANĚNÍ KRYTU VOZOVEK A CHODNÍKŮ S ASFALT POJIVEM, ODVOZ DO 20KM, s uložením na skládku</t>
  </si>
  <si>
    <t>M3</t>
  </si>
  <si>
    <t>Poznámka k položce:
stáv. vozovka:    71,5*0,17=12,155 [A], asf. stáv. chodník:     350*0,04=14,000 [B], stmel. vrstvy stáv. chodníku:   350*0,06=21,000 [C], , Celkem: A+B+C=47,155 [D],</t>
  </si>
  <si>
    <t>11</t>
  </si>
  <si>
    <t>113184</t>
  </si>
  <si>
    <t>ODSTRANĚNÍ KRYTU CHODNÍKŮ Z DLAŽDIC, ODVOZ DO 5KM, s uložením na mezideponii</t>
  </si>
  <si>
    <t>Poznámka k položce:
stáv.dláž.chodník:  315*0,06=18,900 [A]</t>
  </si>
  <si>
    <t>12</t>
  </si>
  <si>
    <t>113324</t>
  </si>
  <si>
    <t>ODSTRAN PODKL VOZOVEK A CHODNÍKŮ Z KAMENIVA NESTMEL, ODVOZ DO 5KM, s uložením na mezideponii</t>
  </si>
  <si>
    <t>Poznámka k položce:
podklad. vrstvy stáv. voz.:   26,5*0,41=10,865 [A], podklad. vrstvy chodníku:   315*0,19+350*0,15=112,350 [B], podklad. vrstvy v místě ostrůvku a trativodů, m3:   3,2=3,200 [C], , Celkem: A+B+C=126,415 [D]</t>
  </si>
  <si>
    <t>13</t>
  </si>
  <si>
    <t>113358</t>
  </si>
  <si>
    <t>ODSTRAN PODKLADU VOZOVEK A CHOD Z BETONU, ODVOZ DO 20KM, s uložením na skládku</t>
  </si>
  <si>
    <t>Poznámka k položce:
podklad. beton:   1=1,000 [A]</t>
  </si>
  <si>
    <t>14</t>
  </si>
  <si>
    <t>113524</t>
  </si>
  <si>
    <t>ODSTRANĚNÍ CHODNÍKOVÝCH OBRUBNÍKŮ BETONOVÝCH, ODVOZ DO 5KM, s uložením na mezideponii</t>
  </si>
  <si>
    <t>M</t>
  </si>
  <si>
    <t>Poznámka k položce:
odstranění stáv. beton. obrub:  30=30,000 [A], odstranění stáv. zastávkových obrub:  20=20,000 [B], , Celkem: A+B=50,000 [C]</t>
  </si>
  <si>
    <t>113534</t>
  </si>
  <si>
    <t>ODSTRANĚNÍ CHODNÍKOVÝCH KAMENNÝCH OBRUBNÍKŮ, ODVOZ DO 5KM, s uložením na mezideponii</t>
  </si>
  <si>
    <t>Poznámka k položce:
stáv.kamenný obrubník:    113=113,000 [A]</t>
  </si>
  <si>
    <t>16</t>
  </si>
  <si>
    <t>11372</t>
  </si>
  <si>
    <t>FRÉZOVÁNÍ VOZOVEK ASFALTOVÝCH, odvoz k recyklaci</t>
  </si>
  <si>
    <t>Poznámka k položce:
frézování komunikace:    743*0,05=37,150 [A], dodatečné frézování na 20% plochy:    149*0,05=7,450 [B], , Celkem: A+B=44,600 [C]</t>
  </si>
  <si>
    <t>17</t>
  </si>
  <si>
    <t>121104</t>
  </si>
  <si>
    <t>SEJMUTÍ ORNICE NEBO LESNÍ PŮDY S ODVOZEM DO 5KM, na deponii</t>
  </si>
  <si>
    <t>Poznámka k položce:
odhumusování:   193*0,1=19,300 [A]</t>
  </si>
  <si>
    <t>18</t>
  </si>
  <si>
    <t>12373</t>
  </si>
  <si>
    <t>ODKOP PRO SPOD STAVBU SILNIC A ŽELEZNIC TŘ. I, s ponecháním na místě pro násyp a dosyp</t>
  </si>
  <si>
    <t>Poznámka k položce:
potřeba násypu a dosypu z výkopu stavby:    6+8=14,000 [A]</t>
  </si>
  <si>
    <t>19</t>
  </si>
  <si>
    <t>123734</t>
  </si>
  <si>
    <t>ODKOP PRO SPOD STAVBU SILNIC A ŽELEZNIC TŘ. I, ODVOZ DO 5KM, s uložením na mezideponii</t>
  </si>
  <si>
    <t>Poznámka k položce:
odkop celkem:   93=93,000 [A], odpočet potřeby pro násyp a dosypávky:   -(6+8)=-14,000 [B], , Celkem: A+B=79,000 [C]</t>
  </si>
  <si>
    <t>20</t>
  </si>
  <si>
    <t>12573a</t>
  </si>
  <si>
    <t>VYKOPÁVKY ZE ZEMNÍKŮ A SKLÁDEK TŘ I - ornice, vč.dovozu a nákupu</t>
  </si>
  <si>
    <t>Poznámka k položce:
pro uhumusování plochy u zastávky:   130*0,1=13,000 [A]</t>
  </si>
  <si>
    <t>17110</t>
  </si>
  <si>
    <t>ULOŽENÍ SYPANINY DO NÁSYPŮ SE ZHUTNĚNÍM</t>
  </si>
  <si>
    <t>Poznámka k položce:
násyp:   6=6,000 [A]</t>
  </si>
  <si>
    <t>22</t>
  </si>
  <si>
    <t>17310</t>
  </si>
  <si>
    <t>ZEMNÍ KRAJNICE A DOSYPÁVKY SE ZHUTNĚNÍM</t>
  </si>
  <si>
    <t>Poznámka k položce:
krajnice:   8=8,000 [A]</t>
  </si>
  <si>
    <t>23</t>
  </si>
  <si>
    <t>18110</t>
  </si>
  <si>
    <t>ÚPRAVA PLÁNĚ SE ZHUTNĚNÍM V HORNINĚ TŘ. I</t>
  </si>
  <si>
    <t>M2</t>
  </si>
  <si>
    <t>Poznámka k položce:
UP:   967,5=967,500 [A]</t>
  </si>
  <si>
    <t>24</t>
  </si>
  <si>
    <t>18231</t>
  </si>
  <si>
    <t>ROZPROSTŘENÍ ORNICE V ROVINĚ V TL DO 0,10M</t>
  </si>
  <si>
    <t>Poznámka k položce:
nová zeleň u zastávky:   130=130,000 [A]</t>
  </si>
  <si>
    <t>25</t>
  </si>
  <si>
    <t>18241</t>
  </si>
  <si>
    <t>ZALOŽENÍ TRÁVNÍKU RUČNÍM VÝSEVEM</t>
  </si>
  <si>
    <t>26</t>
  </si>
  <si>
    <t>18247</t>
  </si>
  <si>
    <t>OŠETŘOVÁNÍ TRÁVNÍKU, 3 x pokosení se shrabáním a odvozem shrabků</t>
  </si>
  <si>
    <t>Poznámka k položce:
130*3=390,000 [A]</t>
  </si>
  <si>
    <t>27</t>
  </si>
  <si>
    <t>18351</t>
  </si>
  <si>
    <t>CHEMICKÉ ODPLEVELENÍ</t>
  </si>
  <si>
    <t>28</t>
  </si>
  <si>
    <t>18472</t>
  </si>
  <si>
    <t>OŠETŘENÍ DŘEVIN SOLITERNÍCH</t>
  </si>
  <si>
    <t>29</t>
  </si>
  <si>
    <t>18481</t>
  </si>
  <si>
    <t>OCHRANA STROMŮ BEDNĚNÍM</t>
  </si>
  <si>
    <t>Poznámka k položce:
m2 x ks:   3,0*2=6,000 [A]</t>
  </si>
  <si>
    <t>30</t>
  </si>
  <si>
    <t>184A2</t>
  </si>
  <si>
    <t>VYSAZOVÁNÍ KEŘŮ LISTNATÝCH BEZ BALU VČETNĚ VÝKOPU JAMKY</t>
  </si>
  <si>
    <t>Poznámka k položce:
nové keře:   16=16,000 [A]</t>
  </si>
  <si>
    <t>31</t>
  </si>
  <si>
    <t>184B12</t>
  </si>
  <si>
    <t>VYSAZOVÁNÍ STROMŮ LISTNATÝCH S BALEM OBVOD KMENE DO 10CM, VÝŠ DO 1,7M</t>
  </si>
  <si>
    <t>Poznámka k položce:
nové stromy:  2=2,000 [A]</t>
  </si>
  <si>
    <t>32</t>
  </si>
  <si>
    <t>18600</t>
  </si>
  <si>
    <t>ZALÉVÁNÍ VODOU, trávník 3*0,003 m3/m2, strom 3*0,05 m3/1ks, keře  3*0,02 m3/1 ks</t>
  </si>
  <si>
    <t>Poznámka k položce:
3*0,003*130=1,170 [A], 3*0,05*2=0,300 [B], 3*0,02*16=0,960 [C], , Celkem: A+B+C=2,430 [D],</t>
  </si>
  <si>
    <t>D3</t>
  </si>
  <si>
    <t>Základy</t>
  </si>
  <si>
    <t>33</t>
  </si>
  <si>
    <t>21264</t>
  </si>
  <si>
    <t>TRATIVODY KOMPLET Z TRUB Z PLAST HMOT DN DO 200MM</t>
  </si>
  <si>
    <t>Poznámka k položce:
drenáž:  123=123,000 [A]</t>
  </si>
  <si>
    <t>D4</t>
  </si>
  <si>
    <t>Vodorovné konstrukce</t>
  </si>
  <si>
    <t>34</t>
  </si>
  <si>
    <t>451314</t>
  </si>
  <si>
    <t>PODKLADNÍ A VÝPLŇOVÉ VRSTVY Z PROSTÉHO BETONU C25/30, beton C20/25n - XF3</t>
  </si>
  <si>
    <t>Poznámka k položce:
úprava porušené části vozovky, m2 x m:   11*0,2=2,200 [A]</t>
  </si>
  <si>
    <t>D5</t>
  </si>
  <si>
    <t>Komunikace</t>
  </si>
  <si>
    <t>35</t>
  </si>
  <si>
    <t>561421</t>
  </si>
  <si>
    <t>KAMENIVO ZPEVNĚNÉ CEMENTEM TŘ. I TL. DO 100MM</t>
  </si>
  <si>
    <t>Poznámka k položce:
úprava asfalt. vozovky:   152=152,000 [A]</t>
  </si>
  <si>
    <t>36</t>
  </si>
  <si>
    <t>561451</t>
  </si>
  <si>
    <t>KAMENIVO ZPEVNĚNÉ CEMENTEM TŘ. I TL. DO 250MM</t>
  </si>
  <si>
    <t>Poznámka k položce:
zálivy pro BUS:   230=230,000 [A]</t>
  </si>
  <si>
    <t>37</t>
  </si>
  <si>
    <t>56330</t>
  </si>
  <si>
    <t>VOZOVKOVÉ VRSTVY ZE ŠTĚRKODRTI, ŠD 0/32 Ge</t>
  </si>
  <si>
    <t>Poznámka k položce:
podklad úpravy asfalt.voz.:    152*0,1=15,200 [A], podklad cementobeton. voz.:   230*0,15=34,500 [B], podklad dlažby chodníků:   (580+8+21)*0,15=91,350 [C], , Celkem: A+B+C=141,050 [D]</t>
  </si>
  <si>
    <t>38</t>
  </si>
  <si>
    <t>572123</t>
  </si>
  <si>
    <t>INFILTRAČNÍ POSTŘIK Z EMULZE DO 1,0KG/M2, PI-E C60 B5, 0,60 kg/m2, - vč. posypu drceným kamenivem fr. 2/4 v množství 3,0 kg/m2</t>
  </si>
  <si>
    <t>Poznámka k položce:
oprava asfalt.voz.:   177=177,000 [A], v místě frézování:   149=149,000 [B], , Celkem: A+B=326,000 [C]</t>
  </si>
  <si>
    <t>39</t>
  </si>
  <si>
    <t>572214</t>
  </si>
  <si>
    <t>SPOJOVACÍ POSTŘIK Z MODIFIK EMULZE DO 0,5KG/M2, PS-EP, C60 BP5, 0,35 kg/m2</t>
  </si>
  <si>
    <t>Poznámka k položce:
oprava asfalt. voz.:  177=177,000 [A], v místě frézování:  556=556,000 [B], , Celkem: A+B=733,000 [C]</t>
  </si>
  <si>
    <t>40</t>
  </si>
  <si>
    <t>57473</t>
  </si>
  <si>
    <t>VOZOVKOVÉ VÝZTUŽNÉ VRSTVY ZE SÍTÍ, KARI síť 100 x 100 x 8 mm</t>
  </si>
  <si>
    <t>Poznámka k položce:
vyztužení CBI, m2 x 2 x 1,2 (20% přesahy):   200*2*1,2=480,000 [A]</t>
  </si>
  <si>
    <t>41</t>
  </si>
  <si>
    <t>574A43</t>
  </si>
  <si>
    <t>ASFALTOVÝ BETON PRO OBRUSNÉ VRSTVY ACO 11 TL. 50MM, ACO 11,  50/70</t>
  </si>
  <si>
    <t>Poznámka k položce:
oprava asfalt. voz.:    177=177,000 [A], v místě frézování:   556=556,000 [B], , Celkem: A+B=733,000 [C]</t>
  </si>
  <si>
    <t>42</t>
  </si>
  <si>
    <t>574C46</t>
  </si>
  <si>
    <t>ASFALTOVÝ BETON PRO LOŽNÍ VRSTVY ACL 16+, 16S TL. 50MM, ACL 16+, vyrovnávka</t>
  </si>
  <si>
    <t>Poznámka k položce:
vyrovnávka v místě frézování:   149=149,000 [A]</t>
  </si>
  <si>
    <t>43</t>
  </si>
  <si>
    <t>574C66</t>
  </si>
  <si>
    <t>ASFALTOVÝ BETON PRO LOŽNÍ VRSTVY ACL 16+, 16S TL. 70MM, ACL 16+</t>
  </si>
  <si>
    <t>Poznámka k položce:
oprava asf. voz.:   177=177,000 [A]</t>
  </si>
  <si>
    <t>44</t>
  </si>
  <si>
    <t>581152</t>
  </si>
  <si>
    <t>CEMENTOBETONOVÝ KRYT NEVYZTUŽENÝ TŘ.I TL. DO 250MM, CBI tl. 230 mm</t>
  </si>
  <si>
    <t>Poznámka k položce:
zálivy BUS:   200=200,000 [A]</t>
  </si>
  <si>
    <t>45</t>
  </si>
  <si>
    <t>582611</t>
  </si>
  <si>
    <t>KRYTY Z BETON DLAŽDIC SE ZÁMKEM ŠEDÝCH TL 60MM DO LOŽE Z KAM, lože z drobného kameniva tl. 40 mm</t>
  </si>
  <si>
    <t>Poznámka k položce:
chodníky:    580=580,000 [A]</t>
  </si>
  <si>
    <t>46</t>
  </si>
  <si>
    <t>582614</t>
  </si>
  <si>
    <t>KRYTY Z BETON DLAŽDIC SE ZÁMKEM BAREV TL 60MM DO LOŽE Z KAM, lože z drobného kameniva tl. 40 mm</t>
  </si>
  <si>
    <t>Poznámka k položce:
kontrastní pásy:    8=8,000 [A]</t>
  </si>
  <si>
    <t>47</t>
  </si>
  <si>
    <t>58261A</t>
  </si>
  <si>
    <t>KRYTY Z BETON DLAŽDIC SE ZÁMKEM BAREV RELIÉF TL 60MM DO LOŽE Z KAM, lože z drobného kameniva tl. 40 mm</t>
  </si>
  <si>
    <t>Poznámka k položce:
dlažba signalizační (pro nevidomé):     21=21,000 [A]</t>
  </si>
  <si>
    <t>D6</t>
  </si>
  <si>
    <t>Potrubí</t>
  </si>
  <si>
    <t>48</t>
  </si>
  <si>
    <t>87433a</t>
  </si>
  <si>
    <t>POTRUBÍ Z TRUB PLASTOVÝCH ODPADNÍCH DN DO 150MM, vč.nutných zemních prací, podkladní vrstvy, potrubí, obsypu, napojení do stávající dešťové kanalizace</t>
  </si>
  <si>
    <t>Poznámka k položce:
přípojky UV:  16=16,000 [A]</t>
  </si>
  <si>
    <t>49</t>
  </si>
  <si>
    <t>89712</t>
  </si>
  <si>
    <t>VPUSŤ KANALIZAČNÍ ULIČNÍ KOMPLETNÍ Z BETONOVÝCH DÍLCŮ</t>
  </si>
  <si>
    <t>Poznámka k položce:
nové UV:  2=2,000 [A]</t>
  </si>
  <si>
    <t>50</t>
  </si>
  <si>
    <t>89921</t>
  </si>
  <si>
    <t>VÝŠKOVÁ ÚPRAVA POKLOPŮ</t>
  </si>
  <si>
    <t>Poznámka k položce:
výšková úprava stáv. šachet:  4=4,000 [A]</t>
  </si>
  <si>
    <t>51</t>
  </si>
  <si>
    <t>89922</t>
  </si>
  <si>
    <t>VÝŠKOVÁ ÚPRAVA MŘÍŽÍ</t>
  </si>
  <si>
    <t>Poznámka k položce:
výšková úprava stáv. vpustí:  4=4,000 [A]</t>
  </si>
  <si>
    <t>52</t>
  </si>
  <si>
    <t>89923</t>
  </si>
  <si>
    <t>VÝŠKOVÁ ÚPRAVA KRYCÍCH HRNCŮ</t>
  </si>
  <si>
    <t>Poznámka k položce:
výšková úprava stáv. šoupat:  5=5,000 [A]</t>
  </si>
  <si>
    <t>53</t>
  </si>
  <si>
    <t>89944</t>
  </si>
  <si>
    <t>VÝŘEZ, VÝSEK, ÚTES NA POTRUBÍ DN DO 200MM</t>
  </si>
  <si>
    <t>Poznámka k položce:
2 x napojení drénáže do stáv. šachty:    2=2,000 [A]</t>
  </si>
  <si>
    <t>D7</t>
  </si>
  <si>
    <t>Ostatní konstrukce a práce</t>
  </si>
  <si>
    <t>54</t>
  </si>
  <si>
    <t>91279a</t>
  </si>
  <si>
    <t>PŘEMÍSTĚNÍ STÁVAJÍCÍHO PŘÍSTŘEŠKU MHD, půdorys. rozměr 150/400 cm, demontáž, přesun a opětné osazení přístřešku MHD včetně nových beton. patek a nutných zemních prací</t>
  </si>
  <si>
    <t>55</t>
  </si>
  <si>
    <t>91279b</t>
  </si>
  <si>
    <t>PŘEMÍSTĚNÍ REKLAMNÍHO VÁLCE, demontáž, přesun a opětné osazení reklamního válce včetně nové beton. patky a nutných zemních prací</t>
  </si>
  <si>
    <t>Poznámka k položce:
reklamní válec:  1=1,000 [A]</t>
  </si>
  <si>
    <t>56</t>
  </si>
  <si>
    <t>91279c</t>
  </si>
  <si>
    <t>PŘEMÍSTĚNÍ ODPADKOVÉHO KOŠE, demontáž, přesun a opětné osazení odpadkového koše včetně nové beton.patky a nutných zemních prací</t>
  </si>
  <si>
    <t>Poznámka k položce:
odpadkový koš:  2=2,000 [A]</t>
  </si>
  <si>
    <t>57</t>
  </si>
  <si>
    <t>91279d</t>
  </si>
  <si>
    <t>PŘEMÍSTĚNÍ OZNAČNÍKU ZASTÁVKY, demontáž, přesun a opětné osazení označníku zastávky včetně nové beton.patky a nutných zemních prací</t>
  </si>
  <si>
    <t>Poznámka k položce:
označník zastávky:  2=2,000 [A]</t>
  </si>
  <si>
    <t>58</t>
  </si>
  <si>
    <t>914131</t>
  </si>
  <si>
    <t>DOPRAVNÍ ZNAČKY ZÁKLADNÍ VELIKOSTI OCELOVÉ FÓLIE TŘ 2 - DODÁVKA A MONTÁŽ</t>
  </si>
  <si>
    <t>Poznámka k položce:
C4a, na ostrůvku:  2=2,000 [A], IP6 (na sloupu VO):  2=2,000 [B], , Celkem: A+B=4,000 [C]</t>
  </si>
  <si>
    <t>59</t>
  </si>
  <si>
    <t>914921</t>
  </si>
  <si>
    <t>SLOUPKY A STOJKY DOPRAVNÍCH ZNAČEK Z OCEL TRUBEK DO PATKY - DODÁVKA A MONTÁŽ</t>
  </si>
  <si>
    <t>Poznámka k položce:
pro C4a a Z4b:   2=2,000 [A]</t>
  </si>
  <si>
    <t>60</t>
  </si>
  <si>
    <t>915111</t>
  </si>
  <si>
    <t>VODOROVNÉ DOPRAVNÍ ZNAČENÍ BARVOU HLADKÉ - DODÁVKA A POKLÁDKA, barva bílá</t>
  </si>
  <si>
    <t>Poznámka k položce:
V4/0,25:   65*0,25=16,250 [A], V4 0,5/0,5/0,25:   75/2*0,25=9,375 [B], V1a/0,125:    14*0,125=1,750 [C], V2b 3/1,5/0,125:   33/3*2*0,125=2,750 [D], V13a:   25*0,5=12,500 [E], , Celkem: A+B+C+D+E=42,625 [F],</t>
  </si>
  <si>
    <t>61</t>
  </si>
  <si>
    <t>915111a</t>
  </si>
  <si>
    <t>VODOROVNÉ DOPRAVNÍ ZNAČENÍ BARVOU HLADKÉ - DODÁVKA A POKLÁDKA, barva žlutá</t>
  </si>
  <si>
    <t>Poznámka k položce:
V11a vč. nápisu BUS + V12, m2 x ks:   12,0*2=24,000 [A]</t>
  </si>
  <si>
    <t>62</t>
  </si>
  <si>
    <t>915211</t>
  </si>
  <si>
    <t>VODOR DOPRAV ZNAČ PLASTEM HLADKÉ - DOD A POKLÁDKA</t>
  </si>
  <si>
    <t>Poznámka k položce:
V7:    28,5/2=14,250 [A]</t>
  </si>
  <si>
    <t>63</t>
  </si>
  <si>
    <t>916341</t>
  </si>
  <si>
    <t>SMĚROVACÍ DESKY Z4 JEDNOSTR S FÓLIÍ TŘ 2 - DOD A MONTÁŽ</t>
  </si>
  <si>
    <t>Poznámka k položce:
na ostrůvku:   2=2,000 [A]</t>
  </si>
  <si>
    <t>64</t>
  </si>
  <si>
    <t>917223</t>
  </si>
  <si>
    <t>SILNIČNÍ A CHODNÍKOVÉ OBRUBY Z BETONOVÝCH OBRUBNÍKŮ ŠÍŘ 100MM, obrubník 250/100</t>
  </si>
  <si>
    <t>Poznámka k položce:
chodníkový obrubník:, přímý:   117=117,000 [A], oblouk r=1m:   13,5=13,500 [B], oblouk r=0,5m:   1,5=1,500 [C]   , oblouk r=2m:   3=3,000 [D], oblouk r=3m:   5=5,000 [E], , Celkem: A+B+C+D+E=140,000 [F]</t>
  </si>
  <si>
    <t>65</t>
  </si>
  <si>
    <t>917224</t>
  </si>
  <si>
    <t>SILNIČNÍ A CHODNÍKOVÉ OBRUBY Z BETONOVÝCH OBRUBNÍKŮ ŠÍŘ 150MM, obrubník 150/150</t>
  </si>
  <si>
    <t>Poznámka k položce:
obrubník nájezdový:   16=16,000 [A]</t>
  </si>
  <si>
    <t>66</t>
  </si>
  <si>
    <t>917224a</t>
  </si>
  <si>
    <t>SILNIČNÍ A CHODNÍKOVÉ OBRUBY Z BETONOVÝCH OBRUBNÍKŮ ŠÍŘ 150MM, obrubník 250/150</t>
  </si>
  <si>
    <t>Poznámka k položce:
obrubník přímý:    96,5=96,500 [A], obrubník oblouk,  r=1m:   6=6,000 [B], obrubník oblouk, r=2m:   3,5=3,500 [C], obrubník přechodový:    8=8,000 [D], , Celkem: A+B+C+D=114,000 [E]  ,</t>
  </si>
  <si>
    <t>67</t>
  </si>
  <si>
    <t>91725</t>
  </si>
  <si>
    <t>NÁSTUPIŠTNÍ OBRUBNÍKY BETONOVÉ, bezbariérové obrubníky vč. náběhových k zastávkám a nástupištím do betonového lože</t>
  </si>
  <si>
    <t>Poznámka k položce:
zastávkový obrubník přímý + náběhový + přechodový:   26+4+4=34,000 [A]</t>
  </si>
  <si>
    <t>68</t>
  </si>
  <si>
    <t>919111</t>
  </si>
  <si>
    <t>ŘEZÁNÍ ASFALTOVÉHO KRYTU VOZOVEK TL DO 50MM</t>
  </si>
  <si>
    <t>69</t>
  </si>
  <si>
    <t>931315</t>
  </si>
  <si>
    <t>TĚSNĚNÍ DILATAČ SPAR ASF ZÁLIVKOU PRŮŘ DO 600MM2</t>
  </si>
  <si>
    <t>70</t>
  </si>
  <si>
    <t>96687</t>
  </si>
  <si>
    <t>VYBOURÁNÍ ULIČNÍCH VPUSTÍ KOMPLETNÍCH, vč. odvozu</t>
  </si>
  <si>
    <t>Poznámka k položce:
stáv. UV:   1=1,000 [A]</t>
  </si>
  <si>
    <t>71</t>
  </si>
  <si>
    <t>969233</t>
  </si>
  <si>
    <t>VYBOURÁNÍ POTRUBÍ DN DO 150MM KANALIZAČ</t>
  </si>
  <si>
    <t>Poznámka k položce:
stáv. přípojky:   2=2,000 [A]</t>
  </si>
  <si>
    <t>72</t>
  </si>
  <si>
    <t>99900</t>
  </si>
  <si>
    <t>DOPRAVNÍ OPATŘENÍ PŘI VÝSTAVBĚ</t>
  </si>
  <si>
    <t>SUMA</t>
  </si>
  <si>
    <t>73</t>
  </si>
  <si>
    <t>999001</t>
  </si>
  <si>
    <t>DOČASNÉ PŘEMÍSTĚNÍ AUTOBUSOVÝCH ZASTÁVEK - DIO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</si>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</sst>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96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7"/>
      <color indexed="55"/>
      <name val="Trebuchet MS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b/>
      <sz val="8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7" fillId="0" borderId="0" xfId="0" applyFont="1" applyAlignment="1">
      <alignment/>
    </xf>
    <xf numFmtId="0" fontId="78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7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79" fillId="0" borderId="0" xfId="0" applyFont="1" applyAlignment="1">
      <alignment horizontal="left" vertical="center"/>
    </xf>
    <xf numFmtId="0" fontId="80" fillId="0" borderId="0" xfId="0" applyFont="1" applyAlignment="1">
      <alignment horizontal="left" vertical="center"/>
    </xf>
    <xf numFmtId="0" fontId="81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81" fillId="0" borderId="0" xfId="0" applyFont="1" applyBorder="1" applyAlignment="1">
      <alignment horizontal="left"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5" fillId="0" borderId="0" xfId="0" applyFont="1" applyBorder="1" applyAlignment="1">
      <alignment horizontal="right" vertical="center"/>
    </xf>
    <xf numFmtId="0" fontId="75" fillId="0" borderId="13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0" xfId="0" applyFont="1" applyBorder="1" applyAlignment="1">
      <alignment horizontal="left" vertical="center"/>
    </xf>
    <xf numFmtId="0" fontId="75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81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4" fillId="35" borderId="26" xfId="0" applyFont="1" applyFill="1" applyBorder="1" applyAlignment="1">
      <alignment horizontal="center" vertical="center"/>
    </xf>
    <xf numFmtId="0" fontId="81" fillId="0" borderId="27" xfId="0" applyFont="1" applyBorder="1" applyAlignment="1">
      <alignment horizontal="center" vertical="center" wrapText="1"/>
    </xf>
    <xf numFmtId="0" fontId="81" fillId="0" borderId="28" xfId="0" applyFont="1" applyBorder="1" applyAlignment="1">
      <alignment horizontal="center" vertical="center" wrapText="1"/>
    </xf>
    <xf numFmtId="0" fontId="81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0" fontId="82" fillId="0" borderId="0" xfId="0" applyFont="1" applyAlignment="1">
      <alignment horizontal="left" vertical="center"/>
    </xf>
    <xf numFmtId="0" fontId="8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83" fillId="0" borderId="24" xfId="0" applyNumberFormat="1" applyFont="1" applyBorder="1" applyAlignment="1">
      <alignment vertical="center"/>
    </xf>
    <xf numFmtId="4" fontId="83" fillId="0" borderId="0" xfId="0" applyNumberFormat="1" applyFont="1" applyBorder="1" applyAlignment="1">
      <alignment vertical="center"/>
    </xf>
    <xf numFmtId="174" fontId="83" fillId="0" borderId="0" xfId="0" applyNumberFormat="1" applyFont="1" applyBorder="1" applyAlignment="1">
      <alignment vertical="center"/>
    </xf>
    <xf numFmtId="4" fontId="83" fillId="0" borderId="25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86" fillId="0" borderId="31" xfId="0" applyNumberFormat="1" applyFont="1" applyBorder="1" applyAlignment="1">
      <alignment vertical="center"/>
    </xf>
    <xf numFmtId="4" fontId="86" fillId="0" borderId="32" xfId="0" applyNumberFormat="1" applyFont="1" applyBorder="1" applyAlignment="1">
      <alignment vertical="center"/>
    </xf>
    <xf numFmtId="174" fontId="86" fillId="0" borderId="32" xfId="0" applyNumberFormat="1" applyFont="1" applyBorder="1" applyAlignment="1">
      <alignment vertical="center"/>
    </xf>
    <xf numFmtId="4" fontId="86" fillId="0" borderId="3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81" fillId="0" borderId="0" xfId="0" applyFont="1" applyBorder="1" applyAlignment="1" applyProtection="1">
      <alignment horizontal="left" vertical="center"/>
      <protection locked="0"/>
    </xf>
    <xf numFmtId="173" fontId="4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" fontId="82" fillId="0" borderId="0" xfId="0" applyNumberFormat="1" applyFont="1" applyBorder="1" applyAlignment="1">
      <alignment vertical="center"/>
    </xf>
    <xf numFmtId="0" fontId="75" fillId="0" borderId="0" xfId="0" applyFont="1" applyBorder="1" applyAlignment="1" applyProtection="1">
      <alignment horizontal="right" vertical="center"/>
      <protection locked="0"/>
    </xf>
    <xf numFmtId="4" fontId="75" fillId="0" borderId="0" xfId="0" applyNumberFormat="1" applyFont="1" applyBorder="1" applyAlignment="1">
      <alignment vertical="center"/>
    </xf>
    <xf numFmtId="172" fontId="75" fillId="0" borderId="0" xfId="0" applyNumberFormat="1" applyFont="1" applyBorder="1" applyAlignment="1" applyProtection="1">
      <alignment horizontal="right" vertical="center"/>
      <protection locked="0"/>
    </xf>
    <xf numFmtId="0" fontId="0" fillId="35" borderId="0" xfId="0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0" fillId="35" borderId="18" xfId="0" applyFont="1" applyFill="1" applyBorder="1" applyAlignment="1" applyProtection="1">
      <alignment vertical="center"/>
      <protection locked="0"/>
    </xf>
    <xf numFmtId="4" fontId="5" fillId="35" borderId="18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4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>
      <alignment horizontal="right" vertical="center"/>
    </xf>
    <xf numFmtId="0" fontId="0" fillId="35" borderId="14" xfId="0" applyFont="1" applyFill="1" applyBorder="1" applyAlignment="1">
      <alignment vertical="center"/>
    </xf>
    <xf numFmtId="0" fontId="87" fillId="0" borderId="0" xfId="0" applyFont="1" applyBorder="1" applyAlignment="1">
      <alignment horizontal="left" vertical="center"/>
    </xf>
    <xf numFmtId="0" fontId="76" fillId="0" borderId="13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32" xfId="0" applyFont="1" applyBorder="1" applyAlignment="1">
      <alignment horizontal="left" vertical="center"/>
    </xf>
    <xf numFmtId="0" fontId="76" fillId="0" borderId="32" xfId="0" applyFont="1" applyBorder="1" applyAlignment="1">
      <alignment vertical="center"/>
    </xf>
    <xf numFmtId="0" fontId="76" fillId="0" borderId="32" xfId="0" applyFont="1" applyBorder="1" applyAlignment="1" applyProtection="1">
      <alignment vertical="center"/>
      <protection locked="0"/>
    </xf>
    <xf numFmtId="4" fontId="76" fillId="0" borderId="32" xfId="0" applyNumberFormat="1" applyFont="1" applyBorder="1" applyAlignment="1">
      <alignment vertical="center"/>
    </xf>
    <xf numFmtId="0" fontId="76" fillId="0" borderId="14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81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88" fillId="35" borderId="28" xfId="0" applyFont="1" applyFill="1" applyBorder="1" applyAlignment="1" applyProtection="1">
      <alignment horizontal="center" vertical="center" wrapText="1"/>
      <protection locked="0"/>
    </xf>
    <xf numFmtId="0" fontId="4" fillId="35" borderId="29" xfId="0" applyFont="1" applyFill="1" applyBorder="1" applyAlignment="1">
      <alignment horizontal="center" vertical="center" wrapText="1"/>
    </xf>
    <xf numFmtId="4" fontId="82" fillId="0" borderId="0" xfId="0" applyNumberFormat="1" applyFont="1" applyAlignment="1">
      <alignment/>
    </xf>
    <xf numFmtId="174" fontId="89" fillId="0" borderId="22" xfId="0" applyNumberFormat="1" applyFont="1" applyBorder="1" applyAlignment="1">
      <alignment/>
    </xf>
    <xf numFmtId="174" fontId="89" fillId="0" borderId="23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77" fillId="0" borderId="13" xfId="0" applyFont="1" applyBorder="1" applyAlignment="1">
      <alignment/>
    </xf>
    <xf numFmtId="0" fontId="77" fillId="0" borderId="0" xfId="0" applyFont="1" applyBorder="1" applyAlignment="1">
      <alignment horizontal="left"/>
    </xf>
    <xf numFmtId="0" fontId="76" fillId="0" borderId="0" xfId="0" applyFont="1" applyBorder="1" applyAlignment="1">
      <alignment horizontal="left"/>
    </xf>
    <xf numFmtId="0" fontId="77" fillId="0" borderId="0" xfId="0" applyFont="1" applyAlignment="1" applyProtection="1">
      <alignment/>
      <protection locked="0"/>
    </xf>
    <xf numFmtId="4" fontId="76" fillId="0" borderId="0" xfId="0" applyNumberFormat="1" applyFont="1" applyBorder="1" applyAlignment="1">
      <alignment/>
    </xf>
    <xf numFmtId="0" fontId="77" fillId="0" borderId="24" xfId="0" applyFont="1" applyBorder="1" applyAlignment="1">
      <alignment/>
    </xf>
    <xf numFmtId="0" fontId="77" fillId="0" borderId="0" xfId="0" applyFont="1" applyBorder="1" applyAlignment="1">
      <alignment/>
    </xf>
    <xf numFmtId="174" fontId="77" fillId="0" borderId="0" xfId="0" applyNumberFormat="1" applyFont="1" applyBorder="1" applyAlignment="1">
      <alignment/>
    </xf>
    <xf numFmtId="174" fontId="77" fillId="0" borderId="25" xfId="0" applyNumberFormat="1" applyFont="1" applyBorder="1" applyAlignment="1">
      <alignment/>
    </xf>
    <xf numFmtId="0" fontId="77" fillId="0" borderId="0" xfId="0" applyFont="1" applyAlignment="1">
      <alignment horizontal="left"/>
    </xf>
    <xf numFmtId="0" fontId="77" fillId="0" borderId="0" xfId="0" applyFont="1" applyAlignment="1">
      <alignment horizontal="center"/>
    </xf>
    <xf numFmtId="4" fontId="77" fillId="0" borderId="0" xfId="0" applyNumberFormat="1" applyFont="1" applyAlignment="1">
      <alignment vertical="center"/>
    </xf>
    <xf numFmtId="0" fontId="0" fillId="0" borderId="13" xfId="0" applyFont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75" fontId="0" fillId="0" borderId="36" xfId="0" applyNumberFormat="1" applyFont="1" applyBorder="1" applyAlignment="1" applyProtection="1">
      <alignment vertical="center"/>
      <protection/>
    </xf>
    <xf numFmtId="4" fontId="0" fillId="23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/>
    </xf>
    <xf numFmtId="0" fontId="75" fillId="23" borderId="36" xfId="0" applyFont="1" applyFill="1" applyBorder="1" applyAlignment="1" applyProtection="1">
      <alignment horizontal="left" vertical="center"/>
      <protection locked="0"/>
    </xf>
    <xf numFmtId="0" fontId="75" fillId="0" borderId="0" xfId="0" applyFont="1" applyBorder="1" applyAlignment="1">
      <alignment horizontal="center" vertical="center"/>
    </xf>
    <xf numFmtId="174" fontId="75" fillId="0" borderId="0" xfId="0" applyNumberFormat="1" applyFont="1" applyBorder="1" applyAlignment="1">
      <alignment vertical="center"/>
    </xf>
    <xf numFmtId="174" fontId="75" fillId="0" borderId="2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90" fillId="0" borderId="0" xfId="0" applyFont="1" applyBorder="1" applyAlignment="1">
      <alignment horizontal="left" vertical="center"/>
    </xf>
    <xf numFmtId="0" fontId="91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91" fillId="0" borderId="0" xfId="0" applyFont="1" applyAlignment="1">
      <alignment vertical="center" wrapText="1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Font="1" applyAlignment="1">
      <alignment/>
    </xf>
    <xf numFmtId="0" fontId="9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2" fontId="75" fillId="0" borderId="0" xfId="0" applyNumberFormat="1" applyFont="1" applyBorder="1" applyAlignment="1">
      <alignment horizontal="center" vertical="center"/>
    </xf>
    <xf numFmtId="0" fontId="75" fillId="0" borderId="0" xfId="0" applyFont="1" applyBorder="1" applyAlignment="1">
      <alignment vertical="center"/>
    </xf>
    <xf numFmtId="4" fontId="92" fillId="0" borderId="0" xfId="0" applyNumberFormat="1" applyFont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83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right" vertical="center"/>
    </xf>
    <xf numFmtId="4" fontId="85" fillId="0" borderId="0" xfId="0" applyNumberFormat="1" applyFont="1" applyAlignment="1">
      <alignment vertical="center"/>
    </xf>
    <xf numFmtId="0" fontId="85" fillId="0" borderId="0" xfId="0" applyFont="1" applyAlignment="1">
      <alignment vertical="center"/>
    </xf>
    <xf numFmtId="0" fontId="84" fillId="0" borderId="0" xfId="0" applyFont="1" applyAlignment="1">
      <alignment horizontal="left" vertical="center" wrapText="1"/>
    </xf>
    <xf numFmtId="4" fontId="82" fillId="0" borderId="0" xfId="0" applyNumberFormat="1" applyFont="1" applyAlignment="1">
      <alignment horizontal="right" vertical="center"/>
    </xf>
    <xf numFmtId="4" fontId="82" fillId="0" borderId="0" xfId="0" applyNumberFormat="1" applyFont="1" applyAlignment="1">
      <alignment vertical="center"/>
    </xf>
    <xf numFmtId="0" fontId="8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81" fillId="0" borderId="0" xfId="0" applyFont="1" applyAlignment="1">
      <alignment horizontal="left" vertical="center" wrapText="1"/>
    </xf>
    <xf numFmtId="0" fontId="59" fillId="33" borderId="0" xfId="36" applyFill="1" applyAlignment="1">
      <alignment/>
    </xf>
    <xf numFmtId="0" fontId="93" fillId="0" borderId="0" xfId="36" applyFont="1" applyAlignment="1">
      <alignment horizontal="center" vertical="center"/>
    </xf>
    <xf numFmtId="0" fontId="94" fillId="33" borderId="0" xfId="0" applyFont="1" applyFill="1" applyAlignment="1">
      <alignment horizontal="left" vertical="center"/>
    </xf>
    <xf numFmtId="0" fontId="52" fillId="33" borderId="0" xfId="0" applyFont="1" applyFill="1" applyAlignment="1">
      <alignment vertical="center"/>
    </xf>
    <xf numFmtId="0" fontId="95" fillId="33" borderId="0" xfId="36" applyFont="1" applyFill="1" applyAlignment="1">
      <alignment vertical="center"/>
    </xf>
    <xf numFmtId="0" fontId="78" fillId="33" borderId="0" xfId="0" applyFont="1" applyFill="1" applyAlignment="1" applyProtection="1">
      <alignment horizontal="left" vertical="center"/>
      <protection/>
    </xf>
    <xf numFmtId="0" fontId="52" fillId="33" borderId="0" xfId="0" applyFont="1" applyFill="1" applyAlignment="1" applyProtection="1">
      <alignment vertical="center"/>
      <protection/>
    </xf>
    <xf numFmtId="0" fontId="94" fillId="33" borderId="0" xfId="0" applyFont="1" applyFill="1" applyAlignment="1" applyProtection="1">
      <alignment horizontal="left" vertical="center"/>
      <protection/>
    </xf>
    <xf numFmtId="0" fontId="95" fillId="33" borderId="0" xfId="36" applyFont="1" applyFill="1" applyAlignment="1" applyProtection="1">
      <alignment vertical="center"/>
      <protection/>
    </xf>
    <xf numFmtId="0" fontId="95" fillId="33" borderId="0" xfId="36" applyFont="1" applyFill="1" applyAlignment="1">
      <alignment vertical="center"/>
    </xf>
    <xf numFmtId="0" fontId="52" fillId="33" borderId="0" xfId="0" applyFont="1" applyFill="1" applyAlignment="1" applyProtection="1">
      <alignment vertical="center"/>
      <protection locked="0"/>
    </xf>
    <xf numFmtId="0" fontId="0" fillId="0" borderId="0" xfId="47" applyAlignment="1">
      <alignment vertical="top"/>
      <protection locked="0"/>
    </xf>
    <xf numFmtId="0" fontId="0" fillId="0" borderId="37" xfId="47" applyFont="1" applyBorder="1" applyAlignment="1">
      <alignment vertical="center" wrapText="1"/>
      <protection locked="0"/>
    </xf>
    <xf numFmtId="0" fontId="0" fillId="0" borderId="38" xfId="47" applyFont="1" applyBorder="1" applyAlignment="1">
      <alignment vertical="center" wrapText="1"/>
      <protection locked="0"/>
    </xf>
    <xf numFmtId="0" fontId="0" fillId="0" borderId="39" xfId="47" applyFont="1" applyBorder="1" applyAlignment="1">
      <alignment vertical="center" wrapText="1"/>
      <protection locked="0"/>
    </xf>
    <xf numFmtId="0" fontId="0" fillId="0" borderId="40" xfId="47" applyFont="1" applyBorder="1" applyAlignment="1">
      <alignment horizontal="center" vertical="center" wrapText="1"/>
      <protection locked="0"/>
    </xf>
    <xf numFmtId="0" fontId="7" fillId="0" borderId="0" xfId="47" applyFont="1" applyBorder="1" applyAlignment="1">
      <alignment horizontal="center" vertical="center" wrapText="1"/>
      <protection locked="0"/>
    </xf>
    <xf numFmtId="0" fontId="0" fillId="0" borderId="41" xfId="47" applyFont="1" applyBorder="1" applyAlignment="1">
      <alignment horizontal="center" vertical="center" wrapText="1"/>
      <protection locked="0"/>
    </xf>
    <xf numFmtId="0" fontId="0" fillId="0" borderId="0" xfId="47" applyAlignment="1">
      <alignment horizontal="center" vertical="center"/>
      <protection locked="0"/>
    </xf>
    <xf numFmtId="0" fontId="0" fillId="0" borderId="40" xfId="47" applyFont="1" applyBorder="1" applyAlignment="1">
      <alignment vertical="center" wrapText="1"/>
      <protection locked="0"/>
    </xf>
    <xf numFmtId="0" fontId="11" fillId="0" borderId="42" xfId="47" applyFont="1" applyBorder="1" applyAlignment="1">
      <alignment horizontal="left" wrapText="1"/>
      <protection locked="0"/>
    </xf>
    <xf numFmtId="0" fontId="0" fillId="0" borderId="41" xfId="47" applyFont="1" applyBorder="1" applyAlignment="1">
      <alignment vertical="center" wrapText="1"/>
      <protection locked="0"/>
    </xf>
    <xf numFmtId="0" fontId="11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49" fontId="4" fillId="0" borderId="0" xfId="47" applyNumberFormat="1" applyFont="1" applyBorder="1" applyAlignment="1">
      <alignment horizontal="left" vertical="center" wrapText="1"/>
      <protection locked="0"/>
    </xf>
    <xf numFmtId="49" fontId="4" fillId="0" borderId="0" xfId="47" applyNumberFormat="1" applyFont="1" applyBorder="1" applyAlignment="1">
      <alignment vertical="center" wrapText="1"/>
      <protection locked="0"/>
    </xf>
    <xf numFmtId="0" fontId="0" fillId="0" borderId="43" xfId="47" applyFont="1" applyBorder="1" applyAlignment="1">
      <alignment vertical="center" wrapText="1"/>
      <protection locked="0"/>
    </xf>
    <xf numFmtId="0" fontId="52" fillId="0" borderId="42" xfId="47" applyFont="1" applyBorder="1" applyAlignment="1">
      <alignment vertical="center" wrapText="1"/>
      <protection locked="0"/>
    </xf>
    <xf numFmtId="0" fontId="0" fillId="0" borderId="44" xfId="47" applyFont="1" applyBorder="1" applyAlignment="1">
      <alignment vertical="center" wrapText="1"/>
      <protection locked="0"/>
    </xf>
    <xf numFmtId="0" fontId="0" fillId="0" borderId="0" xfId="47" applyFont="1" applyBorder="1" applyAlignment="1">
      <alignment vertical="top"/>
      <protection locked="0"/>
    </xf>
    <xf numFmtId="0" fontId="0" fillId="0" borderId="0" xfId="47" applyFont="1" applyAlignment="1">
      <alignment vertical="top"/>
      <protection locked="0"/>
    </xf>
    <xf numFmtId="0" fontId="0" fillId="0" borderId="37" xfId="47" applyFont="1" applyBorder="1" applyAlignment="1">
      <alignment horizontal="left" vertical="center"/>
      <protection locked="0"/>
    </xf>
    <xf numFmtId="0" fontId="0" fillId="0" borderId="38" xfId="47" applyFont="1" applyBorder="1" applyAlignment="1">
      <alignment horizontal="left" vertical="center"/>
      <protection locked="0"/>
    </xf>
    <xf numFmtId="0" fontId="0" fillId="0" borderId="39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center" vertical="center"/>
      <protection locked="0"/>
    </xf>
    <xf numFmtId="0" fontId="0" fillId="0" borderId="41" xfId="47" applyFont="1" applyBorder="1" applyAlignment="1">
      <alignment horizontal="left" vertical="center"/>
      <protection locked="0"/>
    </xf>
    <xf numFmtId="0" fontId="11" fillId="0" borderId="0" xfId="47" applyFont="1" applyBorder="1" applyAlignment="1">
      <alignment horizontal="left" vertical="center"/>
      <protection locked="0"/>
    </xf>
    <xf numFmtId="0" fontId="6" fillId="0" borderId="0" xfId="47" applyFont="1" applyAlignment="1">
      <alignment horizontal="left" vertical="center"/>
      <protection locked="0"/>
    </xf>
    <xf numFmtId="0" fontId="11" fillId="0" borderId="42" xfId="47" applyFont="1" applyBorder="1" applyAlignment="1">
      <alignment horizontal="left" vertical="center"/>
      <protection locked="0"/>
    </xf>
    <xf numFmtId="0" fontId="11" fillId="0" borderId="42" xfId="47" applyFont="1" applyBorder="1" applyAlignment="1">
      <alignment horizontal="center" vertical="center"/>
      <protection locked="0"/>
    </xf>
    <xf numFmtId="0" fontId="6" fillId="0" borderId="42" xfId="47" applyFont="1" applyBorder="1" applyAlignment="1">
      <alignment horizontal="left" vertical="center"/>
      <protection locked="0"/>
    </xf>
    <xf numFmtId="0" fontId="9" fillId="0" borderId="0" xfId="47" applyFont="1" applyBorder="1" applyAlignment="1">
      <alignment horizontal="left" vertical="center"/>
      <protection locked="0"/>
    </xf>
    <xf numFmtId="0" fontId="4" fillId="0" borderId="0" xfId="47" applyFont="1" applyAlignment="1">
      <alignment horizontal="left" vertical="center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center" vertical="center"/>
      <protection locked="0"/>
    </xf>
    <xf numFmtId="0" fontId="0" fillId="0" borderId="43" xfId="47" applyFont="1" applyBorder="1" applyAlignment="1">
      <alignment horizontal="left" vertical="center"/>
      <protection locked="0"/>
    </xf>
    <xf numFmtId="0" fontId="52" fillId="0" borderId="42" xfId="47" applyFont="1" applyBorder="1" applyAlignment="1">
      <alignment horizontal="left" vertical="center"/>
      <protection locked="0"/>
    </xf>
    <xf numFmtId="0" fontId="0" fillId="0" borderId="44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/>
      <protection locked="0"/>
    </xf>
    <xf numFmtId="0" fontId="52" fillId="0" borderId="0" xfId="47" applyFont="1" applyBorder="1" applyAlignment="1">
      <alignment horizontal="left" vertical="center"/>
      <protection locked="0"/>
    </xf>
    <xf numFmtId="0" fontId="6" fillId="0" borderId="0" xfId="47" applyFont="1" applyBorder="1" applyAlignment="1">
      <alignment horizontal="left" vertical="center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center" vertical="center" wrapText="1"/>
      <protection locked="0"/>
    </xf>
    <xf numFmtId="0" fontId="0" fillId="0" borderId="37" xfId="47" applyFont="1" applyBorder="1" applyAlignment="1">
      <alignment horizontal="left" vertical="center" wrapText="1"/>
      <protection locked="0"/>
    </xf>
    <xf numFmtId="0" fontId="0" fillId="0" borderId="38" xfId="47" applyFont="1" applyBorder="1" applyAlignment="1">
      <alignment horizontal="left" vertical="center" wrapText="1"/>
      <protection locked="0"/>
    </xf>
    <xf numFmtId="0" fontId="0" fillId="0" borderId="39" xfId="47" applyFont="1" applyBorder="1" applyAlignment="1">
      <alignment horizontal="left" vertical="center" wrapText="1"/>
      <protection locked="0"/>
    </xf>
    <xf numFmtId="0" fontId="0" fillId="0" borderId="40" xfId="47" applyFont="1" applyBorder="1" applyAlignment="1">
      <alignment horizontal="left" vertical="center" wrapText="1"/>
      <protection locked="0"/>
    </xf>
    <xf numFmtId="0" fontId="0" fillId="0" borderId="41" xfId="47" applyFont="1" applyBorder="1" applyAlignment="1">
      <alignment horizontal="left" vertical="center" wrapText="1"/>
      <protection locked="0"/>
    </xf>
    <xf numFmtId="0" fontId="6" fillId="0" borderId="40" xfId="47" applyFont="1" applyBorder="1" applyAlignment="1">
      <alignment horizontal="left" vertical="center" wrapText="1"/>
      <protection locked="0"/>
    </xf>
    <xf numFmtId="0" fontId="6" fillId="0" borderId="41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4" fillId="0" borderId="43" xfId="47" applyFont="1" applyBorder="1" applyAlignment="1">
      <alignment horizontal="left" vertical="center" wrapText="1"/>
      <protection locked="0"/>
    </xf>
    <xf numFmtId="0" fontId="4" fillId="0" borderId="42" xfId="47" applyFont="1" applyBorder="1" applyAlignment="1">
      <alignment horizontal="left" vertical="center" wrapText="1"/>
      <protection locked="0"/>
    </xf>
    <xf numFmtId="0" fontId="4" fillId="0" borderId="44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center" vertical="top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6" fillId="0" borderId="0" xfId="47" applyFont="1" applyAlignment="1">
      <alignment vertical="center"/>
      <protection locked="0"/>
    </xf>
    <xf numFmtId="0" fontId="11" fillId="0" borderId="0" xfId="47" applyFont="1" applyBorder="1" applyAlignment="1">
      <alignment vertical="center"/>
      <protection locked="0"/>
    </xf>
    <xf numFmtId="0" fontId="6" fillId="0" borderId="42" xfId="47" applyFont="1" applyBorder="1" applyAlignment="1">
      <alignment vertical="center"/>
      <protection locked="0"/>
    </xf>
    <xf numFmtId="0" fontId="11" fillId="0" borderId="42" xfId="47" applyFont="1" applyBorder="1" applyAlignment="1">
      <alignment vertical="center"/>
      <protection locked="0"/>
    </xf>
    <xf numFmtId="0" fontId="0" fillId="0" borderId="0" xfId="47" applyBorder="1" applyAlignment="1">
      <alignment vertical="top"/>
      <protection locked="0"/>
    </xf>
    <xf numFmtId="49" fontId="4" fillId="0" borderId="0" xfId="47" applyNumberFormat="1" applyFont="1" applyBorder="1" applyAlignment="1">
      <alignment horizontal="left" vertical="center"/>
      <protection locked="0"/>
    </xf>
    <xf numFmtId="0" fontId="0" fillId="0" borderId="42" xfId="47" applyBorder="1" applyAlignment="1">
      <alignment vertical="top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center" vertical="center"/>
      <protection locked="0"/>
    </xf>
    <xf numFmtId="0" fontId="11" fillId="0" borderId="42" xfId="47" applyFont="1" applyBorder="1" applyAlignment="1">
      <alignment horizontal="left"/>
      <protection locked="0"/>
    </xf>
    <xf numFmtId="0" fontId="6" fillId="0" borderId="42" xfId="47" applyFont="1" applyBorder="1" applyAlignment="1">
      <alignment/>
      <protection locked="0"/>
    </xf>
    <xf numFmtId="0" fontId="11" fillId="0" borderId="42" xfId="47" applyFont="1" applyBorder="1" applyAlignment="1">
      <alignment horizontal="left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0" fillId="0" borderId="41" xfId="47" applyFont="1" applyBorder="1" applyAlignment="1">
      <alignment vertical="top"/>
      <protection locked="0"/>
    </xf>
    <xf numFmtId="0" fontId="0" fillId="0" borderId="0" xfId="47" applyFont="1" applyBorder="1" applyAlignment="1">
      <alignment horizontal="center" vertical="center"/>
      <protection locked="0"/>
    </xf>
    <xf numFmtId="0" fontId="0" fillId="0" borderId="0" xfId="47" applyFont="1" applyBorder="1" applyAlignment="1">
      <alignment horizontal="left" vertical="top"/>
      <protection locked="0"/>
    </xf>
    <xf numFmtId="0" fontId="0" fillId="0" borderId="43" xfId="47" applyFont="1" applyBorder="1" applyAlignment="1">
      <alignment vertical="top"/>
      <protection locked="0"/>
    </xf>
    <xf numFmtId="0" fontId="0" fillId="0" borderId="42" xfId="47" applyFont="1" applyBorder="1" applyAlignment="1">
      <alignment vertical="top"/>
      <protection locked="0"/>
    </xf>
    <xf numFmtId="0" fontId="0" fillId="0" borderId="44" xfId="47" applyFont="1" applyBorder="1" applyAlignment="1">
      <alignment vertical="top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6713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DF68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C6713.tmp" descr="C:\KROSplusData\System\Temp\radC671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2DF68.tmp" descr="C:\KROSplusData\System\Temp\rad2DF6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15" t="s">
        <v>0</v>
      </c>
      <c r="B1" s="216"/>
      <c r="C1" s="216"/>
      <c r="D1" s="217" t="s">
        <v>1</v>
      </c>
      <c r="E1" s="216"/>
      <c r="F1" s="216"/>
      <c r="G1" s="216"/>
      <c r="H1" s="216"/>
      <c r="I1" s="216"/>
      <c r="J1" s="216"/>
      <c r="K1" s="218" t="s">
        <v>408</v>
      </c>
      <c r="L1" s="218"/>
      <c r="M1" s="218"/>
      <c r="N1" s="218"/>
      <c r="O1" s="218"/>
      <c r="P1" s="218"/>
      <c r="Q1" s="218"/>
      <c r="R1" s="218"/>
      <c r="S1" s="218"/>
      <c r="T1" s="216"/>
      <c r="U1" s="216"/>
      <c r="V1" s="216"/>
      <c r="W1" s="218" t="s">
        <v>409</v>
      </c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0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0" t="s">
        <v>2</v>
      </c>
      <c r="BB1" s="10" t="s">
        <v>3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2" t="s">
        <v>4</v>
      </c>
      <c r="BU1" s="12" t="s">
        <v>4</v>
      </c>
      <c r="BV1" s="12" t="s">
        <v>5</v>
      </c>
    </row>
    <row r="2" spans="3:72" ht="36.75" customHeight="1"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S2" s="13" t="s">
        <v>6</v>
      </c>
      <c r="BT2" s="13" t="s">
        <v>7</v>
      </c>
    </row>
    <row r="3" spans="2:72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BS3" s="13" t="s">
        <v>6</v>
      </c>
      <c r="BT3" s="13" t="s">
        <v>8</v>
      </c>
    </row>
    <row r="4" spans="2:71" ht="36.75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20"/>
      <c r="AS4" s="21" t="s">
        <v>10</v>
      </c>
      <c r="BE4" s="22" t="s">
        <v>11</v>
      </c>
      <c r="BS4" s="13" t="s">
        <v>12</v>
      </c>
    </row>
    <row r="5" spans="2:71" ht="14.25" customHeight="1">
      <c r="B5" s="17"/>
      <c r="C5" s="18"/>
      <c r="D5" s="23" t="s">
        <v>13</v>
      </c>
      <c r="E5" s="18"/>
      <c r="F5" s="18"/>
      <c r="G5" s="18"/>
      <c r="H5" s="18"/>
      <c r="I5" s="18"/>
      <c r="J5" s="18"/>
      <c r="K5" s="174" t="s">
        <v>14</v>
      </c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8"/>
      <c r="AQ5" s="20"/>
      <c r="BE5" s="170" t="s">
        <v>15</v>
      </c>
      <c r="BS5" s="13" t="s">
        <v>6</v>
      </c>
    </row>
    <row r="6" spans="2:71" ht="36.75" customHeight="1">
      <c r="B6" s="17"/>
      <c r="C6" s="18"/>
      <c r="D6" s="25" t="s">
        <v>16</v>
      </c>
      <c r="E6" s="18"/>
      <c r="F6" s="18"/>
      <c r="G6" s="18"/>
      <c r="H6" s="18"/>
      <c r="I6" s="18"/>
      <c r="J6" s="18"/>
      <c r="K6" s="176" t="s">
        <v>17</v>
      </c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8"/>
      <c r="AQ6" s="20"/>
      <c r="BE6" s="171"/>
      <c r="BS6" s="13" t="s">
        <v>18</v>
      </c>
    </row>
    <row r="7" spans="2:71" ht="14.25" customHeight="1">
      <c r="B7" s="17"/>
      <c r="C7" s="18"/>
      <c r="D7" s="26" t="s">
        <v>19</v>
      </c>
      <c r="E7" s="18"/>
      <c r="F7" s="18"/>
      <c r="G7" s="18"/>
      <c r="H7" s="18"/>
      <c r="I7" s="18"/>
      <c r="J7" s="18"/>
      <c r="K7" s="24" t="s">
        <v>20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6" t="s">
        <v>21</v>
      </c>
      <c r="AL7" s="18"/>
      <c r="AM7" s="18"/>
      <c r="AN7" s="24" t="s">
        <v>20</v>
      </c>
      <c r="AO7" s="18"/>
      <c r="AP7" s="18"/>
      <c r="AQ7" s="20"/>
      <c r="BE7" s="171"/>
      <c r="BS7" s="13" t="s">
        <v>22</v>
      </c>
    </row>
    <row r="8" spans="2:71" ht="14.25" customHeight="1">
      <c r="B8" s="17"/>
      <c r="C8" s="18"/>
      <c r="D8" s="26" t="s">
        <v>23</v>
      </c>
      <c r="E8" s="18"/>
      <c r="F8" s="18"/>
      <c r="G8" s="18"/>
      <c r="H8" s="18"/>
      <c r="I8" s="18"/>
      <c r="J8" s="18"/>
      <c r="K8" s="24" t="s">
        <v>24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6" t="s">
        <v>25</v>
      </c>
      <c r="AL8" s="18"/>
      <c r="AM8" s="18"/>
      <c r="AN8" s="27" t="s">
        <v>26</v>
      </c>
      <c r="AO8" s="18"/>
      <c r="AP8" s="18"/>
      <c r="AQ8" s="20"/>
      <c r="BE8" s="171"/>
      <c r="BS8" s="13" t="s">
        <v>27</v>
      </c>
    </row>
    <row r="9" spans="2:71" ht="14.2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20"/>
      <c r="BE9" s="171"/>
      <c r="BS9" s="13" t="s">
        <v>28</v>
      </c>
    </row>
    <row r="10" spans="2:71" ht="14.25" customHeight="1">
      <c r="B10" s="17"/>
      <c r="C10" s="18"/>
      <c r="D10" s="26" t="s">
        <v>29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6" t="s">
        <v>30</v>
      </c>
      <c r="AL10" s="18"/>
      <c r="AM10" s="18"/>
      <c r="AN10" s="24" t="s">
        <v>20</v>
      </c>
      <c r="AO10" s="18"/>
      <c r="AP10" s="18"/>
      <c r="AQ10" s="20"/>
      <c r="BE10" s="171"/>
      <c r="BS10" s="13" t="s">
        <v>18</v>
      </c>
    </row>
    <row r="11" spans="2:71" ht="18" customHeight="1">
      <c r="B11" s="17"/>
      <c r="C11" s="18"/>
      <c r="D11" s="18"/>
      <c r="E11" s="24" t="s">
        <v>24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6" t="s">
        <v>31</v>
      </c>
      <c r="AL11" s="18"/>
      <c r="AM11" s="18"/>
      <c r="AN11" s="24" t="s">
        <v>20</v>
      </c>
      <c r="AO11" s="18"/>
      <c r="AP11" s="18"/>
      <c r="AQ11" s="20"/>
      <c r="BE11" s="171"/>
      <c r="BS11" s="13" t="s">
        <v>18</v>
      </c>
    </row>
    <row r="12" spans="2:71" ht="6.7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20"/>
      <c r="BE12" s="171"/>
      <c r="BS12" s="13" t="s">
        <v>18</v>
      </c>
    </row>
    <row r="13" spans="2:71" ht="14.25" customHeight="1">
      <c r="B13" s="17"/>
      <c r="C13" s="18"/>
      <c r="D13" s="26" t="s">
        <v>32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6" t="s">
        <v>30</v>
      </c>
      <c r="AL13" s="18"/>
      <c r="AM13" s="18"/>
      <c r="AN13" s="28" t="s">
        <v>33</v>
      </c>
      <c r="AO13" s="18"/>
      <c r="AP13" s="18"/>
      <c r="AQ13" s="20"/>
      <c r="BE13" s="171"/>
      <c r="BS13" s="13" t="s">
        <v>18</v>
      </c>
    </row>
    <row r="14" spans="2:71" ht="15">
      <c r="B14" s="17"/>
      <c r="C14" s="18"/>
      <c r="D14" s="18"/>
      <c r="E14" s="177" t="s">
        <v>33</v>
      </c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26" t="s">
        <v>31</v>
      </c>
      <c r="AL14" s="18"/>
      <c r="AM14" s="18"/>
      <c r="AN14" s="28" t="s">
        <v>33</v>
      </c>
      <c r="AO14" s="18"/>
      <c r="AP14" s="18"/>
      <c r="AQ14" s="20"/>
      <c r="BE14" s="171"/>
      <c r="BS14" s="13" t="s">
        <v>18</v>
      </c>
    </row>
    <row r="15" spans="2:71" ht="6.7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20"/>
      <c r="BE15" s="171"/>
      <c r="BS15" s="13" t="s">
        <v>4</v>
      </c>
    </row>
    <row r="16" spans="2:71" ht="14.25" customHeight="1">
      <c r="B16" s="17"/>
      <c r="C16" s="18"/>
      <c r="D16" s="26" t="s">
        <v>34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6" t="s">
        <v>30</v>
      </c>
      <c r="AL16" s="18"/>
      <c r="AM16" s="18"/>
      <c r="AN16" s="24" t="s">
        <v>20</v>
      </c>
      <c r="AO16" s="18"/>
      <c r="AP16" s="18"/>
      <c r="AQ16" s="20"/>
      <c r="BE16" s="171"/>
      <c r="BS16" s="13" t="s">
        <v>4</v>
      </c>
    </row>
    <row r="17" spans="2:71" ht="18" customHeight="1">
      <c r="B17" s="17"/>
      <c r="C17" s="18"/>
      <c r="D17" s="18"/>
      <c r="E17" s="24" t="s">
        <v>24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6" t="s">
        <v>31</v>
      </c>
      <c r="AL17" s="18"/>
      <c r="AM17" s="18"/>
      <c r="AN17" s="24" t="s">
        <v>20</v>
      </c>
      <c r="AO17" s="18"/>
      <c r="AP17" s="18"/>
      <c r="AQ17" s="20"/>
      <c r="BE17" s="171"/>
      <c r="BS17" s="13" t="s">
        <v>35</v>
      </c>
    </row>
    <row r="18" spans="2:71" ht="6.7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20"/>
      <c r="BE18" s="171"/>
      <c r="BS18" s="13" t="s">
        <v>6</v>
      </c>
    </row>
    <row r="19" spans="2:71" ht="14.25" customHeight="1">
      <c r="B19" s="17"/>
      <c r="C19" s="18"/>
      <c r="D19" s="26" t="s">
        <v>36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20"/>
      <c r="BE19" s="171"/>
      <c r="BS19" s="13" t="s">
        <v>6</v>
      </c>
    </row>
    <row r="20" spans="2:71" ht="22.5" customHeight="1">
      <c r="B20" s="17"/>
      <c r="C20" s="18"/>
      <c r="D20" s="18"/>
      <c r="E20" s="178" t="s">
        <v>20</v>
      </c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8"/>
      <c r="AP20" s="18"/>
      <c r="AQ20" s="20"/>
      <c r="BE20" s="171"/>
      <c r="BS20" s="13" t="s">
        <v>4</v>
      </c>
    </row>
    <row r="21" spans="2:57" ht="6.7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20"/>
      <c r="BE21" s="171"/>
    </row>
    <row r="22" spans="2:57" ht="6.75" customHeight="1">
      <c r="B22" s="17"/>
      <c r="C22" s="1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18"/>
      <c r="AQ22" s="20"/>
      <c r="BE22" s="171"/>
    </row>
    <row r="23" spans="2:57" s="1" customFormat="1" ht="25.5" customHeight="1">
      <c r="B23" s="30"/>
      <c r="C23" s="31"/>
      <c r="D23" s="32" t="s">
        <v>37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179">
        <f>ROUND(AG51,2)</f>
        <v>0</v>
      </c>
      <c r="AL23" s="180"/>
      <c r="AM23" s="180"/>
      <c r="AN23" s="180"/>
      <c r="AO23" s="180"/>
      <c r="AP23" s="31"/>
      <c r="AQ23" s="34"/>
      <c r="BE23" s="172"/>
    </row>
    <row r="24" spans="2:57" s="1" customFormat="1" ht="6.75" customHeight="1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4"/>
      <c r="BE24" s="172"/>
    </row>
    <row r="25" spans="2:57" s="1" customFormat="1" ht="13.5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181" t="s">
        <v>38</v>
      </c>
      <c r="M25" s="182"/>
      <c r="N25" s="182"/>
      <c r="O25" s="182"/>
      <c r="P25" s="31"/>
      <c r="Q25" s="31"/>
      <c r="R25" s="31"/>
      <c r="S25" s="31"/>
      <c r="T25" s="31"/>
      <c r="U25" s="31"/>
      <c r="V25" s="31"/>
      <c r="W25" s="181" t="s">
        <v>39</v>
      </c>
      <c r="X25" s="182"/>
      <c r="Y25" s="182"/>
      <c r="Z25" s="182"/>
      <c r="AA25" s="182"/>
      <c r="AB25" s="182"/>
      <c r="AC25" s="182"/>
      <c r="AD25" s="182"/>
      <c r="AE25" s="182"/>
      <c r="AF25" s="31"/>
      <c r="AG25" s="31"/>
      <c r="AH25" s="31"/>
      <c r="AI25" s="31"/>
      <c r="AJ25" s="31"/>
      <c r="AK25" s="181" t="s">
        <v>40</v>
      </c>
      <c r="AL25" s="182"/>
      <c r="AM25" s="182"/>
      <c r="AN25" s="182"/>
      <c r="AO25" s="182"/>
      <c r="AP25" s="31"/>
      <c r="AQ25" s="34"/>
      <c r="BE25" s="172"/>
    </row>
    <row r="26" spans="2:57" s="2" customFormat="1" ht="14.25" customHeight="1">
      <c r="B26" s="36"/>
      <c r="C26" s="37"/>
      <c r="D26" s="38" t="s">
        <v>41</v>
      </c>
      <c r="E26" s="37"/>
      <c r="F26" s="38" t="s">
        <v>42</v>
      </c>
      <c r="G26" s="37"/>
      <c r="H26" s="37"/>
      <c r="I26" s="37"/>
      <c r="J26" s="37"/>
      <c r="K26" s="37"/>
      <c r="L26" s="183">
        <v>0.21</v>
      </c>
      <c r="M26" s="184"/>
      <c r="N26" s="184"/>
      <c r="O26" s="184"/>
      <c r="P26" s="37"/>
      <c r="Q26" s="37"/>
      <c r="R26" s="37"/>
      <c r="S26" s="37"/>
      <c r="T26" s="37"/>
      <c r="U26" s="37"/>
      <c r="V26" s="37"/>
      <c r="W26" s="185">
        <f>ROUND(AZ51,2)</f>
        <v>0</v>
      </c>
      <c r="X26" s="184"/>
      <c r="Y26" s="184"/>
      <c r="Z26" s="184"/>
      <c r="AA26" s="184"/>
      <c r="AB26" s="184"/>
      <c r="AC26" s="184"/>
      <c r="AD26" s="184"/>
      <c r="AE26" s="184"/>
      <c r="AF26" s="37"/>
      <c r="AG26" s="37"/>
      <c r="AH26" s="37"/>
      <c r="AI26" s="37"/>
      <c r="AJ26" s="37"/>
      <c r="AK26" s="185">
        <f>ROUND(AV51,2)</f>
        <v>0</v>
      </c>
      <c r="AL26" s="184"/>
      <c r="AM26" s="184"/>
      <c r="AN26" s="184"/>
      <c r="AO26" s="184"/>
      <c r="AP26" s="37"/>
      <c r="AQ26" s="39"/>
      <c r="BE26" s="173"/>
    </row>
    <row r="27" spans="2:57" s="2" customFormat="1" ht="14.25" customHeight="1">
      <c r="B27" s="36"/>
      <c r="C27" s="37"/>
      <c r="D27" s="37"/>
      <c r="E27" s="37"/>
      <c r="F27" s="38" t="s">
        <v>43</v>
      </c>
      <c r="G27" s="37"/>
      <c r="H27" s="37"/>
      <c r="I27" s="37"/>
      <c r="J27" s="37"/>
      <c r="K27" s="37"/>
      <c r="L27" s="183">
        <v>0.15</v>
      </c>
      <c r="M27" s="184"/>
      <c r="N27" s="184"/>
      <c r="O27" s="184"/>
      <c r="P27" s="37"/>
      <c r="Q27" s="37"/>
      <c r="R27" s="37"/>
      <c r="S27" s="37"/>
      <c r="T27" s="37"/>
      <c r="U27" s="37"/>
      <c r="V27" s="37"/>
      <c r="W27" s="185">
        <f>ROUND(BA51,2)</f>
        <v>0</v>
      </c>
      <c r="X27" s="184"/>
      <c r="Y27" s="184"/>
      <c r="Z27" s="184"/>
      <c r="AA27" s="184"/>
      <c r="AB27" s="184"/>
      <c r="AC27" s="184"/>
      <c r="AD27" s="184"/>
      <c r="AE27" s="184"/>
      <c r="AF27" s="37"/>
      <c r="AG27" s="37"/>
      <c r="AH27" s="37"/>
      <c r="AI27" s="37"/>
      <c r="AJ27" s="37"/>
      <c r="AK27" s="185">
        <f>ROUND(AW51,2)</f>
        <v>0</v>
      </c>
      <c r="AL27" s="184"/>
      <c r="AM27" s="184"/>
      <c r="AN27" s="184"/>
      <c r="AO27" s="184"/>
      <c r="AP27" s="37"/>
      <c r="AQ27" s="39"/>
      <c r="BE27" s="173"/>
    </row>
    <row r="28" spans="2:57" s="2" customFormat="1" ht="14.25" customHeight="1" hidden="1">
      <c r="B28" s="36"/>
      <c r="C28" s="37"/>
      <c r="D28" s="37"/>
      <c r="E28" s="37"/>
      <c r="F28" s="38" t="s">
        <v>44</v>
      </c>
      <c r="G28" s="37"/>
      <c r="H28" s="37"/>
      <c r="I28" s="37"/>
      <c r="J28" s="37"/>
      <c r="K28" s="37"/>
      <c r="L28" s="183">
        <v>0.21</v>
      </c>
      <c r="M28" s="184"/>
      <c r="N28" s="184"/>
      <c r="O28" s="184"/>
      <c r="P28" s="37"/>
      <c r="Q28" s="37"/>
      <c r="R28" s="37"/>
      <c r="S28" s="37"/>
      <c r="T28" s="37"/>
      <c r="U28" s="37"/>
      <c r="V28" s="37"/>
      <c r="W28" s="185">
        <f>ROUND(BB51,2)</f>
        <v>0</v>
      </c>
      <c r="X28" s="184"/>
      <c r="Y28" s="184"/>
      <c r="Z28" s="184"/>
      <c r="AA28" s="184"/>
      <c r="AB28" s="184"/>
      <c r="AC28" s="184"/>
      <c r="AD28" s="184"/>
      <c r="AE28" s="184"/>
      <c r="AF28" s="37"/>
      <c r="AG28" s="37"/>
      <c r="AH28" s="37"/>
      <c r="AI28" s="37"/>
      <c r="AJ28" s="37"/>
      <c r="AK28" s="185">
        <v>0</v>
      </c>
      <c r="AL28" s="184"/>
      <c r="AM28" s="184"/>
      <c r="AN28" s="184"/>
      <c r="AO28" s="184"/>
      <c r="AP28" s="37"/>
      <c r="AQ28" s="39"/>
      <c r="BE28" s="173"/>
    </row>
    <row r="29" spans="2:57" s="2" customFormat="1" ht="14.25" customHeight="1" hidden="1">
      <c r="B29" s="36"/>
      <c r="C29" s="37"/>
      <c r="D29" s="37"/>
      <c r="E29" s="37"/>
      <c r="F29" s="38" t="s">
        <v>45</v>
      </c>
      <c r="G29" s="37"/>
      <c r="H29" s="37"/>
      <c r="I29" s="37"/>
      <c r="J29" s="37"/>
      <c r="K29" s="37"/>
      <c r="L29" s="183">
        <v>0.15</v>
      </c>
      <c r="M29" s="184"/>
      <c r="N29" s="184"/>
      <c r="O29" s="184"/>
      <c r="P29" s="37"/>
      <c r="Q29" s="37"/>
      <c r="R29" s="37"/>
      <c r="S29" s="37"/>
      <c r="T29" s="37"/>
      <c r="U29" s="37"/>
      <c r="V29" s="37"/>
      <c r="W29" s="185">
        <f>ROUND(BC51,2)</f>
        <v>0</v>
      </c>
      <c r="X29" s="184"/>
      <c r="Y29" s="184"/>
      <c r="Z29" s="184"/>
      <c r="AA29" s="184"/>
      <c r="AB29" s="184"/>
      <c r="AC29" s="184"/>
      <c r="AD29" s="184"/>
      <c r="AE29" s="184"/>
      <c r="AF29" s="37"/>
      <c r="AG29" s="37"/>
      <c r="AH29" s="37"/>
      <c r="AI29" s="37"/>
      <c r="AJ29" s="37"/>
      <c r="AK29" s="185">
        <v>0</v>
      </c>
      <c r="AL29" s="184"/>
      <c r="AM29" s="184"/>
      <c r="AN29" s="184"/>
      <c r="AO29" s="184"/>
      <c r="AP29" s="37"/>
      <c r="AQ29" s="39"/>
      <c r="BE29" s="173"/>
    </row>
    <row r="30" spans="2:57" s="2" customFormat="1" ht="14.25" customHeight="1" hidden="1">
      <c r="B30" s="36"/>
      <c r="C30" s="37"/>
      <c r="D30" s="37"/>
      <c r="E30" s="37"/>
      <c r="F30" s="38" t="s">
        <v>46</v>
      </c>
      <c r="G30" s="37"/>
      <c r="H30" s="37"/>
      <c r="I30" s="37"/>
      <c r="J30" s="37"/>
      <c r="K30" s="37"/>
      <c r="L30" s="183">
        <v>0</v>
      </c>
      <c r="M30" s="184"/>
      <c r="N30" s="184"/>
      <c r="O30" s="184"/>
      <c r="P30" s="37"/>
      <c r="Q30" s="37"/>
      <c r="R30" s="37"/>
      <c r="S30" s="37"/>
      <c r="T30" s="37"/>
      <c r="U30" s="37"/>
      <c r="V30" s="37"/>
      <c r="W30" s="185">
        <f>ROUND(BD51,2)</f>
        <v>0</v>
      </c>
      <c r="X30" s="184"/>
      <c r="Y30" s="184"/>
      <c r="Z30" s="184"/>
      <c r="AA30" s="184"/>
      <c r="AB30" s="184"/>
      <c r="AC30" s="184"/>
      <c r="AD30" s="184"/>
      <c r="AE30" s="184"/>
      <c r="AF30" s="37"/>
      <c r="AG30" s="37"/>
      <c r="AH30" s="37"/>
      <c r="AI30" s="37"/>
      <c r="AJ30" s="37"/>
      <c r="AK30" s="185">
        <v>0</v>
      </c>
      <c r="AL30" s="184"/>
      <c r="AM30" s="184"/>
      <c r="AN30" s="184"/>
      <c r="AO30" s="184"/>
      <c r="AP30" s="37"/>
      <c r="AQ30" s="39"/>
      <c r="BE30" s="173"/>
    </row>
    <row r="31" spans="2:57" s="1" customFormat="1" ht="6.75" customHeight="1"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4"/>
      <c r="BE31" s="172"/>
    </row>
    <row r="32" spans="2:57" s="1" customFormat="1" ht="25.5" customHeight="1">
      <c r="B32" s="30"/>
      <c r="C32" s="40"/>
      <c r="D32" s="41" t="s">
        <v>47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3" t="s">
        <v>48</v>
      </c>
      <c r="U32" s="42"/>
      <c r="V32" s="42"/>
      <c r="W32" s="42"/>
      <c r="X32" s="186" t="s">
        <v>49</v>
      </c>
      <c r="Y32" s="187"/>
      <c r="Z32" s="187"/>
      <c r="AA32" s="187"/>
      <c r="AB32" s="187"/>
      <c r="AC32" s="42"/>
      <c r="AD32" s="42"/>
      <c r="AE32" s="42"/>
      <c r="AF32" s="42"/>
      <c r="AG32" s="42"/>
      <c r="AH32" s="42"/>
      <c r="AI32" s="42"/>
      <c r="AJ32" s="42"/>
      <c r="AK32" s="188">
        <f>SUM(AK23:AK30)</f>
        <v>0</v>
      </c>
      <c r="AL32" s="187"/>
      <c r="AM32" s="187"/>
      <c r="AN32" s="187"/>
      <c r="AO32" s="189"/>
      <c r="AP32" s="40"/>
      <c r="AQ32" s="44"/>
      <c r="BE32" s="172"/>
    </row>
    <row r="33" spans="2:43" s="1" customFormat="1" ht="6.75" customHeight="1"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4"/>
    </row>
    <row r="34" spans="2:43" s="1" customFormat="1" ht="6.75" customHeight="1"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7"/>
    </row>
    <row r="38" spans="2:44" s="1" customFormat="1" ht="6.75" customHeight="1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30"/>
    </row>
    <row r="39" spans="2:44" s="1" customFormat="1" ht="36.75" customHeight="1">
      <c r="B39" s="30"/>
      <c r="C39" s="50" t="s">
        <v>50</v>
      </c>
      <c r="AR39" s="30"/>
    </row>
    <row r="40" spans="2:44" s="1" customFormat="1" ht="6.75" customHeight="1">
      <c r="B40" s="30"/>
      <c r="AR40" s="30"/>
    </row>
    <row r="41" spans="2:44" s="3" customFormat="1" ht="14.25" customHeight="1">
      <c r="B41" s="51"/>
      <c r="C41" s="52" t="s">
        <v>13</v>
      </c>
      <c r="L41" s="3" t="str">
        <f>K5</f>
        <v>S28</v>
      </c>
      <c r="AR41" s="51"/>
    </row>
    <row r="42" spans="2:44" s="4" customFormat="1" ht="36.75" customHeight="1">
      <c r="B42" s="53"/>
      <c r="C42" s="54" t="s">
        <v>16</v>
      </c>
      <c r="L42" s="190" t="str">
        <f>K6</f>
        <v>přechod Moskevská</v>
      </c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R42" s="53"/>
    </row>
    <row r="43" spans="2:44" s="1" customFormat="1" ht="6.75" customHeight="1">
      <c r="B43" s="30"/>
      <c r="AR43" s="30"/>
    </row>
    <row r="44" spans="2:44" s="1" customFormat="1" ht="15">
      <c r="B44" s="30"/>
      <c r="C44" s="52" t="s">
        <v>23</v>
      </c>
      <c r="L44" s="55" t="str">
        <f>IF(K8="","",K8)</f>
        <v> </v>
      </c>
      <c r="AI44" s="52" t="s">
        <v>25</v>
      </c>
      <c r="AM44" s="192" t="str">
        <f>IF(AN8="","",AN8)</f>
        <v>28.7.2016</v>
      </c>
      <c r="AN44" s="172"/>
      <c r="AR44" s="30"/>
    </row>
    <row r="45" spans="2:44" s="1" customFormat="1" ht="6.75" customHeight="1">
      <c r="B45" s="30"/>
      <c r="AR45" s="30"/>
    </row>
    <row r="46" spans="2:56" s="1" customFormat="1" ht="15">
      <c r="B46" s="30"/>
      <c r="C46" s="52" t="s">
        <v>29</v>
      </c>
      <c r="L46" s="3" t="str">
        <f>IF(E11="","",E11)</f>
        <v> </v>
      </c>
      <c r="AI46" s="52" t="s">
        <v>34</v>
      </c>
      <c r="AM46" s="193" t="str">
        <f>IF(E17="","",E17)</f>
        <v> </v>
      </c>
      <c r="AN46" s="172"/>
      <c r="AO46" s="172"/>
      <c r="AP46" s="172"/>
      <c r="AR46" s="30"/>
      <c r="AS46" s="194" t="s">
        <v>51</v>
      </c>
      <c r="AT46" s="195"/>
      <c r="AU46" s="57"/>
      <c r="AV46" s="57"/>
      <c r="AW46" s="57"/>
      <c r="AX46" s="57"/>
      <c r="AY46" s="57"/>
      <c r="AZ46" s="57"/>
      <c r="BA46" s="57"/>
      <c r="BB46" s="57"/>
      <c r="BC46" s="57"/>
      <c r="BD46" s="58"/>
    </row>
    <row r="47" spans="2:56" s="1" customFormat="1" ht="15">
      <c r="B47" s="30"/>
      <c r="C47" s="52" t="s">
        <v>32</v>
      </c>
      <c r="L47" s="3">
        <f>IF(E14="Vyplň údaj","",E14)</f>
      </c>
      <c r="AR47" s="30"/>
      <c r="AS47" s="196"/>
      <c r="AT47" s="182"/>
      <c r="AU47" s="31"/>
      <c r="AV47" s="31"/>
      <c r="AW47" s="31"/>
      <c r="AX47" s="31"/>
      <c r="AY47" s="31"/>
      <c r="AZ47" s="31"/>
      <c r="BA47" s="31"/>
      <c r="BB47" s="31"/>
      <c r="BC47" s="31"/>
      <c r="BD47" s="60"/>
    </row>
    <row r="48" spans="2:56" s="1" customFormat="1" ht="10.5" customHeight="1">
      <c r="B48" s="30"/>
      <c r="AR48" s="30"/>
      <c r="AS48" s="196"/>
      <c r="AT48" s="182"/>
      <c r="AU48" s="31"/>
      <c r="AV48" s="31"/>
      <c r="AW48" s="31"/>
      <c r="AX48" s="31"/>
      <c r="AY48" s="31"/>
      <c r="AZ48" s="31"/>
      <c r="BA48" s="31"/>
      <c r="BB48" s="31"/>
      <c r="BC48" s="31"/>
      <c r="BD48" s="60"/>
    </row>
    <row r="49" spans="2:56" s="1" customFormat="1" ht="29.25" customHeight="1">
      <c r="B49" s="30"/>
      <c r="C49" s="197" t="s">
        <v>52</v>
      </c>
      <c r="D49" s="198"/>
      <c r="E49" s="198"/>
      <c r="F49" s="198"/>
      <c r="G49" s="198"/>
      <c r="H49" s="61"/>
      <c r="I49" s="199" t="s">
        <v>53</v>
      </c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200" t="s">
        <v>54</v>
      </c>
      <c r="AH49" s="198"/>
      <c r="AI49" s="198"/>
      <c r="AJ49" s="198"/>
      <c r="AK49" s="198"/>
      <c r="AL49" s="198"/>
      <c r="AM49" s="198"/>
      <c r="AN49" s="199" t="s">
        <v>55</v>
      </c>
      <c r="AO49" s="198"/>
      <c r="AP49" s="198"/>
      <c r="AQ49" s="62" t="s">
        <v>56</v>
      </c>
      <c r="AR49" s="30"/>
      <c r="AS49" s="63" t="s">
        <v>57</v>
      </c>
      <c r="AT49" s="64" t="s">
        <v>58</v>
      </c>
      <c r="AU49" s="64" t="s">
        <v>59</v>
      </c>
      <c r="AV49" s="64" t="s">
        <v>60</v>
      </c>
      <c r="AW49" s="64" t="s">
        <v>61</v>
      </c>
      <c r="AX49" s="64" t="s">
        <v>62</v>
      </c>
      <c r="AY49" s="64" t="s">
        <v>63</v>
      </c>
      <c r="AZ49" s="64" t="s">
        <v>64</v>
      </c>
      <c r="BA49" s="64" t="s">
        <v>65</v>
      </c>
      <c r="BB49" s="64" t="s">
        <v>66</v>
      </c>
      <c r="BC49" s="64" t="s">
        <v>67</v>
      </c>
      <c r="BD49" s="65" t="s">
        <v>68</v>
      </c>
    </row>
    <row r="50" spans="2:56" s="1" customFormat="1" ht="10.5" customHeight="1">
      <c r="B50" s="30"/>
      <c r="AR50" s="30"/>
      <c r="AS50" s="66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8"/>
    </row>
    <row r="51" spans="2:90" s="4" customFormat="1" ht="32.25" customHeight="1">
      <c r="B51" s="53"/>
      <c r="C51" s="67" t="s">
        <v>69</v>
      </c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204">
        <f>ROUND(AG52,2)</f>
        <v>0</v>
      </c>
      <c r="AH51" s="204"/>
      <c r="AI51" s="204"/>
      <c r="AJ51" s="204"/>
      <c r="AK51" s="204"/>
      <c r="AL51" s="204"/>
      <c r="AM51" s="204"/>
      <c r="AN51" s="205">
        <f>SUM(AG51,AT51)</f>
        <v>0</v>
      </c>
      <c r="AO51" s="205"/>
      <c r="AP51" s="205"/>
      <c r="AQ51" s="69" t="s">
        <v>20</v>
      </c>
      <c r="AR51" s="53"/>
      <c r="AS51" s="70">
        <f>ROUND(AS52,2)</f>
        <v>0</v>
      </c>
      <c r="AT51" s="71">
        <f>ROUND(SUM(AV51:AW51),2)</f>
        <v>0</v>
      </c>
      <c r="AU51" s="72">
        <f>ROUND(AU52,5)</f>
        <v>0</v>
      </c>
      <c r="AV51" s="71">
        <f>ROUND(AZ51*L26,2)</f>
        <v>0</v>
      </c>
      <c r="AW51" s="71">
        <f>ROUND(BA51*L27,2)</f>
        <v>0</v>
      </c>
      <c r="AX51" s="71">
        <f>ROUND(BB51*L26,2)</f>
        <v>0</v>
      </c>
      <c r="AY51" s="71">
        <f>ROUND(BC51*L27,2)</f>
        <v>0</v>
      </c>
      <c r="AZ51" s="71">
        <f>ROUND(AZ52,2)</f>
        <v>0</v>
      </c>
      <c r="BA51" s="71">
        <f>ROUND(BA52,2)</f>
        <v>0</v>
      </c>
      <c r="BB51" s="71">
        <f>ROUND(BB52,2)</f>
        <v>0</v>
      </c>
      <c r="BC51" s="71">
        <f>ROUND(BC52,2)</f>
        <v>0</v>
      </c>
      <c r="BD51" s="73">
        <f>ROUND(BD52,2)</f>
        <v>0</v>
      </c>
      <c r="BS51" s="54" t="s">
        <v>70</v>
      </c>
      <c r="BT51" s="54" t="s">
        <v>71</v>
      </c>
      <c r="BU51" s="74" t="s">
        <v>72</v>
      </c>
      <c r="BV51" s="54" t="s">
        <v>73</v>
      </c>
      <c r="BW51" s="54" t="s">
        <v>5</v>
      </c>
      <c r="BX51" s="54" t="s">
        <v>74</v>
      </c>
      <c r="CL51" s="54" t="s">
        <v>20</v>
      </c>
    </row>
    <row r="52" spans="1:91" s="5" customFormat="1" ht="27" customHeight="1">
      <c r="A52" s="211" t="s">
        <v>410</v>
      </c>
      <c r="B52" s="75"/>
      <c r="C52" s="76"/>
      <c r="D52" s="203" t="s">
        <v>75</v>
      </c>
      <c r="E52" s="202"/>
      <c r="F52" s="202"/>
      <c r="G52" s="202"/>
      <c r="H52" s="202"/>
      <c r="I52" s="77"/>
      <c r="J52" s="203" t="s">
        <v>76</v>
      </c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1">
        <f>'přechod - zastávka MHD'!J27</f>
        <v>0</v>
      </c>
      <c r="AH52" s="202"/>
      <c r="AI52" s="202"/>
      <c r="AJ52" s="202"/>
      <c r="AK52" s="202"/>
      <c r="AL52" s="202"/>
      <c r="AM52" s="202"/>
      <c r="AN52" s="201">
        <f>SUM(AG52,AT52)</f>
        <v>0</v>
      </c>
      <c r="AO52" s="202"/>
      <c r="AP52" s="202"/>
      <c r="AQ52" s="78" t="s">
        <v>77</v>
      </c>
      <c r="AR52" s="75"/>
      <c r="AS52" s="79">
        <v>0</v>
      </c>
      <c r="AT52" s="80">
        <f>ROUND(SUM(AV52:AW52),2)</f>
        <v>0</v>
      </c>
      <c r="AU52" s="81">
        <f>'přechod - zastávka MHD'!P83</f>
        <v>0</v>
      </c>
      <c r="AV52" s="80">
        <f>'přechod - zastávka MHD'!J30</f>
        <v>0</v>
      </c>
      <c r="AW52" s="80">
        <f>'přechod - zastávka MHD'!J31</f>
        <v>0</v>
      </c>
      <c r="AX52" s="80">
        <f>'přechod - zastávka MHD'!J32</f>
        <v>0</v>
      </c>
      <c r="AY52" s="80">
        <f>'přechod - zastávka MHD'!J33</f>
        <v>0</v>
      </c>
      <c r="AZ52" s="80">
        <f>'přechod - zastávka MHD'!F30</f>
        <v>0</v>
      </c>
      <c r="BA52" s="80">
        <f>'přechod - zastávka MHD'!F31</f>
        <v>0</v>
      </c>
      <c r="BB52" s="80">
        <f>'přechod - zastávka MHD'!F32</f>
        <v>0</v>
      </c>
      <c r="BC52" s="80">
        <f>'přechod - zastávka MHD'!F33</f>
        <v>0</v>
      </c>
      <c r="BD52" s="82">
        <f>'přechod - zastávka MHD'!F34</f>
        <v>0</v>
      </c>
      <c r="BT52" s="83" t="s">
        <v>22</v>
      </c>
      <c r="BV52" s="83" t="s">
        <v>73</v>
      </c>
      <c r="BW52" s="83" t="s">
        <v>78</v>
      </c>
      <c r="BX52" s="83" t="s">
        <v>5</v>
      </c>
      <c r="CL52" s="83" t="s">
        <v>20</v>
      </c>
      <c r="CM52" s="83" t="s">
        <v>79</v>
      </c>
    </row>
    <row r="53" spans="2:44" s="1" customFormat="1" ht="30" customHeight="1">
      <c r="B53" s="30"/>
      <c r="AR53" s="30"/>
    </row>
    <row r="54" spans="2:44" s="1" customFormat="1" ht="6.75" customHeight="1"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30"/>
    </row>
  </sheetData>
  <sheetProtection password="CC35" sheet="1" objects="1" scenarios="1" formatColumns="0" formatRows="0" sort="0" autoFilter="0"/>
  <mergeCells count="41"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přechod - zastávka MHD'!C2" tooltip="přechod - zastávka MHD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9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1"/>
      <c r="B1" s="213"/>
      <c r="C1" s="213"/>
      <c r="D1" s="212" t="s">
        <v>1</v>
      </c>
      <c r="E1" s="213"/>
      <c r="F1" s="214" t="s">
        <v>411</v>
      </c>
      <c r="G1" s="219" t="s">
        <v>412</v>
      </c>
      <c r="H1" s="219"/>
      <c r="I1" s="220"/>
      <c r="J1" s="214" t="s">
        <v>413</v>
      </c>
      <c r="K1" s="212" t="s">
        <v>80</v>
      </c>
      <c r="L1" s="214" t="s">
        <v>414</v>
      </c>
      <c r="M1" s="214"/>
      <c r="N1" s="214"/>
      <c r="O1" s="214"/>
      <c r="P1" s="214"/>
      <c r="Q1" s="214"/>
      <c r="R1" s="214"/>
      <c r="S1" s="214"/>
      <c r="T1" s="214"/>
      <c r="U1" s="210"/>
      <c r="V1" s="210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</row>
    <row r="2" spans="3:46" ht="36.75" customHeight="1"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AT2" s="13" t="s">
        <v>78</v>
      </c>
    </row>
    <row r="3" spans="2:46" ht="6.75" customHeight="1">
      <c r="B3" s="14"/>
      <c r="C3" s="15"/>
      <c r="D3" s="15"/>
      <c r="E3" s="15"/>
      <c r="F3" s="15"/>
      <c r="G3" s="15"/>
      <c r="H3" s="15"/>
      <c r="I3" s="85"/>
      <c r="J3" s="15"/>
      <c r="K3" s="16"/>
      <c r="AT3" s="13" t="s">
        <v>79</v>
      </c>
    </row>
    <row r="4" spans="2:46" ht="36.75" customHeight="1">
      <c r="B4" s="17"/>
      <c r="C4" s="18"/>
      <c r="D4" s="19" t="s">
        <v>81</v>
      </c>
      <c r="E4" s="18"/>
      <c r="F4" s="18"/>
      <c r="G4" s="18"/>
      <c r="H4" s="18"/>
      <c r="I4" s="86"/>
      <c r="J4" s="18"/>
      <c r="K4" s="20"/>
      <c r="M4" s="21" t="s">
        <v>10</v>
      </c>
      <c r="AT4" s="13" t="s">
        <v>4</v>
      </c>
    </row>
    <row r="5" spans="2:11" ht="6.75" customHeight="1">
      <c r="B5" s="17"/>
      <c r="C5" s="18"/>
      <c r="D5" s="18"/>
      <c r="E5" s="18"/>
      <c r="F5" s="18"/>
      <c r="G5" s="18"/>
      <c r="H5" s="18"/>
      <c r="I5" s="86"/>
      <c r="J5" s="18"/>
      <c r="K5" s="20"/>
    </row>
    <row r="6" spans="2:11" ht="15">
      <c r="B6" s="17"/>
      <c r="C6" s="18"/>
      <c r="D6" s="26" t="s">
        <v>16</v>
      </c>
      <c r="E6" s="18"/>
      <c r="F6" s="18"/>
      <c r="G6" s="18"/>
      <c r="H6" s="18"/>
      <c r="I6" s="86"/>
      <c r="J6" s="18"/>
      <c r="K6" s="20"/>
    </row>
    <row r="7" spans="2:11" ht="22.5" customHeight="1">
      <c r="B7" s="17"/>
      <c r="C7" s="18"/>
      <c r="D7" s="18"/>
      <c r="E7" s="206" t="str">
        <f>'Rekapitulace stavby'!K6</f>
        <v>přechod Moskevská</v>
      </c>
      <c r="F7" s="175"/>
      <c r="G7" s="175"/>
      <c r="H7" s="175"/>
      <c r="I7" s="86"/>
      <c r="J7" s="18"/>
      <c r="K7" s="20"/>
    </row>
    <row r="8" spans="2:11" s="1" customFormat="1" ht="15">
      <c r="B8" s="30"/>
      <c r="C8" s="31"/>
      <c r="D8" s="26" t="s">
        <v>82</v>
      </c>
      <c r="E8" s="31"/>
      <c r="F8" s="31"/>
      <c r="G8" s="31"/>
      <c r="H8" s="31"/>
      <c r="I8" s="87"/>
      <c r="J8" s="31"/>
      <c r="K8" s="34"/>
    </row>
    <row r="9" spans="2:11" s="1" customFormat="1" ht="36.75" customHeight="1">
      <c r="B9" s="30"/>
      <c r="C9" s="31"/>
      <c r="D9" s="31"/>
      <c r="E9" s="207" t="s">
        <v>83</v>
      </c>
      <c r="F9" s="182"/>
      <c r="G9" s="182"/>
      <c r="H9" s="182"/>
      <c r="I9" s="87"/>
      <c r="J9" s="31"/>
      <c r="K9" s="34"/>
    </row>
    <row r="10" spans="2:11" s="1" customFormat="1" ht="13.5">
      <c r="B10" s="30"/>
      <c r="C10" s="31"/>
      <c r="D10" s="31"/>
      <c r="E10" s="31"/>
      <c r="F10" s="31"/>
      <c r="G10" s="31"/>
      <c r="H10" s="31"/>
      <c r="I10" s="87"/>
      <c r="J10" s="31"/>
      <c r="K10" s="34"/>
    </row>
    <row r="11" spans="2:11" s="1" customFormat="1" ht="14.25" customHeight="1">
      <c r="B11" s="30"/>
      <c r="C11" s="31"/>
      <c r="D11" s="26" t="s">
        <v>19</v>
      </c>
      <c r="E11" s="31"/>
      <c r="F11" s="24" t="s">
        <v>20</v>
      </c>
      <c r="G11" s="31"/>
      <c r="H11" s="31"/>
      <c r="I11" s="88" t="s">
        <v>21</v>
      </c>
      <c r="J11" s="24" t="s">
        <v>20</v>
      </c>
      <c r="K11" s="34"/>
    </row>
    <row r="12" spans="2:11" s="1" customFormat="1" ht="14.25" customHeight="1">
      <c r="B12" s="30"/>
      <c r="C12" s="31"/>
      <c r="D12" s="26" t="s">
        <v>23</v>
      </c>
      <c r="E12" s="31"/>
      <c r="F12" s="24" t="s">
        <v>24</v>
      </c>
      <c r="G12" s="31"/>
      <c r="H12" s="31"/>
      <c r="I12" s="88" t="s">
        <v>25</v>
      </c>
      <c r="J12" s="89" t="str">
        <f>'Rekapitulace stavby'!AN8</f>
        <v>28.7.2016</v>
      </c>
      <c r="K12" s="34"/>
    </row>
    <row r="13" spans="2:11" s="1" customFormat="1" ht="10.5" customHeight="1">
      <c r="B13" s="30"/>
      <c r="C13" s="31"/>
      <c r="D13" s="31"/>
      <c r="E13" s="31"/>
      <c r="F13" s="31"/>
      <c r="G13" s="31"/>
      <c r="H13" s="31"/>
      <c r="I13" s="87"/>
      <c r="J13" s="31"/>
      <c r="K13" s="34"/>
    </row>
    <row r="14" spans="2:11" s="1" customFormat="1" ht="14.25" customHeight="1">
      <c r="B14" s="30"/>
      <c r="C14" s="31"/>
      <c r="D14" s="26" t="s">
        <v>29</v>
      </c>
      <c r="E14" s="31"/>
      <c r="F14" s="31"/>
      <c r="G14" s="31"/>
      <c r="H14" s="31"/>
      <c r="I14" s="88" t="s">
        <v>30</v>
      </c>
      <c r="J14" s="24">
        <f>IF('Rekapitulace stavby'!AN10="","",'Rekapitulace stavby'!AN10)</f>
      </c>
      <c r="K14" s="34"/>
    </row>
    <row r="15" spans="2:11" s="1" customFormat="1" ht="18" customHeight="1">
      <c r="B15" s="30"/>
      <c r="C15" s="31"/>
      <c r="D15" s="31"/>
      <c r="E15" s="24" t="str">
        <f>IF('Rekapitulace stavby'!E11="","",'Rekapitulace stavby'!E11)</f>
        <v> </v>
      </c>
      <c r="F15" s="31"/>
      <c r="G15" s="31"/>
      <c r="H15" s="31"/>
      <c r="I15" s="88" t="s">
        <v>31</v>
      </c>
      <c r="J15" s="24">
        <f>IF('Rekapitulace stavby'!AN11="","",'Rekapitulace stavby'!AN11)</f>
      </c>
      <c r="K15" s="34"/>
    </row>
    <row r="16" spans="2:11" s="1" customFormat="1" ht="6.75" customHeight="1">
      <c r="B16" s="30"/>
      <c r="C16" s="31"/>
      <c r="D16" s="31"/>
      <c r="E16" s="31"/>
      <c r="F16" s="31"/>
      <c r="G16" s="31"/>
      <c r="H16" s="31"/>
      <c r="I16" s="87"/>
      <c r="J16" s="31"/>
      <c r="K16" s="34"/>
    </row>
    <row r="17" spans="2:11" s="1" customFormat="1" ht="14.25" customHeight="1">
      <c r="B17" s="30"/>
      <c r="C17" s="31"/>
      <c r="D17" s="26" t="s">
        <v>32</v>
      </c>
      <c r="E17" s="31"/>
      <c r="F17" s="31"/>
      <c r="G17" s="31"/>
      <c r="H17" s="31"/>
      <c r="I17" s="88" t="s">
        <v>30</v>
      </c>
      <c r="J17" s="24">
        <f>IF('Rekapitulace stavby'!AN13="Vyplň údaj","",IF('Rekapitulace stavby'!AN13="","",'Rekapitulace stavby'!AN13))</f>
      </c>
      <c r="K17" s="34"/>
    </row>
    <row r="18" spans="2:11" s="1" customFormat="1" ht="18" customHeight="1">
      <c r="B18" s="30"/>
      <c r="C18" s="31"/>
      <c r="D18" s="31"/>
      <c r="E18" s="24">
        <f>IF('Rekapitulace stavby'!E14="Vyplň údaj","",IF('Rekapitulace stavby'!E14="","",'Rekapitulace stavby'!E14))</f>
      </c>
      <c r="F18" s="31"/>
      <c r="G18" s="31"/>
      <c r="H18" s="31"/>
      <c r="I18" s="88" t="s">
        <v>31</v>
      </c>
      <c r="J18" s="24">
        <f>IF('Rekapitulace stavby'!AN14="Vyplň údaj","",IF('Rekapitulace stavby'!AN14="","",'Rekapitulace stavby'!AN14))</f>
      </c>
      <c r="K18" s="34"/>
    </row>
    <row r="19" spans="2:11" s="1" customFormat="1" ht="6.75" customHeight="1">
      <c r="B19" s="30"/>
      <c r="C19" s="31"/>
      <c r="D19" s="31"/>
      <c r="E19" s="31"/>
      <c r="F19" s="31"/>
      <c r="G19" s="31"/>
      <c r="H19" s="31"/>
      <c r="I19" s="87"/>
      <c r="J19" s="31"/>
      <c r="K19" s="34"/>
    </row>
    <row r="20" spans="2:11" s="1" customFormat="1" ht="14.25" customHeight="1">
      <c r="B20" s="30"/>
      <c r="C20" s="31"/>
      <c r="D20" s="26" t="s">
        <v>34</v>
      </c>
      <c r="E20" s="31"/>
      <c r="F20" s="31"/>
      <c r="G20" s="31"/>
      <c r="H20" s="31"/>
      <c r="I20" s="88" t="s">
        <v>30</v>
      </c>
      <c r="J20" s="24">
        <f>IF('Rekapitulace stavby'!AN16="","",'Rekapitulace stavby'!AN16)</f>
      </c>
      <c r="K20" s="34"/>
    </row>
    <row r="21" spans="2:11" s="1" customFormat="1" ht="18" customHeight="1">
      <c r="B21" s="30"/>
      <c r="C21" s="31"/>
      <c r="D21" s="31"/>
      <c r="E21" s="24" t="str">
        <f>IF('Rekapitulace stavby'!E17="","",'Rekapitulace stavby'!E17)</f>
        <v> </v>
      </c>
      <c r="F21" s="31"/>
      <c r="G21" s="31"/>
      <c r="H21" s="31"/>
      <c r="I21" s="88" t="s">
        <v>31</v>
      </c>
      <c r="J21" s="24">
        <f>IF('Rekapitulace stavby'!AN17="","",'Rekapitulace stavby'!AN17)</f>
      </c>
      <c r="K21" s="34"/>
    </row>
    <row r="22" spans="2:11" s="1" customFormat="1" ht="6.75" customHeight="1">
      <c r="B22" s="30"/>
      <c r="C22" s="31"/>
      <c r="D22" s="31"/>
      <c r="E22" s="31"/>
      <c r="F22" s="31"/>
      <c r="G22" s="31"/>
      <c r="H22" s="31"/>
      <c r="I22" s="87"/>
      <c r="J22" s="31"/>
      <c r="K22" s="34"/>
    </row>
    <row r="23" spans="2:11" s="1" customFormat="1" ht="14.25" customHeight="1">
      <c r="B23" s="30"/>
      <c r="C23" s="31"/>
      <c r="D23" s="26" t="s">
        <v>36</v>
      </c>
      <c r="E23" s="31"/>
      <c r="F23" s="31"/>
      <c r="G23" s="31"/>
      <c r="H23" s="31"/>
      <c r="I23" s="87"/>
      <c r="J23" s="31"/>
      <c r="K23" s="34"/>
    </row>
    <row r="24" spans="2:11" s="6" customFormat="1" ht="22.5" customHeight="1">
      <c r="B24" s="90"/>
      <c r="C24" s="91"/>
      <c r="D24" s="91"/>
      <c r="E24" s="178" t="s">
        <v>20</v>
      </c>
      <c r="F24" s="208"/>
      <c r="G24" s="208"/>
      <c r="H24" s="208"/>
      <c r="I24" s="92"/>
      <c r="J24" s="91"/>
      <c r="K24" s="93"/>
    </row>
    <row r="25" spans="2:11" s="1" customFormat="1" ht="6.75" customHeight="1">
      <c r="B25" s="30"/>
      <c r="C25" s="31"/>
      <c r="D25" s="31"/>
      <c r="E25" s="31"/>
      <c r="F25" s="31"/>
      <c r="G25" s="31"/>
      <c r="H25" s="31"/>
      <c r="I25" s="87"/>
      <c r="J25" s="31"/>
      <c r="K25" s="34"/>
    </row>
    <row r="26" spans="2:11" s="1" customFormat="1" ht="6.75" customHeight="1">
      <c r="B26" s="30"/>
      <c r="C26" s="31"/>
      <c r="D26" s="57"/>
      <c r="E26" s="57"/>
      <c r="F26" s="57"/>
      <c r="G26" s="57"/>
      <c r="H26" s="57"/>
      <c r="I26" s="94"/>
      <c r="J26" s="57"/>
      <c r="K26" s="95"/>
    </row>
    <row r="27" spans="2:11" s="1" customFormat="1" ht="24.75" customHeight="1">
      <c r="B27" s="30"/>
      <c r="C27" s="31"/>
      <c r="D27" s="96" t="s">
        <v>37</v>
      </c>
      <c r="E27" s="31"/>
      <c r="F27" s="31"/>
      <c r="G27" s="31"/>
      <c r="H27" s="31"/>
      <c r="I27" s="87"/>
      <c r="J27" s="97">
        <f>ROUND(J83,2)</f>
        <v>0</v>
      </c>
      <c r="K27" s="34"/>
    </row>
    <row r="28" spans="2:11" s="1" customFormat="1" ht="6.75" customHeight="1">
      <c r="B28" s="30"/>
      <c r="C28" s="31"/>
      <c r="D28" s="57"/>
      <c r="E28" s="57"/>
      <c r="F28" s="57"/>
      <c r="G28" s="57"/>
      <c r="H28" s="57"/>
      <c r="I28" s="94"/>
      <c r="J28" s="57"/>
      <c r="K28" s="95"/>
    </row>
    <row r="29" spans="2:11" s="1" customFormat="1" ht="14.25" customHeight="1">
      <c r="B29" s="30"/>
      <c r="C29" s="31"/>
      <c r="D29" s="31"/>
      <c r="E29" s="31"/>
      <c r="F29" s="35" t="s">
        <v>39</v>
      </c>
      <c r="G29" s="31"/>
      <c r="H29" s="31"/>
      <c r="I29" s="98" t="s">
        <v>38</v>
      </c>
      <c r="J29" s="35" t="s">
        <v>40</v>
      </c>
      <c r="K29" s="34"/>
    </row>
    <row r="30" spans="2:11" s="1" customFormat="1" ht="14.25" customHeight="1">
      <c r="B30" s="30"/>
      <c r="C30" s="31"/>
      <c r="D30" s="38" t="s">
        <v>41</v>
      </c>
      <c r="E30" s="38" t="s">
        <v>42</v>
      </c>
      <c r="F30" s="99">
        <f>ROUND(SUM(BE83:BE295),2)</f>
        <v>0</v>
      </c>
      <c r="G30" s="31"/>
      <c r="H30" s="31"/>
      <c r="I30" s="100">
        <v>0.21</v>
      </c>
      <c r="J30" s="99">
        <f>ROUND(ROUND((SUM(BE83:BE295)),2)*I30,2)</f>
        <v>0</v>
      </c>
      <c r="K30" s="34"/>
    </row>
    <row r="31" spans="2:11" s="1" customFormat="1" ht="14.25" customHeight="1">
      <c r="B31" s="30"/>
      <c r="C31" s="31"/>
      <c r="D31" s="31"/>
      <c r="E31" s="38" t="s">
        <v>43</v>
      </c>
      <c r="F31" s="99">
        <f>ROUND(SUM(BF83:BF295),2)</f>
        <v>0</v>
      </c>
      <c r="G31" s="31"/>
      <c r="H31" s="31"/>
      <c r="I31" s="100">
        <v>0.15</v>
      </c>
      <c r="J31" s="99">
        <f>ROUND(ROUND((SUM(BF83:BF295)),2)*I31,2)</f>
        <v>0</v>
      </c>
      <c r="K31" s="34"/>
    </row>
    <row r="32" spans="2:11" s="1" customFormat="1" ht="14.25" customHeight="1" hidden="1">
      <c r="B32" s="30"/>
      <c r="C32" s="31"/>
      <c r="D32" s="31"/>
      <c r="E32" s="38" t="s">
        <v>44</v>
      </c>
      <c r="F32" s="99">
        <f>ROUND(SUM(BG83:BG295),2)</f>
        <v>0</v>
      </c>
      <c r="G32" s="31"/>
      <c r="H32" s="31"/>
      <c r="I32" s="100">
        <v>0.21</v>
      </c>
      <c r="J32" s="99">
        <v>0</v>
      </c>
      <c r="K32" s="34"/>
    </row>
    <row r="33" spans="2:11" s="1" customFormat="1" ht="14.25" customHeight="1" hidden="1">
      <c r="B33" s="30"/>
      <c r="C33" s="31"/>
      <c r="D33" s="31"/>
      <c r="E33" s="38" t="s">
        <v>45</v>
      </c>
      <c r="F33" s="99">
        <f>ROUND(SUM(BH83:BH295),2)</f>
        <v>0</v>
      </c>
      <c r="G33" s="31"/>
      <c r="H33" s="31"/>
      <c r="I33" s="100">
        <v>0.15</v>
      </c>
      <c r="J33" s="99">
        <v>0</v>
      </c>
      <c r="K33" s="34"/>
    </row>
    <row r="34" spans="2:11" s="1" customFormat="1" ht="14.25" customHeight="1" hidden="1">
      <c r="B34" s="30"/>
      <c r="C34" s="31"/>
      <c r="D34" s="31"/>
      <c r="E34" s="38" t="s">
        <v>46</v>
      </c>
      <c r="F34" s="99">
        <f>ROUND(SUM(BI83:BI295),2)</f>
        <v>0</v>
      </c>
      <c r="G34" s="31"/>
      <c r="H34" s="31"/>
      <c r="I34" s="100">
        <v>0</v>
      </c>
      <c r="J34" s="99">
        <v>0</v>
      </c>
      <c r="K34" s="34"/>
    </row>
    <row r="35" spans="2:11" s="1" customFormat="1" ht="6.75" customHeight="1">
      <c r="B35" s="30"/>
      <c r="C35" s="31"/>
      <c r="D35" s="31"/>
      <c r="E35" s="31"/>
      <c r="F35" s="31"/>
      <c r="G35" s="31"/>
      <c r="H35" s="31"/>
      <c r="I35" s="87"/>
      <c r="J35" s="31"/>
      <c r="K35" s="34"/>
    </row>
    <row r="36" spans="2:11" s="1" customFormat="1" ht="24.75" customHeight="1">
      <c r="B36" s="30"/>
      <c r="C36" s="101"/>
      <c r="D36" s="102" t="s">
        <v>47</v>
      </c>
      <c r="E36" s="61"/>
      <c r="F36" s="61"/>
      <c r="G36" s="103" t="s">
        <v>48</v>
      </c>
      <c r="H36" s="104" t="s">
        <v>49</v>
      </c>
      <c r="I36" s="105"/>
      <c r="J36" s="106">
        <f>SUM(J27:J34)</f>
        <v>0</v>
      </c>
      <c r="K36" s="107"/>
    </row>
    <row r="37" spans="2:11" s="1" customFormat="1" ht="14.25" customHeight="1">
      <c r="B37" s="45"/>
      <c r="C37" s="46"/>
      <c r="D37" s="46"/>
      <c r="E37" s="46"/>
      <c r="F37" s="46"/>
      <c r="G37" s="46"/>
      <c r="H37" s="46"/>
      <c r="I37" s="108"/>
      <c r="J37" s="46"/>
      <c r="K37" s="47"/>
    </row>
    <row r="41" spans="2:11" s="1" customFormat="1" ht="6.75" customHeight="1">
      <c r="B41" s="48"/>
      <c r="C41" s="49"/>
      <c r="D41" s="49"/>
      <c r="E41" s="49"/>
      <c r="F41" s="49"/>
      <c r="G41" s="49"/>
      <c r="H41" s="49"/>
      <c r="I41" s="109"/>
      <c r="J41" s="49"/>
      <c r="K41" s="110"/>
    </row>
    <row r="42" spans="2:11" s="1" customFormat="1" ht="36.75" customHeight="1">
      <c r="B42" s="30"/>
      <c r="C42" s="19" t="s">
        <v>84</v>
      </c>
      <c r="D42" s="31"/>
      <c r="E42" s="31"/>
      <c r="F42" s="31"/>
      <c r="G42" s="31"/>
      <c r="H42" s="31"/>
      <c r="I42" s="87"/>
      <c r="J42" s="31"/>
      <c r="K42" s="34"/>
    </row>
    <row r="43" spans="2:11" s="1" customFormat="1" ht="6.75" customHeight="1">
      <c r="B43" s="30"/>
      <c r="C43" s="31"/>
      <c r="D43" s="31"/>
      <c r="E43" s="31"/>
      <c r="F43" s="31"/>
      <c r="G43" s="31"/>
      <c r="H43" s="31"/>
      <c r="I43" s="87"/>
      <c r="J43" s="31"/>
      <c r="K43" s="34"/>
    </row>
    <row r="44" spans="2:11" s="1" customFormat="1" ht="14.25" customHeight="1">
      <c r="B44" s="30"/>
      <c r="C44" s="26" t="s">
        <v>16</v>
      </c>
      <c r="D44" s="31"/>
      <c r="E44" s="31"/>
      <c r="F44" s="31"/>
      <c r="G44" s="31"/>
      <c r="H44" s="31"/>
      <c r="I44" s="87"/>
      <c r="J44" s="31"/>
      <c r="K44" s="34"/>
    </row>
    <row r="45" spans="2:11" s="1" customFormat="1" ht="22.5" customHeight="1">
      <c r="B45" s="30"/>
      <c r="C45" s="31"/>
      <c r="D45" s="31"/>
      <c r="E45" s="206" t="str">
        <f>E7</f>
        <v>přechod Moskevská</v>
      </c>
      <c r="F45" s="182"/>
      <c r="G45" s="182"/>
      <c r="H45" s="182"/>
      <c r="I45" s="87"/>
      <c r="J45" s="31"/>
      <c r="K45" s="34"/>
    </row>
    <row r="46" spans="2:11" s="1" customFormat="1" ht="14.25" customHeight="1">
      <c r="B46" s="30"/>
      <c r="C46" s="26" t="s">
        <v>82</v>
      </c>
      <c r="D46" s="31"/>
      <c r="E46" s="31"/>
      <c r="F46" s="31"/>
      <c r="G46" s="31"/>
      <c r="H46" s="31"/>
      <c r="I46" s="87"/>
      <c r="J46" s="31"/>
      <c r="K46" s="34"/>
    </row>
    <row r="47" spans="2:11" s="1" customFormat="1" ht="23.25" customHeight="1">
      <c r="B47" s="30"/>
      <c r="C47" s="31"/>
      <c r="D47" s="31"/>
      <c r="E47" s="207" t="str">
        <f>E9</f>
        <v>přechod - zastávka MHD</v>
      </c>
      <c r="F47" s="182"/>
      <c r="G47" s="182"/>
      <c r="H47" s="182"/>
      <c r="I47" s="87"/>
      <c r="J47" s="31"/>
      <c r="K47" s="34"/>
    </row>
    <row r="48" spans="2:11" s="1" customFormat="1" ht="6.75" customHeight="1">
      <c r="B48" s="30"/>
      <c r="C48" s="31"/>
      <c r="D48" s="31"/>
      <c r="E48" s="31"/>
      <c r="F48" s="31"/>
      <c r="G48" s="31"/>
      <c r="H48" s="31"/>
      <c r="I48" s="87"/>
      <c r="J48" s="31"/>
      <c r="K48" s="34"/>
    </row>
    <row r="49" spans="2:11" s="1" customFormat="1" ht="18" customHeight="1">
      <c r="B49" s="30"/>
      <c r="C49" s="26" t="s">
        <v>23</v>
      </c>
      <c r="D49" s="31"/>
      <c r="E49" s="31"/>
      <c r="F49" s="24" t="str">
        <f>F12</f>
        <v> </v>
      </c>
      <c r="G49" s="31"/>
      <c r="H49" s="31"/>
      <c r="I49" s="88" t="s">
        <v>25</v>
      </c>
      <c r="J49" s="89" t="str">
        <f>IF(J12="","",J12)</f>
        <v>28.7.2016</v>
      </c>
      <c r="K49" s="34"/>
    </row>
    <row r="50" spans="2:11" s="1" customFormat="1" ht="6.75" customHeight="1">
      <c r="B50" s="30"/>
      <c r="C50" s="31"/>
      <c r="D50" s="31"/>
      <c r="E50" s="31"/>
      <c r="F50" s="31"/>
      <c r="G50" s="31"/>
      <c r="H50" s="31"/>
      <c r="I50" s="87"/>
      <c r="J50" s="31"/>
      <c r="K50" s="34"/>
    </row>
    <row r="51" spans="2:11" s="1" customFormat="1" ht="15">
      <c r="B51" s="30"/>
      <c r="C51" s="26" t="s">
        <v>29</v>
      </c>
      <c r="D51" s="31"/>
      <c r="E51" s="31"/>
      <c r="F51" s="24" t="str">
        <f>E15</f>
        <v> </v>
      </c>
      <c r="G51" s="31"/>
      <c r="H51" s="31"/>
      <c r="I51" s="88" t="s">
        <v>34</v>
      </c>
      <c r="J51" s="24" t="str">
        <f>E21</f>
        <v> </v>
      </c>
      <c r="K51" s="34"/>
    </row>
    <row r="52" spans="2:11" s="1" customFormat="1" ht="14.25" customHeight="1">
      <c r="B52" s="30"/>
      <c r="C52" s="26" t="s">
        <v>32</v>
      </c>
      <c r="D52" s="31"/>
      <c r="E52" s="31"/>
      <c r="F52" s="24">
        <f>IF(E18="","",E18)</f>
      </c>
      <c r="G52" s="31"/>
      <c r="H52" s="31"/>
      <c r="I52" s="87"/>
      <c r="J52" s="31"/>
      <c r="K52" s="34"/>
    </row>
    <row r="53" spans="2:11" s="1" customFormat="1" ht="9.75" customHeight="1">
      <c r="B53" s="30"/>
      <c r="C53" s="31"/>
      <c r="D53" s="31"/>
      <c r="E53" s="31"/>
      <c r="F53" s="31"/>
      <c r="G53" s="31"/>
      <c r="H53" s="31"/>
      <c r="I53" s="87"/>
      <c r="J53" s="31"/>
      <c r="K53" s="34"/>
    </row>
    <row r="54" spans="2:11" s="1" customFormat="1" ht="29.25" customHeight="1">
      <c r="B54" s="30"/>
      <c r="C54" s="111" t="s">
        <v>85</v>
      </c>
      <c r="D54" s="101"/>
      <c r="E54" s="101"/>
      <c r="F54" s="101"/>
      <c r="G54" s="101"/>
      <c r="H54" s="101"/>
      <c r="I54" s="112"/>
      <c r="J54" s="113" t="s">
        <v>86</v>
      </c>
      <c r="K54" s="114"/>
    </row>
    <row r="55" spans="2:11" s="1" customFormat="1" ht="9.75" customHeight="1">
      <c r="B55" s="30"/>
      <c r="C55" s="31"/>
      <c r="D55" s="31"/>
      <c r="E55" s="31"/>
      <c r="F55" s="31"/>
      <c r="G55" s="31"/>
      <c r="H55" s="31"/>
      <c r="I55" s="87"/>
      <c r="J55" s="31"/>
      <c r="K55" s="34"/>
    </row>
    <row r="56" spans="2:47" s="1" customFormat="1" ht="29.25" customHeight="1">
      <c r="B56" s="30"/>
      <c r="C56" s="115" t="s">
        <v>87</v>
      </c>
      <c r="D56" s="31"/>
      <c r="E56" s="31"/>
      <c r="F56" s="31"/>
      <c r="G56" s="31"/>
      <c r="H56" s="31"/>
      <c r="I56" s="87"/>
      <c r="J56" s="97">
        <f>J83</f>
        <v>0</v>
      </c>
      <c r="K56" s="34"/>
      <c r="AU56" s="13" t="s">
        <v>88</v>
      </c>
    </row>
    <row r="57" spans="2:11" s="7" customFormat="1" ht="24.75" customHeight="1">
      <c r="B57" s="116"/>
      <c r="C57" s="117"/>
      <c r="D57" s="118" t="s">
        <v>89</v>
      </c>
      <c r="E57" s="119"/>
      <c r="F57" s="119"/>
      <c r="G57" s="119"/>
      <c r="H57" s="119"/>
      <c r="I57" s="120"/>
      <c r="J57" s="121">
        <f>J84</f>
        <v>0</v>
      </c>
      <c r="K57" s="122"/>
    </row>
    <row r="58" spans="2:11" s="7" customFormat="1" ht="24.75" customHeight="1">
      <c r="B58" s="116"/>
      <c r="C58" s="117"/>
      <c r="D58" s="118" t="s">
        <v>90</v>
      </c>
      <c r="E58" s="119"/>
      <c r="F58" s="119"/>
      <c r="G58" s="119"/>
      <c r="H58" s="119"/>
      <c r="I58" s="120"/>
      <c r="J58" s="121">
        <f>J100</f>
        <v>0</v>
      </c>
      <c r="K58" s="122"/>
    </row>
    <row r="59" spans="2:11" s="7" customFormat="1" ht="24.75" customHeight="1">
      <c r="B59" s="116"/>
      <c r="C59" s="117"/>
      <c r="D59" s="118" t="s">
        <v>91</v>
      </c>
      <c r="E59" s="119"/>
      <c r="F59" s="119"/>
      <c r="G59" s="119"/>
      <c r="H59" s="119"/>
      <c r="I59" s="120"/>
      <c r="J59" s="121">
        <f>J173</f>
        <v>0</v>
      </c>
      <c r="K59" s="122"/>
    </row>
    <row r="60" spans="2:11" s="7" customFormat="1" ht="24.75" customHeight="1">
      <c r="B60" s="116"/>
      <c r="C60" s="117"/>
      <c r="D60" s="118" t="s">
        <v>92</v>
      </c>
      <c r="E60" s="119"/>
      <c r="F60" s="119"/>
      <c r="G60" s="119"/>
      <c r="H60" s="119"/>
      <c r="I60" s="120"/>
      <c r="J60" s="121">
        <f>J177</f>
        <v>0</v>
      </c>
      <c r="K60" s="122"/>
    </row>
    <row r="61" spans="2:11" s="7" customFormat="1" ht="24.75" customHeight="1">
      <c r="B61" s="116"/>
      <c r="C61" s="117"/>
      <c r="D61" s="118" t="s">
        <v>93</v>
      </c>
      <c r="E61" s="119"/>
      <c r="F61" s="119"/>
      <c r="G61" s="119"/>
      <c r="H61" s="119"/>
      <c r="I61" s="120"/>
      <c r="J61" s="121">
        <f>J181</f>
        <v>0</v>
      </c>
      <c r="K61" s="122"/>
    </row>
    <row r="62" spans="2:11" s="7" customFormat="1" ht="24.75" customHeight="1">
      <c r="B62" s="116"/>
      <c r="C62" s="117"/>
      <c r="D62" s="118" t="s">
        <v>94</v>
      </c>
      <c r="E62" s="119"/>
      <c r="F62" s="119"/>
      <c r="G62" s="119"/>
      <c r="H62" s="119"/>
      <c r="I62" s="120"/>
      <c r="J62" s="121">
        <f>J221</f>
        <v>0</v>
      </c>
      <c r="K62" s="122"/>
    </row>
    <row r="63" spans="2:11" s="7" customFormat="1" ht="24.75" customHeight="1">
      <c r="B63" s="116"/>
      <c r="C63" s="117"/>
      <c r="D63" s="118" t="s">
        <v>95</v>
      </c>
      <c r="E63" s="119"/>
      <c r="F63" s="119"/>
      <c r="G63" s="119"/>
      <c r="H63" s="119"/>
      <c r="I63" s="120"/>
      <c r="J63" s="121">
        <f>J240</f>
        <v>0</v>
      </c>
      <c r="K63" s="122"/>
    </row>
    <row r="64" spans="2:11" s="1" customFormat="1" ht="21.75" customHeight="1">
      <c r="B64" s="30"/>
      <c r="C64" s="31"/>
      <c r="D64" s="31"/>
      <c r="E64" s="31"/>
      <c r="F64" s="31"/>
      <c r="G64" s="31"/>
      <c r="H64" s="31"/>
      <c r="I64" s="87"/>
      <c r="J64" s="31"/>
      <c r="K64" s="34"/>
    </row>
    <row r="65" spans="2:11" s="1" customFormat="1" ht="6.75" customHeight="1">
      <c r="B65" s="45"/>
      <c r="C65" s="46"/>
      <c r="D65" s="46"/>
      <c r="E65" s="46"/>
      <c r="F65" s="46"/>
      <c r="G65" s="46"/>
      <c r="H65" s="46"/>
      <c r="I65" s="108"/>
      <c r="J65" s="46"/>
      <c r="K65" s="47"/>
    </row>
    <row r="69" spans="2:12" s="1" customFormat="1" ht="6.75" customHeight="1">
      <c r="B69" s="48"/>
      <c r="C69" s="49"/>
      <c r="D69" s="49"/>
      <c r="E69" s="49"/>
      <c r="F69" s="49"/>
      <c r="G69" s="49"/>
      <c r="H69" s="49"/>
      <c r="I69" s="109"/>
      <c r="J69" s="49"/>
      <c r="K69" s="49"/>
      <c r="L69" s="30"/>
    </row>
    <row r="70" spans="2:12" s="1" customFormat="1" ht="36.75" customHeight="1">
      <c r="B70" s="30"/>
      <c r="C70" s="50" t="s">
        <v>96</v>
      </c>
      <c r="I70" s="123"/>
      <c r="L70" s="30"/>
    </row>
    <row r="71" spans="2:12" s="1" customFormat="1" ht="6.75" customHeight="1">
      <c r="B71" s="30"/>
      <c r="I71" s="123"/>
      <c r="L71" s="30"/>
    </row>
    <row r="72" spans="2:12" s="1" customFormat="1" ht="14.25" customHeight="1">
      <c r="B72" s="30"/>
      <c r="C72" s="52" t="s">
        <v>16</v>
      </c>
      <c r="I72" s="123"/>
      <c r="L72" s="30"/>
    </row>
    <row r="73" spans="2:12" s="1" customFormat="1" ht="22.5" customHeight="1">
      <c r="B73" s="30"/>
      <c r="E73" s="209" t="str">
        <f>E7</f>
        <v>přechod Moskevská</v>
      </c>
      <c r="F73" s="172"/>
      <c r="G73" s="172"/>
      <c r="H73" s="172"/>
      <c r="I73" s="123"/>
      <c r="L73" s="30"/>
    </row>
    <row r="74" spans="2:12" s="1" customFormat="1" ht="14.25" customHeight="1">
      <c r="B74" s="30"/>
      <c r="C74" s="52" t="s">
        <v>82</v>
      </c>
      <c r="I74" s="123"/>
      <c r="L74" s="30"/>
    </row>
    <row r="75" spans="2:12" s="1" customFormat="1" ht="23.25" customHeight="1">
      <c r="B75" s="30"/>
      <c r="E75" s="190" t="str">
        <f>E9</f>
        <v>přechod - zastávka MHD</v>
      </c>
      <c r="F75" s="172"/>
      <c r="G75" s="172"/>
      <c r="H75" s="172"/>
      <c r="I75" s="123"/>
      <c r="L75" s="30"/>
    </row>
    <row r="76" spans="2:12" s="1" customFormat="1" ht="6.75" customHeight="1">
      <c r="B76" s="30"/>
      <c r="I76" s="123"/>
      <c r="L76" s="30"/>
    </row>
    <row r="77" spans="2:12" s="1" customFormat="1" ht="18" customHeight="1">
      <c r="B77" s="30"/>
      <c r="C77" s="52" t="s">
        <v>23</v>
      </c>
      <c r="F77" s="124" t="str">
        <f>F12</f>
        <v> </v>
      </c>
      <c r="I77" s="125" t="s">
        <v>25</v>
      </c>
      <c r="J77" s="56" t="str">
        <f>IF(J12="","",J12)</f>
        <v>28.7.2016</v>
      </c>
      <c r="L77" s="30"/>
    </row>
    <row r="78" spans="2:12" s="1" customFormat="1" ht="6.75" customHeight="1">
      <c r="B78" s="30"/>
      <c r="I78" s="123"/>
      <c r="L78" s="30"/>
    </row>
    <row r="79" spans="2:12" s="1" customFormat="1" ht="15">
      <c r="B79" s="30"/>
      <c r="C79" s="52" t="s">
        <v>29</v>
      </c>
      <c r="F79" s="124" t="str">
        <f>E15</f>
        <v> </v>
      </c>
      <c r="I79" s="125" t="s">
        <v>34</v>
      </c>
      <c r="J79" s="124" t="str">
        <f>E21</f>
        <v> </v>
      </c>
      <c r="L79" s="30"/>
    </row>
    <row r="80" spans="2:12" s="1" customFormat="1" ht="14.25" customHeight="1">
      <c r="B80" s="30"/>
      <c r="C80" s="52" t="s">
        <v>32</v>
      </c>
      <c r="F80" s="124">
        <f>IF(E18="","",E18)</f>
      </c>
      <c r="I80" s="123"/>
      <c r="L80" s="30"/>
    </row>
    <row r="81" spans="2:12" s="1" customFormat="1" ht="9.75" customHeight="1">
      <c r="B81" s="30"/>
      <c r="I81" s="123"/>
      <c r="L81" s="30"/>
    </row>
    <row r="82" spans="2:20" s="8" customFormat="1" ht="29.25" customHeight="1">
      <c r="B82" s="126"/>
      <c r="C82" s="127" t="s">
        <v>97</v>
      </c>
      <c r="D82" s="128" t="s">
        <v>56</v>
      </c>
      <c r="E82" s="128" t="s">
        <v>52</v>
      </c>
      <c r="F82" s="128" t="s">
        <v>98</v>
      </c>
      <c r="G82" s="128" t="s">
        <v>99</v>
      </c>
      <c r="H82" s="128" t="s">
        <v>100</v>
      </c>
      <c r="I82" s="129" t="s">
        <v>101</v>
      </c>
      <c r="J82" s="128" t="s">
        <v>86</v>
      </c>
      <c r="K82" s="130" t="s">
        <v>102</v>
      </c>
      <c r="L82" s="126"/>
      <c r="M82" s="63" t="s">
        <v>103</v>
      </c>
      <c r="N82" s="64" t="s">
        <v>41</v>
      </c>
      <c r="O82" s="64" t="s">
        <v>104</v>
      </c>
      <c r="P82" s="64" t="s">
        <v>105</v>
      </c>
      <c r="Q82" s="64" t="s">
        <v>106</v>
      </c>
      <c r="R82" s="64" t="s">
        <v>107</v>
      </c>
      <c r="S82" s="64" t="s">
        <v>108</v>
      </c>
      <c r="T82" s="65" t="s">
        <v>109</v>
      </c>
    </row>
    <row r="83" spans="2:63" s="1" customFormat="1" ht="29.25" customHeight="1">
      <c r="B83" s="30"/>
      <c r="C83" s="67" t="s">
        <v>87</v>
      </c>
      <c r="I83" s="123"/>
      <c r="J83" s="131">
        <f>BK83</f>
        <v>0</v>
      </c>
      <c r="L83" s="30"/>
      <c r="M83" s="66"/>
      <c r="N83" s="57"/>
      <c r="O83" s="57"/>
      <c r="P83" s="132">
        <f>P84+P100+P173+P177+P181+P221+P240</f>
        <v>0</v>
      </c>
      <c r="Q83" s="57"/>
      <c r="R83" s="132">
        <f>R84+R100+R173+R177+R181+R221+R240</f>
        <v>0</v>
      </c>
      <c r="S83" s="57"/>
      <c r="T83" s="133">
        <f>T84+T100+T173+T177+T181+T221+T240</f>
        <v>0</v>
      </c>
      <c r="AT83" s="13" t="s">
        <v>70</v>
      </c>
      <c r="AU83" s="13" t="s">
        <v>88</v>
      </c>
      <c r="BK83" s="134">
        <f>BK84+BK100+BK173+BK177+BK181+BK221+BK240</f>
        <v>0</v>
      </c>
    </row>
    <row r="84" spans="2:63" s="9" customFormat="1" ht="36.75" customHeight="1">
      <c r="B84" s="135"/>
      <c r="D84" s="136" t="s">
        <v>70</v>
      </c>
      <c r="E84" s="137" t="s">
        <v>110</v>
      </c>
      <c r="F84" s="137" t="s">
        <v>111</v>
      </c>
      <c r="I84" s="138"/>
      <c r="J84" s="139">
        <f>BK84</f>
        <v>0</v>
      </c>
      <c r="L84" s="135"/>
      <c r="M84" s="140"/>
      <c r="N84" s="141"/>
      <c r="O84" s="141"/>
      <c r="P84" s="142">
        <f>SUM(P85:P99)</f>
        <v>0</v>
      </c>
      <c r="Q84" s="141"/>
      <c r="R84" s="142">
        <f>SUM(R85:R99)</f>
        <v>0</v>
      </c>
      <c r="S84" s="141"/>
      <c r="T84" s="143">
        <f>SUM(T85:T99)</f>
        <v>0</v>
      </c>
      <c r="AR84" s="144" t="s">
        <v>22</v>
      </c>
      <c r="AT84" s="145" t="s">
        <v>70</v>
      </c>
      <c r="AU84" s="145" t="s">
        <v>71</v>
      </c>
      <c r="AY84" s="144" t="s">
        <v>112</v>
      </c>
      <c r="BK84" s="146">
        <f>SUM(BK85:BK99)</f>
        <v>0</v>
      </c>
    </row>
    <row r="85" spans="2:65" s="1" customFormat="1" ht="22.5" customHeight="1">
      <c r="B85" s="147"/>
      <c r="C85" s="148" t="s">
        <v>22</v>
      </c>
      <c r="D85" s="148" t="s">
        <v>113</v>
      </c>
      <c r="E85" s="149" t="s">
        <v>114</v>
      </c>
      <c r="F85" s="150" t="s">
        <v>115</v>
      </c>
      <c r="G85" s="151" t="s">
        <v>116</v>
      </c>
      <c r="H85" s="152">
        <v>113.172</v>
      </c>
      <c r="I85" s="153"/>
      <c r="J85" s="154">
        <f>ROUND(I85*H85,2)</f>
        <v>0</v>
      </c>
      <c r="K85" s="150" t="s">
        <v>20</v>
      </c>
      <c r="L85" s="30"/>
      <c r="M85" s="155" t="s">
        <v>20</v>
      </c>
      <c r="N85" s="156" t="s">
        <v>42</v>
      </c>
      <c r="O85" s="31"/>
      <c r="P85" s="157">
        <f>O85*H85</f>
        <v>0</v>
      </c>
      <c r="Q85" s="157">
        <v>0</v>
      </c>
      <c r="R85" s="157">
        <f>Q85*H85</f>
        <v>0</v>
      </c>
      <c r="S85" s="157">
        <v>0</v>
      </c>
      <c r="T85" s="158">
        <f>S85*H85</f>
        <v>0</v>
      </c>
      <c r="AR85" s="13" t="s">
        <v>117</v>
      </c>
      <c r="AT85" s="13" t="s">
        <v>113</v>
      </c>
      <c r="AU85" s="13" t="s">
        <v>22</v>
      </c>
      <c r="AY85" s="13" t="s">
        <v>112</v>
      </c>
      <c r="BE85" s="159">
        <f>IF(N85="základní",J85,0)</f>
        <v>0</v>
      </c>
      <c r="BF85" s="159">
        <f>IF(N85="snížená",J85,0)</f>
        <v>0</v>
      </c>
      <c r="BG85" s="159">
        <f>IF(N85="zákl. přenesená",J85,0)</f>
        <v>0</v>
      </c>
      <c r="BH85" s="159">
        <f>IF(N85="sníž. přenesená",J85,0)</f>
        <v>0</v>
      </c>
      <c r="BI85" s="159">
        <f>IF(N85="nulová",J85,0)</f>
        <v>0</v>
      </c>
      <c r="BJ85" s="13" t="s">
        <v>22</v>
      </c>
      <c r="BK85" s="159">
        <f>ROUND(I85*H85,2)</f>
        <v>0</v>
      </c>
      <c r="BL85" s="13" t="s">
        <v>117</v>
      </c>
      <c r="BM85" s="13" t="s">
        <v>22</v>
      </c>
    </row>
    <row r="86" spans="2:47" s="1" customFormat="1" ht="13.5">
      <c r="B86" s="30"/>
      <c r="D86" s="160" t="s">
        <v>118</v>
      </c>
      <c r="F86" s="161" t="s">
        <v>115</v>
      </c>
      <c r="I86" s="123"/>
      <c r="L86" s="30"/>
      <c r="M86" s="59"/>
      <c r="N86" s="31"/>
      <c r="O86" s="31"/>
      <c r="P86" s="31"/>
      <c r="Q86" s="31"/>
      <c r="R86" s="31"/>
      <c r="S86" s="31"/>
      <c r="T86" s="60"/>
      <c r="AT86" s="13" t="s">
        <v>118</v>
      </c>
      <c r="AU86" s="13" t="s">
        <v>22</v>
      </c>
    </row>
    <row r="87" spans="2:47" s="1" customFormat="1" ht="27">
      <c r="B87" s="30"/>
      <c r="D87" s="162" t="s">
        <v>119</v>
      </c>
      <c r="F87" s="163" t="s">
        <v>120</v>
      </c>
      <c r="I87" s="123"/>
      <c r="L87" s="30"/>
      <c r="M87" s="59"/>
      <c r="N87" s="31"/>
      <c r="O87" s="31"/>
      <c r="P87" s="31"/>
      <c r="Q87" s="31"/>
      <c r="R87" s="31"/>
      <c r="S87" s="31"/>
      <c r="T87" s="60"/>
      <c r="AT87" s="13" t="s">
        <v>119</v>
      </c>
      <c r="AU87" s="13" t="s">
        <v>22</v>
      </c>
    </row>
    <row r="88" spans="2:65" s="1" customFormat="1" ht="22.5" customHeight="1">
      <c r="B88" s="147"/>
      <c r="C88" s="148" t="s">
        <v>79</v>
      </c>
      <c r="D88" s="148" t="s">
        <v>113</v>
      </c>
      <c r="E88" s="149" t="s">
        <v>121</v>
      </c>
      <c r="F88" s="150" t="s">
        <v>122</v>
      </c>
      <c r="G88" s="151" t="s">
        <v>116</v>
      </c>
      <c r="H88" s="152">
        <v>2.4</v>
      </c>
      <c r="I88" s="153"/>
      <c r="J88" s="154">
        <f>ROUND(I88*H88,2)</f>
        <v>0</v>
      </c>
      <c r="K88" s="150" t="s">
        <v>20</v>
      </c>
      <c r="L88" s="30"/>
      <c r="M88" s="155" t="s">
        <v>20</v>
      </c>
      <c r="N88" s="156" t="s">
        <v>42</v>
      </c>
      <c r="O88" s="31"/>
      <c r="P88" s="157">
        <f>O88*H88</f>
        <v>0</v>
      </c>
      <c r="Q88" s="157">
        <v>0</v>
      </c>
      <c r="R88" s="157">
        <f>Q88*H88</f>
        <v>0</v>
      </c>
      <c r="S88" s="157">
        <v>0</v>
      </c>
      <c r="T88" s="158">
        <f>S88*H88</f>
        <v>0</v>
      </c>
      <c r="AR88" s="13" t="s">
        <v>117</v>
      </c>
      <c r="AT88" s="13" t="s">
        <v>113</v>
      </c>
      <c r="AU88" s="13" t="s">
        <v>22</v>
      </c>
      <c r="AY88" s="13" t="s">
        <v>112</v>
      </c>
      <c r="BE88" s="159">
        <f>IF(N88="základní",J88,0)</f>
        <v>0</v>
      </c>
      <c r="BF88" s="159">
        <f>IF(N88="snížená",J88,0)</f>
        <v>0</v>
      </c>
      <c r="BG88" s="159">
        <f>IF(N88="zákl. přenesená",J88,0)</f>
        <v>0</v>
      </c>
      <c r="BH88" s="159">
        <f>IF(N88="sníž. přenesená",J88,0)</f>
        <v>0</v>
      </c>
      <c r="BI88" s="159">
        <f>IF(N88="nulová",J88,0)</f>
        <v>0</v>
      </c>
      <c r="BJ88" s="13" t="s">
        <v>22</v>
      </c>
      <c r="BK88" s="159">
        <f>ROUND(I88*H88,2)</f>
        <v>0</v>
      </c>
      <c r="BL88" s="13" t="s">
        <v>117</v>
      </c>
      <c r="BM88" s="13" t="s">
        <v>79</v>
      </c>
    </row>
    <row r="89" spans="2:47" s="1" customFormat="1" ht="13.5">
      <c r="B89" s="30"/>
      <c r="D89" s="162" t="s">
        <v>118</v>
      </c>
      <c r="F89" s="164" t="s">
        <v>122</v>
      </c>
      <c r="I89" s="123"/>
      <c r="L89" s="30"/>
      <c r="M89" s="59"/>
      <c r="N89" s="31"/>
      <c r="O89" s="31"/>
      <c r="P89" s="31"/>
      <c r="Q89" s="31"/>
      <c r="R89" s="31"/>
      <c r="S89" s="31"/>
      <c r="T89" s="60"/>
      <c r="AT89" s="13" t="s">
        <v>118</v>
      </c>
      <c r="AU89" s="13" t="s">
        <v>22</v>
      </c>
    </row>
    <row r="90" spans="2:65" s="1" customFormat="1" ht="22.5" customHeight="1">
      <c r="B90" s="147"/>
      <c r="C90" s="148" t="s">
        <v>123</v>
      </c>
      <c r="D90" s="148" t="s">
        <v>113</v>
      </c>
      <c r="E90" s="149" t="s">
        <v>124</v>
      </c>
      <c r="F90" s="150" t="s">
        <v>125</v>
      </c>
      <c r="G90" s="151" t="s">
        <v>126</v>
      </c>
      <c r="H90" s="152">
        <v>1</v>
      </c>
      <c r="I90" s="153"/>
      <c r="J90" s="154">
        <f>ROUND(I90*H90,2)</f>
        <v>0</v>
      </c>
      <c r="K90" s="150" t="s">
        <v>20</v>
      </c>
      <c r="L90" s="30"/>
      <c r="M90" s="155" t="s">
        <v>20</v>
      </c>
      <c r="N90" s="156" t="s">
        <v>42</v>
      </c>
      <c r="O90" s="31"/>
      <c r="P90" s="157">
        <f>O90*H90</f>
        <v>0</v>
      </c>
      <c r="Q90" s="157">
        <v>0</v>
      </c>
      <c r="R90" s="157">
        <f>Q90*H90</f>
        <v>0</v>
      </c>
      <c r="S90" s="157">
        <v>0</v>
      </c>
      <c r="T90" s="158">
        <f>S90*H90</f>
        <v>0</v>
      </c>
      <c r="AR90" s="13" t="s">
        <v>117</v>
      </c>
      <c r="AT90" s="13" t="s">
        <v>113</v>
      </c>
      <c r="AU90" s="13" t="s">
        <v>22</v>
      </c>
      <c r="AY90" s="13" t="s">
        <v>112</v>
      </c>
      <c r="BE90" s="159">
        <f>IF(N90="základní",J90,0)</f>
        <v>0</v>
      </c>
      <c r="BF90" s="159">
        <f>IF(N90="snížená",J90,0)</f>
        <v>0</v>
      </c>
      <c r="BG90" s="159">
        <f>IF(N90="zákl. přenesená",J90,0)</f>
        <v>0</v>
      </c>
      <c r="BH90" s="159">
        <f>IF(N90="sníž. přenesená",J90,0)</f>
        <v>0</v>
      </c>
      <c r="BI90" s="159">
        <f>IF(N90="nulová",J90,0)</f>
        <v>0</v>
      </c>
      <c r="BJ90" s="13" t="s">
        <v>22</v>
      </c>
      <c r="BK90" s="159">
        <f>ROUND(I90*H90,2)</f>
        <v>0</v>
      </c>
      <c r="BL90" s="13" t="s">
        <v>117</v>
      </c>
      <c r="BM90" s="13" t="s">
        <v>123</v>
      </c>
    </row>
    <row r="91" spans="2:47" s="1" customFormat="1" ht="13.5">
      <c r="B91" s="30"/>
      <c r="D91" s="162" t="s">
        <v>118</v>
      </c>
      <c r="F91" s="164" t="s">
        <v>125</v>
      </c>
      <c r="I91" s="123"/>
      <c r="L91" s="30"/>
      <c r="M91" s="59"/>
      <c r="N91" s="31"/>
      <c r="O91" s="31"/>
      <c r="P91" s="31"/>
      <c r="Q91" s="31"/>
      <c r="R91" s="31"/>
      <c r="S91" s="31"/>
      <c r="T91" s="60"/>
      <c r="AT91" s="13" t="s">
        <v>118</v>
      </c>
      <c r="AU91" s="13" t="s">
        <v>22</v>
      </c>
    </row>
    <row r="92" spans="2:65" s="1" customFormat="1" ht="31.5" customHeight="1">
      <c r="B92" s="147"/>
      <c r="C92" s="148" t="s">
        <v>117</v>
      </c>
      <c r="D92" s="148" t="s">
        <v>113</v>
      </c>
      <c r="E92" s="149" t="s">
        <v>127</v>
      </c>
      <c r="F92" s="150" t="s">
        <v>128</v>
      </c>
      <c r="G92" s="151" t="s">
        <v>126</v>
      </c>
      <c r="H92" s="152">
        <v>1</v>
      </c>
      <c r="I92" s="153"/>
      <c r="J92" s="154">
        <f>ROUND(I92*H92,2)</f>
        <v>0</v>
      </c>
      <c r="K92" s="150" t="s">
        <v>20</v>
      </c>
      <c r="L92" s="30"/>
      <c r="M92" s="155" t="s">
        <v>20</v>
      </c>
      <c r="N92" s="156" t="s">
        <v>42</v>
      </c>
      <c r="O92" s="31"/>
      <c r="P92" s="157">
        <f>O92*H92</f>
        <v>0</v>
      </c>
      <c r="Q92" s="157">
        <v>0</v>
      </c>
      <c r="R92" s="157">
        <f>Q92*H92</f>
        <v>0</v>
      </c>
      <c r="S92" s="157">
        <v>0</v>
      </c>
      <c r="T92" s="158">
        <f>S92*H92</f>
        <v>0</v>
      </c>
      <c r="AR92" s="13" t="s">
        <v>117</v>
      </c>
      <c r="AT92" s="13" t="s">
        <v>113</v>
      </c>
      <c r="AU92" s="13" t="s">
        <v>22</v>
      </c>
      <c r="AY92" s="13" t="s">
        <v>112</v>
      </c>
      <c r="BE92" s="159">
        <f>IF(N92="základní",J92,0)</f>
        <v>0</v>
      </c>
      <c r="BF92" s="159">
        <f>IF(N92="snížená",J92,0)</f>
        <v>0</v>
      </c>
      <c r="BG92" s="159">
        <f>IF(N92="zákl. přenesená",J92,0)</f>
        <v>0</v>
      </c>
      <c r="BH92" s="159">
        <f>IF(N92="sníž. přenesená",J92,0)</f>
        <v>0</v>
      </c>
      <c r="BI92" s="159">
        <f>IF(N92="nulová",J92,0)</f>
        <v>0</v>
      </c>
      <c r="BJ92" s="13" t="s">
        <v>22</v>
      </c>
      <c r="BK92" s="159">
        <f>ROUND(I92*H92,2)</f>
        <v>0</v>
      </c>
      <c r="BL92" s="13" t="s">
        <v>117</v>
      </c>
      <c r="BM92" s="13" t="s">
        <v>117</v>
      </c>
    </row>
    <row r="93" spans="2:47" s="1" customFormat="1" ht="13.5">
      <c r="B93" s="30"/>
      <c r="D93" s="162" t="s">
        <v>118</v>
      </c>
      <c r="F93" s="164" t="s">
        <v>128</v>
      </c>
      <c r="I93" s="123"/>
      <c r="L93" s="30"/>
      <c r="M93" s="59"/>
      <c r="N93" s="31"/>
      <c r="O93" s="31"/>
      <c r="P93" s="31"/>
      <c r="Q93" s="31"/>
      <c r="R93" s="31"/>
      <c r="S93" s="31"/>
      <c r="T93" s="60"/>
      <c r="AT93" s="13" t="s">
        <v>118</v>
      </c>
      <c r="AU93" s="13" t="s">
        <v>22</v>
      </c>
    </row>
    <row r="94" spans="2:65" s="1" customFormat="1" ht="31.5" customHeight="1">
      <c r="B94" s="147"/>
      <c r="C94" s="148" t="s">
        <v>129</v>
      </c>
      <c r="D94" s="148" t="s">
        <v>113</v>
      </c>
      <c r="E94" s="149" t="s">
        <v>130</v>
      </c>
      <c r="F94" s="150" t="s">
        <v>131</v>
      </c>
      <c r="G94" s="151" t="s">
        <v>126</v>
      </c>
      <c r="H94" s="152">
        <v>1</v>
      </c>
      <c r="I94" s="153"/>
      <c r="J94" s="154">
        <f>ROUND(I94*H94,2)</f>
        <v>0</v>
      </c>
      <c r="K94" s="150" t="s">
        <v>20</v>
      </c>
      <c r="L94" s="30"/>
      <c r="M94" s="155" t="s">
        <v>20</v>
      </c>
      <c r="N94" s="156" t="s">
        <v>42</v>
      </c>
      <c r="O94" s="31"/>
      <c r="P94" s="157">
        <f>O94*H94</f>
        <v>0</v>
      </c>
      <c r="Q94" s="157">
        <v>0</v>
      </c>
      <c r="R94" s="157">
        <f>Q94*H94</f>
        <v>0</v>
      </c>
      <c r="S94" s="157">
        <v>0</v>
      </c>
      <c r="T94" s="158">
        <f>S94*H94</f>
        <v>0</v>
      </c>
      <c r="AR94" s="13" t="s">
        <v>117</v>
      </c>
      <c r="AT94" s="13" t="s">
        <v>113</v>
      </c>
      <c r="AU94" s="13" t="s">
        <v>22</v>
      </c>
      <c r="AY94" s="13" t="s">
        <v>112</v>
      </c>
      <c r="BE94" s="159">
        <f>IF(N94="základní",J94,0)</f>
        <v>0</v>
      </c>
      <c r="BF94" s="159">
        <f>IF(N94="snížená",J94,0)</f>
        <v>0</v>
      </c>
      <c r="BG94" s="159">
        <f>IF(N94="zákl. přenesená",J94,0)</f>
        <v>0</v>
      </c>
      <c r="BH94" s="159">
        <f>IF(N94="sníž. přenesená",J94,0)</f>
        <v>0</v>
      </c>
      <c r="BI94" s="159">
        <f>IF(N94="nulová",J94,0)</f>
        <v>0</v>
      </c>
      <c r="BJ94" s="13" t="s">
        <v>22</v>
      </c>
      <c r="BK94" s="159">
        <f>ROUND(I94*H94,2)</f>
        <v>0</v>
      </c>
      <c r="BL94" s="13" t="s">
        <v>117</v>
      </c>
      <c r="BM94" s="13" t="s">
        <v>129</v>
      </c>
    </row>
    <row r="95" spans="2:47" s="1" customFormat="1" ht="13.5">
      <c r="B95" s="30"/>
      <c r="D95" s="162" t="s">
        <v>118</v>
      </c>
      <c r="F95" s="164" t="s">
        <v>131</v>
      </c>
      <c r="I95" s="123"/>
      <c r="L95" s="30"/>
      <c r="M95" s="59"/>
      <c r="N95" s="31"/>
      <c r="O95" s="31"/>
      <c r="P95" s="31"/>
      <c r="Q95" s="31"/>
      <c r="R95" s="31"/>
      <c r="S95" s="31"/>
      <c r="T95" s="60"/>
      <c r="AT95" s="13" t="s">
        <v>118</v>
      </c>
      <c r="AU95" s="13" t="s">
        <v>22</v>
      </c>
    </row>
    <row r="96" spans="2:65" s="1" customFormat="1" ht="22.5" customHeight="1">
      <c r="B96" s="147"/>
      <c r="C96" s="148" t="s">
        <v>132</v>
      </c>
      <c r="D96" s="148" t="s">
        <v>113</v>
      </c>
      <c r="E96" s="149" t="s">
        <v>133</v>
      </c>
      <c r="F96" s="150" t="s">
        <v>134</v>
      </c>
      <c r="G96" s="151" t="s">
        <v>126</v>
      </c>
      <c r="H96" s="152">
        <v>1</v>
      </c>
      <c r="I96" s="153"/>
      <c r="J96" s="154">
        <f>ROUND(I96*H96,2)</f>
        <v>0</v>
      </c>
      <c r="K96" s="150" t="s">
        <v>20</v>
      </c>
      <c r="L96" s="30"/>
      <c r="M96" s="155" t="s">
        <v>20</v>
      </c>
      <c r="N96" s="156" t="s">
        <v>42</v>
      </c>
      <c r="O96" s="31"/>
      <c r="P96" s="157">
        <f>O96*H96</f>
        <v>0</v>
      </c>
      <c r="Q96" s="157">
        <v>0</v>
      </c>
      <c r="R96" s="157">
        <f>Q96*H96</f>
        <v>0</v>
      </c>
      <c r="S96" s="157">
        <v>0</v>
      </c>
      <c r="T96" s="158">
        <f>S96*H96</f>
        <v>0</v>
      </c>
      <c r="AR96" s="13" t="s">
        <v>117</v>
      </c>
      <c r="AT96" s="13" t="s">
        <v>113</v>
      </c>
      <c r="AU96" s="13" t="s">
        <v>22</v>
      </c>
      <c r="AY96" s="13" t="s">
        <v>112</v>
      </c>
      <c r="BE96" s="159">
        <f>IF(N96="základní",J96,0)</f>
        <v>0</v>
      </c>
      <c r="BF96" s="159">
        <f>IF(N96="snížená",J96,0)</f>
        <v>0</v>
      </c>
      <c r="BG96" s="159">
        <f>IF(N96="zákl. přenesená",J96,0)</f>
        <v>0</v>
      </c>
      <c r="BH96" s="159">
        <f>IF(N96="sníž. přenesená",J96,0)</f>
        <v>0</v>
      </c>
      <c r="BI96" s="159">
        <f>IF(N96="nulová",J96,0)</f>
        <v>0</v>
      </c>
      <c r="BJ96" s="13" t="s">
        <v>22</v>
      </c>
      <c r="BK96" s="159">
        <f>ROUND(I96*H96,2)</f>
        <v>0</v>
      </c>
      <c r="BL96" s="13" t="s">
        <v>117</v>
      </c>
      <c r="BM96" s="13" t="s">
        <v>132</v>
      </c>
    </row>
    <row r="97" spans="2:47" s="1" customFormat="1" ht="13.5">
      <c r="B97" s="30"/>
      <c r="D97" s="162" t="s">
        <v>118</v>
      </c>
      <c r="F97" s="164" t="s">
        <v>134</v>
      </c>
      <c r="I97" s="123"/>
      <c r="L97" s="30"/>
      <c r="M97" s="59"/>
      <c r="N97" s="31"/>
      <c r="O97" s="31"/>
      <c r="P97" s="31"/>
      <c r="Q97" s="31"/>
      <c r="R97" s="31"/>
      <c r="S97" s="31"/>
      <c r="T97" s="60"/>
      <c r="AT97" s="13" t="s">
        <v>118</v>
      </c>
      <c r="AU97" s="13" t="s">
        <v>22</v>
      </c>
    </row>
    <row r="98" spans="2:65" s="1" customFormat="1" ht="22.5" customHeight="1">
      <c r="B98" s="147"/>
      <c r="C98" s="148" t="s">
        <v>135</v>
      </c>
      <c r="D98" s="148" t="s">
        <v>113</v>
      </c>
      <c r="E98" s="149" t="s">
        <v>136</v>
      </c>
      <c r="F98" s="150" t="s">
        <v>137</v>
      </c>
      <c r="G98" s="151" t="s">
        <v>126</v>
      </c>
      <c r="H98" s="152">
        <v>1</v>
      </c>
      <c r="I98" s="153"/>
      <c r="J98" s="154">
        <f>ROUND(I98*H98,2)</f>
        <v>0</v>
      </c>
      <c r="K98" s="150" t="s">
        <v>20</v>
      </c>
      <c r="L98" s="30"/>
      <c r="M98" s="155" t="s">
        <v>20</v>
      </c>
      <c r="N98" s="156" t="s">
        <v>42</v>
      </c>
      <c r="O98" s="31"/>
      <c r="P98" s="157">
        <f>O98*H98</f>
        <v>0</v>
      </c>
      <c r="Q98" s="157">
        <v>0</v>
      </c>
      <c r="R98" s="157">
        <f>Q98*H98</f>
        <v>0</v>
      </c>
      <c r="S98" s="157">
        <v>0</v>
      </c>
      <c r="T98" s="158">
        <f>S98*H98</f>
        <v>0</v>
      </c>
      <c r="AR98" s="13" t="s">
        <v>117</v>
      </c>
      <c r="AT98" s="13" t="s">
        <v>113</v>
      </c>
      <c r="AU98" s="13" t="s">
        <v>22</v>
      </c>
      <c r="AY98" s="13" t="s">
        <v>112</v>
      </c>
      <c r="BE98" s="159">
        <f>IF(N98="základní",J98,0)</f>
        <v>0</v>
      </c>
      <c r="BF98" s="159">
        <f>IF(N98="snížená",J98,0)</f>
        <v>0</v>
      </c>
      <c r="BG98" s="159">
        <f>IF(N98="zákl. přenesená",J98,0)</f>
        <v>0</v>
      </c>
      <c r="BH98" s="159">
        <f>IF(N98="sníž. přenesená",J98,0)</f>
        <v>0</v>
      </c>
      <c r="BI98" s="159">
        <f>IF(N98="nulová",J98,0)</f>
        <v>0</v>
      </c>
      <c r="BJ98" s="13" t="s">
        <v>22</v>
      </c>
      <c r="BK98" s="159">
        <f>ROUND(I98*H98,2)</f>
        <v>0</v>
      </c>
      <c r="BL98" s="13" t="s">
        <v>117</v>
      </c>
      <c r="BM98" s="13" t="s">
        <v>135</v>
      </c>
    </row>
    <row r="99" spans="2:47" s="1" customFormat="1" ht="13.5">
      <c r="B99" s="30"/>
      <c r="D99" s="160" t="s">
        <v>118</v>
      </c>
      <c r="F99" s="161" t="s">
        <v>137</v>
      </c>
      <c r="I99" s="123"/>
      <c r="L99" s="30"/>
      <c r="M99" s="59"/>
      <c r="N99" s="31"/>
      <c r="O99" s="31"/>
      <c r="P99" s="31"/>
      <c r="Q99" s="31"/>
      <c r="R99" s="31"/>
      <c r="S99" s="31"/>
      <c r="T99" s="60"/>
      <c r="AT99" s="13" t="s">
        <v>118</v>
      </c>
      <c r="AU99" s="13" t="s">
        <v>22</v>
      </c>
    </row>
    <row r="100" spans="2:63" s="9" customFormat="1" ht="36.75" customHeight="1">
      <c r="B100" s="135"/>
      <c r="D100" s="136" t="s">
        <v>70</v>
      </c>
      <c r="E100" s="137" t="s">
        <v>138</v>
      </c>
      <c r="F100" s="137" t="s">
        <v>139</v>
      </c>
      <c r="I100" s="138"/>
      <c r="J100" s="139">
        <f>BK100</f>
        <v>0</v>
      </c>
      <c r="L100" s="135"/>
      <c r="M100" s="140"/>
      <c r="N100" s="141"/>
      <c r="O100" s="141"/>
      <c r="P100" s="142">
        <f>SUM(P101:P172)</f>
        <v>0</v>
      </c>
      <c r="Q100" s="141"/>
      <c r="R100" s="142">
        <f>SUM(R101:R172)</f>
        <v>0</v>
      </c>
      <c r="S100" s="141"/>
      <c r="T100" s="143">
        <f>SUM(T101:T172)</f>
        <v>0</v>
      </c>
      <c r="AR100" s="144" t="s">
        <v>22</v>
      </c>
      <c r="AT100" s="145" t="s">
        <v>70</v>
      </c>
      <c r="AU100" s="145" t="s">
        <v>71</v>
      </c>
      <c r="AY100" s="144" t="s">
        <v>112</v>
      </c>
      <c r="BK100" s="146">
        <f>SUM(BK101:BK172)</f>
        <v>0</v>
      </c>
    </row>
    <row r="101" spans="2:65" s="1" customFormat="1" ht="22.5" customHeight="1">
      <c r="B101" s="147"/>
      <c r="C101" s="148" t="s">
        <v>140</v>
      </c>
      <c r="D101" s="148" t="s">
        <v>113</v>
      </c>
      <c r="E101" s="149" t="s">
        <v>141</v>
      </c>
      <c r="F101" s="150" t="s">
        <v>142</v>
      </c>
      <c r="G101" s="151" t="s">
        <v>143</v>
      </c>
      <c r="H101" s="152">
        <v>4</v>
      </c>
      <c r="I101" s="153"/>
      <c r="J101" s="154">
        <f>ROUND(I101*H101,2)</f>
        <v>0</v>
      </c>
      <c r="K101" s="150" t="s">
        <v>20</v>
      </c>
      <c r="L101" s="30"/>
      <c r="M101" s="155" t="s">
        <v>20</v>
      </c>
      <c r="N101" s="156" t="s">
        <v>42</v>
      </c>
      <c r="O101" s="31"/>
      <c r="P101" s="157">
        <f>O101*H101</f>
        <v>0</v>
      </c>
      <c r="Q101" s="157">
        <v>0</v>
      </c>
      <c r="R101" s="157">
        <f>Q101*H101</f>
        <v>0</v>
      </c>
      <c r="S101" s="157">
        <v>0</v>
      </c>
      <c r="T101" s="158">
        <f>S101*H101</f>
        <v>0</v>
      </c>
      <c r="AR101" s="13" t="s">
        <v>117</v>
      </c>
      <c r="AT101" s="13" t="s">
        <v>113</v>
      </c>
      <c r="AU101" s="13" t="s">
        <v>22</v>
      </c>
      <c r="AY101" s="13" t="s">
        <v>112</v>
      </c>
      <c r="BE101" s="159">
        <f>IF(N101="základní",J101,0)</f>
        <v>0</v>
      </c>
      <c r="BF101" s="159">
        <f>IF(N101="snížená",J101,0)</f>
        <v>0</v>
      </c>
      <c r="BG101" s="159">
        <f>IF(N101="zákl. přenesená",J101,0)</f>
        <v>0</v>
      </c>
      <c r="BH101" s="159">
        <f>IF(N101="sníž. přenesená",J101,0)</f>
        <v>0</v>
      </c>
      <c r="BI101" s="159">
        <f>IF(N101="nulová",J101,0)</f>
        <v>0</v>
      </c>
      <c r="BJ101" s="13" t="s">
        <v>22</v>
      </c>
      <c r="BK101" s="159">
        <f>ROUND(I101*H101,2)</f>
        <v>0</v>
      </c>
      <c r="BL101" s="13" t="s">
        <v>117</v>
      </c>
      <c r="BM101" s="13" t="s">
        <v>140</v>
      </c>
    </row>
    <row r="102" spans="2:47" s="1" customFormat="1" ht="13.5">
      <c r="B102" s="30"/>
      <c r="D102" s="160" t="s">
        <v>118</v>
      </c>
      <c r="F102" s="161" t="s">
        <v>142</v>
      </c>
      <c r="I102" s="123"/>
      <c r="L102" s="30"/>
      <c r="M102" s="59"/>
      <c r="N102" s="31"/>
      <c r="O102" s="31"/>
      <c r="P102" s="31"/>
      <c r="Q102" s="31"/>
      <c r="R102" s="31"/>
      <c r="S102" s="31"/>
      <c r="T102" s="60"/>
      <c r="AT102" s="13" t="s">
        <v>118</v>
      </c>
      <c r="AU102" s="13" t="s">
        <v>22</v>
      </c>
    </row>
    <row r="103" spans="2:47" s="1" customFormat="1" ht="27">
      <c r="B103" s="30"/>
      <c r="D103" s="162" t="s">
        <v>119</v>
      </c>
      <c r="F103" s="163" t="s">
        <v>144</v>
      </c>
      <c r="I103" s="123"/>
      <c r="L103" s="30"/>
      <c r="M103" s="59"/>
      <c r="N103" s="31"/>
      <c r="O103" s="31"/>
      <c r="P103" s="31"/>
      <c r="Q103" s="31"/>
      <c r="R103" s="31"/>
      <c r="S103" s="31"/>
      <c r="T103" s="60"/>
      <c r="AT103" s="13" t="s">
        <v>119</v>
      </c>
      <c r="AU103" s="13" t="s">
        <v>22</v>
      </c>
    </row>
    <row r="104" spans="2:65" s="1" customFormat="1" ht="22.5" customHeight="1">
      <c r="B104" s="147"/>
      <c r="C104" s="148" t="s">
        <v>145</v>
      </c>
      <c r="D104" s="148" t="s">
        <v>113</v>
      </c>
      <c r="E104" s="149" t="s">
        <v>146</v>
      </c>
      <c r="F104" s="150" t="s">
        <v>147</v>
      </c>
      <c r="G104" s="151" t="s">
        <v>143</v>
      </c>
      <c r="H104" s="152">
        <v>4</v>
      </c>
      <c r="I104" s="153"/>
      <c r="J104" s="154">
        <f>ROUND(I104*H104,2)</f>
        <v>0</v>
      </c>
      <c r="K104" s="150" t="s">
        <v>20</v>
      </c>
      <c r="L104" s="30"/>
      <c r="M104" s="155" t="s">
        <v>20</v>
      </c>
      <c r="N104" s="156" t="s">
        <v>42</v>
      </c>
      <c r="O104" s="31"/>
      <c r="P104" s="157">
        <f>O104*H104</f>
        <v>0</v>
      </c>
      <c r="Q104" s="157">
        <v>0</v>
      </c>
      <c r="R104" s="157">
        <f>Q104*H104</f>
        <v>0</v>
      </c>
      <c r="S104" s="157">
        <v>0</v>
      </c>
      <c r="T104" s="158">
        <f>S104*H104</f>
        <v>0</v>
      </c>
      <c r="AR104" s="13" t="s">
        <v>117</v>
      </c>
      <c r="AT104" s="13" t="s">
        <v>113</v>
      </c>
      <c r="AU104" s="13" t="s">
        <v>22</v>
      </c>
      <c r="AY104" s="13" t="s">
        <v>112</v>
      </c>
      <c r="BE104" s="159">
        <f>IF(N104="základní",J104,0)</f>
        <v>0</v>
      </c>
      <c r="BF104" s="159">
        <f>IF(N104="snížená",J104,0)</f>
        <v>0</v>
      </c>
      <c r="BG104" s="159">
        <f>IF(N104="zákl. přenesená",J104,0)</f>
        <v>0</v>
      </c>
      <c r="BH104" s="159">
        <f>IF(N104="sníž. přenesená",J104,0)</f>
        <v>0</v>
      </c>
      <c r="BI104" s="159">
        <f>IF(N104="nulová",J104,0)</f>
        <v>0</v>
      </c>
      <c r="BJ104" s="13" t="s">
        <v>22</v>
      </c>
      <c r="BK104" s="159">
        <f>ROUND(I104*H104,2)</f>
        <v>0</v>
      </c>
      <c r="BL104" s="13" t="s">
        <v>117</v>
      </c>
      <c r="BM104" s="13" t="s">
        <v>145</v>
      </c>
    </row>
    <row r="105" spans="2:47" s="1" customFormat="1" ht="13.5">
      <c r="B105" s="30"/>
      <c r="D105" s="160" t="s">
        <v>118</v>
      </c>
      <c r="F105" s="161" t="s">
        <v>147</v>
      </c>
      <c r="I105" s="123"/>
      <c r="L105" s="30"/>
      <c r="M105" s="59"/>
      <c r="N105" s="31"/>
      <c r="O105" s="31"/>
      <c r="P105" s="31"/>
      <c r="Q105" s="31"/>
      <c r="R105" s="31"/>
      <c r="S105" s="31"/>
      <c r="T105" s="60"/>
      <c r="AT105" s="13" t="s">
        <v>118</v>
      </c>
      <c r="AU105" s="13" t="s">
        <v>22</v>
      </c>
    </row>
    <row r="106" spans="2:47" s="1" customFormat="1" ht="27">
      <c r="B106" s="30"/>
      <c r="D106" s="162" t="s">
        <v>119</v>
      </c>
      <c r="F106" s="163" t="s">
        <v>148</v>
      </c>
      <c r="I106" s="123"/>
      <c r="L106" s="30"/>
      <c r="M106" s="59"/>
      <c r="N106" s="31"/>
      <c r="O106" s="31"/>
      <c r="P106" s="31"/>
      <c r="Q106" s="31"/>
      <c r="R106" s="31"/>
      <c r="S106" s="31"/>
      <c r="T106" s="60"/>
      <c r="AT106" s="13" t="s">
        <v>119</v>
      </c>
      <c r="AU106" s="13" t="s">
        <v>22</v>
      </c>
    </row>
    <row r="107" spans="2:65" s="1" customFormat="1" ht="31.5" customHeight="1">
      <c r="B107" s="147"/>
      <c r="C107" s="148" t="s">
        <v>27</v>
      </c>
      <c r="D107" s="148" t="s">
        <v>113</v>
      </c>
      <c r="E107" s="149" t="s">
        <v>149</v>
      </c>
      <c r="F107" s="150" t="s">
        <v>150</v>
      </c>
      <c r="G107" s="151" t="s">
        <v>151</v>
      </c>
      <c r="H107" s="152">
        <v>47.155</v>
      </c>
      <c r="I107" s="153"/>
      <c r="J107" s="154">
        <f>ROUND(I107*H107,2)</f>
        <v>0</v>
      </c>
      <c r="K107" s="150" t="s">
        <v>20</v>
      </c>
      <c r="L107" s="30"/>
      <c r="M107" s="155" t="s">
        <v>20</v>
      </c>
      <c r="N107" s="156" t="s">
        <v>42</v>
      </c>
      <c r="O107" s="31"/>
      <c r="P107" s="157">
        <f>O107*H107</f>
        <v>0</v>
      </c>
      <c r="Q107" s="157">
        <v>0</v>
      </c>
      <c r="R107" s="157">
        <f>Q107*H107</f>
        <v>0</v>
      </c>
      <c r="S107" s="157">
        <v>0</v>
      </c>
      <c r="T107" s="158">
        <f>S107*H107</f>
        <v>0</v>
      </c>
      <c r="AR107" s="13" t="s">
        <v>117</v>
      </c>
      <c r="AT107" s="13" t="s">
        <v>113</v>
      </c>
      <c r="AU107" s="13" t="s">
        <v>22</v>
      </c>
      <c r="AY107" s="13" t="s">
        <v>112</v>
      </c>
      <c r="BE107" s="159">
        <f>IF(N107="základní",J107,0)</f>
        <v>0</v>
      </c>
      <c r="BF107" s="159">
        <f>IF(N107="snížená",J107,0)</f>
        <v>0</v>
      </c>
      <c r="BG107" s="159">
        <f>IF(N107="zákl. přenesená",J107,0)</f>
        <v>0</v>
      </c>
      <c r="BH107" s="159">
        <f>IF(N107="sníž. přenesená",J107,0)</f>
        <v>0</v>
      </c>
      <c r="BI107" s="159">
        <f>IF(N107="nulová",J107,0)</f>
        <v>0</v>
      </c>
      <c r="BJ107" s="13" t="s">
        <v>22</v>
      </c>
      <c r="BK107" s="159">
        <f>ROUND(I107*H107,2)</f>
        <v>0</v>
      </c>
      <c r="BL107" s="13" t="s">
        <v>117</v>
      </c>
      <c r="BM107" s="13" t="s">
        <v>27</v>
      </c>
    </row>
    <row r="108" spans="2:47" s="1" customFormat="1" ht="13.5">
      <c r="B108" s="30"/>
      <c r="D108" s="160" t="s">
        <v>118</v>
      </c>
      <c r="F108" s="161" t="s">
        <v>150</v>
      </c>
      <c r="I108" s="123"/>
      <c r="L108" s="30"/>
      <c r="M108" s="59"/>
      <c r="N108" s="31"/>
      <c r="O108" s="31"/>
      <c r="P108" s="31"/>
      <c r="Q108" s="31"/>
      <c r="R108" s="31"/>
      <c r="S108" s="31"/>
      <c r="T108" s="60"/>
      <c r="AT108" s="13" t="s">
        <v>118</v>
      </c>
      <c r="AU108" s="13" t="s">
        <v>22</v>
      </c>
    </row>
    <row r="109" spans="2:47" s="1" customFormat="1" ht="40.5">
      <c r="B109" s="30"/>
      <c r="D109" s="162" t="s">
        <v>119</v>
      </c>
      <c r="F109" s="163" t="s">
        <v>152</v>
      </c>
      <c r="I109" s="123"/>
      <c r="L109" s="30"/>
      <c r="M109" s="59"/>
      <c r="N109" s="31"/>
      <c r="O109" s="31"/>
      <c r="P109" s="31"/>
      <c r="Q109" s="31"/>
      <c r="R109" s="31"/>
      <c r="S109" s="31"/>
      <c r="T109" s="60"/>
      <c r="AT109" s="13" t="s">
        <v>119</v>
      </c>
      <c r="AU109" s="13" t="s">
        <v>22</v>
      </c>
    </row>
    <row r="110" spans="2:65" s="1" customFormat="1" ht="22.5" customHeight="1">
      <c r="B110" s="147"/>
      <c r="C110" s="148" t="s">
        <v>153</v>
      </c>
      <c r="D110" s="148" t="s">
        <v>113</v>
      </c>
      <c r="E110" s="149" t="s">
        <v>154</v>
      </c>
      <c r="F110" s="150" t="s">
        <v>155</v>
      </c>
      <c r="G110" s="151" t="s">
        <v>151</v>
      </c>
      <c r="H110" s="152">
        <v>18.9</v>
      </c>
      <c r="I110" s="153"/>
      <c r="J110" s="154">
        <f>ROUND(I110*H110,2)</f>
        <v>0</v>
      </c>
      <c r="K110" s="150" t="s">
        <v>20</v>
      </c>
      <c r="L110" s="30"/>
      <c r="M110" s="155" t="s">
        <v>20</v>
      </c>
      <c r="N110" s="156" t="s">
        <v>42</v>
      </c>
      <c r="O110" s="31"/>
      <c r="P110" s="157">
        <f>O110*H110</f>
        <v>0</v>
      </c>
      <c r="Q110" s="157">
        <v>0</v>
      </c>
      <c r="R110" s="157">
        <f>Q110*H110</f>
        <v>0</v>
      </c>
      <c r="S110" s="157">
        <v>0</v>
      </c>
      <c r="T110" s="158">
        <f>S110*H110</f>
        <v>0</v>
      </c>
      <c r="AR110" s="13" t="s">
        <v>117</v>
      </c>
      <c r="AT110" s="13" t="s">
        <v>113</v>
      </c>
      <c r="AU110" s="13" t="s">
        <v>22</v>
      </c>
      <c r="AY110" s="13" t="s">
        <v>112</v>
      </c>
      <c r="BE110" s="159">
        <f>IF(N110="základní",J110,0)</f>
        <v>0</v>
      </c>
      <c r="BF110" s="159">
        <f>IF(N110="snížená",J110,0)</f>
        <v>0</v>
      </c>
      <c r="BG110" s="159">
        <f>IF(N110="zákl. přenesená",J110,0)</f>
        <v>0</v>
      </c>
      <c r="BH110" s="159">
        <f>IF(N110="sníž. přenesená",J110,0)</f>
        <v>0</v>
      </c>
      <c r="BI110" s="159">
        <f>IF(N110="nulová",J110,0)</f>
        <v>0</v>
      </c>
      <c r="BJ110" s="13" t="s">
        <v>22</v>
      </c>
      <c r="BK110" s="159">
        <f>ROUND(I110*H110,2)</f>
        <v>0</v>
      </c>
      <c r="BL110" s="13" t="s">
        <v>117</v>
      </c>
      <c r="BM110" s="13" t="s">
        <v>153</v>
      </c>
    </row>
    <row r="111" spans="2:47" s="1" customFormat="1" ht="13.5">
      <c r="B111" s="30"/>
      <c r="D111" s="160" t="s">
        <v>118</v>
      </c>
      <c r="F111" s="161" t="s">
        <v>155</v>
      </c>
      <c r="I111" s="123"/>
      <c r="L111" s="30"/>
      <c r="M111" s="59"/>
      <c r="N111" s="31"/>
      <c r="O111" s="31"/>
      <c r="P111" s="31"/>
      <c r="Q111" s="31"/>
      <c r="R111" s="31"/>
      <c r="S111" s="31"/>
      <c r="T111" s="60"/>
      <c r="AT111" s="13" t="s">
        <v>118</v>
      </c>
      <c r="AU111" s="13" t="s">
        <v>22</v>
      </c>
    </row>
    <row r="112" spans="2:47" s="1" customFormat="1" ht="27">
      <c r="B112" s="30"/>
      <c r="D112" s="162" t="s">
        <v>119</v>
      </c>
      <c r="F112" s="163" t="s">
        <v>156</v>
      </c>
      <c r="I112" s="123"/>
      <c r="L112" s="30"/>
      <c r="M112" s="59"/>
      <c r="N112" s="31"/>
      <c r="O112" s="31"/>
      <c r="P112" s="31"/>
      <c r="Q112" s="31"/>
      <c r="R112" s="31"/>
      <c r="S112" s="31"/>
      <c r="T112" s="60"/>
      <c r="AT112" s="13" t="s">
        <v>119</v>
      </c>
      <c r="AU112" s="13" t="s">
        <v>22</v>
      </c>
    </row>
    <row r="113" spans="2:65" s="1" customFormat="1" ht="31.5" customHeight="1">
      <c r="B113" s="147"/>
      <c r="C113" s="148" t="s">
        <v>157</v>
      </c>
      <c r="D113" s="148" t="s">
        <v>113</v>
      </c>
      <c r="E113" s="149" t="s">
        <v>158</v>
      </c>
      <c r="F113" s="150" t="s">
        <v>159</v>
      </c>
      <c r="G113" s="151" t="s">
        <v>151</v>
      </c>
      <c r="H113" s="152">
        <v>126.415</v>
      </c>
      <c r="I113" s="153"/>
      <c r="J113" s="154">
        <f>ROUND(I113*H113,2)</f>
        <v>0</v>
      </c>
      <c r="K113" s="150" t="s">
        <v>20</v>
      </c>
      <c r="L113" s="30"/>
      <c r="M113" s="155" t="s">
        <v>20</v>
      </c>
      <c r="N113" s="156" t="s">
        <v>42</v>
      </c>
      <c r="O113" s="31"/>
      <c r="P113" s="157">
        <f>O113*H113</f>
        <v>0</v>
      </c>
      <c r="Q113" s="157">
        <v>0</v>
      </c>
      <c r="R113" s="157">
        <f>Q113*H113</f>
        <v>0</v>
      </c>
      <c r="S113" s="157">
        <v>0</v>
      </c>
      <c r="T113" s="158">
        <f>S113*H113</f>
        <v>0</v>
      </c>
      <c r="AR113" s="13" t="s">
        <v>117</v>
      </c>
      <c r="AT113" s="13" t="s">
        <v>113</v>
      </c>
      <c r="AU113" s="13" t="s">
        <v>22</v>
      </c>
      <c r="AY113" s="13" t="s">
        <v>112</v>
      </c>
      <c r="BE113" s="159">
        <f>IF(N113="základní",J113,0)</f>
        <v>0</v>
      </c>
      <c r="BF113" s="159">
        <f>IF(N113="snížená",J113,0)</f>
        <v>0</v>
      </c>
      <c r="BG113" s="159">
        <f>IF(N113="zákl. přenesená",J113,0)</f>
        <v>0</v>
      </c>
      <c r="BH113" s="159">
        <f>IF(N113="sníž. přenesená",J113,0)</f>
        <v>0</v>
      </c>
      <c r="BI113" s="159">
        <f>IF(N113="nulová",J113,0)</f>
        <v>0</v>
      </c>
      <c r="BJ113" s="13" t="s">
        <v>22</v>
      </c>
      <c r="BK113" s="159">
        <f>ROUND(I113*H113,2)</f>
        <v>0</v>
      </c>
      <c r="BL113" s="13" t="s">
        <v>117</v>
      </c>
      <c r="BM113" s="13" t="s">
        <v>157</v>
      </c>
    </row>
    <row r="114" spans="2:47" s="1" customFormat="1" ht="27">
      <c r="B114" s="30"/>
      <c r="D114" s="160" t="s">
        <v>118</v>
      </c>
      <c r="F114" s="161" t="s">
        <v>159</v>
      </c>
      <c r="I114" s="123"/>
      <c r="L114" s="30"/>
      <c r="M114" s="59"/>
      <c r="N114" s="31"/>
      <c r="O114" s="31"/>
      <c r="P114" s="31"/>
      <c r="Q114" s="31"/>
      <c r="R114" s="31"/>
      <c r="S114" s="31"/>
      <c r="T114" s="60"/>
      <c r="AT114" s="13" t="s">
        <v>118</v>
      </c>
      <c r="AU114" s="13" t="s">
        <v>22</v>
      </c>
    </row>
    <row r="115" spans="2:47" s="1" customFormat="1" ht="54">
      <c r="B115" s="30"/>
      <c r="D115" s="162" t="s">
        <v>119</v>
      </c>
      <c r="F115" s="163" t="s">
        <v>160</v>
      </c>
      <c r="I115" s="123"/>
      <c r="L115" s="30"/>
      <c r="M115" s="59"/>
      <c r="N115" s="31"/>
      <c r="O115" s="31"/>
      <c r="P115" s="31"/>
      <c r="Q115" s="31"/>
      <c r="R115" s="31"/>
      <c r="S115" s="31"/>
      <c r="T115" s="60"/>
      <c r="AT115" s="13" t="s">
        <v>119</v>
      </c>
      <c r="AU115" s="13" t="s">
        <v>22</v>
      </c>
    </row>
    <row r="116" spans="2:65" s="1" customFormat="1" ht="31.5" customHeight="1">
      <c r="B116" s="147"/>
      <c r="C116" s="148" t="s">
        <v>161</v>
      </c>
      <c r="D116" s="148" t="s">
        <v>113</v>
      </c>
      <c r="E116" s="149" t="s">
        <v>162</v>
      </c>
      <c r="F116" s="150" t="s">
        <v>163</v>
      </c>
      <c r="G116" s="151" t="s">
        <v>151</v>
      </c>
      <c r="H116" s="152">
        <v>1</v>
      </c>
      <c r="I116" s="153"/>
      <c r="J116" s="154">
        <f>ROUND(I116*H116,2)</f>
        <v>0</v>
      </c>
      <c r="K116" s="150" t="s">
        <v>20</v>
      </c>
      <c r="L116" s="30"/>
      <c r="M116" s="155" t="s">
        <v>20</v>
      </c>
      <c r="N116" s="156" t="s">
        <v>42</v>
      </c>
      <c r="O116" s="31"/>
      <c r="P116" s="157">
        <f>O116*H116</f>
        <v>0</v>
      </c>
      <c r="Q116" s="157">
        <v>0</v>
      </c>
      <c r="R116" s="157">
        <f>Q116*H116</f>
        <v>0</v>
      </c>
      <c r="S116" s="157">
        <v>0</v>
      </c>
      <c r="T116" s="158">
        <f>S116*H116</f>
        <v>0</v>
      </c>
      <c r="AR116" s="13" t="s">
        <v>117</v>
      </c>
      <c r="AT116" s="13" t="s">
        <v>113</v>
      </c>
      <c r="AU116" s="13" t="s">
        <v>22</v>
      </c>
      <c r="AY116" s="13" t="s">
        <v>112</v>
      </c>
      <c r="BE116" s="159">
        <f>IF(N116="základní",J116,0)</f>
        <v>0</v>
      </c>
      <c r="BF116" s="159">
        <f>IF(N116="snížená",J116,0)</f>
        <v>0</v>
      </c>
      <c r="BG116" s="159">
        <f>IF(N116="zákl. přenesená",J116,0)</f>
        <v>0</v>
      </c>
      <c r="BH116" s="159">
        <f>IF(N116="sníž. přenesená",J116,0)</f>
        <v>0</v>
      </c>
      <c r="BI116" s="159">
        <f>IF(N116="nulová",J116,0)</f>
        <v>0</v>
      </c>
      <c r="BJ116" s="13" t="s">
        <v>22</v>
      </c>
      <c r="BK116" s="159">
        <f>ROUND(I116*H116,2)</f>
        <v>0</v>
      </c>
      <c r="BL116" s="13" t="s">
        <v>117</v>
      </c>
      <c r="BM116" s="13" t="s">
        <v>161</v>
      </c>
    </row>
    <row r="117" spans="2:47" s="1" customFormat="1" ht="13.5">
      <c r="B117" s="30"/>
      <c r="D117" s="160" t="s">
        <v>118</v>
      </c>
      <c r="F117" s="161" t="s">
        <v>163</v>
      </c>
      <c r="I117" s="123"/>
      <c r="L117" s="30"/>
      <c r="M117" s="59"/>
      <c r="N117" s="31"/>
      <c r="O117" s="31"/>
      <c r="P117" s="31"/>
      <c r="Q117" s="31"/>
      <c r="R117" s="31"/>
      <c r="S117" s="31"/>
      <c r="T117" s="60"/>
      <c r="AT117" s="13" t="s">
        <v>118</v>
      </c>
      <c r="AU117" s="13" t="s">
        <v>22</v>
      </c>
    </row>
    <row r="118" spans="2:47" s="1" customFormat="1" ht="27">
      <c r="B118" s="30"/>
      <c r="D118" s="162" t="s">
        <v>119</v>
      </c>
      <c r="F118" s="163" t="s">
        <v>164</v>
      </c>
      <c r="I118" s="123"/>
      <c r="L118" s="30"/>
      <c r="M118" s="59"/>
      <c r="N118" s="31"/>
      <c r="O118" s="31"/>
      <c r="P118" s="31"/>
      <c r="Q118" s="31"/>
      <c r="R118" s="31"/>
      <c r="S118" s="31"/>
      <c r="T118" s="60"/>
      <c r="AT118" s="13" t="s">
        <v>119</v>
      </c>
      <c r="AU118" s="13" t="s">
        <v>22</v>
      </c>
    </row>
    <row r="119" spans="2:65" s="1" customFormat="1" ht="31.5" customHeight="1">
      <c r="B119" s="147"/>
      <c r="C119" s="148" t="s">
        <v>165</v>
      </c>
      <c r="D119" s="148" t="s">
        <v>113</v>
      </c>
      <c r="E119" s="149" t="s">
        <v>166</v>
      </c>
      <c r="F119" s="150" t="s">
        <v>167</v>
      </c>
      <c r="G119" s="151" t="s">
        <v>168</v>
      </c>
      <c r="H119" s="152">
        <v>50</v>
      </c>
      <c r="I119" s="153"/>
      <c r="J119" s="154">
        <f>ROUND(I119*H119,2)</f>
        <v>0</v>
      </c>
      <c r="K119" s="150" t="s">
        <v>20</v>
      </c>
      <c r="L119" s="30"/>
      <c r="M119" s="155" t="s">
        <v>20</v>
      </c>
      <c r="N119" s="156" t="s">
        <v>42</v>
      </c>
      <c r="O119" s="31"/>
      <c r="P119" s="157">
        <f>O119*H119</f>
        <v>0</v>
      </c>
      <c r="Q119" s="157">
        <v>0</v>
      </c>
      <c r="R119" s="157">
        <f>Q119*H119</f>
        <v>0</v>
      </c>
      <c r="S119" s="157">
        <v>0</v>
      </c>
      <c r="T119" s="158">
        <f>S119*H119</f>
        <v>0</v>
      </c>
      <c r="AR119" s="13" t="s">
        <v>117</v>
      </c>
      <c r="AT119" s="13" t="s">
        <v>113</v>
      </c>
      <c r="AU119" s="13" t="s">
        <v>22</v>
      </c>
      <c r="AY119" s="13" t="s">
        <v>112</v>
      </c>
      <c r="BE119" s="159">
        <f>IF(N119="základní",J119,0)</f>
        <v>0</v>
      </c>
      <c r="BF119" s="159">
        <f>IF(N119="snížená",J119,0)</f>
        <v>0</v>
      </c>
      <c r="BG119" s="159">
        <f>IF(N119="zákl. přenesená",J119,0)</f>
        <v>0</v>
      </c>
      <c r="BH119" s="159">
        <f>IF(N119="sníž. přenesená",J119,0)</f>
        <v>0</v>
      </c>
      <c r="BI119" s="159">
        <f>IF(N119="nulová",J119,0)</f>
        <v>0</v>
      </c>
      <c r="BJ119" s="13" t="s">
        <v>22</v>
      </c>
      <c r="BK119" s="159">
        <f>ROUND(I119*H119,2)</f>
        <v>0</v>
      </c>
      <c r="BL119" s="13" t="s">
        <v>117</v>
      </c>
      <c r="BM119" s="13" t="s">
        <v>165</v>
      </c>
    </row>
    <row r="120" spans="2:47" s="1" customFormat="1" ht="13.5">
      <c r="B120" s="30"/>
      <c r="D120" s="160" t="s">
        <v>118</v>
      </c>
      <c r="F120" s="161" t="s">
        <v>167</v>
      </c>
      <c r="I120" s="123"/>
      <c r="L120" s="30"/>
      <c r="M120" s="59"/>
      <c r="N120" s="31"/>
      <c r="O120" s="31"/>
      <c r="P120" s="31"/>
      <c r="Q120" s="31"/>
      <c r="R120" s="31"/>
      <c r="S120" s="31"/>
      <c r="T120" s="60"/>
      <c r="AT120" s="13" t="s">
        <v>118</v>
      </c>
      <c r="AU120" s="13" t="s">
        <v>22</v>
      </c>
    </row>
    <row r="121" spans="2:47" s="1" customFormat="1" ht="40.5">
      <c r="B121" s="30"/>
      <c r="D121" s="162" t="s">
        <v>119</v>
      </c>
      <c r="F121" s="163" t="s">
        <v>169</v>
      </c>
      <c r="I121" s="123"/>
      <c r="L121" s="30"/>
      <c r="M121" s="59"/>
      <c r="N121" s="31"/>
      <c r="O121" s="31"/>
      <c r="P121" s="31"/>
      <c r="Q121" s="31"/>
      <c r="R121" s="31"/>
      <c r="S121" s="31"/>
      <c r="T121" s="60"/>
      <c r="AT121" s="13" t="s">
        <v>119</v>
      </c>
      <c r="AU121" s="13" t="s">
        <v>22</v>
      </c>
    </row>
    <row r="122" spans="2:65" s="1" customFormat="1" ht="31.5" customHeight="1">
      <c r="B122" s="147"/>
      <c r="C122" s="148" t="s">
        <v>8</v>
      </c>
      <c r="D122" s="148" t="s">
        <v>113</v>
      </c>
      <c r="E122" s="149" t="s">
        <v>170</v>
      </c>
      <c r="F122" s="150" t="s">
        <v>171</v>
      </c>
      <c r="G122" s="151" t="s">
        <v>168</v>
      </c>
      <c r="H122" s="152">
        <v>113</v>
      </c>
      <c r="I122" s="153"/>
      <c r="J122" s="154">
        <f>ROUND(I122*H122,2)</f>
        <v>0</v>
      </c>
      <c r="K122" s="150" t="s">
        <v>20</v>
      </c>
      <c r="L122" s="30"/>
      <c r="M122" s="155" t="s">
        <v>20</v>
      </c>
      <c r="N122" s="156" t="s">
        <v>42</v>
      </c>
      <c r="O122" s="31"/>
      <c r="P122" s="157">
        <f>O122*H122</f>
        <v>0</v>
      </c>
      <c r="Q122" s="157">
        <v>0</v>
      </c>
      <c r="R122" s="157">
        <f>Q122*H122</f>
        <v>0</v>
      </c>
      <c r="S122" s="157">
        <v>0</v>
      </c>
      <c r="T122" s="158">
        <f>S122*H122</f>
        <v>0</v>
      </c>
      <c r="AR122" s="13" t="s">
        <v>117</v>
      </c>
      <c r="AT122" s="13" t="s">
        <v>113</v>
      </c>
      <c r="AU122" s="13" t="s">
        <v>22</v>
      </c>
      <c r="AY122" s="13" t="s">
        <v>112</v>
      </c>
      <c r="BE122" s="159">
        <f>IF(N122="základní",J122,0)</f>
        <v>0</v>
      </c>
      <c r="BF122" s="159">
        <f>IF(N122="snížená",J122,0)</f>
        <v>0</v>
      </c>
      <c r="BG122" s="159">
        <f>IF(N122="zákl. přenesená",J122,0)</f>
        <v>0</v>
      </c>
      <c r="BH122" s="159">
        <f>IF(N122="sníž. přenesená",J122,0)</f>
        <v>0</v>
      </c>
      <c r="BI122" s="159">
        <f>IF(N122="nulová",J122,0)</f>
        <v>0</v>
      </c>
      <c r="BJ122" s="13" t="s">
        <v>22</v>
      </c>
      <c r="BK122" s="159">
        <f>ROUND(I122*H122,2)</f>
        <v>0</v>
      </c>
      <c r="BL122" s="13" t="s">
        <v>117</v>
      </c>
      <c r="BM122" s="13" t="s">
        <v>8</v>
      </c>
    </row>
    <row r="123" spans="2:47" s="1" customFormat="1" ht="13.5">
      <c r="B123" s="30"/>
      <c r="D123" s="160" t="s">
        <v>118</v>
      </c>
      <c r="F123" s="161" t="s">
        <v>171</v>
      </c>
      <c r="I123" s="123"/>
      <c r="L123" s="30"/>
      <c r="M123" s="59"/>
      <c r="N123" s="31"/>
      <c r="O123" s="31"/>
      <c r="P123" s="31"/>
      <c r="Q123" s="31"/>
      <c r="R123" s="31"/>
      <c r="S123" s="31"/>
      <c r="T123" s="60"/>
      <c r="AT123" s="13" t="s">
        <v>118</v>
      </c>
      <c r="AU123" s="13" t="s">
        <v>22</v>
      </c>
    </row>
    <row r="124" spans="2:47" s="1" customFormat="1" ht="27">
      <c r="B124" s="30"/>
      <c r="D124" s="162" t="s">
        <v>119</v>
      </c>
      <c r="F124" s="163" t="s">
        <v>172</v>
      </c>
      <c r="I124" s="123"/>
      <c r="L124" s="30"/>
      <c r="M124" s="59"/>
      <c r="N124" s="31"/>
      <c r="O124" s="31"/>
      <c r="P124" s="31"/>
      <c r="Q124" s="31"/>
      <c r="R124" s="31"/>
      <c r="S124" s="31"/>
      <c r="T124" s="60"/>
      <c r="AT124" s="13" t="s">
        <v>119</v>
      </c>
      <c r="AU124" s="13" t="s">
        <v>22</v>
      </c>
    </row>
    <row r="125" spans="2:65" s="1" customFormat="1" ht="22.5" customHeight="1">
      <c r="B125" s="147"/>
      <c r="C125" s="148" t="s">
        <v>173</v>
      </c>
      <c r="D125" s="148" t="s">
        <v>113</v>
      </c>
      <c r="E125" s="149" t="s">
        <v>174</v>
      </c>
      <c r="F125" s="150" t="s">
        <v>175</v>
      </c>
      <c r="G125" s="151" t="s">
        <v>151</v>
      </c>
      <c r="H125" s="152">
        <v>44.6</v>
      </c>
      <c r="I125" s="153"/>
      <c r="J125" s="154">
        <f>ROUND(I125*H125,2)</f>
        <v>0</v>
      </c>
      <c r="K125" s="150" t="s">
        <v>20</v>
      </c>
      <c r="L125" s="30"/>
      <c r="M125" s="155" t="s">
        <v>20</v>
      </c>
      <c r="N125" s="156" t="s">
        <v>42</v>
      </c>
      <c r="O125" s="31"/>
      <c r="P125" s="157">
        <f>O125*H125</f>
        <v>0</v>
      </c>
      <c r="Q125" s="157">
        <v>0</v>
      </c>
      <c r="R125" s="157">
        <f>Q125*H125</f>
        <v>0</v>
      </c>
      <c r="S125" s="157">
        <v>0</v>
      </c>
      <c r="T125" s="158">
        <f>S125*H125</f>
        <v>0</v>
      </c>
      <c r="AR125" s="13" t="s">
        <v>117</v>
      </c>
      <c r="AT125" s="13" t="s">
        <v>113</v>
      </c>
      <c r="AU125" s="13" t="s">
        <v>22</v>
      </c>
      <c r="AY125" s="13" t="s">
        <v>112</v>
      </c>
      <c r="BE125" s="159">
        <f>IF(N125="základní",J125,0)</f>
        <v>0</v>
      </c>
      <c r="BF125" s="159">
        <f>IF(N125="snížená",J125,0)</f>
        <v>0</v>
      </c>
      <c r="BG125" s="159">
        <f>IF(N125="zákl. přenesená",J125,0)</f>
        <v>0</v>
      </c>
      <c r="BH125" s="159">
        <f>IF(N125="sníž. přenesená",J125,0)</f>
        <v>0</v>
      </c>
      <c r="BI125" s="159">
        <f>IF(N125="nulová",J125,0)</f>
        <v>0</v>
      </c>
      <c r="BJ125" s="13" t="s">
        <v>22</v>
      </c>
      <c r="BK125" s="159">
        <f>ROUND(I125*H125,2)</f>
        <v>0</v>
      </c>
      <c r="BL125" s="13" t="s">
        <v>117</v>
      </c>
      <c r="BM125" s="13" t="s">
        <v>173</v>
      </c>
    </row>
    <row r="126" spans="2:47" s="1" customFormat="1" ht="13.5">
      <c r="B126" s="30"/>
      <c r="D126" s="160" t="s">
        <v>118</v>
      </c>
      <c r="F126" s="161" t="s">
        <v>175</v>
      </c>
      <c r="I126" s="123"/>
      <c r="L126" s="30"/>
      <c r="M126" s="59"/>
      <c r="N126" s="31"/>
      <c r="O126" s="31"/>
      <c r="P126" s="31"/>
      <c r="Q126" s="31"/>
      <c r="R126" s="31"/>
      <c r="S126" s="31"/>
      <c r="T126" s="60"/>
      <c r="AT126" s="13" t="s">
        <v>118</v>
      </c>
      <c r="AU126" s="13" t="s">
        <v>22</v>
      </c>
    </row>
    <row r="127" spans="2:47" s="1" customFormat="1" ht="40.5">
      <c r="B127" s="30"/>
      <c r="D127" s="162" t="s">
        <v>119</v>
      </c>
      <c r="F127" s="163" t="s">
        <v>176</v>
      </c>
      <c r="I127" s="123"/>
      <c r="L127" s="30"/>
      <c r="M127" s="59"/>
      <c r="N127" s="31"/>
      <c r="O127" s="31"/>
      <c r="P127" s="31"/>
      <c r="Q127" s="31"/>
      <c r="R127" s="31"/>
      <c r="S127" s="31"/>
      <c r="T127" s="60"/>
      <c r="AT127" s="13" t="s">
        <v>119</v>
      </c>
      <c r="AU127" s="13" t="s">
        <v>22</v>
      </c>
    </row>
    <row r="128" spans="2:65" s="1" customFormat="1" ht="22.5" customHeight="1">
      <c r="B128" s="147"/>
      <c r="C128" s="148" t="s">
        <v>177</v>
      </c>
      <c r="D128" s="148" t="s">
        <v>113</v>
      </c>
      <c r="E128" s="149" t="s">
        <v>178</v>
      </c>
      <c r="F128" s="150" t="s">
        <v>179</v>
      </c>
      <c r="G128" s="151" t="s">
        <v>151</v>
      </c>
      <c r="H128" s="152">
        <v>19.3</v>
      </c>
      <c r="I128" s="153"/>
      <c r="J128" s="154">
        <f>ROUND(I128*H128,2)</f>
        <v>0</v>
      </c>
      <c r="K128" s="150" t="s">
        <v>20</v>
      </c>
      <c r="L128" s="30"/>
      <c r="M128" s="155" t="s">
        <v>20</v>
      </c>
      <c r="N128" s="156" t="s">
        <v>42</v>
      </c>
      <c r="O128" s="31"/>
      <c r="P128" s="157">
        <f>O128*H128</f>
        <v>0</v>
      </c>
      <c r="Q128" s="157">
        <v>0</v>
      </c>
      <c r="R128" s="157">
        <f>Q128*H128</f>
        <v>0</v>
      </c>
      <c r="S128" s="157">
        <v>0</v>
      </c>
      <c r="T128" s="158">
        <f>S128*H128</f>
        <v>0</v>
      </c>
      <c r="AR128" s="13" t="s">
        <v>117</v>
      </c>
      <c r="AT128" s="13" t="s">
        <v>113</v>
      </c>
      <c r="AU128" s="13" t="s">
        <v>22</v>
      </c>
      <c r="AY128" s="13" t="s">
        <v>112</v>
      </c>
      <c r="BE128" s="159">
        <f>IF(N128="základní",J128,0)</f>
        <v>0</v>
      </c>
      <c r="BF128" s="159">
        <f>IF(N128="snížená",J128,0)</f>
        <v>0</v>
      </c>
      <c r="BG128" s="159">
        <f>IF(N128="zákl. přenesená",J128,0)</f>
        <v>0</v>
      </c>
      <c r="BH128" s="159">
        <f>IF(N128="sníž. přenesená",J128,0)</f>
        <v>0</v>
      </c>
      <c r="BI128" s="159">
        <f>IF(N128="nulová",J128,0)</f>
        <v>0</v>
      </c>
      <c r="BJ128" s="13" t="s">
        <v>22</v>
      </c>
      <c r="BK128" s="159">
        <f>ROUND(I128*H128,2)</f>
        <v>0</v>
      </c>
      <c r="BL128" s="13" t="s">
        <v>117</v>
      </c>
      <c r="BM128" s="13" t="s">
        <v>177</v>
      </c>
    </row>
    <row r="129" spans="2:47" s="1" customFormat="1" ht="13.5">
      <c r="B129" s="30"/>
      <c r="D129" s="160" t="s">
        <v>118</v>
      </c>
      <c r="F129" s="161" t="s">
        <v>179</v>
      </c>
      <c r="I129" s="123"/>
      <c r="L129" s="30"/>
      <c r="M129" s="59"/>
      <c r="N129" s="31"/>
      <c r="O129" s="31"/>
      <c r="P129" s="31"/>
      <c r="Q129" s="31"/>
      <c r="R129" s="31"/>
      <c r="S129" s="31"/>
      <c r="T129" s="60"/>
      <c r="AT129" s="13" t="s">
        <v>118</v>
      </c>
      <c r="AU129" s="13" t="s">
        <v>22</v>
      </c>
    </row>
    <row r="130" spans="2:47" s="1" customFormat="1" ht="27">
      <c r="B130" s="30"/>
      <c r="D130" s="162" t="s">
        <v>119</v>
      </c>
      <c r="F130" s="163" t="s">
        <v>180</v>
      </c>
      <c r="I130" s="123"/>
      <c r="L130" s="30"/>
      <c r="M130" s="59"/>
      <c r="N130" s="31"/>
      <c r="O130" s="31"/>
      <c r="P130" s="31"/>
      <c r="Q130" s="31"/>
      <c r="R130" s="31"/>
      <c r="S130" s="31"/>
      <c r="T130" s="60"/>
      <c r="AT130" s="13" t="s">
        <v>119</v>
      </c>
      <c r="AU130" s="13" t="s">
        <v>22</v>
      </c>
    </row>
    <row r="131" spans="2:65" s="1" customFormat="1" ht="31.5" customHeight="1">
      <c r="B131" s="147"/>
      <c r="C131" s="148" t="s">
        <v>181</v>
      </c>
      <c r="D131" s="148" t="s">
        <v>113</v>
      </c>
      <c r="E131" s="149" t="s">
        <v>182</v>
      </c>
      <c r="F131" s="150" t="s">
        <v>183</v>
      </c>
      <c r="G131" s="151" t="s">
        <v>151</v>
      </c>
      <c r="H131" s="152">
        <v>14</v>
      </c>
      <c r="I131" s="153"/>
      <c r="J131" s="154">
        <f>ROUND(I131*H131,2)</f>
        <v>0</v>
      </c>
      <c r="K131" s="150" t="s">
        <v>20</v>
      </c>
      <c r="L131" s="30"/>
      <c r="M131" s="155" t="s">
        <v>20</v>
      </c>
      <c r="N131" s="156" t="s">
        <v>42</v>
      </c>
      <c r="O131" s="31"/>
      <c r="P131" s="157">
        <f>O131*H131</f>
        <v>0</v>
      </c>
      <c r="Q131" s="157">
        <v>0</v>
      </c>
      <c r="R131" s="157">
        <f>Q131*H131</f>
        <v>0</v>
      </c>
      <c r="S131" s="157">
        <v>0</v>
      </c>
      <c r="T131" s="158">
        <f>S131*H131</f>
        <v>0</v>
      </c>
      <c r="AR131" s="13" t="s">
        <v>117</v>
      </c>
      <c r="AT131" s="13" t="s">
        <v>113</v>
      </c>
      <c r="AU131" s="13" t="s">
        <v>22</v>
      </c>
      <c r="AY131" s="13" t="s">
        <v>112</v>
      </c>
      <c r="BE131" s="159">
        <f>IF(N131="základní",J131,0)</f>
        <v>0</v>
      </c>
      <c r="BF131" s="159">
        <f>IF(N131="snížená",J131,0)</f>
        <v>0</v>
      </c>
      <c r="BG131" s="159">
        <f>IF(N131="zákl. přenesená",J131,0)</f>
        <v>0</v>
      </c>
      <c r="BH131" s="159">
        <f>IF(N131="sníž. přenesená",J131,0)</f>
        <v>0</v>
      </c>
      <c r="BI131" s="159">
        <f>IF(N131="nulová",J131,0)</f>
        <v>0</v>
      </c>
      <c r="BJ131" s="13" t="s">
        <v>22</v>
      </c>
      <c r="BK131" s="159">
        <f>ROUND(I131*H131,2)</f>
        <v>0</v>
      </c>
      <c r="BL131" s="13" t="s">
        <v>117</v>
      </c>
      <c r="BM131" s="13" t="s">
        <v>181</v>
      </c>
    </row>
    <row r="132" spans="2:47" s="1" customFormat="1" ht="13.5">
      <c r="B132" s="30"/>
      <c r="D132" s="160" t="s">
        <v>118</v>
      </c>
      <c r="F132" s="161" t="s">
        <v>183</v>
      </c>
      <c r="I132" s="123"/>
      <c r="L132" s="30"/>
      <c r="M132" s="59"/>
      <c r="N132" s="31"/>
      <c r="O132" s="31"/>
      <c r="P132" s="31"/>
      <c r="Q132" s="31"/>
      <c r="R132" s="31"/>
      <c r="S132" s="31"/>
      <c r="T132" s="60"/>
      <c r="AT132" s="13" t="s">
        <v>118</v>
      </c>
      <c r="AU132" s="13" t="s">
        <v>22</v>
      </c>
    </row>
    <row r="133" spans="2:47" s="1" customFormat="1" ht="27">
      <c r="B133" s="30"/>
      <c r="D133" s="162" t="s">
        <v>119</v>
      </c>
      <c r="F133" s="163" t="s">
        <v>184</v>
      </c>
      <c r="I133" s="123"/>
      <c r="L133" s="30"/>
      <c r="M133" s="59"/>
      <c r="N133" s="31"/>
      <c r="O133" s="31"/>
      <c r="P133" s="31"/>
      <c r="Q133" s="31"/>
      <c r="R133" s="31"/>
      <c r="S133" s="31"/>
      <c r="T133" s="60"/>
      <c r="AT133" s="13" t="s">
        <v>119</v>
      </c>
      <c r="AU133" s="13" t="s">
        <v>22</v>
      </c>
    </row>
    <row r="134" spans="2:65" s="1" customFormat="1" ht="31.5" customHeight="1">
      <c r="B134" s="147"/>
      <c r="C134" s="148" t="s">
        <v>185</v>
      </c>
      <c r="D134" s="148" t="s">
        <v>113</v>
      </c>
      <c r="E134" s="149" t="s">
        <v>186</v>
      </c>
      <c r="F134" s="150" t="s">
        <v>187</v>
      </c>
      <c r="G134" s="151" t="s">
        <v>151</v>
      </c>
      <c r="H134" s="152">
        <v>79</v>
      </c>
      <c r="I134" s="153"/>
      <c r="J134" s="154">
        <f>ROUND(I134*H134,2)</f>
        <v>0</v>
      </c>
      <c r="K134" s="150" t="s">
        <v>20</v>
      </c>
      <c r="L134" s="30"/>
      <c r="M134" s="155" t="s">
        <v>20</v>
      </c>
      <c r="N134" s="156" t="s">
        <v>42</v>
      </c>
      <c r="O134" s="31"/>
      <c r="P134" s="157">
        <f>O134*H134</f>
        <v>0</v>
      </c>
      <c r="Q134" s="157">
        <v>0</v>
      </c>
      <c r="R134" s="157">
        <f>Q134*H134</f>
        <v>0</v>
      </c>
      <c r="S134" s="157">
        <v>0</v>
      </c>
      <c r="T134" s="158">
        <f>S134*H134</f>
        <v>0</v>
      </c>
      <c r="AR134" s="13" t="s">
        <v>117</v>
      </c>
      <c r="AT134" s="13" t="s">
        <v>113</v>
      </c>
      <c r="AU134" s="13" t="s">
        <v>22</v>
      </c>
      <c r="AY134" s="13" t="s">
        <v>112</v>
      </c>
      <c r="BE134" s="159">
        <f>IF(N134="základní",J134,0)</f>
        <v>0</v>
      </c>
      <c r="BF134" s="159">
        <f>IF(N134="snížená",J134,0)</f>
        <v>0</v>
      </c>
      <c r="BG134" s="159">
        <f>IF(N134="zákl. přenesená",J134,0)</f>
        <v>0</v>
      </c>
      <c r="BH134" s="159">
        <f>IF(N134="sníž. přenesená",J134,0)</f>
        <v>0</v>
      </c>
      <c r="BI134" s="159">
        <f>IF(N134="nulová",J134,0)</f>
        <v>0</v>
      </c>
      <c r="BJ134" s="13" t="s">
        <v>22</v>
      </c>
      <c r="BK134" s="159">
        <f>ROUND(I134*H134,2)</f>
        <v>0</v>
      </c>
      <c r="BL134" s="13" t="s">
        <v>117</v>
      </c>
      <c r="BM134" s="13" t="s">
        <v>185</v>
      </c>
    </row>
    <row r="135" spans="2:47" s="1" customFormat="1" ht="13.5">
      <c r="B135" s="30"/>
      <c r="D135" s="160" t="s">
        <v>118</v>
      </c>
      <c r="F135" s="161" t="s">
        <v>187</v>
      </c>
      <c r="I135" s="123"/>
      <c r="L135" s="30"/>
      <c r="M135" s="59"/>
      <c r="N135" s="31"/>
      <c r="O135" s="31"/>
      <c r="P135" s="31"/>
      <c r="Q135" s="31"/>
      <c r="R135" s="31"/>
      <c r="S135" s="31"/>
      <c r="T135" s="60"/>
      <c r="AT135" s="13" t="s">
        <v>118</v>
      </c>
      <c r="AU135" s="13" t="s">
        <v>22</v>
      </c>
    </row>
    <row r="136" spans="2:47" s="1" customFormat="1" ht="40.5">
      <c r="B136" s="30"/>
      <c r="D136" s="162" t="s">
        <v>119</v>
      </c>
      <c r="F136" s="163" t="s">
        <v>188</v>
      </c>
      <c r="I136" s="123"/>
      <c r="L136" s="30"/>
      <c r="M136" s="59"/>
      <c r="N136" s="31"/>
      <c r="O136" s="31"/>
      <c r="P136" s="31"/>
      <c r="Q136" s="31"/>
      <c r="R136" s="31"/>
      <c r="S136" s="31"/>
      <c r="T136" s="60"/>
      <c r="AT136" s="13" t="s">
        <v>119</v>
      </c>
      <c r="AU136" s="13" t="s">
        <v>22</v>
      </c>
    </row>
    <row r="137" spans="2:65" s="1" customFormat="1" ht="22.5" customHeight="1">
      <c r="B137" s="147"/>
      <c r="C137" s="148" t="s">
        <v>189</v>
      </c>
      <c r="D137" s="148" t="s">
        <v>113</v>
      </c>
      <c r="E137" s="149" t="s">
        <v>190</v>
      </c>
      <c r="F137" s="150" t="s">
        <v>191</v>
      </c>
      <c r="G137" s="151" t="s">
        <v>151</v>
      </c>
      <c r="H137" s="152">
        <v>13</v>
      </c>
      <c r="I137" s="153"/>
      <c r="J137" s="154">
        <f>ROUND(I137*H137,2)</f>
        <v>0</v>
      </c>
      <c r="K137" s="150" t="s">
        <v>20</v>
      </c>
      <c r="L137" s="30"/>
      <c r="M137" s="155" t="s">
        <v>20</v>
      </c>
      <c r="N137" s="156" t="s">
        <v>42</v>
      </c>
      <c r="O137" s="31"/>
      <c r="P137" s="157">
        <f>O137*H137</f>
        <v>0</v>
      </c>
      <c r="Q137" s="157">
        <v>0</v>
      </c>
      <c r="R137" s="157">
        <f>Q137*H137</f>
        <v>0</v>
      </c>
      <c r="S137" s="157">
        <v>0</v>
      </c>
      <c r="T137" s="158">
        <f>S137*H137</f>
        <v>0</v>
      </c>
      <c r="AR137" s="13" t="s">
        <v>117</v>
      </c>
      <c r="AT137" s="13" t="s">
        <v>113</v>
      </c>
      <c r="AU137" s="13" t="s">
        <v>22</v>
      </c>
      <c r="AY137" s="13" t="s">
        <v>112</v>
      </c>
      <c r="BE137" s="159">
        <f>IF(N137="základní",J137,0)</f>
        <v>0</v>
      </c>
      <c r="BF137" s="159">
        <f>IF(N137="snížená",J137,0)</f>
        <v>0</v>
      </c>
      <c r="BG137" s="159">
        <f>IF(N137="zákl. přenesená",J137,0)</f>
        <v>0</v>
      </c>
      <c r="BH137" s="159">
        <f>IF(N137="sníž. přenesená",J137,0)</f>
        <v>0</v>
      </c>
      <c r="BI137" s="159">
        <f>IF(N137="nulová",J137,0)</f>
        <v>0</v>
      </c>
      <c r="BJ137" s="13" t="s">
        <v>22</v>
      </c>
      <c r="BK137" s="159">
        <f>ROUND(I137*H137,2)</f>
        <v>0</v>
      </c>
      <c r="BL137" s="13" t="s">
        <v>117</v>
      </c>
      <c r="BM137" s="13" t="s">
        <v>189</v>
      </c>
    </row>
    <row r="138" spans="2:47" s="1" customFormat="1" ht="13.5">
      <c r="B138" s="30"/>
      <c r="D138" s="160" t="s">
        <v>118</v>
      </c>
      <c r="F138" s="161" t="s">
        <v>191</v>
      </c>
      <c r="I138" s="123"/>
      <c r="L138" s="30"/>
      <c r="M138" s="59"/>
      <c r="N138" s="31"/>
      <c r="O138" s="31"/>
      <c r="P138" s="31"/>
      <c r="Q138" s="31"/>
      <c r="R138" s="31"/>
      <c r="S138" s="31"/>
      <c r="T138" s="60"/>
      <c r="AT138" s="13" t="s">
        <v>118</v>
      </c>
      <c r="AU138" s="13" t="s">
        <v>22</v>
      </c>
    </row>
    <row r="139" spans="2:47" s="1" customFormat="1" ht="27">
      <c r="B139" s="30"/>
      <c r="D139" s="162" t="s">
        <v>119</v>
      </c>
      <c r="F139" s="163" t="s">
        <v>192</v>
      </c>
      <c r="I139" s="123"/>
      <c r="L139" s="30"/>
      <c r="M139" s="59"/>
      <c r="N139" s="31"/>
      <c r="O139" s="31"/>
      <c r="P139" s="31"/>
      <c r="Q139" s="31"/>
      <c r="R139" s="31"/>
      <c r="S139" s="31"/>
      <c r="T139" s="60"/>
      <c r="AT139" s="13" t="s">
        <v>119</v>
      </c>
      <c r="AU139" s="13" t="s">
        <v>22</v>
      </c>
    </row>
    <row r="140" spans="2:65" s="1" customFormat="1" ht="22.5" customHeight="1">
      <c r="B140" s="147"/>
      <c r="C140" s="148" t="s">
        <v>7</v>
      </c>
      <c r="D140" s="148" t="s">
        <v>113</v>
      </c>
      <c r="E140" s="149" t="s">
        <v>193</v>
      </c>
      <c r="F140" s="150" t="s">
        <v>194</v>
      </c>
      <c r="G140" s="151" t="s">
        <v>151</v>
      </c>
      <c r="H140" s="152">
        <v>6</v>
      </c>
      <c r="I140" s="153"/>
      <c r="J140" s="154">
        <f>ROUND(I140*H140,2)</f>
        <v>0</v>
      </c>
      <c r="K140" s="150" t="s">
        <v>20</v>
      </c>
      <c r="L140" s="30"/>
      <c r="M140" s="155" t="s">
        <v>20</v>
      </c>
      <c r="N140" s="156" t="s">
        <v>42</v>
      </c>
      <c r="O140" s="31"/>
      <c r="P140" s="157">
        <f>O140*H140</f>
        <v>0</v>
      </c>
      <c r="Q140" s="157">
        <v>0</v>
      </c>
      <c r="R140" s="157">
        <f>Q140*H140</f>
        <v>0</v>
      </c>
      <c r="S140" s="157">
        <v>0</v>
      </c>
      <c r="T140" s="158">
        <f>S140*H140</f>
        <v>0</v>
      </c>
      <c r="AR140" s="13" t="s">
        <v>117</v>
      </c>
      <c r="AT140" s="13" t="s">
        <v>113</v>
      </c>
      <c r="AU140" s="13" t="s">
        <v>22</v>
      </c>
      <c r="AY140" s="13" t="s">
        <v>112</v>
      </c>
      <c r="BE140" s="159">
        <f>IF(N140="základní",J140,0)</f>
        <v>0</v>
      </c>
      <c r="BF140" s="159">
        <f>IF(N140="snížená",J140,0)</f>
        <v>0</v>
      </c>
      <c r="BG140" s="159">
        <f>IF(N140="zákl. přenesená",J140,0)</f>
        <v>0</v>
      </c>
      <c r="BH140" s="159">
        <f>IF(N140="sníž. přenesená",J140,0)</f>
        <v>0</v>
      </c>
      <c r="BI140" s="159">
        <f>IF(N140="nulová",J140,0)</f>
        <v>0</v>
      </c>
      <c r="BJ140" s="13" t="s">
        <v>22</v>
      </c>
      <c r="BK140" s="159">
        <f>ROUND(I140*H140,2)</f>
        <v>0</v>
      </c>
      <c r="BL140" s="13" t="s">
        <v>117</v>
      </c>
      <c r="BM140" s="13" t="s">
        <v>7</v>
      </c>
    </row>
    <row r="141" spans="2:47" s="1" customFormat="1" ht="13.5">
      <c r="B141" s="30"/>
      <c r="D141" s="160" t="s">
        <v>118</v>
      </c>
      <c r="F141" s="161" t="s">
        <v>194</v>
      </c>
      <c r="I141" s="123"/>
      <c r="L141" s="30"/>
      <c r="M141" s="59"/>
      <c r="N141" s="31"/>
      <c r="O141" s="31"/>
      <c r="P141" s="31"/>
      <c r="Q141" s="31"/>
      <c r="R141" s="31"/>
      <c r="S141" s="31"/>
      <c r="T141" s="60"/>
      <c r="AT141" s="13" t="s">
        <v>118</v>
      </c>
      <c r="AU141" s="13" t="s">
        <v>22</v>
      </c>
    </row>
    <row r="142" spans="2:47" s="1" customFormat="1" ht="27">
      <c r="B142" s="30"/>
      <c r="D142" s="162" t="s">
        <v>119</v>
      </c>
      <c r="F142" s="163" t="s">
        <v>195</v>
      </c>
      <c r="I142" s="123"/>
      <c r="L142" s="30"/>
      <c r="M142" s="59"/>
      <c r="N142" s="31"/>
      <c r="O142" s="31"/>
      <c r="P142" s="31"/>
      <c r="Q142" s="31"/>
      <c r="R142" s="31"/>
      <c r="S142" s="31"/>
      <c r="T142" s="60"/>
      <c r="AT142" s="13" t="s">
        <v>119</v>
      </c>
      <c r="AU142" s="13" t="s">
        <v>22</v>
      </c>
    </row>
    <row r="143" spans="2:65" s="1" customFormat="1" ht="22.5" customHeight="1">
      <c r="B143" s="147"/>
      <c r="C143" s="148" t="s">
        <v>196</v>
      </c>
      <c r="D143" s="148" t="s">
        <v>113</v>
      </c>
      <c r="E143" s="149" t="s">
        <v>197</v>
      </c>
      <c r="F143" s="150" t="s">
        <v>198</v>
      </c>
      <c r="G143" s="151" t="s">
        <v>151</v>
      </c>
      <c r="H143" s="152">
        <v>8</v>
      </c>
      <c r="I143" s="153"/>
      <c r="J143" s="154">
        <f>ROUND(I143*H143,2)</f>
        <v>0</v>
      </c>
      <c r="K143" s="150" t="s">
        <v>20</v>
      </c>
      <c r="L143" s="30"/>
      <c r="M143" s="155" t="s">
        <v>20</v>
      </c>
      <c r="N143" s="156" t="s">
        <v>42</v>
      </c>
      <c r="O143" s="31"/>
      <c r="P143" s="157">
        <f>O143*H143</f>
        <v>0</v>
      </c>
      <c r="Q143" s="157">
        <v>0</v>
      </c>
      <c r="R143" s="157">
        <f>Q143*H143</f>
        <v>0</v>
      </c>
      <c r="S143" s="157">
        <v>0</v>
      </c>
      <c r="T143" s="158">
        <f>S143*H143</f>
        <v>0</v>
      </c>
      <c r="AR143" s="13" t="s">
        <v>117</v>
      </c>
      <c r="AT143" s="13" t="s">
        <v>113</v>
      </c>
      <c r="AU143" s="13" t="s">
        <v>22</v>
      </c>
      <c r="AY143" s="13" t="s">
        <v>112</v>
      </c>
      <c r="BE143" s="159">
        <f>IF(N143="základní",J143,0)</f>
        <v>0</v>
      </c>
      <c r="BF143" s="159">
        <f>IF(N143="snížená",J143,0)</f>
        <v>0</v>
      </c>
      <c r="BG143" s="159">
        <f>IF(N143="zákl. přenesená",J143,0)</f>
        <v>0</v>
      </c>
      <c r="BH143" s="159">
        <f>IF(N143="sníž. přenesená",J143,0)</f>
        <v>0</v>
      </c>
      <c r="BI143" s="159">
        <f>IF(N143="nulová",J143,0)</f>
        <v>0</v>
      </c>
      <c r="BJ143" s="13" t="s">
        <v>22</v>
      </c>
      <c r="BK143" s="159">
        <f>ROUND(I143*H143,2)</f>
        <v>0</v>
      </c>
      <c r="BL143" s="13" t="s">
        <v>117</v>
      </c>
      <c r="BM143" s="13" t="s">
        <v>196</v>
      </c>
    </row>
    <row r="144" spans="2:47" s="1" customFormat="1" ht="13.5">
      <c r="B144" s="30"/>
      <c r="D144" s="160" t="s">
        <v>118</v>
      </c>
      <c r="F144" s="161" t="s">
        <v>198</v>
      </c>
      <c r="I144" s="123"/>
      <c r="L144" s="30"/>
      <c r="M144" s="59"/>
      <c r="N144" s="31"/>
      <c r="O144" s="31"/>
      <c r="P144" s="31"/>
      <c r="Q144" s="31"/>
      <c r="R144" s="31"/>
      <c r="S144" s="31"/>
      <c r="T144" s="60"/>
      <c r="AT144" s="13" t="s">
        <v>118</v>
      </c>
      <c r="AU144" s="13" t="s">
        <v>22</v>
      </c>
    </row>
    <row r="145" spans="2:47" s="1" customFormat="1" ht="27">
      <c r="B145" s="30"/>
      <c r="D145" s="162" t="s">
        <v>119</v>
      </c>
      <c r="F145" s="163" t="s">
        <v>199</v>
      </c>
      <c r="I145" s="123"/>
      <c r="L145" s="30"/>
      <c r="M145" s="59"/>
      <c r="N145" s="31"/>
      <c r="O145" s="31"/>
      <c r="P145" s="31"/>
      <c r="Q145" s="31"/>
      <c r="R145" s="31"/>
      <c r="S145" s="31"/>
      <c r="T145" s="60"/>
      <c r="AT145" s="13" t="s">
        <v>119</v>
      </c>
      <c r="AU145" s="13" t="s">
        <v>22</v>
      </c>
    </row>
    <row r="146" spans="2:65" s="1" customFormat="1" ht="22.5" customHeight="1">
      <c r="B146" s="147"/>
      <c r="C146" s="148" t="s">
        <v>200</v>
      </c>
      <c r="D146" s="148" t="s">
        <v>113</v>
      </c>
      <c r="E146" s="149" t="s">
        <v>201</v>
      </c>
      <c r="F146" s="150" t="s">
        <v>202</v>
      </c>
      <c r="G146" s="151" t="s">
        <v>203</v>
      </c>
      <c r="H146" s="152">
        <v>967.5</v>
      </c>
      <c r="I146" s="153"/>
      <c r="J146" s="154">
        <f>ROUND(I146*H146,2)</f>
        <v>0</v>
      </c>
      <c r="K146" s="150" t="s">
        <v>20</v>
      </c>
      <c r="L146" s="30"/>
      <c r="M146" s="155" t="s">
        <v>20</v>
      </c>
      <c r="N146" s="156" t="s">
        <v>42</v>
      </c>
      <c r="O146" s="31"/>
      <c r="P146" s="157">
        <f>O146*H146</f>
        <v>0</v>
      </c>
      <c r="Q146" s="157">
        <v>0</v>
      </c>
      <c r="R146" s="157">
        <f>Q146*H146</f>
        <v>0</v>
      </c>
      <c r="S146" s="157">
        <v>0</v>
      </c>
      <c r="T146" s="158">
        <f>S146*H146</f>
        <v>0</v>
      </c>
      <c r="AR146" s="13" t="s">
        <v>117</v>
      </c>
      <c r="AT146" s="13" t="s">
        <v>113</v>
      </c>
      <c r="AU146" s="13" t="s">
        <v>22</v>
      </c>
      <c r="AY146" s="13" t="s">
        <v>112</v>
      </c>
      <c r="BE146" s="159">
        <f>IF(N146="základní",J146,0)</f>
        <v>0</v>
      </c>
      <c r="BF146" s="159">
        <f>IF(N146="snížená",J146,0)</f>
        <v>0</v>
      </c>
      <c r="BG146" s="159">
        <f>IF(N146="zákl. přenesená",J146,0)</f>
        <v>0</v>
      </c>
      <c r="BH146" s="159">
        <f>IF(N146="sníž. přenesená",J146,0)</f>
        <v>0</v>
      </c>
      <c r="BI146" s="159">
        <f>IF(N146="nulová",J146,0)</f>
        <v>0</v>
      </c>
      <c r="BJ146" s="13" t="s">
        <v>22</v>
      </c>
      <c r="BK146" s="159">
        <f>ROUND(I146*H146,2)</f>
        <v>0</v>
      </c>
      <c r="BL146" s="13" t="s">
        <v>117</v>
      </c>
      <c r="BM146" s="13" t="s">
        <v>200</v>
      </c>
    </row>
    <row r="147" spans="2:47" s="1" customFormat="1" ht="13.5">
      <c r="B147" s="30"/>
      <c r="D147" s="160" t="s">
        <v>118</v>
      </c>
      <c r="F147" s="161" t="s">
        <v>202</v>
      </c>
      <c r="I147" s="123"/>
      <c r="L147" s="30"/>
      <c r="M147" s="59"/>
      <c r="N147" s="31"/>
      <c r="O147" s="31"/>
      <c r="P147" s="31"/>
      <c r="Q147" s="31"/>
      <c r="R147" s="31"/>
      <c r="S147" s="31"/>
      <c r="T147" s="60"/>
      <c r="AT147" s="13" t="s">
        <v>118</v>
      </c>
      <c r="AU147" s="13" t="s">
        <v>22</v>
      </c>
    </row>
    <row r="148" spans="2:47" s="1" customFormat="1" ht="27">
      <c r="B148" s="30"/>
      <c r="D148" s="162" t="s">
        <v>119</v>
      </c>
      <c r="F148" s="163" t="s">
        <v>204</v>
      </c>
      <c r="I148" s="123"/>
      <c r="L148" s="30"/>
      <c r="M148" s="59"/>
      <c r="N148" s="31"/>
      <c r="O148" s="31"/>
      <c r="P148" s="31"/>
      <c r="Q148" s="31"/>
      <c r="R148" s="31"/>
      <c r="S148" s="31"/>
      <c r="T148" s="60"/>
      <c r="AT148" s="13" t="s">
        <v>119</v>
      </c>
      <c r="AU148" s="13" t="s">
        <v>22</v>
      </c>
    </row>
    <row r="149" spans="2:65" s="1" customFormat="1" ht="22.5" customHeight="1">
      <c r="B149" s="147"/>
      <c r="C149" s="148" t="s">
        <v>205</v>
      </c>
      <c r="D149" s="148" t="s">
        <v>113</v>
      </c>
      <c r="E149" s="149" t="s">
        <v>206</v>
      </c>
      <c r="F149" s="150" t="s">
        <v>207</v>
      </c>
      <c r="G149" s="151" t="s">
        <v>203</v>
      </c>
      <c r="H149" s="152">
        <v>130</v>
      </c>
      <c r="I149" s="153"/>
      <c r="J149" s="154">
        <f>ROUND(I149*H149,2)</f>
        <v>0</v>
      </c>
      <c r="K149" s="150" t="s">
        <v>20</v>
      </c>
      <c r="L149" s="30"/>
      <c r="M149" s="155" t="s">
        <v>20</v>
      </c>
      <c r="N149" s="156" t="s">
        <v>42</v>
      </c>
      <c r="O149" s="31"/>
      <c r="P149" s="157">
        <f>O149*H149</f>
        <v>0</v>
      </c>
      <c r="Q149" s="157">
        <v>0</v>
      </c>
      <c r="R149" s="157">
        <f>Q149*H149</f>
        <v>0</v>
      </c>
      <c r="S149" s="157">
        <v>0</v>
      </c>
      <c r="T149" s="158">
        <f>S149*H149</f>
        <v>0</v>
      </c>
      <c r="AR149" s="13" t="s">
        <v>117</v>
      </c>
      <c r="AT149" s="13" t="s">
        <v>113</v>
      </c>
      <c r="AU149" s="13" t="s">
        <v>22</v>
      </c>
      <c r="AY149" s="13" t="s">
        <v>112</v>
      </c>
      <c r="BE149" s="159">
        <f>IF(N149="základní",J149,0)</f>
        <v>0</v>
      </c>
      <c r="BF149" s="159">
        <f>IF(N149="snížená",J149,0)</f>
        <v>0</v>
      </c>
      <c r="BG149" s="159">
        <f>IF(N149="zákl. přenesená",J149,0)</f>
        <v>0</v>
      </c>
      <c r="BH149" s="159">
        <f>IF(N149="sníž. přenesená",J149,0)</f>
        <v>0</v>
      </c>
      <c r="BI149" s="159">
        <f>IF(N149="nulová",J149,0)</f>
        <v>0</v>
      </c>
      <c r="BJ149" s="13" t="s">
        <v>22</v>
      </c>
      <c r="BK149" s="159">
        <f>ROUND(I149*H149,2)</f>
        <v>0</v>
      </c>
      <c r="BL149" s="13" t="s">
        <v>117</v>
      </c>
      <c r="BM149" s="13" t="s">
        <v>205</v>
      </c>
    </row>
    <row r="150" spans="2:47" s="1" customFormat="1" ht="13.5">
      <c r="B150" s="30"/>
      <c r="D150" s="160" t="s">
        <v>118</v>
      </c>
      <c r="F150" s="161" t="s">
        <v>207</v>
      </c>
      <c r="I150" s="123"/>
      <c r="L150" s="30"/>
      <c r="M150" s="59"/>
      <c r="N150" s="31"/>
      <c r="O150" s="31"/>
      <c r="P150" s="31"/>
      <c r="Q150" s="31"/>
      <c r="R150" s="31"/>
      <c r="S150" s="31"/>
      <c r="T150" s="60"/>
      <c r="AT150" s="13" t="s">
        <v>118</v>
      </c>
      <c r="AU150" s="13" t="s">
        <v>22</v>
      </c>
    </row>
    <row r="151" spans="2:47" s="1" customFormat="1" ht="27">
      <c r="B151" s="30"/>
      <c r="D151" s="162" t="s">
        <v>119</v>
      </c>
      <c r="F151" s="163" t="s">
        <v>208</v>
      </c>
      <c r="I151" s="123"/>
      <c r="L151" s="30"/>
      <c r="M151" s="59"/>
      <c r="N151" s="31"/>
      <c r="O151" s="31"/>
      <c r="P151" s="31"/>
      <c r="Q151" s="31"/>
      <c r="R151" s="31"/>
      <c r="S151" s="31"/>
      <c r="T151" s="60"/>
      <c r="AT151" s="13" t="s">
        <v>119</v>
      </c>
      <c r="AU151" s="13" t="s">
        <v>22</v>
      </c>
    </row>
    <row r="152" spans="2:65" s="1" customFormat="1" ht="22.5" customHeight="1">
      <c r="B152" s="147"/>
      <c r="C152" s="148" t="s">
        <v>209</v>
      </c>
      <c r="D152" s="148" t="s">
        <v>113</v>
      </c>
      <c r="E152" s="149" t="s">
        <v>210</v>
      </c>
      <c r="F152" s="150" t="s">
        <v>211</v>
      </c>
      <c r="G152" s="151" t="s">
        <v>203</v>
      </c>
      <c r="H152" s="152">
        <v>130</v>
      </c>
      <c r="I152" s="153"/>
      <c r="J152" s="154">
        <f>ROUND(I152*H152,2)</f>
        <v>0</v>
      </c>
      <c r="K152" s="150" t="s">
        <v>20</v>
      </c>
      <c r="L152" s="30"/>
      <c r="M152" s="155" t="s">
        <v>20</v>
      </c>
      <c r="N152" s="156" t="s">
        <v>42</v>
      </c>
      <c r="O152" s="31"/>
      <c r="P152" s="157">
        <f>O152*H152</f>
        <v>0</v>
      </c>
      <c r="Q152" s="157">
        <v>0</v>
      </c>
      <c r="R152" s="157">
        <f>Q152*H152</f>
        <v>0</v>
      </c>
      <c r="S152" s="157">
        <v>0</v>
      </c>
      <c r="T152" s="158">
        <f>S152*H152</f>
        <v>0</v>
      </c>
      <c r="AR152" s="13" t="s">
        <v>117</v>
      </c>
      <c r="AT152" s="13" t="s">
        <v>113</v>
      </c>
      <c r="AU152" s="13" t="s">
        <v>22</v>
      </c>
      <c r="AY152" s="13" t="s">
        <v>112</v>
      </c>
      <c r="BE152" s="159">
        <f>IF(N152="základní",J152,0)</f>
        <v>0</v>
      </c>
      <c r="BF152" s="159">
        <f>IF(N152="snížená",J152,0)</f>
        <v>0</v>
      </c>
      <c r="BG152" s="159">
        <f>IF(N152="zákl. přenesená",J152,0)</f>
        <v>0</v>
      </c>
      <c r="BH152" s="159">
        <f>IF(N152="sníž. přenesená",J152,0)</f>
        <v>0</v>
      </c>
      <c r="BI152" s="159">
        <f>IF(N152="nulová",J152,0)</f>
        <v>0</v>
      </c>
      <c r="BJ152" s="13" t="s">
        <v>22</v>
      </c>
      <c r="BK152" s="159">
        <f>ROUND(I152*H152,2)</f>
        <v>0</v>
      </c>
      <c r="BL152" s="13" t="s">
        <v>117</v>
      </c>
      <c r="BM152" s="13" t="s">
        <v>209</v>
      </c>
    </row>
    <row r="153" spans="2:47" s="1" customFormat="1" ht="13.5">
      <c r="B153" s="30"/>
      <c r="D153" s="162" t="s">
        <v>118</v>
      </c>
      <c r="F153" s="164" t="s">
        <v>211</v>
      </c>
      <c r="I153" s="123"/>
      <c r="L153" s="30"/>
      <c r="M153" s="59"/>
      <c r="N153" s="31"/>
      <c r="O153" s="31"/>
      <c r="P153" s="31"/>
      <c r="Q153" s="31"/>
      <c r="R153" s="31"/>
      <c r="S153" s="31"/>
      <c r="T153" s="60"/>
      <c r="AT153" s="13" t="s">
        <v>118</v>
      </c>
      <c r="AU153" s="13" t="s">
        <v>22</v>
      </c>
    </row>
    <row r="154" spans="2:65" s="1" customFormat="1" ht="22.5" customHeight="1">
      <c r="B154" s="147"/>
      <c r="C154" s="148" t="s">
        <v>212</v>
      </c>
      <c r="D154" s="148" t="s">
        <v>113</v>
      </c>
      <c r="E154" s="149" t="s">
        <v>213</v>
      </c>
      <c r="F154" s="150" t="s">
        <v>214</v>
      </c>
      <c r="G154" s="151" t="s">
        <v>203</v>
      </c>
      <c r="H154" s="152">
        <v>390</v>
      </c>
      <c r="I154" s="153"/>
      <c r="J154" s="154">
        <f>ROUND(I154*H154,2)</f>
        <v>0</v>
      </c>
      <c r="K154" s="150" t="s">
        <v>20</v>
      </c>
      <c r="L154" s="30"/>
      <c r="M154" s="155" t="s">
        <v>20</v>
      </c>
      <c r="N154" s="156" t="s">
        <v>42</v>
      </c>
      <c r="O154" s="31"/>
      <c r="P154" s="157">
        <f>O154*H154</f>
        <v>0</v>
      </c>
      <c r="Q154" s="157">
        <v>0</v>
      </c>
      <c r="R154" s="157">
        <f>Q154*H154</f>
        <v>0</v>
      </c>
      <c r="S154" s="157">
        <v>0</v>
      </c>
      <c r="T154" s="158">
        <f>S154*H154</f>
        <v>0</v>
      </c>
      <c r="AR154" s="13" t="s">
        <v>117</v>
      </c>
      <c r="AT154" s="13" t="s">
        <v>113</v>
      </c>
      <c r="AU154" s="13" t="s">
        <v>22</v>
      </c>
      <c r="AY154" s="13" t="s">
        <v>112</v>
      </c>
      <c r="BE154" s="159">
        <f>IF(N154="základní",J154,0)</f>
        <v>0</v>
      </c>
      <c r="BF154" s="159">
        <f>IF(N154="snížená",J154,0)</f>
        <v>0</v>
      </c>
      <c r="BG154" s="159">
        <f>IF(N154="zákl. přenesená",J154,0)</f>
        <v>0</v>
      </c>
      <c r="BH154" s="159">
        <f>IF(N154="sníž. přenesená",J154,0)</f>
        <v>0</v>
      </c>
      <c r="BI154" s="159">
        <f>IF(N154="nulová",J154,0)</f>
        <v>0</v>
      </c>
      <c r="BJ154" s="13" t="s">
        <v>22</v>
      </c>
      <c r="BK154" s="159">
        <f>ROUND(I154*H154,2)</f>
        <v>0</v>
      </c>
      <c r="BL154" s="13" t="s">
        <v>117</v>
      </c>
      <c r="BM154" s="13" t="s">
        <v>212</v>
      </c>
    </row>
    <row r="155" spans="2:47" s="1" customFormat="1" ht="13.5">
      <c r="B155" s="30"/>
      <c r="D155" s="160" t="s">
        <v>118</v>
      </c>
      <c r="F155" s="161" t="s">
        <v>214</v>
      </c>
      <c r="I155" s="123"/>
      <c r="L155" s="30"/>
      <c r="M155" s="59"/>
      <c r="N155" s="31"/>
      <c r="O155" s="31"/>
      <c r="P155" s="31"/>
      <c r="Q155" s="31"/>
      <c r="R155" s="31"/>
      <c r="S155" s="31"/>
      <c r="T155" s="60"/>
      <c r="AT155" s="13" t="s">
        <v>118</v>
      </c>
      <c r="AU155" s="13" t="s">
        <v>22</v>
      </c>
    </row>
    <row r="156" spans="2:47" s="1" customFormat="1" ht="27">
      <c r="B156" s="30"/>
      <c r="D156" s="162" t="s">
        <v>119</v>
      </c>
      <c r="F156" s="163" t="s">
        <v>215</v>
      </c>
      <c r="I156" s="123"/>
      <c r="L156" s="30"/>
      <c r="M156" s="59"/>
      <c r="N156" s="31"/>
      <c r="O156" s="31"/>
      <c r="P156" s="31"/>
      <c r="Q156" s="31"/>
      <c r="R156" s="31"/>
      <c r="S156" s="31"/>
      <c r="T156" s="60"/>
      <c r="AT156" s="13" t="s">
        <v>119</v>
      </c>
      <c r="AU156" s="13" t="s">
        <v>22</v>
      </c>
    </row>
    <row r="157" spans="2:65" s="1" customFormat="1" ht="22.5" customHeight="1">
      <c r="B157" s="147"/>
      <c r="C157" s="148" t="s">
        <v>216</v>
      </c>
      <c r="D157" s="148" t="s">
        <v>113</v>
      </c>
      <c r="E157" s="149" t="s">
        <v>217</v>
      </c>
      <c r="F157" s="150" t="s">
        <v>218</v>
      </c>
      <c r="G157" s="151" t="s">
        <v>203</v>
      </c>
      <c r="H157" s="152">
        <v>130</v>
      </c>
      <c r="I157" s="153"/>
      <c r="J157" s="154">
        <f>ROUND(I157*H157,2)</f>
        <v>0</v>
      </c>
      <c r="K157" s="150" t="s">
        <v>20</v>
      </c>
      <c r="L157" s="30"/>
      <c r="M157" s="155" t="s">
        <v>20</v>
      </c>
      <c r="N157" s="156" t="s">
        <v>42</v>
      </c>
      <c r="O157" s="31"/>
      <c r="P157" s="157">
        <f>O157*H157</f>
        <v>0</v>
      </c>
      <c r="Q157" s="157">
        <v>0</v>
      </c>
      <c r="R157" s="157">
        <f>Q157*H157</f>
        <v>0</v>
      </c>
      <c r="S157" s="157">
        <v>0</v>
      </c>
      <c r="T157" s="158">
        <f>S157*H157</f>
        <v>0</v>
      </c>
      <c r="AR157" s="13" t="s">
        <v>117</v>
      </c>
      <c r="AT157" s="13" t="s">
        <v>113</v>
      </c>
      <c r="AU157" s="13" t="s">
        <v>22</v>
      </c>
      <c r="AY157" s="13" t="s">
        <v>112</v>
      </c>
      <c r="BE157" s="159">
        <f>IF(N157="základní",J157,0)</f>
        <v>0</v>
      </c>
      <c r="BF157" s="159">
        <f>IF(N157="snížená",J157,0)</f>
        <v>0</v>
      </c>
      <c r="BG157" s="159">
        <f>IF(N157="zákl. přenesená",J157,0)</f>
        <v>0</v>
      </c>
      <c r="BH157" s="159">
        <f>IF(N157="sníž. přenesená",J157,0)</f>
        <v>0</v>
      </c>
      <c r="BI157" s="159">
        <f>IF(N157="nulová",J157,0)</f>
        <v>0</v>
      </c>
      <c r="BJ157" s="13" t="s">
        <v>22</v>
      </c>
      <c r="BK157" s="159">
        <f>ROUND(I157*H157,2)</f>
        <v>0</v>
      </c>
      <c r="BL157" s="13" t="s">
        <v>117</v>
      </c>
      <c r="BM157" s="13" t="s">
        <v>216</v>
      </c>
    </row>
    <row r="158" spans="2:47" s="1" customFormat="1" ht="13.5">
      <c r="B158" s="30"/>
      <c r="D158" s="162" t="s">
        <v>118</v>
      </c>
      <c r="F158" s="164" t="s">
        <v>218</v>
      </c>
      <c r="I158" s="123"/>
      <c r="L158" s="30"/>
      <c r="M158" s="59"/>
      <c r="N158" s="31"/>
      <c r="O158" s="31"/>
      <c r="P158" s="31"/>
      <c r="Q158" s="31"/>
      <c r="R158" s="31"/>
      <c r="S158" s="31"/>
      <c r="T158" s="60"/>
      <c r="AT158" s="13" t="s">
        <v>118</v>
      </c>
      <c r="AU158" s="13" t="s">
        <v>22</v>
      </c>
    </row>
    <row r="159" spans="2:65" s="1" customFormat="1" ht="22.5" customHeight="1">
      <c r="B159" s="147"/>
      <c r="C159" s="148" t="s">
        <v>219</v>
      </c>
      <c r="D159" s="148" t="s">
        <v>113</v>
      </c>
      <c r="E159" s="149" t="s">
        <v>220</v>
      </c>
      <c r="F159" s="150" t="s">
        <v>221</v>
      </c>
      <c r="G159" s="151" t="s">
        <v>143</v>
      </c>
      <c r="H159" s="152">
        <v>2</v>
      </c>
      <c r="I159" s="153"/>
      <c r="J159" s="154">
        <f>ROUND(I159*H159,2)</f>
        <v>0</v>
      </c>
      <c r="K159" s="150" t="s">
        <v>20</v>
      </c>
      <c r="L159" s="30"/>
      <c r="M159" s="155" t="s">
        <v>20</v>
      </c>
      <c r="N159" s="156" t="s">
        <v>42</v>
      </c>
      <c r="O159" s="31"/>
      <c r="P159" s="157">
        <f>O159*H159</f>
        <v>0</v>
      </c>
      <c r="Q159" s="157">
        <v>0</v>
      </c>
      <c r="R159" s="157">
        <f>Q159*H159</f>
        <v>0</v>
      </c>
      <c r="S159" s="157">
        <v>0</v>
      </c>
      <c r="T159" s="158">
        <f>S159*H159</f>
        <v>0</v>
      </c>
      <c r="AR159" s="13" t="s">
        <v>117</v>
      </c>
      <c r="AT159" s="13" t="s">
        <v>113</v>
      </c>
      <c r="AU159" s="13" t="s">
        <v>22</v>
      </c>
      <c r="AY159" s="13" t="s">
        <v>112</v>
      </c>
      <c r="BE159" s="159">
        <f>IF(N159="základní",J159,0)</f>
        <v>0</v>
      </c>
      <c r="BF159" s="159">
        <f>IF(N159="snížená",J159,0)</f>
        <v>0</v>
      </c>
      <c r="BG159" s="159">
        <f>IF(N159="zákl. přenesená",J159,0)</f>
        <v>0</v>
      </c>
      <c r="BH159" s="159">
        <f>IF(N159="sníž. přenesená",J159,0)</f>
        <v>0</v>
      </c>
      <c r="BI159" s="159">
        <f>IF(N159="nulová",J159,0)</f>
        <v>0</v>
      </c>
      <c r="BJ159" s="13" t="s">
        <v>22</v>
      </c>
      <c r="BK159" s="159">
        <f>ROUND(I159*H159,2)</f>
        <v>0</v>
      </c>
      <c r="BL159" s="13" t="s">
        <v>117</v>
      </c>
      <c r="BM159" s="13" t="s">
        <v>219</v>
      </c>
    </row>
    <row r="160" spans="2:47" s="1" customFormat="1" ht="13.5">
      <c r="B160" s="30"/>
      <c r="D160" s="162" t="s">
        <v>118</v>
      </c>
      <c r="F160" s="164" t="s">
        <v>221</v>
      </c>
      <c r="I160" s="123"/>
      <c r="L160" s="30"/>
      <c r="M160" s="59"/>
      <c r="N160" s="31"/>
      <c r="O160" s="31"/>
      <c r="P160" s="31"/>
      <c r="Q160" s="31"/>
      <c r="R160" s="31"/>
      <c r="S160" s="31"/>
      <c r="T160" s="60"/>
      <c r="AT160" s="13" t="s">
        <v>118</v>
      </c>
      <c r="AU160" s="13" t="s">
        <v>22</v>
      </c>
    </row>
    <row r="161" spans="2:65" s="1" customFormat="1" ht="22.5" customHeight="1">
      <c r="B161" s="147"/>
      <c r="C161" s="148" t="s">
        <v>222</v>
      </c>
      <c r="D161" s="148" t="s">
        <v>113</v>
      </c>
      <c r="E161" s="149" t="s">
        <v>223</v>
      </c>
      <c r="F161" s="150" t="s">
        <v>224</v>
      </c>
      <c r="G161" s="151" t="s">
        <v>203</v>
      </c>
      <c r="H161" s="152">
        <v>6</v>
      </c>
      <c r="I161" s="153"/>
      <c r="J161" s="154">
        <f>ROUND(I161*H161,2)</f>
        <v>0</v>
      </c>
      <c r="K161" s="150" t="s">
        <v>20</v>
      </c>
      <c r="L161" s="30"/>
      <c r="M161" s="155" t="s">
        <v>20</v>
      </c>
      <c r="N161" s="156" t="s">
        <v>42</v>
      </c>
      <c r="O161" s="31"/>
      <c r="P161" s="157">
        <f>O161*H161</f>
        <v>0</v>
      </c>
      <c r="Q161" s="157">
        <v>0</v>
      </c>
      <c r="R161" s="157">
        <f>Q161*H161</f>
        <v>0</v>
      </c>
      <c r="S161" s="157">
        <v>0</v>
      </c>
      <c r="T161" s="158">
        <f>S161*H161</f>
        <v>0</v>
      </c>
      <c r="AR161" s="13" t="s">
        <v>117</v>
      </c>
      <c r="AT161" s="13" t="s">
        <v>113</v>
      </c>
      <c r="AU161" s="13" t="s">
        <v>22</v>
      </c>
      <c r="AY161" s="13" t="s">
        <v>112</v>
      </c>
      <c r="BE161" s="159">
        <f>IF(N161="základní",J161,0)</f>
        <v>0</v>
      </c>
      <c r="BF161" s="159">
        <f>IF(N161="snížená",J161,0)</f>
        <v>0</v>
      </c>
      <c r="BG161" s="159">
        <f>IF(N161="zákl. přenesená",J161,0)</f>
        <v>0</v>
      </c>
      <c r="BH161" s="159">
        <f>IF(N161="sníž. přenesená",J161,0)</f>
        <v>0</v>
      </c>
      <c r="BI161" s="159">
        <f>IF(N161="nulová",J161,0)</f>
        <v>0</v>
      </c>
      <c r="BJ161" s="13" t="s">
        <v>22</v>
      </c>
      <c r="BK161" s="159">
        <f>ROUND(I161*H161,2)</f>
        <v>0</v>
      </c>
      <c r="BL161" s="13" t="s">
        <v>117</v>
      </c>
      <c r="BM161" s="13" t="s">
        <v>222</v>
      </c>
    </row>
    <row r="162" spans="2:47" s="1" customFormat="1" ht="13.5">
      <c r="B162" s="30"/>
      <c r="D162" s="160" t="s">
        <v>118</v>
      </c>
      <c r="F162" s="161" t="s">
        <v>224</v>
      </c>
      <c r="I162" s="123"/>
      <c r="L162" s="30"/>
      <c r="M162" s="59"/>
      <c r="N162" s="31"/>
      <c r="O162" s="31"/>
      <c r="P162" s="31"/>
      <c r="Q162" s="31"/>
      <c r="R162" s="31"/>
      <c r="S162" s="31"/>
      <c r="T162" s="60"/>
      <c r="AT162" s="13" t="s">
        <v>118</v>
      </c>
      <c r="AU162" s="13" t="s">
        <v>22</v>
      </c>
    </row>
    <row r="163" spans="2:47" s="1" customFormat="1" ht="27">
      <c r="B163" s="30"/>
      <c r="D163" s="162" t="s">
        <v>119</v>
      </c>
      <c r="F163" s="163" t="s">
        <v>225</v>
      </c>
      <c r="I163" s="123"/>
      <c r="L163" s="30"/>
      <c r="M163" s="59"/>
      <c r="N163" s="31"/>
      <c r="O163" s="31"/>
      <c r="P163" s="31"/>
      <c r="Q163" s="31"/>
      <c r="R163" s="31"/>
      <c r="S163" s="31"/>
      <c r="T163" s="60"/>
      <c r="AT163" s="13" t="s">
        <v>119</v>
      </c>
      <c r="AU163" s="13" t="s">
        <v>22</v>
      </c>
    </row>
    <row r="164" spans="2:65" s="1" customFormat="1" ht="22.5" customHeight="1">
      <c r="B164" s="147"/>
      <c r="C164" s="148" t="s">
        <v>226</v>
      </c>
      <c r="D164" s="148" t="s">
        <v>113</v>
      </c>
      <c r="E164" s="149" t="s">
        <v>227</v>
      </c>
      <c r="F164" s="150" t="s">
        <v>228</v>
      </c>
      <c r="G164" s="151" t="s">
        <v>143</v>
      </c>
      <c r="H164" s="152">
        <v>16</v>
      </c>
      <c r="I164" s="153"/>
      <c r="J164" s="154">
        <f>ROUND(I164*H164,2)</f>
        <v>0</v>
      </c>
      <c r="K164" s="150" t="s">
        <v>20</v>
      </c>
      <c r="L164" s="30"/>
      <c r="M164" s="155" t="s">
        <v>20</v>
      </c>
      <c r="N164" s="156" t="s">
        <v>42</v>
      </c>
      <c r="O164" s="31"/>
      <c r="P164" s="157">
        <f>O164*H164</f>
        <v>0</v>
      </c>
      <c r="Q164" s="157">
        <v>0</v>
      </c>
      <c r="R164" s="157">
        <f>Q164*H164</f>
        <v>0</v>
      </c>
      <c r="S164" s="157">
        <v>0</v>
      </c>
      <c r="T164" s="158">
        <f>S164*H164</f>
        <v>0</v>
      </c>
      <c r="AR164" s="13" t="s">
        <v>117</v>
      </c>
      <c r="AT164" s="13" t="s">
        <v>113</v>
      </c>
      <c r="AU164" s="13" t="s">
        <v>22</v>
      </c>
      <c r="AY164" s="13" t="s">
        <v>112</v>
      </c>
      <c r="BE164" s="159">
        <f>IF(N164="základní",J164,0)</f>
        <v>0</v>
      </c>
      <c r="BF164" s="159">
        <f>IF(N164="snížená",J164,0)</f>
        <v>0</v>
      </c>
      <c r="BG164" s="159">
        <f>IF(N164="zákl. přenesená",J164,0)</f>
        <v>0</v>
      </c>
      <c r="BH164" s="159">
        <f>IF(N164="sníž. přenesená",J164,0)</f>
        <v>0</v>
      </c>
      <c r="BI164" s="159">
        <f>IF(N164="nulová",J164,0)</f>
        <v>0</v>
      </c>
      <c r="BJ164" s="13" t="s">
        <v>22</v>
      </c>
      <c r="BK164" s="159">
        <f>ROUND(I164*H164,2)</f>
        <v>0</v>
      </c>
      <c r="BL164" s="13" t="s">
        <v>117</v>
      </c>
      <c r="BM164" s="13" t="s">
        <v>226</v>
      </c>
    </row>
    <row r="165" spans="2:47" s="1" customFormat="1" ht="13.5">
      <c r="B165" s="30"/>
      <c r="D165" s="160" t="s">
        <v>118</v>
      </c>
      <c r="F165" s="161" t="s">
        <v>228</v>
      </c>
      <c r="I165" s="123"/>
      <c r="L165" s="30"/>
      <c r="M165" s="59"/>
      <c r="N165" s="31"/>
      <c r="O165" s="31"/>
      <c r="P165" s="31"/>
      <c r="Q165" s="31"/>
      <c r="R165" s="31"/>
      <c r="S165" s="31"/>
      <c r="T165" s="60"/>
      <c r="AT165" s="13" t="s">
        <v>118</v>
      </c>
      <c r="AU165" s="13" t="s">
        <v>22</v>
      </c>
    </row>
    <row r="166" spans="2:47" s="1" customFormat="1" ht="27">
      <c r="B166" s="30"/>
      <c r="D166" s="162" t="s">
        <v>119</v>
      </c>
      <c r="F166" s="163" t="s">
        <v>229</v>
      </c>
      <c r="I166" s="123"/>
      <c r="L166" s="30"/>
      <c r="M166" s="59"/>
      <c r="N166" s="31"/>
      <c r="O166" s="31"/>
      <c r="P166" s="31"/>
      <c r="Q166" s="31"/>
      <c r="R166" s="31"/>
      <c r="S166" s="31"/>
      <c r="T166" s="60"/>
      <c r="AT166" s="13" t="s">
        <v>119</v>
      </c>
      <c r="AU166" s="13" t="s">
        <v>22</v>
      </c>
    </row>
    <row r="167" spans="2:65" s="1" customFormat="1" ht="22.5" customHeight="1">
      <c r="B167" s="147"/>
      <c r="C167" s="148" t="s">
        <v>230</v>
      </c>
      <c r="D167" s="148" t="s">
        <v>113</v>
      </c>
      <c r="E167" s="149" t="s">
        <v>231</v>
      </c>
      <c r="F167" s="150" t="s">
        <v>232</v>
      </c>
      <c r="G167" s="151" t="s">
        <v>143</v>
      </c>
      <c r="H167" s="152">
        <v>2</v>
      </c>
      <c r="I167" s="153"/>
      <c r="J167" s="154">
        <f>ROUND(I167*H167,2)</f>
        <v>0</v>
      </c>
      <c r="K167" s="150" t="s">
        <v>20</v>
      </c>
      <c r="L167" s="30"/>
      <c r="M167" s="155" t="s">
        <v>20</v>
      </c>
      <c r="N167" s="156" t="s">
        <v>42</v>
      </c>
      <c r="O167" s="31"/>
      <c r="P167" s="157">
        <f>O167*H167</f>
        <v>0</v>
      </c>
      <c r="Q167" s="157">
        <v>0</v>
      </c>
      <c r="R167" s="157">
        <f>Q167*H167</f>
        <v>0</v>
      </c>
      <c r="S167" s="157">
        <v>0</v>
      </c>
      <c r="T167" s="158">
        <f>S167*H167</f>
        <v>0</v>
      </c>
      <c r="AR167" s="13" t="s">
        <v>117</v>
      </c>
      <c r="AT167" s="13" t="s">
        <v>113</v>
      </c>
      <c r="AU167" s="13" t="s">
        <v>22</v>
      </c>
      <c r="AY167" s="13" t="s">
        <v>112</v>
      </c>
      <c r="BE167" s="159">
        <f>IF(N167="základní",J167,0)</f>
        <v>0</v>
      </c>
      <c r="BF167" s="159">
        <f>IF(N167="snížená",J167,0)</f>
        <v>0</v>
      </c>
      <c r="BG167" s="159">
        <f>IF(N167="zákl. přenesená",J167,0)</f>
        <v>0</v>
      </c>
      <c r="BH167" s="159">
        <f>IF(N167="sníž. přenesená",J167,0)</f>
        <v>0</v>
      </c>
      <c r="BI167" s="159">
        <f>IF(N167="nulová",J167,0)</f>
        <v>0</v>
      </c>
      <c r="BJ167" s="13" t="s">
        <v>22</v>
      </c>
      <c r="BK167" s="159">
        <f>ROUND(I167*H167,2)</f>
        <v>0</v>
      </c>
      <c r="BL167" s="13" t="s">
        <v>117</v>
      </c>
      <c r="BM167" s="13" t="s">
        <v>230</v>
      </c>
    </row>
    <row r="168" spans="2:47" s="1" customFormat="1" ht="13.5">
      <c r="B168" s="30"/>
      <c r="D168" s="160" t="s">
        <v>118</v>
      </c>
      <c r="F168" s="161" t="s">
        <v>232</v>
      </c>
      <c r="I168" s="123"/>
      <c r="L168" s="30"/>
      <c r="M168" s="59"/>
      <c r="N168" s="31"/>
      <c r="O168" s="31"/>
      <c r="P168" s="31"/>
      <c r="Q168" s="31"/>
      <c r="R168" s="31"/>
      <c r="S168" s="31"/>
      <c r="T168" s="60"/>
      <c r="AT168" s="13" t="s">
        <v>118</v>
      </c>
      <c r="AU168" s="13" t="s">
        <v>22</v>
      </c>
    </row>
    <row r="169" spans="2:47" s="1" customFormat="1" ht="27">
      <c r="B169" s="30"/>
      <c r="D169" s="162" t="s">
        <v>119</v>
      </c>
      <c r="F169" s="163" t="s">
        <v>233</v>
      </c>
      <c r="I169" s="123"/>
      <c r="L169" s="30"/>
      <c r="M169" s="59"/>
      <c r="N169" s="31"/>
      <c r="O169" s="31"/>
      <c r="P169" s="31"/>
      <c r="Q169" s="31"/>
      <c r="R169" s="31"/>
      <c r="S169" s="31"/>
      <c r="T169" s="60"/>
      <c r="AT169" s="13" t="s">
        <v>119</v>
      </c>
      <c r="AU169" s="13" t="s">
        <v>22</v>
      </c>
    </row>
    <row r="170" spans="2:65" s="1" customFormat="1" ht="22.5" customHeight="1">
      <c r="B170" s="147"/>
      <c r="C170" s="148" t="s">
        <v>234</v>
      </c>
      <c r="D170" s="148" t="s">
        <v>113</v>
      </c>
      <c r="E170" s="149" t="s">
        <v>235</v>
      </c>
      <c r="F170" s="150" t="s">
        <v>236</v>
      </c>
      <c r="G170" s="151" t="s">
        <v>151</v>
      </c>
      <c r="H170" s="152">
        <v>2.43</v>
      </c>
      <c r="I170" s="153"/>
      <c r="J170" s="154">
        <f>ROUND(I170*H170,2)</f>
        <v>0</v>
      </c>
      <c r="K170" s="150" t="s">
        <v>20</v>
      </c>
      <c r="L170" s="30"/>
      <c r="M170" s="155" t="s">
        <v>20</v>
      </c>
      <c r="N170" s="156" t="s">
        <v>42</v>
      </c>
      <c r="O170" s="31"/>
      <c r="P170" s="157">
        <f>O170*H170</f>
        <v>0</v>
      </c>
      <c r="Q170" s="157">
        <v>0</v>
      </c>
      <c r="R170" s="157">
        <f>Q170*H170</f>
        <v>0</v>
      </c>
      <c r="S170" s="157">
        <v>0</v>
      </c>
      <c r="T170" s="158">
        <f>S170*H170</f>
        <v>0</v>
      </c>
      <c r="AR170" s="13" t="s">
        <v>117</v>
      </c>
      <c r="AT170" s="13" t="s">
        <v>113</v>
      </c>
      <c r="AU170" s="13" t="s">
        <v>22</v>
      </c>
      <c r="AY170" s="13" t="s">
        <v>112</v>
      </c>
      <c r="BE170" s="159">
        <f>IF(N170="základní",J170,0)</f>
        <v>0</v>
      </c>
      <c r="BF170" s="159">
        <f>IF(N170="snížená",J170,0)</f>
        <v>0</v>
      </c>
      <c r="BG170" s="159">
        <f>IF(N170="zákl. přenesená",J170,0)</f>
        <v>0</v>
      </c>
      <c r="BH170" s="159">
        <f>IF(N170="sníž. přenesená",J170,0)</f>
        <v>0</v>
      </c>
      <c r="BI170" s="159">
        <f>IF(N170="nulová",J170,0)</f>
        <v>0</v>
      </c>
      <c r="BJ170" s="13" t="s">
        <v>22</v>
      </c>
      <c r="BK170" s="159">
        <f>ROUND(I170*H170,2)</f>
        <v>0</v>
      </c>
      <c r="BL170" s="13" t="s">
        <v>117</v>
      </c>
      <c r="BM170" s="13" t="s">
        <v>234</v>
      </c>
    </row>
    <row r="171" spans="2:47" s="1" customFormat="1" ht="13.5">
      <c r="B171" s="30"/>
      <c r="D171" s="160" t="s">
        <v>118</v>
      </c>
      <c r="F171" s="161" t="s">
        <v>236</v>
      </c>
      <c r="I171" s="123"/>
      <c r="L171" s="30"/>
      <c r="M171" s="59"/>
      <c r="N171" s="31"/>
      <c r="O171" s="31"/>
      <c r="P171" s="31"/>
      <c r="Q171" s="31"/>
      <c r="R171" s="31"/>
      <c r="S171" s="31"/>
      <c r="T171" s="60"/>
      <c r="AT171" s="13" t="s">
        <v>118</v>
      </c>
      <c r="AU171" s="13" t="s">
        <v>22</v>
      </c>
    </row>
    <row r="172" spans="2:47" s="1" customFormat="1" ht="27">
      <c r="B172" s="30"/>
      <c r="D172" s="160" t="s">
        <v>119</v>
      </c>
      <c r="F172" s="165" t="s">
        <v>237</v>
      </c>
      <c r="I172" s="123"/>
      <c r="L172" s="30"/>
      <c r="M172" s="59"/>
      <c r="N172" s="31"/>
      <c r="O172" s="31"/>
      <c r="P172" s="31"/>
      <c r="Q172" s="31"/>
      <c r="R172" s="31"/>
      <c r="S172" s="31"/>
      <c r="T172" s="60"/>
      <c r="AT172" s="13" t="s">
        <v>119</v>
      </c>
      <c r="AU172" s="13" t="s">
        <v>22</v>
      </c>
    </row>
    <row r="173" spans="2:63" s="9" customFormat="1" ht="36.75" customHeight="1">
      <c r="B173" s="135"/>
      <c r="D173" s="136" t="s">
        <v>70</v>
      </c>
      <c r="E173" s="137" t="s">
        <v>238</v>
      </c>
      <c r="F173" s="137" t="s">
        <v>239</v>
      </c>
      <c r="I173" s="138"/>
      <c r="J173" s="139">
        <f>BK173</f>
        <v>0</v>
      </c>
      <c r="L173" s="135"/>
      <c r="M173" s="140"/>
      <c r="N173" s="141"/>
      <c r="O173" s="141"/>
      <c r="P173" s="142">
        <f>SUM(P174:P176)</f>
        <v>0</v>
      </c>
      <c r="Q173" s="141"/>
      <c r="R173" s="142">
        <f>SUM(R174:R176)</f>
        <v>0</v>
      </c>
      <c r="S173" s="141"/>
      <c r="T173" s="143">
        <f>SUM(T174:T176)</f>
        <v>0</v>
      </c>
      <c r="AR173" s="144" t="s">
        <v>22</v>
      </c>
      <c r="AT173" s="145" t="s">
        <v>70</v>
      </c>
      <c r="AU173" s="145" t="s">
        <v>71</v>
      </c>
      <c r="AY173" s="144" t="s">
        <v>112</v>
      </c>
      <c r="BK173" s="146">
        <f>SUM(BK174:BK176)</f>
        <v>0</v>
      </c>
    </row>
    <row r="174" spans="2:65" s="1" customFormat="1" ht="22.5" customHeight="1">
      <c r="B174" s="147"/>
      <c r="C174" s="148" t="s">
        <v>240</v>
      </c>
      <c r="D174" s="148" t="s">
        <v>113</v>
      </c>
      <c r="E174" s="149" t="s">
        <v>241</v>
      </c>
      <c r="F174" s="150" t="s">
        <v>242</v>
      </c>
      <c r="G174" s="151" t="s">
        <v>168</v>
      </c>
      <c r="H174" s="152">
        <v>123</v>
      </c>
      <c r="I174" s="153"/>
      <c r="J174" s="154">
        <f>ROUND(I174*H174,2)</f>
        <v>0</v>
      </c>
      <c r="K174" s="150" t="s">
        <v>20</v>
      </c>
      <c r="L174" s="30"/>
      <c r="M174" s="155" t="s">
        <v>20</v>
      </c>
      <c r="N174" s="156" t="s">
        <v>42</v>
      </c>
      <c r="O174" s="31"/>
      <c r="P174" s="157">
        <f>O174*H174</f>
        <v>0</v>
      </c>
      <c r="Q174" s="157">
        <v>0</v>
      </c>
      <c r="R174" s="157">
        <f>Q174*H174</f>
        <v>0</v>
      </c>
      <c r="S174" s="157">
        <v>0</v>
      </c>
      <c r="T174" s="158">
        <f>S174*H174</f>
        <v>0</v>
      </c>
      <c r="AR174" s="13" t="s">
        <v>117</v>
      </c>
      <c r="AT174" s="13" t="s">
        <v>113</v>
      </c>
      <c r="AU174" s="13" t="s">
        <v>22</v>
      </c>
      <c r="AY174" s="13" t="s">
        <v>112</v>
      </c>
      <c r="BE174" s="159">
        <f>IF(N174="základní",J174,0)</f>
        <v>0</v>
      </c>
      <c r="BF174" s="159">
        <f>IF(N174="snížená",J174,0)</f>
        <v>0</v>
      </c>
      <c r="BG174" s="159">
        <f>IF(N174="zákl. přenesená",J174,0)</f>
        <v>0</v>
      </c>
      <c r="BH174" s="159">
        <f>IF(N174="sníž. přenesená",J174,0)</f>
        <v>0</v>
      </c>
      <c r="BI174" s="159">
        <f>IF(N174="nulová",J174,0)</f>
        <v>0</v>
      </c>
      <c r="BJ174" s="13" t="s">
        <v>22</v>
      </c>
      <c r="BK174" s="159">
        <f>ROUND(I174*H174,2)</f>
        <v>0</v>
      </c>
      <c r="BL174" s="13" t="s">
        <v>117</v>
      </c>
      <c r="BM174" s="13" t="s">
        <v>240</v>
      </c>
    </row>
    <row r="175" spans="2:47" s="1" customFormat="1" ht="13.5">
      <c r="B175" s="30"/>
      <c r="D175" s="160" t="s">
        <v>118</v>
      </c>
      <c r="F175" s="161" t="s">
        <v>242</v>
      </c>
      <c r="I175" s="123"/>
      <c r="L175" s="30"/>
      <c r="M175" s="59"/>
      <c r="N175" s="31"/>
      <c r="O175" s="31"/>
      <c r="P175" s="31"/>
      <c r="Q175" s="31"/>
      <c r="R175" s="31"/>
      <c r="S175" s="31"/>
      <c r="T175" s="60"/>
      <c r="AT175" s="13" t="s">
        <v>118</v>
      </c>
      <c r="AU175" s="13" t="s">
        <v>22</v>
      </c>
    </row>
    <row r="176" spans="2:47" s="1" customFormat="1" ht="27">
      <c r="B176" s="30"/>
      <c r="D176" s="160" t="s">
        <v>119</v>
      </c>
      <c r="F176" s="165" t="s">
        <v>243</v>
      </c>
      <c r="I176" s="123"/>
      <c r="L176" s="30"/>
      <c r="M176" s="59"/>
      <c r="N176" s="31"/>
      <c r="O176" s="31"/>
      <c r="P176" s="31"/>
      <c r="Q176" s="31"/>
      <c r="R176" s="31"/>
      <c r="S176" s="31"/>
      <c r="T176" s="60"/>
      <c r="AT176" s="13" t="s">
        <v>119</v>
      </c>
      <c r="AU176" s="13" t="s">
        <v>22</v>
      </c>
    </row>
    <row r="177" spans="2:63" s="9" customFormat="1" ht="36.75" customHeight="1">
      <c r="B177" s="135"/>
      <c r="D177" s="136" t="s">
        <v>70</v>
      </c>
      <c r="E177" s="137" t="s">
        <v>244</v>
      </c>
      <c r="F177" s="137" t="s">
        <v>245</v>
      </c>
      <c r="I177" s="138"/>
      <c r="J177" s="139">
        <f>BK177</f>
        <v>0</v>
      </c>
      <c r="L177" s="135"/>
      <c r="M177" s="140"/>
      <c r="N177" s="141"/>
      <c r="O177" s="141"/>
      <c r="P177" s="142">
        <f>SUM(P178:P180)</f>
        <v>0</v>
      </c>
      <c r="Q177" s="141"/>
      <c r="R177" s="142">
        <f>SUM(R178:R180)</f>
        <v>0</v>
      </c>
      <c r="S177" s="141"/>
      <c r="T177" s="143">
        <f>SUM(T178:T180)</f>
        <v>0</v>
      </c>
      <c r="AR177" s="144" t="s">
        <v>22</v>
      </c>
      <c r="AT177" s="145" t="s">
        <v>70</v>
      </c>
      <c r="AU177" s="145" t="s">
        <v>71</v>
      </c>
      <c r="AY177" s="144" t="s">
        <v>112</v>
      </c>
      <c r="BK177" s="146">
        <f>SUM(BK178:BK180)</f>
        <v>0</v>
      </c>
    </row>
    <row r="178" spans="2:65" s="1" customFormat="1" ht="22.5" customHeight="1">
      <c r="B178" s="147"/>
      <c r="C178" s="148" t="s">
        <v>246</v>
      </c>
      <c r="D178" s="148" t="s">
        <v>113</v>
      </c>
      <c r="E178" s="149" t="s">
        <v>247</v>
      </c>
      <c r="F178" s="150" t="s">
        <v>248</v>
      </c>
      <c r="G178" s="151" t="s">
        <v>151</v>
      </c>
      <c r="H178" s="152">
        <v>2.2</v>
      </c>
      <c r="I178" s="153"/>
      <c r="J178" s="154">
        <f>ROUND(I178*H178,2)</f>
        <v>0</v>
      </c>
      <c r="K178" s="150" t="s">
        <v>20</v>
      </c>
      <c r="L178" s="30"/>
      <c r="M178" s="155" t="s">
        <v>20</v>
      </c>
      <c r="N178" s="156" t="s">
        <v>42</v>
      </c>
      <c r="O178" s="31"/>
      <c r="P178" s="157">
        <f>O178*H178</f>
        <v>0</v>
      </c>
      <c r="Q178" s="157">
        <v>0</v>
      </c>
      <c r="R178" s="157">
        <f>Q178*H178</f>
        <v>0</v>
      </c>
      <c r="S178" s="157">
        <v>0</v>
      </c>
      <c r="T178" s="158">
        <f>S178*H178</f>
        <v>0</v>
      </c>
      <c r="AR178" s="13" t="s">
        <v>117</v>
      </c>
      <c r="AT178" s="13" t="s">
        <v>113</v>
      </c>
      <c r="AU178" s="13" t="s">
        <v>22</v>
      </c>
      <c r="AY178" s="13" t="s">
        <v>112</v>
      </c>
      <c r="BE178" s="159">
        <f>IF(N178="základní",J178,0)</f>
        <v>0</v>
      </c>
      <c r="BF178" s="159">
        <f>IF(N178="snížená",J178,0)</f>
        <v>0</v>
      </c>
      <c r="BG178" s="159">
        <f>IF(N178="zákl. přenesená",J178,0)</f>
        <v>0</v>
      </c>
      <c r="BH178" s="159">
        <f>IF(N178="sníž. přenesená",J178,0)</f>
        <v>0</v>
      </c>
      <c r="BI178" s="159">
        <f>IF(N178="nulová",J178,0)</f>
        <v>0</v>
      </c>
      <c r="BJ178" s="13" t="s">
        <v>22</v>
      </c>
      <c r="BK178" s="159">
        <f>ROUND(I178*H178,2)</f>
        <v>0</v>
      </c>
      <c r="BL178" s="13" t="s">
        <v>117</v>
      </c>
      <c r="BM178" s="13" t="s">
        <v>246</v>
      </c>
    </row>
    <row r="179" spans="2:47" s="1" customFormat="1" ht="13.5">
      <c r="B179" s="30"/>
      <c r="D179" s="160" t="s">
        <v>118</v>
      </c>
      <c r="F179" s="161" t="s">
        <v>248</v>
      </c>
      <c r="I179" s="123"/>
      <c r="L179" s="30"/>
      <c r="M179" s="59"/>
      <c r="N179" s="31"/>
      <c r="O179" s="31"/>
      <c r="P179" s="31"/>
      <c r="Q179" s="31"/>
      <c r="R179" s="31"/>
      <c r="S179" s="31"/>
      <c r="T179" s="60"/>
      <c r="AT179" s="13" t="s">
        <v>118</v>
      </c>
      <c r="AU179" s="13" t="s">
        <v>22</v>
      </c>
    </row>
    <row r="180" spans="2:47" s="1" customFormat="1" ht="27">
      <c r="B180" s="30"/>
      <c r="D180" s="160" t="s">
        <v>119</v>
      </c>
      <c r="F180" s="165" t="s">
        <v>249</v>
      </c>
      <c r="I180" s="123"/>
      <c r="L180" s="30"/>
      <c r="M180" s="59"/>
      <c r="N180" s="31"/>
      <c r="O180" s="31"/>
      <c r="P180" s="31"/>
      <c r="Q180" s="31"/>
      <c r="R180" s="31"/>
      <c r="S180" s="31"/>
      <c r="T180" s="60"/>
      <c r="AT180" s="13" t="s">
        <v>119</v>
      </c>
      <c r="AU180" s="13" t="s">
        <v>22</v>
      </c>
    </row>
    <row r="181" spans="2:63" s="9" customFormat="1" ht="36.75" customHeight="1">
      <c r="B181" s="135"/>
      <c r="D181" s="136" t="s">
        <v>70</v>
      </c>
      <c r="E181" s="137" t="s">
        <v>250</v>
      </c>
      <c r="F181" s="137" t="s">
        <v>251</v>
      </c>
      <c r="I181" s="138"/>
      <c r="J181" s="139">
        <f>BK181</f>
        <v>0</v>
      </c>
      <c r="L181" s="135"/>
      <c r="M181" s="140"/>
      <c r="N181" s="141"/>
      <c r="O181" s="141"/>
      <c r="P181" s="142">
        <f>SUM(P182:P220)</f>
        <v>0</v>
      </c>
      <c r="Q181" s="141"/>
      <c r="R181" s="142">
        <f>SUM(R182:R220)</f>
        <v>0</v>
      </c>
      <c r="S181" s="141"/>
      <c r="T181" s="143">
        <f>SUM(T182:T220)</f>
        <v>0</v>
      </c>
      <c r="AR181" s="144" t="s">
        <v>22</v>
      </c>
      <c r="AT181" s="145" t="s">
        <v>70</v>
      </c>
      <c r="AU181" s="145" t="s">
        <v>71</v>
      </c>
      <c r="AY181" s="144" t="s">
        <v>112</v>
      </c>
      <c r="BK181" s="146">
        <f>SUM(BK182:BK220)</f>
        <v>0</v>
      </c>
    </row>
    <row r="182" spans="2:65" s="1" customFormat="1" ht="22.5" customHeight="1">
      <c r="B182" s="147"/>
      <c r="C182" s="148" t="s">
        <v>252</v>
      </c>
      <c r="D182" s="148" t="s">
        <v>113</v>
      </c>
      <c r="E182" s="149" t="s">
        <v>253</v>
      </c>
      <c r="F182" s="150" t="s">
        <v>254</v>
      </c>
      <c r="G182" s="151" t="s">
        <v>203</v>
      </c>
      <c r="H182" s="152">
        <v>152</v>
      </c>
      <c r="I182" s="153"/>
      <c r="J182" s="154">
        <f>ROUND(I182*H182,2)</f>
        <v>0</v>
      </c>
      <c r="K182" s="150" t="s">
        <v>20</v>
      </c>
      <c r="L182" s="30"/>
      <c r="M182" s="155" t="s">
        <v>20</v>
      </c>
      <c r="N182" s="156" t="s">
        <v>42</v>
      </c>
      <c r="O182" s="31"/>
      <c r="P182" s="157">
        <f>O182*H182</f>
        <v>0</v>
      </c>
      <c r="Q182" s="157">
        <v>0</v>
      </c>
      <c r="R182" s="157">
        <f>Q182*H182</f>
        <v>0</v>
      </c>
      <c r="S182" s="157">
        <v>0</v>
      </c>
      <c r="T182" s="158">
        <f>S182*H182</f>
        <v>0</v>
      </c>
      <c r="AR182" s="13" t="s">
        <v>117</v>
      </c>
      <c r="AT182" s="13" t="s">
        <v>113</v>
      </c>
      <c r="AU182" s="13" t="s">
        <v>22</v>
      </c>
      <c r="AY182" s="13" t="s">
        <v>112</v>
      </c>
      <c r="BE182" s="159">
        <f>IF(N182="základní",J182,0)</f>
        <v>0</v>
      </c>
      <c r="BF182" s="159">
        <f>IF(N182="snížená",J182,0)</f>
        <v>0</v>
      </c>
      <c r="BG182" s="159">
        <f>IF(N182="zákl. přenesená",J182,0)</f>
        <v>0</v>
      </c>
      <c r="BH182" s="159">
        <f>IF(N182="sníž. přenesená",J182,0)</f>
        <v>0</v>
      </c>
      <c r="BI182" s="159">
        <f>IF(N182="nulová",J182,0)</f>
        <v>0</v>
      </c>
      <c r="BJ182" s="13" t="s">
        <v>22</v>
      </c>
      <c r="BK182" s="159">
        <f>ROUND(I182*H182,2)</f>
        <v>0</v>
      </c>
      <c r="BL182" s="13" t="s">
        <v>117</v>
      </c>
      <c r="BM182" s="13" t="s">
        <v>252</v>
      </c>
    </row>
    <row r="183" spans="2:47" s="1" customFormat="1" ht="13.5">
      <c r="B183" s="30"/>
      <c r="D183" s="160" t="s">
        <v>118</v>
      </c>
      <c r="F183" s="161" t="s">
        <v>254</v>
      </c>
      <c r="I183" s="123"/>
      <c r="L183" s="30"/>
      <c r="M183" s="59"/>
      <c r="N183" s="31"/>
      <c r="O183" s="31"/>
      <c r="P183" s="31"/>
      <c r="Q183" s="31"/>
      <c r="R183" s="31"/>
      <c r="S183" s="31"/>
      <c r="T183" s="60"/>
      <c r="AT183" s="13" t="s">
        <v>118</v>
      </c>
      <c r="AU183" s="13" t="s">
        <v>22</v>
      </c>
    </row>
    <row r="184" spans="2:47" s="1" customFormat="1" ht="27">
      <c r="B184" s="30"/>
      <c r="D184" s="162" t="s">
        <v>119</v>
      </c>
      <c r="F184" s="163" t="s">
        <v>255</v>
      </c>
      <c r="I184" s="123"/>
      <c r="L184" s="30"/>
      <c r="M184" s="59"/>
      <c r="N184" s="31"/>
      <c r="O184" s="31"/>
      <c r="P184" s="31"/>
      <c r="Q184" s="31"/>
      <c r="R184" s="31"/>
      <c r="S184" s="31"/>
      <c r="T184" s="60"/>
      <c r="AT184" s="13" t="s">
        <v>119</v>
      </c>
      <c r="AU184" s="13" t="s">
        <v>22</v>
      </c>
    </row>
    <row r="185" spans="2:65" s="1" customFormat="1" ht="22.5" customHeight="1">
      <c r="B185" s="147"/>
      <c r="C185" s="148" t="s">
        <v>256</v>
      </c>
      <c r="D185" s="148" t="s">
        <v>113</v>
      </c>
      <c r="E185" s="149" t="s">
        <v>257</v>
      </c>
      <c r="F185" s="150" t="s">
        <v>258</v>
      </c>
      <c r="G185" s="151" t="s">
        <v>203</v>
      </c>
      <c r="H185" s="152">
        <v>230</v>
      </c>
      <c r="I185" s="153"/>
      <c r="J185" s="154">
        <f>ROUND(I185*H185,2)</f>
        <v>0</v>
      </c>
      <c r="K185" s="150" t="s">
        <v>20</v>
      </c>
      <c r="L185" s="30"/>
      <c r="M185" s="155" t="s">
        <v>20</v>
      </c>
      <c r="N185" s="156" t="s">
        <v>42</v>
      </c>
      <c r="O185" s="31"/>
      <c r="P185" s="157">
        <f>O185*H185</f>
        <v>0</v>
      </c>
      <c r="Q185" s="157">
        <v>0</v>
      </c>
      <c r="R185" s="157">
        <f>Q185*H185</f>
        <v>0</v>
      </c>
      <c r="S185" s="157">
        <v>0</v>
      </c>
      <c r="T185" s="158">
        <f>S185*H185</f>
        <v>0</v>
      </c>
      <c r="AR185" s="13" t="s">
        <v>117</v>
      </c>
      <c r="AT185" s="13" t="s">
        <v>113</v>
      </c>
      <c r="AU185" s="13" t="s">
        <v>22</v>
      </c>
      <c r="AY185" s="13" t="s">
        <v>112</v>
      </c>
      <c r="BE185" s="159">
        <f>IF(N185="základní",J185,0)</f>
        <v>0</v>
      </c>
      <c r="BF185" s="159">
        <f>IF(N185="snížená",J185,0)</f>
        <v>0</v>
      </c>
      <c r="BG185" s="159">
        <f>IF(N185="zákl. přenesená",J185,0)</f>
        <v>0</v>
      </c>
      <c r="BH185" s="159">
        <f>IF(N185="sníž. přenesená",J185,0)</f>
        <v>0</v>
      </c>
      <c r="BI185" s="159">
        <f>IF(N185="nulová",J185,0)</f>
        <v>0</v>
      </c>
      <c r="BJ185" s="13" t="s">
        <v>22</v>
      </c>
      <c r="BK185" s="159">
        <f>ROUND(I185*H185,2)</f>
        <v>0</v>
      </c>
      <c r="BL185" s="13" t="s">
        <v>117</v>
      </c>
      <c r="BM185" s="13" t="s">
        <v>256</v>
      </c>
    </row>
    <row r="186" spans="2:47" s="1" customFormat="1" ht="13.5">
      <c r="B186" s="30"/>
      <c r="D186" s="160" t="s">
        <v>118</v>
      </c>
      <c r="F186" s="161" t="s">
        <v>258</v>
      </c>
      <c r="I186" s="123"/>
      <c r="L186" s="30"/>
      <c r="M186" s="59"/>
      <c r="N186" s="31"/>
      <c r="O186" s="31"/>
      <c r="P186" s="31"/>
      <c r="Q186" s="31"/>
      <c r="R186" s="31"/>
      <c r="S186" s="31"/>
      <c r="T186" s="60"/>
      <c r="AT186" s="13" t="s">
        <v>118</v>
      </c>
      <c r="AU186" s="13" t="s">
        <v>22</v>
      </c>
    </row>
    <row r="187" spans="2:47" s="1" customFormat="1" ht="27">
      <c r="B187" s="30"/>
      <c r="D187" s="162" t="s">
        <v>119</v>
      </c>
      <c r="F187" s="163" t="s">
        <v>259</v>
      </c>
      <c r="I187" s="123"/>
      <c r="L187" s="30"/>
      <c r="M187" s="59"/>
      <c r="N187" s="31"/>
      <c r="O187" s="31"/>
      <c r="P187" s="31"/>
      <c r="Q187" s="31"/>
      <c r="R187" s="31"/>
      <c r="S187" s="31"/>
      <c r="T187" s="60"/>
      <c r="AT187" s="13" t="s">
        <v>119</v>
      </c>
      <c r="AU187" s="13" t="s">
        <v>22</v>
      </c>
    </row>
    <row r="188" spans="2:65" s="1" customFormat="1" ht="22.5" customHeight="1">
      <c r="B188" s="147"/>
      <c r="C188" s="148" t="s">
        <v>260</v>
      </c>
      <c r="D188" s="148" t="s">
        <v>113</v>
      </c>
      <c r="E188" s="149" t="s">
        <v>261</v>
      </c>
      <c r="F188" s="150" t="s">
        <v>262</v>
      </c>
      <c r="G188" s="151" t="s">
        <v>151</v>
      </c>
      <c r="H188" s="152">
        <v>141.05</v>
      </c>
      <c r="I188" s="153"/>
      <c r="J188" s="154">
        <f>ROUND(I188*H188,2)</f>
        <v>0</v>
      </c>
      <c r="K188" s="150" t="s">
        <v>20</v>
      </c>
      <c r="L188" s="30"/>
      <c r="M188" s="155" t="s">
        <v>20</v>
      </c>
      <c r="N188" s="156" t="s">
        <v>42</v>
      </c>
      <c r="O188" s="31"/>
      <c r="P188" s="157">
        <f>O188*H188</f>
        <v>0</v>
      </c>
      <c r="Q188" s="157">
        <v>0</v>
      </c>
      <c r="R188" s="157">
        <f>Q188*H188</f>
        <v>0</v>
      </c>
      <c r="S188" s="157">
        <v>0</v>
      </c>
      <c r="T188" s="158">
        <f>S188*H188</f>
        <v>0</v>
      </c>
      <c r="AR188" s="13" t="s">
        <v>117</v>
      </c>
      <c r="AT188" s="13" t="s">
        <v>113</v>
      </c>
      <c r="AU188" s="13" t="s">
        <v>22</v>
      </c>
      <c r="AY188" s="13" t="s">
        <v>112</v>
      </c>
      <c r="BE188" s="159">
        <f>IF(N188="základní",J188,0)</f>
        <v>0</v>
      </c>
      <c r="BF188" s="159">
        <f>IF(N188="snížená",J188,0)</f>
        <v>0</v>
      </c>
      <c r="BG188" s="159">
        <f>IF(N188="zákl. přenesená",J188,0)</f>
        <v>0</v>
      </c>
      <c r="BH188" s="159">
        <f>IF(N188="sníž. přenesená",J188,0)</f>
        <v>0</v>
      </c>
      <c r="BI188" s="159">
        <f>IF(N188="nulová",J188,0)</f>
        <v>0</v>
      </c>
      <c r="BJ188" s="13" t="s">
        <v>22</v>
      </c>
      <c r="BK188" s="159">
        <f>ROUND(I188*H188,2)</f>
        <v>0</v>
      </c>
      <c r="BL188" s="13" t="s">
        <v>117</v>
      </c>
      <c r="BM188" s="13" t="s">
        <v>260</v>
      </c>
    </row>
    <row r="189" spans="2:47" s="1" customFormat="1" ht="13.5">
      <c r="B189" s="30"/>
      <c r="D189" s="160" t="s">
        <v>118</v>
      </c>
      <c r="F189" s="161" t="s">
        <v>262</v>
      </c>
      <c r="I189" s="123"/>
      <c r="L189" s="30"/>
      <c r="M189" s="59"/>
      <c r="N189" s="31"/>
      <c r="O189" s="31"/>
      <c r="P189" s="31"/>
      <c r="Q189" s="31"/>
      <c r="R189" s="31"/>
      <c r="S189" s="31"/>
      <c r="T189" s="60"/>
      <c r="AT189" s="13" t="s">
        <v>118</v>
      </c>
      <c r="AU189" s="13" t="s">
        <v>22</v>
      </c>
    </row>
    <row r="190" spans="2:47" s="1" customFormat="1" ht="40.5">
      <c r="B190" s="30"/>
      <c r="D190" s="162" t="s">
        <v>119</v>
      </c>
      <c r="F190" s="163" t="s">
        <v>263</v>
      </c>
      <c r="I190" s="123"/>
      <c r="L190" s="30"/>
      <c r="M190" s="59"/>
      <c r="N190" s="31"/>
      <c r="O190" s="31"/>
      <c r="P190" s="31"/>
      <c r="Q190" s="31"/>
      <c r="R190" s="31"/>
      <c r="S190" s="31"/>
      <c r="T190" s="60"/>
      <c r="AT190" s="13" t="s">
        <v>119</v>
      </c>
      <c r="AU190" s="13" t="s">
        <v>22</v>
      </c>
    </row>
    <row r="191" spans="2:65" s="1" customFormat="1" ht="31.5" customHeight="1">
      <c r="B191" s="147"/>
      <c r="C191" s="148" t="s">
        <v>264</v>
      </c>
      <c r="D191" s="148" t="s">
        <v>113</v>
      </c>
      <c r="E191" s="149" t="s">
        <v>265</v>
      </c>
      <c r="F191" s="150" t="s">
        <v>266</v>
      </c>
      <c r="G191" s="151" t="s">
        <v>203</v>
      </c>
      <c r="H191" s="152">
        <v>326</v>
      </c>
      <c r="I191" s="153"/>
      <c r="J191" s="154">
        <f>ROUND(I191*H191,2)</f>
        <v>0</v>
      </c>
      <c r="K191" s="150" t="s">
        <v>20</v>
      </c>
      <c r="L191" s="30"/>
      <c r="M191" s="155" t="s">
        <v>20</v>
      </c>
      <c r="N191" s="156" t="s">
        <v>42</v>
      </c>
      <c r="O191" s="31"/>
      <c r="P191" s="157">
        <f>O191*H191</f>
        <v>0</v>
      </c>
      <c r="Q191" s="157">
        <v>0</v>
      </c>
      <c r="R191" s="157">
        <f>Q191*H191</f>
        <v>0</v>
      </c>
      <c r="S191" s="157">
        <v>0</v>
      </c>
      <c r="T191" s="158">
        <f>S191*H191</f>
        <v>0</v>
      </c>
      <c r="AR191" s="13" t="s">
        <v>117</v>
      </c>
      <c r="AT191" s="13" t="s">
        <v>113</v>
      </c>
      <c r="AU191" s="13" t="s">
        <v>22</v>
      </c>
      <c r="AY191" s="13" t="s">
        <v>112</v>
      </c>
      <c r="BE191" s="159">
        <f>IF(N191="základní",J191,0)</f>
        <v>0</v>
      </c>
      <c r="BF191" s="159">
        <f>IF(N191="snížená",J191,0)</f>
        <v>0</v>
      </c>
      <c r="BG191" s="159">
        <f>IF(N191="zákl. přenesená",J191,0)</f>
        <v>0</v>
      </c>
      <c r="BH191" s="159">
        <f>IF(N191="sníž. přenesená",J191,0)</f>
        <v>0</v>
      </c>
      <c r="BI191" s="159">
        <f>IF(N191="nulová",J191,0)</f>
        <v>0</v>
      </c>
      <c r="BJ191" s="13" t="s">
        <v>22</v>
      </c>
      <c r="BK191" s="159">
        <f>ROUND(I191*H191,2)</f>
        <v>0</v>
      </c>
      <c r="BL191" s="13" t="s">
        <v>117</v>
      </c>
      <c r="BM191" s="13" t="s">
        <v>264</v>
      </c>
    </row>
    <row r="192" spans="2:47" s="1" customFormat="1" ht="27">
      <c r="B192" s="30"/>
      <c r="D192" s="160" t="s">
        <v>118</v>
      </c>
      <c r="F192" s="161" t="s">
        <v>266</v>
      </c>
      <c r="I192" s="123"/>
      <c r="L192" s="30"/>
      <c r="M192" s="59"/>
      <c r="N192" s="31"/>
      <c r="O192" s="31"/>
      <c r="P192" s="31"/>
      <c r="Q192" s="31"/>
      <c r="R192" s="31"/>
      <c r="S192" s="31"/>
      <c r="T192" s="60"/>
      <c r="AT192" s="13" t="s">
        <v>118</v>
      </c>
      <c r="AU192" s="13" t="s">
        <v>22</v>
      </c>
    </row>
    <row r="193" spans="2:47" s="1" customFormat="1" ht="40.5">
      <c r="B193" s="30"/>
      <c r="D193" s="162" t="s">
        <v>119</v>
      </c>
      <c r="F193" s="163" t="s">
        <v>267</v>
      </c>
      <c r="I193" s="123"/>
      <c r="L193" s="30"/>
      <c r="M193" s="59"/>
      <c r="N193" s="31"/>
      <c r="O193" s="31"/>
      <c r="P193" s="31"/>
      <c r="Q193" s="31"/>
      <c r="R193" s="31"/>
      <c r="S193" s="31"/>
      <c r="T193" s="60"/>
      <c r="AT193" s="13" t="s">
        <v>119</v>
      </c>
      <c r="AU193" s="13" t="s">
        <v>22</v>
      </c>
    </row>
    <row r="194" spans="2:65" s="1" customFormat="1" ht="22.5" customHeight="1">
      <c r="B194" s="147"/>
      <c r="C194" s="148" t="s">
        <v>268</v>
      </c>
      <c r="D194" s="148" t="s">
        <v>113</v>
      </c>
      <c r="E194" s="149" t="s">
        <v>269</v>
      </c>
      <c r="F194" s="150" t="s">
        <v>270</v>
      </c>
      <c r="G194" s="151" t="s">
        <v>203</v>
      </c>
      <c r="H194" s="152">
        <v>733</v>
      </c>
      <c r="I194" s="153"/>
      <c r="J194" s="154">
        <f>ROUND(I194*H194,2)</f>
        <v>0</v>
      </c>
      <c r="K194" s="150" t="s">
        <v>20</v>
      </c>
      <c r="L194" s="30"/>
      <c r="M194" s="155" t="s">
        <v>20</v>
      </c>
      <c r="N194" s="156" t="s">
        <v>42</v>
      </c>
      <c r="O194" s="31"/>
      <c r="P194" s="157">
        <f>O194*H194</f>
        <v>0</v>
      </c>
      <c r="Q194" s="157">
        <v>0</v>
      </c>
      <c r="R194" s="157">
        <f>Q194*H194</f>
        <v>0</v>
      </c>
      <c r="S194" s="157">
        <v>0</v>
      </c>
      <c r="T194" s="158">
        <f>S194*H194</f>
        <v>0</v>
      </c>
      <c r="AR194" s="13" t="s">
        <v>117</v>
      </c>
      <c r="AT194" s="13" t="s">
        <v>113</v>
      </c>
      <c r="AU194" s="13" t="s">
        <v>22</v>
      </c>
      <c r="AY194" s="13" t="s">
        <v>112</v>
      </c>
      <c r="BE194" s="159">
        <f>IF(N194="základní",J194,0)</f>
        <v>0</v>
      </c>
      <c r="BF194" s="159">
        <f>IF(N194="snížená",J194,0)</f>
        <v>0</v>
      </c>
      <c r="BG194" s="159">
        <f>IF(N194="zákl. přenesená",J194,0)</f>
        <v>0</v>
      </c>
      <c r="BH194" s="159">
        <f>IF(N194="sníž. přenesená",J194,0)</f>
        <v>0</v>
      </c>
      <c r="BI194" s="159">
        <f>IF(N194="nulová",J194,0)</f>
        <v>0</v>
      </c>
      <c r="BJ194" s="13" t="s">
        <v>22</v>
      </c>
      <c r="BK194" s="159">
        <f>ROUND(I194*H194,2)</f>
        <v>0</v>
      </c>
      <c r="BL194" s="13" t="s">
        <v>117</v>
      </c>
      <c r="BM194" s="13" t="s">
        <v>268</v>
      </c>
    </row>
    <row r="195" spans="2:47" s="1" customFormat="1" ht="13.5">
      <c r="B195" s="30"/>
      <c r="D195" s="160" t="s">
        <v>118</v>
      </c>
      <c r="F195" s="161" t="s">
        <v>270</v>
      </c>
      <c r="I195" s="123"/>
      <c r="L195" s="30"/>
      <c r="M195" s="59"/>
      <c r="N195" s="31"/>
      <c r="O195" s="31"/>
      <c r="P195" s="31"/>
      <c r="Q195" s="31"/>
      <c r="R195" s="31"/>
      <c r="S195" s="31"/>
      <c r="T195" s="60"/>
      <c r="AT195" s="13" t="s">
        <v>118</v>
      </c>
      <c r="AU195" s="13" t="s">
        <v>22</v>
      </c>
    </row>
    <row r="196" spans="2:47" s="1" customFormat="1" ht="40.5">
      <c r="B196" s="30"/>
      <c r="D196" s="162" t="s">
        <v>119</v>
      </c>
      <c r="F196" s="163" t="s">
        <v>271</v>
      </c>
      <c r="I196" s="123"/>
      <c r="L196" s="30"/>
      <c r="M196" s="59"/>
      <c r="N196" s="31"/>
      <c r="O196" s="31"/>
      <c r="P196" s="31"/>
      <c r="Q196" s="31"/>
      <c r="R196" s="31"/>
      <c r="S196" s="31"/>
      <c r="T196" s="60"/>
      <c r="AT196" s="13" t="s">
        <v>119</v>
      </c>
      <c r="AU196" s="13" t="s">
        <v>22</v>
      </c>
    </row>
    <row r="197" spans="2:65" s="1" customFormat="1" ht="22.5" customHeight="1">
      <c r="B197" s="147"/>
      <c r="C197" s="148" t="s">
        <v>272</v>
      </c>
      <c r="D197" s="148" t="s">
        <v>113</v>
      </c>
      <c r="E197" s="149" t="s">
        <v>273</v>
      </c>
      <c r="F197" s="150" t="s">
        <v>274</v>
      </c>
      <c r="G197" s="151" t="s">
        <v>203</v>
      </c>
      <c r="H197" s="152">
        <v>480</v>
      </c>
      <c r="I197" s="153"/>
      <c r="J197" s="154">
        <f>ROUND(I197*H197,2)</f>
        <v>0</v>
      </c>
      <c r="K197" s="150" t="s">
        <v>20</v>
      </c>
      <c r="L197" s="30"/>
      <c r="M197" s="155" t="s">
        <v>20</v>
      </c>
      <c r="N197" s="156" t="s">
        <v>42</v>
      </c>
      <c r="O197" s="31"/>
      <c r="P197" s="157">
        <f>O197*H197</f>
        <v>0</v>
      </c>
      <c r="Q197" s="157">
        <v>0</v>
      </c>
      <c r="R197" s="157">
        <f>Q197*H197</f>
        <v>0</v>
      </c>
      <c r="S197" s="157">
        <v>0</v>
      </c>
      <c r="T197" s="158">
        <f>S197*H197</f>
        <v>0</v>
      </c>
      <c r="AR197" s="13" t="s">
        <v>117</v>
      </c>
      <c r="AT197" s="13" t="s">
        <v>113</v>
      </c>
      <c r="AU197" s="13" t="s">
        <v>22</v>
      </c>
      <c r="AY197" s="13" t="s">
        <v>112</v>
      </c>
      <c r="BE197" s="159">
        <f>IF(N197="základní",J197,0)</f>
        <v>0</v>
      </c>
      <c r="BF197" s="159">
        <f>IF(N197="snížená",J197,0)</f>
        <v>0</v>
      </c>
      <c r="BG197" s="159">
        <f>IF(N197="zákl. přenesená",J197,0)</f>
        <v>0</v>
      </c>
      <c r="BH197" s="159">
        <f>IF(N197="sníž. přenesená",J197,0)</f>
        <v>0</v>
      </c>
      <c r="BI197" s="159">
        <f>IF(N197="nulová",J197,0)</f>
        <v>0</v>
      </c>
      <c r="BJ197" s="13" t="s">
        <v>22</v>
      </c>
      <c r="BK197" s="159">
        <f>ROUND(I197*H197,2)</f>
        <v>0</v>
      </c>
      <c r="BL197" s="13" t="s">
        <v>117</v>
      </c>
      <c r="BM197" s="13" t="s">
        <v>272</v>
      </c>
    </row>
    <row r="198" spans="2:47" s="1" customFormat="1" ht="13.5">
      <c r="B198" s="30"/>
      <c r="D198" s="160" t="s">
        <v>118</v>
      </c>
      <c r="F198" s="161" t="s">
        <v>274</v>
      </c>
      <c r="I198" s="123"/>
      <c r="L198" s="30"/>
      <c r="M198" s="59"/>
      <c r="N198" s="31"/>
      <c r="O198" s="31"/>
      <c r="P198" s="31"/>
      <c r="Q198" s="31"/>
      <c r="R198" s="31"/>
      <c r="S198" s="31"/>
      <c r="T198" s="60"/>
      <c r="AT198" s="13" t="s">
        <v>118</v>
      </c>
      <c r="AU198" s="13" t="s">
        <v>22</v>
      </c>
    </row>
    <row r="199" spans="2:47" s="1" customFormat="1" ht="27">
      <c r="B199" s="30"/>
      <c r="D199" s="162" t="s">
        <v>119</v>
      </c>
      <c r="F199" s="163" t="s">
        <v>275</v>
      </c>
      <c r="I199" s="123"/>
      <c r="L199" s="30"/>
      <c r="M199" s="59"/>
      <c r="N199" s="31"/>
      <c r="O199" s="31"/>
      <c r="P199" s="31"/>
      <c r="Q199" s="31"/>
      <c r="R199" s="31"/>
      <c r="S199" s="31"/>
      <c r="T199" s="60"/>
      <c r="AT199" s="13" t="s">
        <v>119</v>
      </c>
      <c r="AU199" s="13" t="s">
        <v>22</v>
      </c>
    </row>
    <row r="200" spans="2:65" s="1" customFormat="1" ht="22.5" customHeight="1">
      <c r="B200" s="147"/>
      <c r="C200" s="148" t="s">
        <v>276</v>
      </c>
      <c r="D200" s="148" t="s">
        <v>113</v>
      </c>
      <c r="E200" s="149" t="s">
        <v>277</v>
      </c>
      <c r="F200" s="150" t="s">
        <v>278</v>
      </c>
      <c r="G200" s="151" t="s">
        <v>203</v>
      </c>
      <c r="H200" s="152">
        <v>733</v>
      </c>
      <c r="I200" s="153"/>
      <c r="J200" s="154">
        <f>ROUND(I200*H200,2)</f>
        <v>0</v>
      </c>
      <c r="K200" s="150" t="s">
        <v>20</v>
      </c>
      <c r="L200" s="30"/>
      <c r="M200" s="155" t="s">
        <v>20</v>
      </c>
      <c r="N200" s="156" t="s">
        <v>42</v>
      </c>
      <c r="O200" s="31"/>
      <c r="P200" s="157">
        <f>O200*H200</f>
        <v>0</v>
      </c>
      <c r="Q200" s="157">
        <v>0</v>
      </c>
      <c r="R200" s="157">
        <f>Q200*H200</f>
        <v>0</v>
      </c>
      <c r="S200" s="157">
        <v>0</v>
      </c>
      <c r="T200" s="158">
        <f>S200*H200</f>
        <v>0</v>
      </c>
      <c r="AR200" s="13" t="s">
        <v>117</v>
      </c>
      <c r="AT200" s="13" t="s">
        <v>113</v>
      </c>
      <c r="AU200" s="13" t="s">
        <v>22</v>
      </c>
      <c r="AY200" s="13" t="s">
        <v>112</v>
      </c>
      <c r="BE200" s="159">
        <f>IF(N200="základní",J200,0)</f>
        <v>0</v>
      </c>
      <c r="BF200" s="159">
        <f>IF(N200="snížená",J200,0)</f>
        <v>0</v>
      </c>
      <c r="BG200" s="159">
        <f>IF(N200="zákl. přenesená",J200,0)</f>
        <v>0</v>
      </c>
      <c r="BH200" s="159">
        <f>IF(N200="sníž. přenesená",J200,0)</f>
        <v>0</v>
      </c>
      <c r="BI200" s="159">
        <f>IF(N200="nulová",J200,0)</f>
        <v>0</v>
      </c>
      <c r="BJ200" s="13" t="s">
        <v>22</v>
      </c>
      <c r="BK200" s="159">
        <f>ROUND(I200*H200,2)</f>
        <v>0</v>
      </c>
      <c r="BL200" s="13" t="s">
        <v>117</v>
      </c>
      <c r="BM200" s="13" t="s">
        <v>276</v>
      </c>
    </row>
    <row r="201" spans="2:47" s="1" customFormat="1" ht="13.5">
      <c r="B201" s="30"/>
      <c r="D201" s="160" t="s">
        <v>118</v>
      </c>
      <c r="F201" s="161" t="s">
        <v>278</v>
      </c>
      <c r="I201" s="123"/>
      <c r="L201" s="30"/>
      <c r="M201" s="59"/>
      <c r="N201" s="31"/>
      <c r="O201" s="31"/>
      <c r="P201" s="31"/>
      <c r="Q201" s="31"/>
      <c r="R201" s="31"/>
      <c r="S201" s="31"/>
      <c r="T201" s="60"/>
      <c r="AT201" s="13" t="s">
        <v>118</v>
      </c>
      <c r="AU201" s="13" t="s">
        <v>22</v>
      </c>
    </row>
    <row r="202" spans="2:47" s="1" customFormat="1" ht="40.5">
      <c r="B202" s="30"/>
      <c r="D202" s="162" t="s">
        <v>119</v>
      </c>
      <c r="F202" s="163" t="s">
        <v>279</v>
      </c>
      <c r="I202" s="123"/>
      <c r="L202" s="30"/>
      <c r="M202" s="59"/>
      <c r="N202" s="31"/>
      <c r="O202" s="31"/>
      <c r="P202" s="31"/>
      <c r="Q202" s="31"/>
      <c r="R202" s="31"/>
      <c r="S202" s="31"/>
      <c r="T202" s="60"/>
      <c r="AT202" s="13" t="s">
        <v>119</v>
      </c>
      <c r="AU202" s="13" t="s">
        <v>22</v>
      </c>
    </row>
    <row r="203" spans="2:65" s="1" customFormat="1" ht="22.5" customHeight="1">
      <c r="B203" s="147"/>
      <c r="C203" s="148" t="s">
        <v>280</v>
      </c>
      <c r="D203" s="148" t="s">
        <v>113</v>
      </c>
      <c r="E203" s="149" t="s">
        <v>281</v>
      </c>
      <c r="F203" s="150" t="s">
        <v>282</v>
      </c>
      <c r="G203" s="151" t="s">
        <v>203</v>
      </c>
      <c r="H203" s="152">
        <v>149</v>
      </c>
      <c r="I203" s="153"/>
      <c r="J203" s="154">
        <f>ROUND(I203*H203,2)</f>
        <v>0</v>
      </c>
      <c r="K203" s="150" t="s">
        <v>20</v>
      </c>
      <c r="L203" s="30"/>
      <c r="M203" s="155" t="s">
        <v>20</v>
      </c>
      <c r="N203" s="156" t="s">
        <v>42</v>
      </c>
      <c r="O203" s="31"/>
      <c r="P203" s="157">
        <f>O203*H203</f>
        <v>0</v>
      </c>
      <c r="Q203" s="157">
        <v>0</v>
      </c>
      <c r="R203" s="157">
        <f>Q203*H203</f>
        <v>0</v>
      </c>
      <c r="S203" s="157">
        <v>0</v>
      </c>
      <c r="T203" s="158">
        <f>S203*H203</f>
        <v>0</v>
      </c>
      <c r="AR203" s="13" t="s">
        <v>117</v>
      </c>
      <c r="AT203" s="13" t="s">
        <v>113</v>
      </c>
      <c r="AU203" s="13" t="s">
        <v>22</v>
      </c>
      <c r="AY203" s="13" t="s">
        <v>112</v>
      </c>
      <c r="BE203" s="159">
        <f>IF(N203="základní",J203,0)</f>
        <v>0</v>
      </c>
      <c r="BF203" s="159">
        <f>IF(N203="snížená",J203,0)</f>
        <v>0</v>
      </c>
      <c r="BG203" s="159">
        <f>IF(N203="zákl. přenesená",J203,0)</f>
        <v>0</v>
      </c>
      <c r="BH203" s="159">
        <f>IF(N203="sníž. přenesená",J203,0)</f>
        <v>0</v>
      </c>
      <c r="BI203" s="159">
        <f>IF(N203="nulová",J203,0)</f>
        <v>0</v>
      </c>
      <c r="BJ203" s="13" t="s">
        <v>22</v>
      </c>
      <c r="BK203" s="159">
        <f>ROUND(I203*H203,2)</f>
        <v>0</v>
      </c>
      <c r="BL203" s="13" t="s">
        <v>117</v>
      </c>
      <c r="BM203" s="13" t="s">
        <v>280</v>
      </c>
    </row>
    <row r="204" spans="2:47" s="1" customFormat="1" ht="13.5">
      <c r="B204" s="30"/>
      <c r="D204" s="160" t="s">
        <v>118</v>
      </c>
      <c r="F204" s="161" t="s">
        <v>282</v>
      </c>
      <c r="I204" s="123"/>
      <c r="L204" s="30"/>
      <c r="M204" s="59"/>
      <c r="N204" s="31"/>
      <c r="O204" s="31"/>
      <c r="P204" s="31"/>
      <c r="Q204" s="31"/>
      <c r="R204" s="31"/>
      <c r="S204" s="31"/>
      <c r="T204" s="60"/>
      <c r="AT204" s="13" t="s">
        <v>118</v>
      </c>
      <c r="AU204" s="13" t="s">
        <v>22</v>
      </c>
    </row>
    <row r="205" spans="2:47" s="1" customFormat="1" ht="27">
      <c r="B205" s="30"/>
      <c r="D205" s="162" t="s">
        <v>119</v>
      </c>
      <c r="F205" s="163" t="s">
        <v>283</v>
      </c>
      <c r="I205" s="123"/>
      <c r="L205" s="30"/>
      <c r="M205" s="59"/>
      <c r="N205" s="31"/>
      <c r="O205" s="31"/>
      <c r="P205" s="31"/>
      <c r="Q205" s="31"/>
      <c r="R205" s="31"/>
      <c r="S205" s="31"/>
      <c r="T205" s="60"/>
      <c r="AT205" s="13" t="s">
        <v>119</v>
      </c>
      <c r="AU205" s="13" t="s">
        <v>22</v>
      </c>
    </row>
    <row r="206" spans="2:65" s="1" customFormat="1" ht="22.5" customHeight="1">
      <c r="B206" s="147"/>
      <c r="C206" s="148" t="s">
        <v>284</v>
      </c>
      <c r="D206" s="148" t="s">
        <v>113</v>
      </c>
      <c r="E206" s="149" t="s">
        <v>285</v>
      </c>
      <c r="F206" s="150" t="s">
        <v>286</v>
      </c>
      <c r="G206" s="151" t="s">
        <v>203</v>
      </c>
      <c r="H206" s="152">
        <v>177</v>
      </c>
      <c r="I206" s="153"/>
      <c r="J206" s="154">
        <f>ROUND(I206*H206,2)</f>
        <v>0</v>
      </c>
      <c r="K206" s="150" t="s">
        <v>20</v>
      </c>
      <c r="L206" s="30"/>
      <c r="M206" s="155" t="s">
        <v>20</v>
      </c>
      <c r="N206" s="156" t="s">
        <v>42</v>
      </c>
      <c r="O206" s="31"/>
      <c r="P206" s="157">
        <f>O206*H206</f>
        <v>0</v>
      </c>
      <c r="Q206" s="157">
        <v>0</v>
      </c>
      <c r="R206" s="157">
        <f>Q206*H206</f>
        <v>0</v>
      </c>
      <c r="S206" s="157">
        <v>0</v>
      </c>
      <c r="T206" s="158">
        <f>S206*H206</f>
        <v>0</v>
      </c>
      <c r="AR206" s="13" t="s">
        <v>117</v>
      </c>
      <c r="AT206" s="13" t="s">
        <v>113</v>
      </c>
      <c r="AU206" s="13" t="s">
        <v>22</v>
      </c>
      <c r="AY206" s="13" t="s">
        <v>112</v>
      </c>
      <c r="BE206" s="159">
        <f>IF(N206="základní",J206,0)</f>
        <v>0</v>
      </c>
      <c r="BF206" s="159">
        <f>IF(N206="snížená",J206,0)</f>
        <v>0</v>
      </c>
      <c r="BG206" s="159">
        <f>IF(N206="zákl. přenesená",J206,0)</f>
        <v>0</v>
      </c>
      <c r="BH206" s="159">
        <f>IF(N206="sníž. přenesená",J206,0)</f>
        <v>0</v>
      </c>
      <c r="BI206" s="159">
        <f>IF(N206="nulová",J206,0)</f>
        <v>0</v>
      </c>
      <c r="BJ206" s="13" t="s">
        <v>22</v>
      </c>
      <c r="BK206" s="159">
        <f>ROUND(I206*H206,2)</f>
        <v>0</v>
      </c>
      <c r="BL206" s="13" t="s">
        <v>117</v>
      </c>
      <c r="BM206" s="13" t="s">
        <v>284</v>
      </c>
    </row>
    <row r="207" spans="2:47" s="1" customFormat="1" ht="13.5">
      <c r="B207" s="30"/>
      <c r="D207" s="160" t="s">
        <v>118</v>
      </c>
      <c r="F207" s="161" t="s">
        <v>286</v>
      </c>
      <c r="I207" s="123"/>
      <c r="L207" s="30"/>
      <c r="M207" s="59"/>
      <c r="N207" s="31"/>
      <c r="O207" s="31"/>
      <c r="P207" s="31"/>
      <c r="Q207" s="31"/>
      <c r="R207" s="31"/>
      <c r="S207" s="31"/>
      <c r="T207" s="60"/>
      <c r="AT207" s="13" t="s">
        <v>118</v>
      </c>
      <c r="AU207" s="13" t="s">
        <v>22</v>
      </c>
    </row>
    <row r="208" spans="2:47" s="1" customFormat="1" ht="27">
      <c r="B208" s="30"/>
      <c r="D208" s="162" t="s">
        <v>119</v>
      </c>
      <c r="F208" s="163" t="s">
        <v>287</v>
      </c>
      <c r="I208" s="123"/>
      <c r="L208" s="30"/>
      <c r="M208" s="59"/>
      <c r="N208" s="31"/>
      <c r="O208" s="31"/>
      <c r="P208" s="31"/>
      <c r="Q208" s="31"/>
      <c r="R208" s="31"/>
      <c r="S208" s="31"/>
      <c r="T208" s="60"/>
      <c r="AT208" s="13" t="s">
        <v>119</v>
      </c>
      <c r="AU208" s="13" t="s">
        <v>22</v>
      </c>
    </row>
    <row r="209" spans="2:65" s="1" customFormat="1" ht="22.5" customHeight="1">
      <c r="B209" s="147"/>
      <c r="C209" s="148" t="s">
        <v>288</v>
      </c>
      <c r="D209" s="148" t="s">
        <v>113</v>
      </c>
      <c r="E209" s="149" t="s">
        <v>289</v>
      </c>
      <c r="F209" s="150" t="s">
        <v>290</v>
      </c>
      <c r="G209" s="151" t="s">
        <v>203</v>
      </c>
      <c r="H209" s="152">
        <v>200</v>
      </c>
      <c r="I209" s="153"/>
      <c r="J209" s="154">
        <f>ROUND(I209*H209,2)</f>
        <v>0</v>
      </c>
      <c r="K209" s="150" t="s">
        <v>20</v>
      </c>
      <c r="L209" s="30"/>
      <c r="M209" s="155" t="s">
        <v>20</v>
      </c>
      <c r="N209" s="156" t="s">
        <v>42</v>
      </c>
      <c r="O209" s="31"/>
      <c r="P209" s="157">
        <f>O209*H209</f>
        <v>0</v>
      </c>
      <c r="Q209" s="157">
        <v>0</v>
      </c>
      <c r="R209" s="157">
        <f>Q209*H209</f>
        <v>0</v>
      </c>
      <c r="S209" s="157">
        <v>0</v>
      </c>
      <c r="T209" s="158">
        <f>S209*H209</f>
        <v>0</v>
      </c>
      <c r="AR209" s="13" t="s">
        <v>117</v>
      </c>
      <c r="AT209" s="13" t="s">
        <v>113</v>
      </c>
      <c r="AU209" s="13" t="s">
        <v>22</v>
      </c>
      <c r="AY209" s="13" t="s">
        <v>112</v>
      </c>
      <c r="BE209" s="159">
        <f>IF(N209="základní",J209,0)</f>
        <v>0</v>
      </c>
      <c r="BF209" s="159">
        <f>IF(N209="snížená",J209,0)</f>
        <v>0</v>
      </c>
      <c r="BG209" s="159">
        <f>IF(N209="zákl. přenesená",J209,0)</f>
        <v>0</v>
      </c>
      <c r="BH209" s="159">
        <f>IF(N209="sníž. přenesená",J209,0)</f>
        <v>0</v>
      </c>
      <c r="BI209" s="159">
        <f>IF(N209="nulová",J209,0)</f>
        <v>0</v>
      </c>
      <c r="BJ209" s="13" t="s">
        <v>22</v>
      </c>
      <c r="BK209" s="159">
        <f>ROUND(I209*H209,2)</f>
        <v>0</v>
      </c>
      <c r="BL209" s="13" t="s">
        <v>117</v>
      </c>
      <c r="BM209" s="13" t="s">
        <v>288</v>
      </c>
    </row>
    <row r="210" spans="2:47" s="1" customFormat="1" ht="13.5">
      <c r="B210" s="30"/>
      <c r="D210" s="160" t="s">
        <v>118</v>
      </c>
      <c r="F210" s="161" t="s">
        <v>290</v>
      </c>
      <c r="I210" s="123"/>
      <c r="L210" s="30"/>
      <c r="M210" s="59"/>
      <c r="N210" s="31"/>
      <c r="O210" s="31"/>
      <c r="P210" s="31"/>
      <c r="Q210" s="31"/>
      <c r="R210" s="31"/>
      <c r="S210" s="31"/>
      <c r="T210" s="60"/>
      <c r="AT210" s="13" t="s">
        <v>118</v>
      </c>
      <c r="AU210" s="13" t="s">
        <v>22</v>
      </c>
    </row>
    <row r="211" spans="2:47" s="1" customFormat="1" ht="27">
      <c r="B211" s="30"/>
      <c r="D211" s="162" t="s">
        <v>119</v>
      </c>
      <c r="F211" s="163" t="s">
        <v>291</v>
      </c>
      <c r="I211" s="123"/>
      <c r="L211" s="30"/>
      <c r="M211" s="59"/>
      <c r="N211" s="31"/>
      <c r="O211" s="31"/>
      <c r="P211" s="31"/>
      <c r="Q211" s="31"/>
      <c r="R211" s="31"/>
      <c r="S211" s="31"/>
      <c r="T211" s="60"/>
      <c r="AT211" s="13" t="s">
        <v>119</v>
      </c>
      <c r="AU211" s="13" t="s">
        <v>22</v>
      </c>
    </row>
    <row r="212" spans="2:65" s="1" customFormat="1" ht="31.5" customHeight="1">
      <c r="B212" s="147"/>
      <c r="C212" s="148" t="s">
        <v>292</v>
      </c>
      <c r="D212" s="148" t="s">
        <v>113</v>
      </c>
      <c r="E212" s="149" t="s">
        <v>293</v>
      </c>
      <c r="F212" s="150" t="s">
        <v>294</v>
      </c>
      <c r="G212" s="151" t="s">
        <v>203</v>
      </c>
      <c r="H212" s="152">
        <v>580</v>
      </c>
      <c r="I212" s="153"/>
      <c r="J212" s="154">
        <f>ROUND(I212*H212,2)</f>
        <v>0</v>
      </c>
      <c r="K212" s="150" t="s">
        <v>20</v>
      </c>
      <c r="L212" s="30"/>
      <c r="M212" s="155" t="s">
        <v>20</v>
      </c>
      <c r="N212" s="156" t="s">
        <v>42</v>
      </c>
      <c r="O212" s="31"/>
      <c r="P212" s="157">
        <f>O212*H212</f>
        <v>0</v>
      </c>
      <c r="Q212" s="157">
        <v>0</v>
      </c>
      <c r="R212" s="157">
        <f>Q212*H212</f>
        <v>0</v>
      </c>
      <c r="S212" s="157">
        <v>0</v>
      </c>
      <c r="T212" s="158">
        <f>S212*H212</f>
        <v>0</v>
      </c>
      <c r="AR212" s="13" t="s">
        <v>117</v>
      </c>
      <c r="AT212" s="13" t="s">
        <v>113</v>
      </c>
      <c r="AU212" s="13" t="s">
        <v>22</v>
      </c>
      <c r="AY212" s="13" t="s">
        <v>112</v>
      </c>
      <c r="BE212" s="159">
        <f>IF(N212="základní",J212,0)</f>
        <v>0</v>
      </c>
      <c r="BF212" s="159">
        <f>IF(N212="snížená",J212,0)</f>
        <v>0</v>
      </c>
      <c r="BG212" s="159">
        <f>IF(N212="zákl. přenesená",J212,0)</f>
        <v>0</v>
      </c>
      <c r="BH212" s="159">
        <f>IF(N212="sníž. přenesená",J212,0)</f>
        <v>0</v>
      </c>
      <c r="BI212" s="159">
        <f>IF(N212="nulová",J212,0)</f>
        <v>0</v>
      </c>
      <c r="BJ212" s="13" t="s">
        <v>22</v>
      </c>
      <c r="BK212" s="159">
        <f>ROUND(I212*H212,2)</f>
        <v>0</v>
      </c>
      <c r="BL212" s="13" t="s">
        <v>117</v>
      </c>
      <c r="BM212" s="13" t="s">
        <v>292</v>
      </c>
    </row>
    <row r="213" spans="2:47" s="1" customFormat="1" ht="27">
      <c r="B213" s="30"/>
      <c r="D213" s="160" t="s">
        <v>118</v>
      </c>
      <c r="F213" s="161" t="s">
        <v>294</v>
      </c>
      <c r="I213" s="123"/>
      <c r="L213" s="30"/>
      <c r="M213" s="59"/>
      <c r="N213" s="31"/>
      <c r="O213" s="31"/>
      <c r="P213" s="31"/>
      <c r="Q213" s="31"/>
      <c r="R213" s="31"/>
      <c r="S213" s="31"/>
      <c r="T213" s="60"/>
      <c r="AT213" s="13" t="s">
        <v>118</v>
      </c>
      <c r="AU213" s="13" t="s">
        <v>22</v>
      </c>
    </row>
    <row r="214" spans="2:47" s="1" customFormat="1" ht="27">
      <c r="B214" s="30"/>
      <c r="D214" s="162" t="s">
        <v>119</v>
      </c>
      <c r="F214" s="163" t="s">
        <v>295</v>
      </c>
      <c r="I214" s="123"/>
      <c r="L214" s="30"/>
      <c r="M214" s="59"/>
      <c r="N214" s="31"/>
      <c r="O214" s="31"/>
      <c r="P214" s="31"/>
      <c r="Q214" s="31"/>
      <c r="R214" s="31"/>
      <c r="S214" s="31"/>
      <c r="T214" s="60"/>
      <c r="AT214" s="13" t="s">
        <v>119</v>
      </c>
      <c r="AU214" s="13" t="s">
        <v>22</v>
      </c>
    </row>
    <row r="215" spans="2:65" s="1" customFormat="1" ht="31.5" customHeight="1">
      <c r="B215" s="147"/>
      <c r="C215" s="148" t="s">
        <v>296</v>
      </c>
      <c r="D215" s="148" t="s">
        <v>113</v>
      </c>
      <c r="E215" s="149" t="s">
        <v>297</v>
      </c>
      <c r="F215" s="150" t="s">
        <v>298</v>
      </c>
      <c r="G215" s="151" t="s">
        <v>203</v>
      </c>
      <c r="H215" s="152">
        <v>8</v>
      </c>
      <c r="I215" s="153"/>
      <c r="J215" s="154">
        <f>ROUND(I215*H215,2)</f>
        <v>0</v>
      </c>
      <c r="K215" s="150" t="s">
        <v>20</v>
      </c>
      <c r="L215" s="30"/>
      <c r="M215" s="155" t="s">
        <v>20</v>
      </c>
      <c r="N215" s="156" t="s">
        <v>42</v>
      </c>
      <c r="O215" s="31"/>
      <c r="P215" s="157">
        <f>O215*H215</f>
        <v>0</v>
      </c>
      <c r="Q215" s="157">
        <v>0</v>
      </c>
      <c r="R215" s="157">
        <f>Q215*H215</f>
        <v>0</v>
      </c>
      <c r="S215" s="157">
        <v>0</v>
      </c>
      <c r="T215" s="158">
        <f>S215*H215</f>
        <v>0</v>
      </c>
      <c r="AR215" s="13" t="s">
        <v>117</v>
      </c>
      <c r="AT215" s="13" t="s">
        <v>113</v>
      </c>
      <c r="AU215" s="13" t="s">
        <v>22</v>
      </c>
      <c r="AY215" s="13" t="s">
        <v>112</v>
      </c>
      <c r="BE215" s="159">
        <f>IF(N215="základní",J215,0)</f>
        <v>0</v>
      </c>
      <c r="BF215" s="159">
        <f>IF(N215="snížená",J215,0)</f>
        <v>0</v>
      </c>
      <c r="BG215" s="159">
        <f>IF(N215="zákl. přenesená",J215,0)</f>
        <v>0</v>
      </c>
      <c r="BH215" s="159">
        <f>IF(N215="sníž. přenesená",J215,0)</f>
        <v>0</v>
      </c>
      <c r="BI215" s="159">
        <f>IF(N215="nulová",J215,0)</f>
        <v>0</v>
      </c>
      <c r="BJ215" s="13" t="s">
        <v>22</v>
      </c>
      <c r="BK215" s="159">
        <f>ROUND(I215*H215,2)</f>
        <v>0</v>
      </c>
      <c r="BL215" s="13" t="s">
        <v>117</v>
      </c>
      <c r="BM215" s="13" t="s">
        <v>296</v>
      </c>
    </row>
    <row r="216" spans="2:47" s="1" customFormat="1" ht="27">
      <c r="B216" s="30"/>
      <c r="D216" s="160" t="s">
        <v>118</v>
      </c>
      <c r="F216" s="161" t="s">
        <v>298</v>
      </c>
      <c r="I216" s="123"/>
      <c r="L216" s="30"/>
      <c r="M216" s="59"/>
      <c r="N216" s="31"/>
      <c r="O216" s="31"/>
      <c r="P216" s="31"/>
      <c r="Q216" s="31"/>
      <c r="R216" s="31"/>
      <c r="S216" s="31"/>
      <c r="T216" s="60"/>
      <c r="AT216" s="13" t="s">
        <v>118</v>
      </c>
      <c r="AU216" s="13" t="s">
        <v>22</v>
      </c>
    </row>
    <row r="217" spans="2:47" s="1" customFormat="1" ht="27">
      <c r="B217" s="30"/>
      <c r="D217" s="162" t="s">
        <v>119</v>
      </c>
      <c r="F217" s="163" t="s">
        <v>299</v>
      </c>
      <c r="I217" s="123"/>
      <c r="L217" s="30"/>
      <c r="M217" s="59"/>
      <c r="N217" s="31"/>
      <c r="O217" s="31"/>
      <c r="P217" s="31"/>
      <c r="Q217" s="31"/>
      <c r="R217" s="31"/>
      <c r="S217" s="31"/>
      <c r="T217" s="60"/>
      <c r="AT217" s="13" t="s">
        <v>119</v>
      </c>
      <c r="AU217" s="13" t="s">
        <v>22</v>
      </c>
    </row>
    <row r="218" spans="2:65" s="1" customFormat="1" ht="31.5" customHeight="1">
      <c r="B218" s="147"/>
      <c r="C218" s="148" t="s">
        <v>300</v>
      </c>
      <c r="D218" s="148" t="s">
        <v>113</v>
      </c>
      <c r="E218" s="149" t="s">
        <v>301</v>
      </c>
      <c r="F218" s="150" t="s">
        <v>302</v>
      </c>
      <c r="G218" s="151" t="s">
        <v>203</v>
      </c>
      <c r="H218" s="152">
        <v>21</v>
      </c>
      <c r="I218" s="153"/>
      <c r="J218" s="154">
        <f>ROUND(I218*H218,2)</f>
        <v>0</v>
      </c>
      <c r="K218" s="150" t="s">
        <v>20</v>
      </c>
      <c r="L218" s="30"/>
      <c r="M218" s="155" t="s">
        <v>20</v>
      </c>
      <c r="N218" s="156" t="s">
        <v>42</v>
      </c>
      <c r="O218" s="31"/>
      <c r="P218" s="157">
        <f>O218*H218</f>
        <v>0</v>
      </c>
      <c r="Q218" s="157">
        <v>0</v>
      </c>
      <c r="R218" s="157">
        <f>Q218*H218</f>
        <v>0</v>
      </c>
      <c r="S218" s="157">
        <v>0</v>
      </c>
      <c r="T218" s="158">
        <f>S218*H218</f>
        <v>0</v>
      </c>
      <c r="AR218" s="13" t="s">
        <v>117</v>
      </c>
      <c r="AT218" s="13" t="s">
        <v>113</v>
      </c>
      <c r="AU218" s="13" t="s">
        <v>22</v>
      </c>
      <c r="AY218" s="13" t="s">
        <v>112</v>
      </c>
      <c r="BE218" s="159">
        <f>IF(N218="základní",J218,0)</f>
        <v>0</v>
      </c>
      <c r="BF218" s="159">
        <f>IF(N218="snížená",J218,0)</f>
        <v>0</v>
      </c>
      <c r="BG218" s="159">
        <f>IF(N218="zákl. přenesená",J218,0)</f>
        <v>0</v>
      </c>
      <c r="BH218" s="159">
        <f>IF(N218="sníž. přenesená",J218,0)</f>
        <v>0</v>
      </c>
      <c r="BI218" s="159">
        <f>IF(N218="nulová",J218,0)</f>
        <v>0</v>
      </c>
      <c r="BJ218" s="13" t="s">
        <v>22</v>
      </c>
      <c r="BK218" s="159">
        <f>ROUND(I218*H218,2)</f>
        <v>0</v>
      </c>
      <c r="BL218" s="13" t="s">
        <v>117</v>
      </c>
      <c r="BM218" s="13" t="s">
        <v>300</v>
      </c>
    </row>
    <row r="219" spans="2:47" s="1" customFormat="1" ht="27">
      <c r="B219" s="30"/>
      <c r="D219" s="160" t="s">
        <v>118</v>
      </c>
      <c r="F219" s="161" t="s">
        <v>302</v>
      </c>
      <c r="I219" s="123"/>
      <c r="L219" s="30"/>
      <c r="M219" s="59"/>
      <c r="N219" s="31"/>
      <c r="O219" s="31"/>
      <c r="P219" s="31"/>
      <c r="Q219" s="31"/>
      <c r="R219" s="31"/>
      <c r="S219" s="31"/>
      <c r="T219" s="60"/>
      <c r="AT219" s="13" t="s">
        <v>118</v>
      </c>
      <c r="AU219" s="13" t="s">
        <v>22</v>
      </c>
    </row>
    <row r="220" spans="2:47" s="1" customFormat="1" ht="27">
      <c r="B220" s="30"/>
      <c r="D220" s="160" t="s">
        <v>119</v>
      </c>
      <c r="F220" s="165" t="s">
        <v>303</v>
      </c>
      <c r="I220" s="123"/>
      <c r="L220" s="30"/>
      <c r="M220" s="59"/>
      <c r="N220" s="31"/>
      <c r="O220" s="31"/>
      <c r="P220" s="31"/>
      <c r="Q220" s="31"/>
      <c r="R220" s="31"/>
      <c r="S220" s="31"/>
      <c r="T220" s="60"/>
      <c r="AT220" s="13" t="s">
        <v>119</v>
      </c>
      <c r="AU220" s="13" t="s">
        <v>22</v>
      </c>
    </row>
    <row r="221" spans="2:63" s="9" customFormat="1" ht="36.75" customHeight="1">
      <c r="B221" s="135"/>
      <c r="D221" s="136" t="s">
        <v>70</v>
      </c>
      <c r="E221" s="137" t="s">
        <v>304</v>
      </c>
      <c r="F221" s="137" t="s">
        <v>305</v>
      </c>
      <c r="I221" s="138"/>
      <c r="J221" s="139">
        <f>BK221</f>
        <v>0</v>
      </c>
      <c r="L221" s="135"/>
      <c r="M221" s="140"/>
      <c r="N221" s="141"/>
      <c r="O221" s="141"/>
      <c r="P221" s="142">
        <f>SUM(P222:P239)</f>
        <v>0</v>
      </c>
      <c r="Q221" s="141"/>
      <c r="R221" s="142">
        <f>SUM(R222:R239)</f>
        <v>0</v>
      </c>
      <c r="S221" s="141"/>
      <c r="T221" s="143">
        <f>SUM(T222:T239)</f>
        <v>0</v>
      </c>
      <c r="AR221" s="144" t="s">
        <v>22</v>
      </c>
      <c r="AT221" s="145" t="s">
        <v>70</v>
      </c>
      <c r="AU221" s="145" t="s">
        <v>71</v>
      </c>
      <c r="AY221" s="144" t="s">
        <v>112</v>
      </c>
      <c r="BK221" s="146">
        <f>SUM(BK222:BK239)</f>
        <v>0</v>
      </c>
    </row>
    <row r="222" spans="2:65" s="1" customFormat="1" ht="31.5" customHeight="1">
      <c r="B222" s="147"/>
      <c r="C222" s="148" t="s">
        <v>306</v>
      </c>
      <c r="D222" s="148" t="s">
        <v>113</v>
      </c>
      <c r="E222" s="149" t="s">
        <v>307</v>
      </c>
      <c r="F222" s="150" t="s">
        <v>308</v>
      </c>
      <c r="G222" s="151" t="s">
        <v>168</v>
      </c>
      <c r="H222" s="152">
        <v>16</v>
      </c>
      <c r="I222" s="153"/>
      <c r="J222" s="154">
        <f>ROUND(I222*H222,2)</f>
        <v>0</v>
      </c>
      <c r="K222" s="150" t="s">
        <v>20</v>
      </c>
      <c r="L222" s="30"/>
      <c r="M222" s="155" t="s">
        <v>20</v>
      </c>
      <c r="N222" s="156" t="s">
        <v>42</v>
      </c>
      <c r="O222" s="31"/>
      <c r="P222" s="157">
        <f>O222*H222</f>
        <v>0</v>
      </c>
      <c r="Q222" s="157">
        <v>0</v>
      </c>
      <c r="R222" s="157">
        <f>Q222*H222</f>
        <v>0</v>
      </c>
      <c r="S222" s="157">
        <v>0</v>
      </c>
      <c r="T222" s="158">
        <f>S222*H222</f>
        <v>0</v>
      </c>
      <c r="AR222" s="13" t="s">
        <v>117</v>
      </c>
      <c r="AT222" s="13" t="s">
        <v>113</v>
      </c>
      <c r="AU222" s="13" t="s">
        <v>22</v>
      </c>
      <c r="AY222" s="13" t="s">
        <v>112</v>
      </c>
      <c r="BE222" s="159">
        <f>IF(N222="základní",J222,0)</f>
        <v>0</v>
      </c>
      <c r="BF222" s="159">
        <f>IF(N222="snížená",J222,0)</f>
        <v>0</v>
      </c>
      <c r="BG222" s="159">
        <f>IF(N222="zákl. přenesená",J222,0)</f>
        <v>0</v>
      </c>
      <c r="BH222" s="159">
        <f>IF(N222="sníž. přenesená",J222,0)</f>
        <v>0</v>
      </c>
      <c r="BI222" s="159">
        <f>IF(N222="nulová",J222,0)</f>
        <v>0</v>
      </c>
      <c r="BJ222" s="13" t="s">
        <v>22</v>
      </c>
      <c r="BK222" s="159">
        <f>ROUND(I222*H222,2)</f>
        <v>0</v>
      </c>
      <c r="BL222" s="13" t="s">
        <v>117</v>
      </c>
      <c r="BM222" s="13" t="s">
        <v>306</v>
      </c>
    </row>
    <row r="223" spans="2:47" s="1" customFormat="1" ht="27">
      <c r="B223" s="30"/>
      <c r="D223" s="160" t="s">
        <v>118</v>
      </c>
      <c r="F223" s="161" t="s">
        <v>308</v>
      </c>
      <c r="I223" s="123"/>
      <c r="L223" s="30"/>
      <c r="M223" s="59"/>
      <c r="N223" s="31"/>
      <c r="O223" s="31"/>
      <c r="P223" s="31"/>
      <c r="Q223" s="31"/>
      <c r="R223" s="31"/>
      <c r="S223" s="31"/>
      <c r="T223" s="60"/>
      <c r="AT223" s="13" t="s">
        <v>118</v>
      </c>
      <c r="AU223" s="13" t="s">
        <v>22</v>
      </c>
    </row>
    <row r="224" spans="2:47" s="1" customFormat="1" ht="27">
      <c r="B224" s="30"/>
      <c r="D224" s="162" t="s">
        <v>119</v>
      </c>
      <c r="F224" s="163" t="s">
        <v>309</v>
      </c>
      <c r="I224" s="123"/>
      <c r="L224" s="30"/>
      <c r="M224" s="59"/>
      <c r="N224" s="31"/>
      <c r="O224" s="31"/>
      <c r="P224" s="31"/>
      <c r="Q224" s="31"/>
      <c r="R224" s="31"/>
      <c r="S224" s="31"/>
      <c r="T224" s="60"/>
      <c r="AT224" s="13" t="s">
        <v>119</v>
      </c>
      <c r="AU224" s="13" t="s">
        <v>22</v>
      </c>
    </row>
    <row r="225" spans="2:65" s="1" customFormat="1" ht="22.5" customHeight="1">
      <c r="B225" s="147"/>
      <c r="C225" s="148" t="s">
        <v>310</v>
      </c>
      <c r="D225" s="148" t="s">
        <v>113</v>
      </c>
      <c r="E225" s="149" t="s">
        <v>311</v>
      </c>
      <c r="F225" s="150" t="s">
        <v>312</v>
      </c>
      <c r="G225" s="151" t="s">
        <v>143</v>
      </c>
      <c r="H225" s="152">
        <v>2</v>
      </c>
      <c r="I225" s="153"/>
      <c r="J225" s="154">
        <f>ROUND(I225*H225,2)</f>
        <v>0</v>
      </c>
      <c r="K225" s="150" t="s">
        <v>20</v>
      </c>
      <c r="L225" s="30"/>
      <c r="M225" s="155" t="s">
        <v>20</v>
      </c>
      <c r="N225" s="156" t="s">
        <v>42</v>
      </c>
      <c r="O225" s="31"/>
      <c r="P225" s="157">
        <f>O225*H225</f>
        <v>0</v>
      </c>
      <c r="Q225" s="157">
        <v>0</v>
      </c>
      <c r="R225" s="157">
        <f>Q225*H225</f>
        <v>0</v>
      </c>
      <c r="S225" s="157">
        <v>0</v>
      </c>
      <c r="T225" s="158">
        <f>S225*H225</f>
        <v>0</v>
      </c>
      <c r="AR225" s="13" t="s">
        <v>117</v>
      </c>
      <c r="AT225" s="13" t="s">
        <v>113</v>
      </c>
      <c r="AU225" s="13" t="s">
        <v>22</v>
      </c>
      <c r="AY225" s="13" t="s">
        <v>112</v>
      </c>
      <c r="BE225" s="159">
        <f>IF(N225="základní",J225,0)</f>
        <v>0</v>
      </c>
      <c r="BF225" s="159">
        <f>IF(N225="snížená",J225,0)</f>
        <v>0</v>
      </c>
      <c r="BG225" s="159">
        <f>IF(N225="zákl. přenesená",J225,0)</f>
        <v>0</v>
      </c>
      <c r="BH225" s="159">
        <f>IF(N225="sníž. přenesená",J225,0)</f>
        <v>0</v>
      </c>
      <c r="BI225" s="159">
        <f>IF(N225="nulová",J225,0)</f>
        <v>0</v>
      </c>
      <c r="BJ225" s="13" t="s">
        <v>22</v>
      </c>
      <c r="BK225" s="159">
        <f>ROUND(I225*H225,2)</f>
        <v>0</v>
      </c>
      <c r="BL225" s="13" t="s">
        <v>117</v>
      </c>
      <c r="BM225" s="13" t="s">
        <v>310</v>
      </c>
    </row>
    <row r="226" spans="2:47" s="1" customFormat="1" ht="13.5">
      <c r="B226" s="30"/>
      <c r="D226" s="160" t="s">
        <v>118</v>
      </c>
      <c r="F226" s="161" t="s">
        <v>312</v>
      </c>
      <c r="I226" s="123"/>
      <c r="L226" s="30"/>
      <c r="M226" s="59"/>
      <c r="N226" s="31"/>
      <c r="O226" s="31"/>
      <c r="P226" s="31"/>
      <c r="Q226" s="31"/>
      <c r="R226" s="31"/>
      <c r="S226" s="31"/>
      <c r="T226" s="60"/>
      <c r="AT226" s="13" t="s">
        <v>118</v>
      </c>
      <c r="AU226" s="13" t="s">
        <v>22</v>
      </c>
    </row>
    <row r="227" spans="2:47" s="1" customFormat="1" ht="27">
      <c r="B227" s="30"/>
      <c r="D227" s="162" t="s">
        <v>119</v>
      </c>
      <c r="F227" s="163" t="s">
        <v>313</v>
      </c>
      <c r="I227" s="123"/>
      <c r="L227" s="30"/>
      <c r="M227" s="59"/>
      <c r="N227" s="31"/>
      <c r="O227" s="31"/>
      <c r="P227" s="31"/>
      <c r="Q227" s="31"/>
      <c r="R227" s="31"/>
      <c r="S227" s="31"/>
      <c r="T227" s="60"/>
      <c r="AT227" s="13" t="s">
        <v>119</v>
      </c>
      <c r="AU227" s="13" t="s">
        <v>22</v>
      </c>
    </row>
    <row r="228" spans="2:65" s="1" customFormat="1" ht="22.5" customHeight="1">
      <c r="B228" s="147"/>
      <c r="C228" s="148" t="s">
        <v>314</v>
      </c>
      <c r="D228" s="148" t="s">
        <v>113</v>
      </c>
      <c r="E228" s="149" t="s">
        <v>315</v>
      </c>
      <c r="F228" s="150" t="s">
        <v>316</v>
      </c>
      <c r="G228" s="151" t="s">
        <v>143</v>
      </c>
      <c r="H228" s="152">
        <v>4</v>
      </c>
      <c r="I228" s="153"/>
      <c r="J228" s="154">
        <f>ROUND(I228*H228,2)</f>
        <v>0</v>
      </c>
      <c r="K228" s="150" t="s">
        <v>20</v>
      </c>
      <c r="L228" s="30"/>
      <c r="M228" s="155" t="s">
        <v>20</v>
      </c>
      <c r="N228" s="156" t="s">
        <v>42</v>
      </c>
      <c r="O228" s="31"/>
      <c r="P228" s="157">
        <f>O228*H228</f>
        <v>0</v>
      </c>
      <c r="Q228" s="157">
        <v>0</v>
      </c>
      <c r="R228" s="157">
        <f>Q228*H228</f>
        <v>0</v>
      </c>
      <c r="S228" s="157">
        <v>0</v>
      </c>
      <c r="T228" s="158">
        <f>S228*H228</f>
        <v>0</v>
      </c>
      <c r="AR228" s="13" t="s">
        <v>117</v>
      </c>
      <c r="AT228" s="13" t="s">
        <v>113</v>
      </c>
      <c r="AU228" s="13" t="s">
        <v>22</v>
      </c>
      <c r="AY228" s="13" t="s">
        <v>112</v>
      </c>
      <c r="BE228" s="159">
        <f>IF(N228="základní",J228,0)</f>
        <v>0</v>
      </c>
      <c r="BF228" s="159">
        <f>IF(N228="snížená",J228,0)</f>
        <v>0</v>
      </c>
      <c r="BG228" s="159">
        <f>IF(N228="zákl. přenesená",J228,0)</f>
        <v>0</v>
      </c>
      <c r="BH228" s="159">
        <f>IF(N228="sníž. přenesená",J228,0)</f>
        <v>0</v>
      </c>
      <c r="BI228" s="159">
        <f>IF(N228="nulová",J228,0)</f>
        <v>0</v>
      </c>
      <c r="BJ228" s="13" t="s">
        <v>22</v>
      </c>
      <c r="BK228" s="159">
        <f>ROUND(I228*H228,2)</f>
        <v>0</v>
      </c>
      <c r="BL228" s="13" t="s">
        <v>117</v>
      </c>
      <c r="BM228" s="13" t="s">
        <v>314</v>
      </c>
    </row>
    <row r="229" spans="2:47" s="1" customFormat="1" ht="13.5">
      <c r="B229" s="30"/>
      <c r="D229" s="160" t="s">
        <v>118</v>
      </c>
      <c r="F229" s="161" t="s">
        <v>316</v>
      </c>
      <c r="I229" s="123"/>
      <c r="L229" s="30"/>
      <c r="M229" s="59"/>
      <c r="N229" s="31"/>
      <c r="O229" s="31"/>
      <c r="P229" s="31"/>
      <c r="Q229" s="31"/>
      <c r="R229" s="31"/>
      <c r="S229" s="31"/>
      <c r="T229" s="60"/>
      <c r="AT229" s="13" t="s">
        <v>118</v>
      </c>
      <c r="AU229" s="13" t="s">
        <v>22</v>
      </c>
    </row>
    <row r="230" spans="2:47" s="1" customFormat="1" ht="27">
      <c r="B230" s="30"/>
      <c r="D230" s="162" t="s">
        <v>119</v>
      </c>
      <c r="F230" s="163" t="s">
        <v>317</v>
      </c>
      <c r="I230" s="123"/>
      <c r="L230" s="30"/>
      <c r="M230" s="59"/>
      <c r="N230" s="31"/>
      <c r="O230" s="31"/>
      <c r="P230" s="31"/>
      <c r="Q230" s="31"/>
      <c r="R230" s="31"/>
      <c r="S230" s="31"/>
      <c r="T230" s="60"/>
      <c r="AT230" s="13" t="s">
        <v>119</v>
      </c>
      <c r="AU230" s="13" t="s">
        <v>22</v>
      </c>
    </row>
    <row r="231" spans="2:65" s="1" customFormat="1" ht="22.5" customHeight="1">
      <c r="B231" s="147"/>
      <c r="C231" s="148" t="s">
        <v>318</v>
      </c>
      <c r="D231" s="148" t="s">
        <v>113</v>
      </c>
      <c r="E231" s="149" t="s">
        <v>319</v>
      </c>
      <c r="F231" s="150" t="s">
        <v>320</v>
      </c>
      <c r="G231" s="151" t="s">
        <v>143</v>
      </c>
      <c r="H231" s="152">
        <v>4</v>
      </c>
      <c r="I231" s="153"/>
      <c r="J231" s="154">
        <f>ROUND(I231*H231,2)</f>
        <v>0</v>
      </c>
      <c r="K231" s="150" t="s">
        <v>20</v>
      </c>
      <c r="L231" s="30"/>
      <c r="M231" s="155" t="s">
        <v>20</v>
      </c>
      <c r="N231" s="156" t="s">
        <v>42</v>
      </c>
      <c r="O231" s="31"/>
      <c r="P231" s="157">
        <f>O231*H231</f>
        <v>0</v>
      </c>
      <c r="Q231" s="157">
        <v>0</v>
      </c>
      <c r="R231" s="157">
        <f>Q231*H231</f>
        <v>0</v>
      </c>
      <c r="S231" s="157">
        <v>0</v>
      </c>
      <c r="T231" s="158">
        <f>S231*H231</f>
        <v>0</v>
      </c>
      <c r="AR231" s="13" t="s">
        <v>117</v>
      </c>
      <c r="AT231" s="13" t="s">
        <v>113</v>
      </c>
      <c r="AU231" s="13" t="s">
        <v>22</v>
      </c>
      <c r="AY231" s="13" t="s">
        <v>112</v>
      </c>
      <c r="BE231" s="159">
        <f>IF(N231="základní",J231,0)</f>
        <v>0</v>
      </c>
      <c r="BF231" s="159">
        <f>IF(N231="snížená",J231,0)</f>
        <v>0</v>
      </c>
      <c r="BG231" s="159">
        <f>IF(N231="zákl. přenesená",J231,0)</f>
        <v>0</v>
      </c>
      <c r="BH231" s="159">
        <f>IF(N231="sníž. přenesená",J231,0)</f>
        <v>0</v>
      </c>
      <c r="BI231" s="159">
        <f>IF(N231="nulová",J231,0)</f>
        <v>0</v>
      </c>
      <c r="BJ231" s="13" t="s">
        <v>22</v>
      </c>
      <c r="BK231" s="159">
        <f>ROUND(I231*H231,2)</f>
        <v>0</v>
      </c>
      <c r="BL231" s="13" t="s">
        <v>117</v>
      </c>
      <c r="BM231" s="13" t="s">
        <v>318</v>
      </c>
    </row>
    <row r="232" spans="2:47" s="1" customFormat="1" ht="13.5">
      <c r="B232" s="30"/>
      <c r="D232" s="160" t="s">
        <v>118</v>
      </c>
      <c r="F232" s="161" t="s">
        <v>320</v>
      </c>
      <c r="I232" s="123"/>
      <c r="L232" s="30"/>
      <c r="M232" s="59"/>
      <c r="N232" s="31"/>
      <c r="O232" s="31"/>
      <c r="P232" s="31"/>
      <c r="Q232" s="31"/>
      <c r="R232" s="31"/>
      <c r="S232" s="31"/>
      <c r="T232" s="60"/>
      <c r="AT232" s="13" t="s">
        <v>118</v>
      </c>
      <c r="AU232" s="13" t="s">
        <v>22</v>
      </c>
    </row>
    <row r="233" spans="2:47" s="1" customFormat="1" ht="27">
      <c r="B233" s="30"/>
      <c r="D233" s="162" t="s">
        <v>119</v>
      </c>
      <c r="F233" s="163" t="s">
        <v>321</v>
      </c>
      <c r="I233" s="123"/>
      <c r="L233" s="30"/>
      <c r="M233" s="59"/>
      <c r="N233" s="31"/>
      <c r="O233" s="31"/>
      <c r="P233" s="31"/>
      <c r="Q233" s="31"/>
      <c r="R233" s="31"/>
      <c r="S233" s="31"/>
      <c r="T233" s="60"/>
      <c r="AT233" s="13" t="s">
        <v>119</v>
      </c>
      <c r="AU233" s="13" t="s">
        <v>22</v>
      </c>
    </row>
    <row r="234" spans="2:65" s="1" customFormat="1" ht="22.5" customHeight="1">
      <c r="B234" s="147"/>
      <c r="C234" s="148" t="s">
        <v>322</v>
      </c>
      <c r="D234" s="148" t="s">
        <v>113</v>
      </c>
      <c r="E234" s="149" t="s">
        <v>323</v>
      </c>
      <c r="F234" s="150" t="s">
        <v>324</v>
      </c>
      <c r="G234" s="151" t="s">
        <v>143</v>
      </c>
      <c r="H234" s="152">
        <v>5</v>
      </c>
      <c r="I234" s="153"/>
      <c r="J234" s="154">
        <f>ROUND(I234*H234,2)</f>
        <v>0</v>
      </c>
      <c r="K234" s="150" t="s">
        <v>20</v>
      </c>
      <c r="L234" s="30"/>
      <c r="M234" s="155" t="s">
        <v>20</v>
      </c>
      <c r="N234" s="156" t="s">
        <v>42</v>
      </c>
      <c r="O234" s="31"/>
      <c r="P234" s="157">
        <f>O234*H234</f>
        <v>0</v>
      </c>
      <c r="Q234" s="157">
        <v>0</v>
      </c>
      <c r="R234" s="157">
        <f>Q234*H234</f>
        <v>0</v>
      </c>
      <c r="S234" s="157">
        <v>0</v>
      </c>
      <c r="T234" s="158">
        <f>S234*H234</f>
        <v>0</v>
      </c>
      <c r="AR234" s="13" t="s">
        <v>117</v>
      </c>
      <c r="AT234" s="13" t="s">
        <v>113</v>
      </c>
      <c r="AU234" s="13" t="s">
        <v>22</v>
      </c>
      <c r="AY234" s="13" t="s">
        <v>112</v>
      </c>
      <c r="BE234" s="159">
        <f>IF(N234="základní",J234,0)</f>
        <v>0</v>
      </c>
      <c r="BF234" s="159">
        <f>IF(N234="snížená",J234,0)</f>
        <v>0</v>
      </c>
      <c r="BG234" s="159">
        <f>IF(N234="zákl. přenesená",J234,0)</f>
        <v>0</v>
      </c>
      <c r="BH234" s="159">
        <f>IF(N234="sníž. přenesená",J234,0)</f>
        <v>0</v>
      </c>
      <c r="BI234" s="159">
        <f>IF(N234="nulová",J234,0)</f>
        <v>0</v>
      </c>
      <c r="BJ234" s="13" t="s">
        <v>22</v>
      </c>
      <c r="BK234" s="159">
        <f>ROUND(I234*H234,2)</f>
        <v>0</v>
      </c>
      <c r="BL234" s="13" t="s">
        <v>117</v>
      </c>
      <c r="BM234" s="13" t="s">
        <v>322</v>
      </c>
    </row>
    <row r="235" spans="2:47" s="1" customFormat="1" ht="13.5">
      <c r="B235" s="30"/>
      <c r="D235" s="160" t="s">
        <v>118</v>
      </c>
      <c r="F235" s="161" t="s">
        <v>324</v>
      </c>
      <c r="I235" s="123"/>
      <c r="L235" s="30"/>
      <c r="M235" s="59"/>
      <c r="N235" s="31"/>
      <c r="O235" s="31"/>
      <c r="P235" s="31"/>
      <c r="Q235" s="31"/>
      <c r="R235" s="31"/>
      <c r="S235" s="31"/>
      <c r="T235" s="60"/>
      <c r="AT235" s="13" t="s">
        <v>118</v>
      </c>
      <c r="AU235" s="13" t="s">
        <v>22</v>
      </c>
    </row>
    <row r="236" spans="2:47" s="1" customFormat="1" ht="27">
      <c r="B236" s="30"/>
      <c r="D236" s="162" t="s">
        <v>119</v>
      </c>
      <c r="F236" s="163" t="s">
        <v>325</v>
      </c>
      <c r="I236" s="123"/>
      <c r="L236" s="30"/>
      <c r="M236" s="59"/>
      <c r="N236" s="31"/>
      <c r="O236" s="31"/>
      <c r="P236" s="31"/>
      <c r="Q236" s="31"/>
      <c r="R236" s="31"/>
      <c r="S236" s="31"/>
      <c r="T236" s="60"/>
      <c r="AT236" s="13" t="s">
        <v>119</v>
      </c>
      <c r="AU236" s="13" t="s">
        <v>22</v>
      </c>
    </row>
    <row r="237" spans="2:65" s="1" customFormat="1" ht="22.5" customHeight="1">
      <c r="B237" s="147"/>
      <c r="C237" s="148" t="s">
        <v>326</v>
      </c>
      <c r="D237" s="148" t="s">
        <v>113</v>
      </c>
      <c r="E237" s="149" t="s">
        <v>327</v>
      </c>
      <c r="F237" s="150" t="s">
        <v>328</v>
      </c>
      <c r="G237" s="151" t="s">
        <v>143</v>
      </c>
      <c r="H237" s="152">
        <v>2</v>
      </c>
      <c r="I237" s="153"/>
      <c r="J237" s="154">
        <f>ROUND(I237*H237,2)</f>
        <v>0</v>
      </c>
      <c r="K237" s="150" t="s">
        <v>20</v>
      </c>
      <c r="L237" s="30"/>
      <c r="M237" s="155" t="s">
        <v>20</v>
      </c>
      <c r="N237" s="156" t="s">
        <v>42</v>
      </c>
      <c r="O237" s="31"/>
      <c r="P237" s="157">
        <f>O237*H237</f>
        <v>0</v>
      </c>
      <c r="Q237" s="157">
        <v>0</v>
      </c>
      <c r="R237" s="157">
        <f>Q237*H237</f>
        <v>0</v>
      </c>
      <c r="S237" s="157">
        <v>0</v>
      </c>
      <c r="T237" s="158">
        <f>S237*H237</f>
        <v>0</v>
      </c>
      <c r="AR237" s="13" t="s">
        <v>117</v>
      </c>
      <c r="AT237" s="13" t="s">
        <v>113</v>
      </c>
      <c r="AU237" s="13" t="s">
        <v>22</v>
      </c>
      <c r="AY237" s="13" t="s">
        <v>112</v>
      </c>
      <c r="BE237" s="159">
        <f>IF(N237="základní",J237,0)</f>
        <v>0</v>
      </c>
      <c r="BF237" s="159">
        <f>IF(N237="snížená",J237,0)</f>
        <v>0</v>
      </c>
      <c r="BG237" s="159">
        <f>IF(N237="zákl. přenesená",J237,0)</f>
        <v>0</v>
      </c>
      <c r="BH237" s="159">
        <f>IF(N237="sníž. přenesená",J237,0)</f>
        <v>0</v>
      </c>
      <c r="BI237" s="159">
        <f>IF(N237="nulová",J237,0)</f>
        <v>0</v>
      </c>
      <c r="BJ237" s="13" t="s">
        <v>22</v>
      </c>
      <c r="BK237" s="159">
        <f>ROUND(I237*H237,2)</f>
        <v>0</v>
      </c>
      <c r="BL237" s="13" t="s">
        <v>117</v>
      </c>
      <c r="BM237" s="13" t="s">
        <v>326</v>
      </c>
    </row>
    <row r="238" spans="2:47" s="1" customFormat="1" ht="13.5">
      <c r="B238" s="30"/>
      <c r="D238" s="160" t="s">
        <v>118</v>
      </c>
      <c r="F238" s="161" t="s">
        <v>328</v>
      </c>
      <c r="I238" s="123"/>
      <c r="L238" s="30"/>
      <c r="M238" s="59"/>
      <c r="N238" s="31"/>
      <c r="O238" s="31"/>
      <c r="P238" s="31"/>
      <c r="Q238" s="31"/>
      <c r="R238" s="31"/>
      <c r="S238" s="31"/>
      <c r="T238" s="60"/>
      <c r="AT238" s="13" t="s">
        <v>118</v>
      </c>
      <c r="AU238" s="13" t="s">
        <v>22</v>
      </c>
    </row>
    <row r="239" spans="2:47" s="1" customFormat="1" ht="27">
      <c r="B239" s="30"/>
      <c r="D239" s="160" t="s">
        <v>119</v>
      </c>
      <c r="F239" s="165" t="s">
        <v>329</v>
      </c>
      <c r="I239" s="123"/>
      <c r="L239" s="30"/>
      <c r="M239" s="59"/>
      <c r="N239" s="31"/>
      <c r="O239" s="31"/>
      <c r="P239" s="31"/>
      <c r="Q239" s="31"/>
      <c r="R239" s="31"/>
      <c r="S239" s="31"/>
      <c r="T239" s="60"/>
      <c r="AT239" s="13" t="s">
        <v>119</v>
      </c>
      <c r="AU239" s="13" t="s">
        <v>22</v>
      </c>
    </row>
    <row r="240" spans="2:63" s="9" customFormat="1" ht="36.75" customHeight="1">
      <c r="B240" s="135"/>
      <c r="D240" s="136" t="s">
        <v>70</v>
      </c>
      <c r="E240" s="137" t="s">
        <v>330</v>
      </c>
      <c r="F240" s="137" t="s">
        <v>331</v>
      </c>
      <c r="I240" s="138"/>
      <c r="J240" s="139">
        <f>BK240</f>
        <v>0</v>
      </c>
      <c r="L240" s="135"/>
      <c r="M240" s="140"/>
      <c r="N240" s="141"/>
      <c r="O240" s="141"/>
      <c r="P240" s="142">
        <f>SUM(P241:P295)</f>
        <v>0</v>
      </c>
      <c r="Q240" s="141"/>
      <c r="R240" s="142">
        <f>SUM(R241:R295)</f>
        <v>0</v>
      </c>
      <c r="S240" s="141"/>
      <c r="T240" s="143">
        <f>SUM(T241:T295)</f>
        <v>0</v>
      </c>
      <c r="AR240" s="144" t="s">
        <v>22</v>
      </c>
      <c r="AT240" s="145" t="s">
        <v>70</v>
      </c>
      <c r="AU240" s="145" t="s">
        <v>71</v>
      </c>
      <c r="AY240" s="144" t="s">
        <v>112</v>
      </c>
      <c r="BK240" s="146">
        <f>SUM(BK241:BK295)</f>
        <v>0</v>
      </c>
    </row>
    <row r="241" spans="2:65" s="1" customFormat="1" ht="44.25" customHeight="1">
      <c r="B241" s="147"/>
      <c r="C241" s="148" t="s">
        <v>332</v>
      </c>
      <c r="D241" s="148" t="s">
        <v>113</v>
      </c>
      <c r="E241" s="149" t="s">
        <v>333</v>
      </c>
      <c r="F241" s="150" t="s">
        <v>334</v>
      </c>
      <c r="G241" s="151" t="s">
        <v>143</v>
      </c>
      <c r="H241" s="152">
        <v>1</v>
      </c>
      <c r="I241" s="153"/>
      <c r="J241" s="154">
        <f>ROUND(I241*H241,2)</f>
        <v>0</v>
      </c>
      <c r="K241" s="150" t="s">
        <v>20</v>
      </c>
      <c r="L241" s="30"/>
      <c r="M241" s="155" t="s">
        <v>20</v>
      </c>
      <c r="N241" s="156" t="s">
        <v>42</v>
      </c>
      <c r="O241" s="31"/>
      <c r="P241" s="157">
        <f>O241*H241</f>
        <v>0</v>
      </c>
      <c r="Q241" s="157">
        <v>0</v>
      </c>
      <c r="R241" s="157">
        <f>Q241*H241</f>
        <v>0</v>
      </c>
      <c r="S241" s="157">
        <v>0</v>
      </c>
      <c r="T241" s="158">
        <f>S241*H241</f>
        <v>0</v>
      </c>
      <c r="AR241" s="13" t="s">
        <v>117</v>
      </c>
      <c r="AT241" s="13" t="s">
        <v>113</v>
      </c>
      <c r="AU241" s="13" t="s">
        <v>22</v>
      </c>
      <c r="AY241" s="13" t="s">
        <v>112</v>
      </c>
      <c r="BE241" s="159">
        <f>IF(N241="základní",J241,0)</f>
        <v>0</v>
      </c>
      <c r="BF241" s="159">
        <f>IF(N241="snížená",J241,0)</f>
        <v>0</v>
      </c>
      <c r="BG241" s="159">
        <f>IF(N241="zákl. přenesená",J241,0)</f>
        <v>0</v>
      </c>
      <c r="BH241" s="159">
        <f>IF(N241="sníž. přenesená",J241,0)</f>
        <v>0</v>
      </c>
      <c r="BI241" s="159">
        <f>IF(N241="nulová",J241,0)</f>
        <v>0</v>
      </c>
      <c r="BJ241" s="13" t="s">
        <v>22</v>
      </c>
      <c r="BK241" s="159">
        <f>ROUND(I241*H241,2)</f>
        <v>0</v>
      </c>
      <c r="BL241" s="13" t="s">
        <v>117</v>
      </c>
      <c r="BM241" s="13" t="s">
        <v>332</v>
      </c>
    </row>
    <row r="242" spans="2:47" s="1" customFormat="1" ht="27">
      <c r="B242" s="30"/>
      <c r="D242" s="162" t="s">
        <v>118</v>
      </c>
      <c r="F242" s="164" t="s">
        <v>334</v>
      </c>
      <c r="I242" s="123"/>
      <c r="L242" s="30"/>
      <c r="M242" s="59"/>
      <c r="N242" s="31"/>
      <c r="O242" s="31"/>
      <c r="P242" s="31"/>
      <c r="Q242" s="31"/>
      <c r="R242" s="31"/>
      <c r="S242" s="31"/>
      <c r="T242" s="60"/>
      <c r="AT242" s="13" t="s">
        <v>118</v>
      </c>
      <c r="AU242" s="13" t="s">
        <v>22</v>
      </c>
    </row>
    <row r="243" spans="2:65" s="1" customFormat="1" ht="31.5" customHeight="1">
      <c r="B243" s="147"/>
      <c r="C243" s="148" t="s">
        <v>335</v>
      </c>
      <c r="D243" s="148" t="s">
        <v>113</v>
      </c>
      <c r="E243" s="149" t="s">
        <v>336</v>
      </c>
      <c r="F243" s="150" t="s">
        <v>337</v>
      </c>
      <c r="G243" s="151" t="s">
        <v>143</v>
      </c>
      <c r="H243" s="152">
        <v>1</v>
      </c>
      <c r="I243" s="153"/>
      <c r="J243" s="154">
        <f>ROUND(I243*H243,2)</f>
        <v>0</v>
      </c>
      <c r="K243" s="150" t="s">
        <v>20</v>
      </c>
      <c r="L243" s="30"/>
      <c r="M243" s="155" t="s">
        <v>20</v>
      </c>
      <c r="N243" s="156" t="s">
        <v>42</v>
      </c>
      <c r="O243" s="31"/>
      <c r="P243" s="157">
        <f>O243*H243</f>
        <v>0</v>
      </c>
      <c r="Q243" s="157">
        <v>0</v>
      </c>
      <c r="R243" s="157">
        <f>Q243*H243</f>
        <v>0</v>
      </c>
      <c r="S243" s="157">
        <v>0</v>
      </c>
      <c r="T243" s="158">
        <f>S243*H243</f>
        <v>0</v>
      </c>
      <c r="AR243" s="13" t="s">
        <v>117</v>
      </c>
      <c r="AT243" s="13" t="s">
        <v>113</v>
      </c>
      <c r="AU243" s="13" t="s">
        <v>22</v>
      </c>
      <c r="AY243" s="13" t="s">
        <v>112</v>
      </c>
      <c r="BE243" s="159">
        <f>IF(N243="základní",J243,0)</f>
        <v>0</v>
      </c>
      <c r="BF243" s="159">
        <f>IF(N243="snížená",J243,0)</f>
        <v>0</v>
      </c>
      <c r="BG243" s="159">
        <f>IF(N243="zákl. přenesená",J243,0)</f>
        <v>0</v>
      </c>
      <c r="BH243" s="159">
        <f>IF(N243="sníž. přenesená",J243,0)</f>
        <v>0</v>
      </c>
      <c r="BI243" s="159">
        <f>IF(N243="nulová",J243,0)</f>
        <v>0</v>
      </c>
      <c r="BJ243" s="13" t="s">
        <v>22</v>
      </c>
      <c r="BK243" s="159">
        <f>ROUND(I243*H243,2)</f>
        <v>0</v>
      </c>
      <c r="BL243" s="13" t="s">
        <v>117</v>
      </c>
      <c r="BM243" s="13" t="s">
        <v>335</v>
      </c>
    </row>
    <row r="244" spans="2:47" s="1" customFormat="1" ht="27">
      <c r="B244" s="30"/>
      <c r="D244" s="160" t="s">
        <v>118</v>
      </c>
      <c r="F244" s="161" t="s">
        <v>337</v>
      </c>
      <c r="I244" s="123"/>
      <c r="L244" s="30"/>
      <c r="M244" s="59"/>
      <c r="N244" s="31"/>
      <c r="O244" s="31"/>
      <c r="P244" s="31"/>
      <c r="Q244" s="31"/>
      <c r="R244" s="31"/>
      <c r="S244" s="31"/>
      <c r="T244" s="60"/>
      <c r="AT244" s="13" t="s">
        <v>118</v>
      </c>
      <c r="AU244" s="13" t="s">
        <v>22</v>
      </c>
    </row>
    <row r="245" spans="2:47" s="1" customFormat="1" ht="27">
      <c r="B245" s="30"/>
      <c r="D245" s="162" t="s">
        <v>119</v>
      </c>
      <c r="F245" s="163" t="s">
        <v>338</v>
      </c>
      <c r="I245" s="123"/>
      <c r="L245" s="30"/>
      <c r="M245" s="59"/>
      <c r="N245" s="31"/>
      <c r="O245" s="31"/>
      <c r="P245" s="31"/>
      <c r="Q245" s="31"/>
      <c r="R245" s="31"/>
      <c r="S245" s="31"/>
      <c r="T245" s="60"/>
      <c r="AT245" s="13" t="s">
        <v>119</v>
      </c>
      <c r="AU245" s="13" t="s">
        <v>22</v>
      </c>
    </row>
    <row r="246" spans="2:65" s="1" customFormat="1" ht="31.5" customHeight="1">
      <c r="B246" s="147"/>
      <c r="C246" s="148" t="s">
        <v>339</v>
      </c>
      <c r="D246" s="148" t="s">
        <v>113</v>
      </c>
      <c r="E246" s="149" t="s">
        <v>340</v>
      </c>
      <c r="F246" s="150" t="s">
        <v>341</v>
      </c>
      <c r="G246" s="151" t="s">
        <v>143</v>
      </c>
      <c r="H246" s="152">
        <v>2</v>
      </c>
      <c r="I246" s="153"/>
      <c r="J246" s="154">
        <f>ROUND(I246*H246,2)</f>
        <v>0</v>
      </c>
      <c r="K246" s="150" t="s">
        <v>20</v>
      </c>
      <c r="L246" s="30"/>
      <c r="M246" s="155" t="s">
        <v>20</v>
      </c>
      <c r="N246" s="156" t="s">
        <v>42</v>
      </c>
      <c r="O246" s="31"/>
      <c r="P246" s="157">
        <f>O246*H246</f>
        <v>0</v>
      </c>
      <c r="Q246" s="157">
        <v>0</v>
      </c>
      <c r="R246" s="157">
        <f>Q246*H246</f>
        <v>0</v>
      </c>
      <c r="S246" s="157">
        <v>0</v>
      </c>
      <c r="T246" s="158">
        <f>S246*H246</f>
        <v>0</v>
      </c>
      <c r="AR246" s="13" t="s">
        <v>117</v>
      </c>
      <c r="AT246" s="13" t="s">
        <v>113</v>
      </c>
      <c r="AU246" s="13" t="s">
        <v>22</v>
      </c>
      <c r="AY246" s="13" t="s">
        <v>112</v>
      </c>
      <c r="BE246" s="159">
        <f>IF(N246="základní",J246,0)</f>
        <v>0</v>
      </c>
      <c r="BF246" s="159">
        <f>IF(N246="snížená",J246,0)</f>
        <v>0</v>
      </c>
      <c r="BG246" s="159">
        <f>IF(N246="zákl. přenesená",J246,0)</f>
        <v>0</v>
      </c>
      <c r="BH246" s="159">
        <f>IF(N246="sníž. přenesená",J246,0)</f>
        <v>0</v>
      </c>
      <c r="BI246" s="159">
        <f>IF(N246="nulová",J246,0)</f>
        <v>0</v>
      </c>
      <c r="BJ246" s="13" t="s">
        <v>22</v>
      </c>
      <c r="BK246" s="159">
        <f>ROUND(I246*H246,2)</f>
        <v>0</v>
      </c>
      <c r="BL246" s="13" t="s">
        <v>117</v>
      </c>
      <c r="BM246" s="13" t="s">
        <v>339</v>
      </c>
    </row>
    <row r="247" spans="2:47" s="1" customFormat="1" ht="27">
      <c r="B247" s="30"/>
      <c r="D247" s="160" t="s">
        <v>118</v>
      </c>
      <c r="F247" s="161" t="s">
        <v>341</v>
      </c>
      <c r="I247" s="123"/>
      <c r="L247" s="30"/>
      <c r="M247" s="59"/>
      <c r="N247" s="31"/>
      <c r="O247" s="31"/>
      <c r="P247" s="31"/>
      <c r="Q247" s="31"/>
      <c r="R247" s="31"/>
      <c r="S247" s="31"/>
      <c r="T247" s="60"/>
      <c r="AT247" s="13" t="s">
        <v>118</v>
      </c>
      <c r="AU247" s="13" t="s">
        <v>22</v>
      </c>
    </row>
    <row r="248" spans="2:47" s="1" customFormat="1" ht="27">
      <c r="B248" s="30"/>
      <c r="D248" s="162" t="s">
        <v>119</v>
      </c>
      <c r="F248" s="163" t="s">
        <v>342</v>
      </c>
      <c r="I248" s="123"/>
      <c r="L248" s="30"/>
      <c r="M248" s="59"/>
      <c r="N248" s="31"/>
      <c r="O248" s="31"/>
      <c r="P248" s="31"/>
      <c r="Q248" s="31"/>
      <c r="R248" s="31"/>
      <c r="S248" s="31"/>
      <c r="T248" s="60"/>
      <c r="AT248" s="13" t="s">
        <v>119</v>
      </c>
      <c r="AU248" s="13" t="s">
        <v>22</v>
      </c>
    </row>
    <row r="249" spans="2:65" s="1" customFormat="1" ht="31.5" customHeight="1">
      <c r="B249" s="147"/>
      <c r="C249" s="148" t="s">
        <v>343</v>
      </c>
      <c r="D249" s="148" t="s">
        <v>113</v>
      </c>
      <c r="E249" s="149" t="s">
        <v>344</v>
      </c>
      <c r="F249" s="150" t="s">
        <v>345</v>
      </c>
      <c r="G249" s="151" t="s">
        <v>143</v>
      </c>
      <c r="H249" s="152">
        <v>2</v>
      </c>
      <c r="I249" s="153"/>
      <c r="J249" s="154">
        <f>ROUND(I249*H249,2)</f>
        <v>0</v>
      </c>
      <c r="K249" s="150" t="s">
        <v>20</v>
      </c>
      <c r="L249" s="30"/>
      <c r="M249" s="155" t="s">
        <v>20</v>
      </c>
      <c r="N249" s="156" t="s">
        <v>42</v>
      </c>
      <c r="O249" s="31"/>
      <c r="P249" s="157">
        <f>O249*H249</f>
        <v>0</v>
      </c>
      <c r="Q249" s="157">
        <v>0</v>
      </c>
      <c r="R249" s="157">
        <f>Q249*H249</f>
        <v>0</v>
      </c>
      <c r="S249" s="157">
        <v>0</v>
      </c>
      <c r="T249" s="158">
        <f>S249*H249</f>
        <v>0</v>
      </c>
      <c r="AR249" s="13" t="s">
        <v>117</v>
      </c>
      <c r="AT249" s="13" t="s">
        <v>113</v>
      </c>
      <c r="AU249" s="13" t="s">
        <v>22</v>
      </c>
      <c r="AY249" s="13" t="s">
        <v>112</v>
      </c>
      <c r="BE249" s="159">
        <f>IF(N249="základní",J249,0)</f>
        <v>0</v>
      </c>
      <c r="BF249" s="159">
        <f>IF(N249="snížená",J249,0)</f>
        <v>0</v>
      </c>
      <c r="BG249" s="159">
        <f>IF(N249="zákl. přenesená",J249,0)</f>
        <v>0</v>
      </c>
      <c r="BH249" s="159">
        <f>IF(N249="sníž. přenesená",J249,0)</f>
        <v>0</v>
      </c>
      <c r="BI249" s="159">
        <f>IF(N249="nulová",J249,0)</f>
        <v>0</v>
      </c>
      <c r="BJ249" s="13" t="s">
        <v>22</v>
      </c>
      <c r="BK249" s="159">
        <f>ROUND(I249*H249,2)</f>
        <v>0</v>
      </c>
      <c r="BL249" s="13" t="s">
        <v>117</v>
      </c>
      <c r="BM249" s="13" t="s">
        <v>343</v>
      </c>
    </row>
    <row r="250" spans="2:47" s="1" customFormat="1" ht="27">
      <c r="B250" s="30"/>
      <c r="D250" s="160" t="s">
        <v>118</v>
      </c>
      <c r="F250" s="161" t="s">
        <v>345</v>
      </c>
      <c r="I250" s="123"/>
      <c r="L250" s="30"/>
      <c r="M250" s="59"/>
      <c r="N250" s="31"/>
      <c r="O250" s="31"/>
      <c r="P250" s="31"/>
      <c r="Q250" s="31"/>
      <c r="R250" s="31"/>
      <c r="S250" s="31"/>
      <c r="T250" s="60"/>
      <c r="AT250" s="13" t="s">
        <v>118</v>
      </c>
      <c r="AU250" s="13" t="s">
        <v>22</v>
      </c>
    </row>
    <row r="251" spans="2:47" s="1" customFormat="1" ht="27">
      <c r="B251" s="30"/>
      <c r="D251" s="162" t="s">
        <v>119</v>
      </c>
      <c r="F251" s="163" t="s">
        <v>346</v>
      </c>
      <c r="I251" s="123"/>
      <c r="L251" s="30"/>
      <c r="M251" s="59"/>
      <c r="N251" s="31"/>
      <c r="O251" s="31"/>
      <c r="P251" s="31"/>
      <c r="Q251" s="31"/>
      <c r="R251" s="31"/>
      <c r="S251" s="31"/>
      <c r="T251" s="60"/>
      <c r="AT251" s="13" t="s">
        <v>119</v>
      </c>
      <c r="AU251" s="13" t="s">
        <v>22</v>
      </c>
    </row>
    <row r="252" spans="2:65" s="1" customFormat="1" ht="22.5" customHeight="1">
      <c r="B252" s="147"/>
      <c r="C252" s="148" t="s">
        <v>347</v>
      </c>
      <c r="D252" s="148" t="s">
        <v>113</v>
      </c>
      <c r="E252" s="149" t="s">
        <v>348</v>
      </c>
      <c r="F252" s="150" t="s">
        <v>349</v>
      </c>
      <c r="G252" s="151" t="s">
        <v>143</v>
      </c>
      <c r="H252" s="152">
        <v>4</v>
      </c>
      <c r="I252" s="153"/>
      <c r="J252" s="154">
        <f>ROUND(I252*H252,2)</f>
        <v>0</v>
      </c>
      <c r="K252" s="150" t="s">
        <v>20</v>
      </c>
      <c r="L252" s="30"/>
      <c r="M252" s="155" t="s">
        <v>20</v>
      </c>
      <c r="N252" s="156" t="s">
        <v>42</v>
      </c>
      <c r="O252" s="31"/>
      <c r="P252" s="157">
        <f>O252*H252</f>
        <v>0</v>
      </c>
      <c r="Q252" s="157">
        <v>0</v>
      </c>
      <c r="R252" s="157">
        <f>Q252*H252</f>
        <v>0</v>
      </c>
      <c r="S252" s="157">
        <v>0</v>
      </c>
      <c r="T252" s="158">
        <f>S252*H252</f>
        <v>0</v>
      </c>
      <c r="AR252" s="13" t="s">
        <v>117</v>
      </c>
      <c r="AT252" s="13" t="s">
        <v>113</v>
      </c>
      <c r="AU252" s="13" t="s">
        <v>22</v>
      </c>
      <c r="AY252" s="13" t="s">
        <v>112</v>
      </c>
      <c r="BE252" s="159">
        <f>IF(N252="základní",J252,0)</f>
        <v>0</v>
      </c>
      <c r="BF252" s="159">
        <f>IF(N252="snížená",J252,0)</f>
        <v>0</v>
      </c>
      <c r="BG252" s="159">
        <f>IF(N252="zákl. přenesená",J252,0)</f>
        <v>0</v>
      </c>
      <c r="BH252" s="159">
        <f>IF(N252="sníž. přenesená",J252,0)</f>
        <v>0</v>
      </c>
      <c r="BI252" s="159">
        <f>IF(N252="nulová",J252,0)</f>
        <v>0</v>
      </c>
      <c r="BJ252" s="13" t="s">
        <v>22</v>
      </c>
      <c r="BK252" s="159">
        <f>ROUND(I252*H252,2)</f>
        <v>0</v>
      </c>
      <c r="BL252" s="13" t="s">
        <v>117</v>
      </c>
      <c r="BM252" s="13" t="s">
        <v>347</v>
      </c>
    </row>
    <row r="253" spans="2:47" s="1" customFormat="1" ht="13.5">
      <c r="B253" s="30"/>
      <c r="D253" s="160" t="s">
        <v>118</v>
      </c>
      <c r="F253" s="161" t="s">
        <v>349</v>
      </c>
      <c r="I253" s="123"/>
      <c r="L253" s="30"/>
      <c r="M253" s="59"/>
      <c r="N253" s="31"/>
      <c r="O253" s="31"/>
      <c r="P253" s="31"/>
      <c r="Q253" s="31"/>
      <c r="R253" s="31"/>
      <c r="S253" s="31"/>
      <c r="T253" s="60"/>
      <c r="AT253" s="13" t="s">
        <v>118</v>
      </c>
      <c r="AU253" s="13" t="s">
        <v>22</v>
      </c>
    </row>
    <row r="254" spans="2:47" s="1" customFormat="1" ht="27">
      <c r="B254" s="30"/>
      <c r="D254" s="162" t="s">
        <v>119</v>
      </c>
      <c r="F254" s="163" t="s">
        <v>350</v>
      </c>
      <c r="I254" s="123"/>
      <c r="L254" s="30"/>
      <c r="M254" s="59"/>
      <c r="N254" s="31"/>
      <c r="O254" s="31"/>
      <c r="P254" s="31"/>
      <c r="Q254" s="31"/>
      <c r="R254" s="31"/>
      <c r="S254" s="31"/>
      <c r="T254" s="60"/>
      <c r="AT254" s="13" t="s">
        <v>119</v>
      </c>
      <c r="AU254" s="13" t="s">
        <v>22</v>
      </c>
    </row>
    <row r="255" spans="2:65" s="1" customFormat="1" ht="22.5" customHeight="1">
      <c r="B255" s="147"/>
      <c r="C255" s="148" t="s">
        <v>351</v>
      </c>
      <c r="D255" s="148" t="s">
        <v>113</v>
      </c>
      <c r="E255" s="149" t="s">
        <v>352</v>
      </c>
      <c r="F255" s="150" t="s">
        <v>353</v>
      </c>
      <c r="G255" s="151" t="s">
        <v>143</v>
      </c>
      <c r="H255" s="152">
        <v>2</v>
      </c>
      <c r="I255" s="153"/>
      <c r="J255" s="154">
        <f>ROUND(I255*H255,2)</f>
        <v>0</v>
      </c>
      <c r="K255" s="150" t="s">
        <v>20</v>
      </c>
      <c r="L255" s="30"/>
      <c r="M255" s="155" t="s">
        <v>20</v>
      </c>
      <c r="N255" s="156" t="s">
        <v>42</v>
      </c>
      <c r="O255" s="31"/>
      <c r="P255" s="157">
        <f>O255*H255</f>
        <v>0</v>
      </c>
      <c r="Q255" s="157">
        <v>0</v>
      </c>
      <c r="R255" s="157">
        <f>Q255*H255</f>
        <v>0</v>
      </c>
      <c r="S255" s="157">
        <v>0</v>
      </c>
      <c r="T255" s="158">
        <f>S255*H255</f>
        <v>0</v>
      </c>
      <c r="AR255" s="13" t="s">
        <v>117</v>
      </c>
      <c r="AT255" s="13" t="s">
        <v>113</v>
      </c>
      <c r="AU255" s="13" t="s">
        <v>22</v>
      </c>
      <c r="AY255" s="13" t="s">
        <v>112</v>
      </c>
      <c r="BE255" s="159">
        <f>IF(N255="základní",J255,0)</f>
        <v>0</v>
      </c>
      <c r="BF255" s="159">
        <f>IF(N255="snížená",J255,0)</f>
        <v>0</v>
      </c>
      <c r="BG255" s="159">
        <f>IF(N255="zákl. přenesená",J255,0)</f>
        <v>0</v>
      </c>
      <c r="BH255" s="159">
        <f>IF(N255="sníž. přenesená",J255,0)</f>
        <v>0</v>
      </c>
      <c r="BI255" s="159">
        <f>IF(N255="nulová",J255,0)</f>
        <v>0</v>
      </c>
      <c r="BJ255" s="13" t="s">
        <v>22</v>
      </c>
      <c r="BK255" s="159">
        <f>ROUND(I255*H255,2)</f>
        <v>0</v>
      </c>
      <c r="BL255" s="13" t="s">
        <v>117</v>
      </c>
      <c r="BM255" s="13" t="s">
        <v>351</v>
      </c>
    </row>
    <row r="256" spans="2:47" s="1" customFormat="1" ht="13.5">
      <c r="B256" s="30"/>
      <c r="D256" s="160" t="s">
        <v>118</v>
      </c>
      <c r="F256" s="161" t="s">
        <v>353</v>
      </c>
      <c r="I256" s="123"/>
      <c r="L256" s="30"/>
      <c r="M256" s="59"/>
      <c r="N256" s="31"/>
      <c r="O256" s="31"/>
      <c r="P256" s="31"/>
      <c r="Q256" s="31"/>
      <c r="R256" s="31"/>
      <c r="S256" s="31"/>
      <c r="T256" s="60"/>
      <c r="AT256" s="13" t="s">
        <v>118</v>
      </c>
      <c r="AU256" s="13" t="s">
        <v>22</v>
      </c>
    </row>
    <row r="257" spans="2:47" s="1" customFormat="1" ht="27">
      <c r="B257" s="30"/>
      <c r="D257" s="162" t="s">
        <v>119</v>
      </c>
      <c r="F257" s="163" t="s">
        <v>354</v>
      </c>
      <c r="I257" s="123"/>
      <c r="L257" s="30"/>
      <c r="M257" s="59"/>
      <c r="N257" s="31"/>
      <c r="O257" s="31"/>
      <c r="P257" s="31"/>
      <c r="Q257" s="31"/>
      <c r="R257" s="31"/>
      <c r="S257" s="31"/>
      <c r="T257" s="60"/>
      <c r="AT257" s="13" t="s">
        <v>119</v>
      </c>
      <c r="AU257" s="13" t="s">
        <v>22</v>
      </c>
    </row>
    <row r="258" spans="2:65" s="1" customFormat="1" ht="22.5" customHeight="1">
      <c r="B258" s="147"/>
      <c r="C258" s="148" t="s">
        <v>355</v>
      </c>
      <c r="D258" s="148" t="s">
        <v>113</v>
      </c>
      <c r="E258" s="149" t="s">
        <v>356</v>
      </c>
      <c r="F258" s="150" t="s">
        <v>357</v>
      </c>
      <c r="G258" s="151" t="s">
        <v>203</v>
      </c>
      <c r="H258" s="152">
        <v>42.625</v>
      </c>
      <c r="I258" s="153"/>
      <c r="J258" s="154">
        <f>ROUND(I258*H258,2)</f>
        <v>0</v>
      </c>
      <c r="K258" s="150" t="s">
        <v>20</v>
      </c>
      <c r="L258" s="30"/>
      <c r="M258" s="155" t="s">
        <v>20</v>
      </c>
      <c r="N258" s="156" t="s">
        <v>42</v>
      </c>
      <c r="O258" s="31"/>
      <c r="P258" s="157">
        <f>O258*H258</f>
        <v>0</v>
      </c>
      <c r="Q258" s="157">
        <v>0</v>
      </c>
      <c r="R258" s="157">
        <f>Q258*H258</f>
        <v>0</v>
      </c>
      <c r="S258" s="157">
        <v>0</v>
      </c>
      <c r="T258" s="158">
        <f>S258*H258</f>
        <v>0</v>
      </c>
      <c r="AR258" s="13" t="s">
        <v>117</v>
      </c>
      <c r="AT258" s="13" t="s">
        <v>113</v>
      </c>
      <c r="AU258" s="13" t="s">
        <v>22</v>
      </c>
      <c r="AY258" s="13" t="s">
        <v>112</v>
      </c>
      <c r="BE258" s="159">
        <f>IF(N258="základní",J258,0)</f>
        <v>0</v>
      </c>
      <c r="BF258" s="159">
        <f>IF(N258="snížená",J258,0)</f>
        <v>0</v>
      </c>
      <c r="BG258" s="159">
        <f>IF(N258="zákl. přenesená",J258,0)</f>
        <v>0</v>
      </c>
      <c r="BH258" s="159">
        <f>IF(N258="sníž. přenesená",J258,0)</f>
        <v>0</v>
      </c>
      <c r="BI258" s="159">
        <f>IF(N258="nulová",J258,0)</f>
        <v>0</v>
      </c>
      <c r="BJ258" s="13" t="s">
        <v>22</v>
      </c>
      <c r="BK258" s="159">
        <f>ROUND(I258*H258,2)</f>
        <v>0</v>
      </c>
      <c r="BL258" s="13" t="s">
        <v>117</v>
      </c>
      <c r="BM258" s="13" t="s">
        <v>355</v>
      </c>
    </row>
    <row r="259" spans="2:47" s="1" customFormat="1" ht="13.5">
      <c r="B259" s="30"/>
      <c r="D259" s="160" t="s">
        <v>118</v>
      </c>
      <c r="F259" s="161" t="s">
        <v>357</v>
      </c>
      <c r="I259" s="123"/>
      <c r="L259" s="30"/>
      <c r="M259" s="59"/>
      <c r="N259" s="31"/>
      <c r="O259" s="31"/>
      <c r="P259" s="31"/>
      <c r="Q259" s="31"/>
      <c r="R259" s="31"/>
      <c r="S259" s="31"/>
      <c r="T259" s="60"/>
      <c r="AT259" s="13" t="s">
        <v>118</v>
      </c>
      <c r="AU259" s="13" t="s">
        <v>22</v>
      </c>
    </row>
    <row r="260" spans="2:47" s="1" customFormat="1" ht="54">
      <c r="B260" s="30"/>
      <c r="D260" s="162" t="s">
        <v>119</v>
      </c>
      <c r="F260" s="163" t="s">
        <v>358</v>
      </c>
      <c r="I260" s="123"/>
      <c r="L260" s="30"/>
      <c r="M260" s="59"/>
      <c r="N260" s="31"/>
      <c r="O260" s="31"/>
      <c r="P260" s="31"/>
      <c r="Q260" s="31"/>
      <c r="R260" s="31"/>
      <c r="S260" s="31"/>
      <c r="T260" s="60"/>
      <c r="AT260" s="13" t="s">
        <v>119</v>
      </c>
      <c r="AU260" s="13" t="s">
        <v>22</v>
      </c>
    </row>
    <row r="261" spans="2:65" s="1" customFormat="1" ht="22.5" customHeight="1">
      <c r="B261" s="147"/>
      <c r="C261" s="148" t="s">
        <v>359</v>
      </c>
      <c r="D261" s="148" t="s">
        <v>113</v>
      </c>
      <c r="E261" s="149" t="s">
        <v>360</v>
      </c>
      <c r="F261" s="150" t="s">
        <v>361</v>
      </c>
      <c r="G261" s="151" t="s">
        <v>203</v>
      </c>
      <c r="H261" s="152">
        <v>24</v>
      </c>
      <c r="I261" s="153"/>
      <c r="J261" s="154">
        <f>ROUND(I261*H261,2)</f>
        <v>0</v>
      </c>
      <c r="K261" s="150" t="s">
        <v>20</v>
      </c>
      <c r="L261" s="30"/>
      <c r="M261" s="155" t="s">
        <v>20</v>
      </c>
      <c r="N261" s="156" t="s">
        <v>42</v>
      </c>
      <c r="O261" s="31"/>
      <c r="P261" s="157">
        <f>O261*H261</f>
        <v>0</v>
      </c>
      <c r="Q261" s="157">
        <v>0</v>
      </c>
      <c r="R261" s="157">
        <f>Q261*H261</f>
        <v>0</v>
      </c>
      <c r="S261" s="157">
        <v>0</v>
      </c>
      <c r="T261" s="158">
        <f>S261*H261</f>
        <v>0</v>
      </c>
      <c r="AR261" s="13" t="s">
        <v>117</v>
      </c>
      <c r="AT261" s="13" t="s">
        <v>113</v>
      </c>
      <c r="AU261" s="13" t="s">
        <v>22</v>
      </c>
      <c r="AY261" s="13" t="s">
        <v>112</v>
      </c>
      <c r="BE261" s="159">
        <f>IF(N261="základní",J261,0)</f>
        <v>0</v>
      </c>
      <c r="BF261" s="159">
        <f>IF(N261="snížená",J261,0)</f>
        <v>0</v>
      </c>
      <c r="BG261" s="159">
        <f>IF(N261="zákl. přenesená",J261,0)</f>
        <v>0</v>
      </c>
      <c r="BH261" s="159">
        <f>IF(N261="sníž. přenesená",J261,0)</f>
        <v>0</v>
      </c>
      <c r="BI261" s="159">
        <f>IF(N261="nulová",J261,0)</f>
        <v>0</v>
      </c>
      <c r="BJ261" s="13" t="s">
        <v>22</v>
      </c>
      <c r="BK261" s="159">
        <f>ROUND(I261*H261,2)</f>
        <v>0</v>
      </c>
      <c r="BL261" s="13" t="s">
        <v>117</v>
      </c>
      <c r="BM261" s="13" t="s">
        <v>359</v>
      </c>
    </row>
    <row r="262" spans="2:47" s="1" customFormat="1" ht="13.5">
      <c r="B262" s="30"/>
      <c r="D262" s="160" t="s">
        <v>118</v>
      </c>
      <c r="F262" s="161" t="s">
        <v>361</v>
      </c>
      <c r="I262" s="123"/>
      <c r="L262" s="30"/>
      <c r="M262" s="59"/>
      <c r="N262" s="31"/>
      <c r="O262" s="31"/>
      <c r="P262" s="31"/>
      <c r="Q262" s="31"/>
      <c r="R262" s="31"/>
      <c r="S262" s="31"/>
      <c r="T262" s="60"/>
      <c r="AT262" s="13" t="s">
        <v>118</v>
      </c>
      <c r="AU262" s="13" t="s">
        <v>22</v>
      </c>
    </row>
    <row r="263" spans="2:47" s="1" customFormat="1" ht="27">
      <c r="B263" s="30"/>
      <c r="D263" s="162" t="s">
        <v>119</v>
      </c>
      <c r="F263" s="163" t="s">
        <v>362</v>
      </c>
      <c r="I263" s="123"/>
      <c r="L263" s="30"/>
      <c r="M263" s="59"/>
      <c r="N263" s="31"/>
      <c r="O263" s="31"/>
      <c r="P263" s="31"/>
      <c r="Q263" s="31"/>
      <c r="R263" s="31"/>
      <c r="S263" s="31"/>
      <c r="T263" s="60"/>
      <c r="AT263" s="13" t="s">
        <v>119</v>
      </c>
      <c r="AU263" s="13" t="s">
        <v>22</v>
      </c>
    </row>
    <row r="264" spans="2:65" s="1" customFormat="1" ht="22.5" customHeight="1">
      <c r="B264" s="147"/>
      <c r="C264" s="148" t="s">
        <v>363</v>
      </c>
      <c r="D264" s="148" t="s">
        <v>113</v>
      </c>
      <c r="E264" s="149" t="s">
        <v>364</v>
      </c>
      <c r="F264" s="150" t="s">
        <v>365</v>
      </c>
      <c r="G264" s="151" t="s">
        <v>203</v>
      </c>
      <c r="H264" s="152">
        <v>14.25</v>
      </c>
      <c r="I264" s="153"/>
      <c r="J264" s="154">
        <f>ROUND(I264*H264,2)</f>
        <v>0</v>
      </c>
      <c r="K264" s="150" t="s">
        <v>20</v>
      </c>
      <c r="L264" s="30"/>
      <c r="M264" s="155" t="s">
        <v>20</v>
      </c>
      <c r="N264" s="156" t="s">
        <v>42</v>
      </c>
      <c r="O264" s="31"/>
      <c r="P264" s="157">
        <f>O264*H264</f>
        <v>0</v>
      </c>
      <c r="Q264" s="157">
        <v>0</v>
      </c>
      <c r="R264" s="157">
        <f>Q264*H264</f>
        <v>0</v>
      </c>
      <c r="S264" s="157">
        <v>0</v>
      </c>
      <c r="T264" s="158">
        <f>S264*H264</f>
        <v>0</v>
      </c>
      <c r="AR264" s="13" t="s">
        <v>117</v>
      </c>
      <c r="AT264" s="13" t="s">
        <v>113</v>
      </c>
      <c r="AU264" s="13" t="s">
        <v>22</v>
      </c>
      <c r="AY264" s="13" t="s">
        <v>112</v>
      </c>
      <c r="BE264" s="159">
        <f>IF(N264="základní",J264,0)</f>
        <v>0</v>
      </c>
      <c r="BF264" s="159">
        <f>IF(N264="snížená",J264,0)</f>
        <v>0</v>
      </c>
      <c r="BG264" s="159">
        <f>IF(N264="zákl. přenesená",J264,0)</f>
        <v>0</v>
      </c>
      <c r="BH264" s="159">
        <f>IF(N264="sníž. přenesená",J264,0)</f>
        <v>0</v>
      </c>
      <c r="BI264" s="159">
        <f>IF(N264="nulová",J264,0)</f>
        <v>0</v>
      </c>
      <c r="BJ264" s="13" t="s">
        <v>22</v>
      </c>
      <c r="BK264" s="159">
        <f>ROUND(I264*H264,2)</f>
        <v>0</v>
      </c>
      <c r="BL264" s="13" t="s">
        <v>117</v>
      </c>
      <c r="BM264" s="13" t="s">
        <v>363</v>
      </c>
    </row>
    <row r="265" spans="2:47" s="1" customFormat="1" ht="13.5">
      <c r="B265" s="30"/>
      <c r="D265" s="160" t="s">
        <v>118</v>
      </c>
      <c r="F265" s="161" t="s">
        <v>365</v>
      </c>
      <c r="I265" s="123"/>
      <c r="L265" s="30"/>
      <c r="M265" s="59"/>
      <c r="N265" s="31"/>
      <c r="O265" s="31"/>
      <c r="P265" s="31"/>
      <c r="Q265" s="31"/>
      <c r="R265" s="31"/>
      <c r="S265" s="31"/>
      <c r="T265" s="60"/>
      <c r="AT265" s="13" t="s">
        <v>118</v>
      </c>
      <c r="AU265" s="13" t="s">
        <v>22</v>
      </c>
    </row>
    <row r="266" spans="2:47" s="1" customFormat="1" ht="27">
      <c r="B266" s="30"/>
      <c r="D266" s="162" t="s">
        <v>119</v>
      </c>
      <c r="F266" s="163" t="s">
        <v>366</v>
      </c>
      <c r="I266" s="123"/>
      <c r="L266" s="30"/>
      <c r="M266" s="59"/>
      <c r="N266" s="31"/>
      <c r="O266" s="31"/>
      <c r="P266" s="31"/>
      <c r="Q266" s="31"/>
      <c r="R266" s="31"/>
      <c r="S266" s="31"/>
      <c r="T266" s="60"/>
      <c r="AT266" s="13" t="s">
        <v>119</v>
      </c>
      <c r="AU266" s="13" t="s">
        <v>22</v>
      </c>
    </row>
    <row r="267" spans="2:65" s="1" customFormat="1" ht="22.5" customHeight="1">
      <c r="B267" s="147"/>
      <c r="C267" s="148" t="s">
        <v>367</v>
      </c>
      <c r="D267" s="148" t="s">
        <v>113</v>
      </c>
      <c r="E267" s="149" t="s">
        <v>368</v>
      </c>
      <c r="F267" s="150" t="s">
        <v>369</v>
      </c>
      <c r="G267" s="151" t="s">
        <v>143</v>
      </c>
      <c r="H267" s="152">
        <v>2</v>
      </c>
      <c r="I267" s="153"/>
      <c r="J267" s="154">
        <f>ROUND(I267*H267,2)</f>
        <v>0</v>
      </c>
      <c r="K267" s="150" t="s">
        <v>20</v>
      </c>
      <c r="L267" s="30"/>
      <c r="M267" s="155" t="s">
        <v>20</v>
      </c>
      <c r="N267" s="156" t="s">
        <v>42</v>
      </c>
      <c r="O267" s="31"/>
      <c r="P267" s="157">
        <f>O267*H267</f>
        <v>0</v>
      </c>
      <c r="Q267" s="157">
        <v>0</v>
      </c>
      <c r="R267" s="157">
        <f>Q267*H267</f>
        <v>0</v>
      </c>
      <c r="S267" s="157">
        <v>0</v>
      </c>
      <c r="T267" s="158">
        <f>S267*H267</f>
        <v>0</v>
      </c>
      <c r="AR267" s="13" t="s">
        <v>117</v>
      </c>
      <c r="AT267" s="13" t="s">
        <v>113</v>
      </c>
      <c r="AU267" s="13" t="s">
        <v>22</v>
      </c>
      <c r="AY267" s="13" t="s">
        <v>112</v>
      </c>
      <c r="BE267" s="159">
        <f>IF(N267="základní",J267,0)</f>
        <v>0</v>
      </c>
      <c r="BF267" s="159">
        <f>IF(N267="snížená",J267,0)</f>
        <v>0</v>
      </c>
      <c r="BG267" s="159">
        <f>IF(N267="zákl. přenesená",J267,0)</f>
        <v>0</v>
      </c>
      <c r="BH267" s="159">
        <f>IF(N267="sníž. přenesená",J267,0)</f>
        <v>0</v>
      </c>
      <c r="BI267" s="159">
        <f>IF(N267="nulová",J267,0)</f>
        <v>0</v>
      </c>
      <c r="BJ267" s="13" t="s">
        <v>22</v>
      </c>
      <c r="BK267" s="159">
        <f>ROUND(I267*H267,2)</f>
        <v>0</v>
      </c>
      <c r="BL267" s="13" t="s">
        <v>117</v>
      </c>
      <c r="BM267" s="13" t="s">
        <v>367</v>
      </c>
    </row>
    <row r="268" spans="2:47" s="1" customFormat="1" ht="13.5">
      <c r="B268" s="30"/>
      <c r="D268" s="160" t="s">
        <v>118</v>
      </c>
      <c r="F268" s="161" t="s">
        <v>369</v>
      </c>
      <c r="I268" s="123"/>
      <c r="L268" s="30"/>
      <c r="M268" s="59"/>
      <c r="N268" s="31"/>
      <c r="O268" s="31"/>
      <c r="P268" s="31"/>
      <c r="Q268" s="31"/>
      <c r="R268" s="31"/>
      <c r="S268" s="31"/>
      <c r="T268" s="60"/>
      <c r="AT268" s="13" t="s">
        <v>118</v>
      </c>
      <c r="AU268" s="13" t="s">
        <v>22</v>
      </c>
    </row>
    <row r="269" spans="2:47" s="1" customFormat="1" ht="27">
      <c r="B269" s="30"/>
      <c r="D269" s="162" t="s">
        <v>119</v>
      </c>
      <c r="F269" s="163" t="s">
        <v>370</v>
      </c>
      <c r="I269" s="123"/>
      <c r="L269" s="30"/>
      <c r="M269" s="59"/>
      <c r="N269" s="31"/>
      <c r="O269" s="31"/>
      <c r="P269" s="31"/>
      <c r="Q269" s="31"/>
      <c r="R269" s="31"/>
      <c r="S269" s="31"/>
      <c r="T269" s="60"/>
      <c r="AT269" s="13" t="s">
        <v>119</v>
      </c>
      <c r="AU269" s="13" t="s">
        <v>22</v>
      </c>
    </row>
    <row r="270" spans="2:65" s="1" customFormat="1" ht="31.5" customHeight="1">
      <c r="B270" s="147"/>
      <c r="C270" s="148" t="s">
        <v>371</v>
      </c>
      <c r="D270" s="148" t="s">
        <v>113</v>
      </c>
      <c r="E270" s="149" t="s">
        <v>372</v>
      </c>
      <c r="F270" s="150" t="s">
        <v>373</v>
      </c>
      <c r="G270" s="151" t="s">
        <v>168</v>
      </c>
      <c r="H270" s="152">
        <v>140</v>
      </c>
      <c r="I270" s="153"/>
      <c r="J270" s="154">
        <f>ROUND(I270*H270,2)</f>
        <v>0</v>
      </c>
      <c r="K270" s="150" t="s">
        <v>20</v>
      </c>
      <c r="L270" s="30"/>
      <c r="M270" s="155" t="s">
        <v>20</v>
      </c>
      <c r="N270" s="156" t="s">
        <v>42</v>
      </c>
      <c r="O270" s="31"/>
      <c r="P270" s="157">
        <f>O270*H270</f>
        <v>0</v>
      </c>
      <c r="Q270" s="157">
        <v>0</v>
      </c>
      <c r="R270" s="157">
        <f>Q270*H270</f>
        <v>0</v>
      </c>
      <c r="S270" s="157">
        <v>0</v>
      </c>
      <c r="T270" s="158">
        <f>S270*H270</f>
        <v>0</v>
      </c>
      <c r="AR270" s="13" t="s">
        <v>117</v>
      </c>
      <c r="AT270" s="13" t="s">
        <v>113</v>
      </c>
      <c r="AU270" s="13" t="s">
        <v>22</v>
      </c>
      <c r="AY270" s="13" t="s">
        <v>112</v>
      </c>
      <c r="BE270" s="159">
        <f>IF(N270="základní",J270,0)</f>
        <v>0</v>
      </c>
      <c r="BF270" s="159">
        <f>IF(N270="snížená",J270,0)</f>
        <v>0</v>
      </c>
      <c r="BG270" s="159">
        <f>IF(N270="zákl. přenesená",J270,0)</f>
        <v>0</v>
      </c>
      <c r="BH270" s="159">
        <f>IF(N270="sníž. přenesená",J270,0)</f>
        <v>0</v>
      </c>
      <c r="BI270" s="159">
        <f>IF(N270="nulová",J270,0)</f>
        <v>0</v>
      </c>
      <c r="BJ270" s="13" t="s">
        <v>22</v>
      </c>
      <c r="BK270" s="159">
        <f>ROUND(I270*H270,2)</f>
        <v>0</v>
      </c>
      <c r="BL270" s="13" t="s">
        <v>117</v>
      </c>
      <c r="BM270" s="13" t="s">
        <v>371</v>
      </c>
    </row>
    <row r="271" spans="2:47" s="1" customFormat="1" ht="13.5">
      <c r="B271" s="30"/>
      <c r="D271" s="160" t="s">
        <v>118</v>
      </c>
      <c r="F271" s="161" t="s">
        <v>373</v>
      </c>
      <c r="I271" s="123"/>
      <c r="L271" s="30"/>
      <c r="M271" s="59"/>
      <c r="N271" s="31"/>
      <c r="O271" s="31"/>
      <c r="P271" s="31"/>
      <c r="Q271" s="31"/>
      <c r="R271" s="31"/>
      <c r="S271" s="31"/>
      <c r="T271" s="60"/>
      <c r="AT271" s="13" t="s">
        <v>118</v>
      </c>
      <c r="AU271" s="13" t="s">
        <v>22</v>
      </c>
    </row>
    <row r="272" spans="2:47" s="1" customFormat="1" ht="54">
      <c r="B272" s="30"/>
      <c r="D272" s="162" t="s">
        <v>119</v>
      </c>
      <c r="F272" s="163" t="s">
        <v>374</v>
      </c>
      <c r="I272" s="123"/>
      <c r="L272" s="30"/>
      <c r="M272" s="59"/>
      <c r="N272" s="31"/>
      <c r="O272" s="31"/>
      <c r="P272" s="31"/>
      <c r="Q272" s="31"/>
      <c r="R272" s="31"/>
      <c r="S272" s="31"/>
      <c r="T272" s="60"/>
      <c r="AT272" s="13" t="s">
        <v>119</v>
      </c>
      <c r="AU272" s="13" t="s">
        <v>22</v>
      </c>
    </row>
    <row r="273" spans="2:65" s="1" customFormat="1" ht="31.5" customHeight="1">
      <c r="B273" s="147"/>
      <c r="C273" s="148" t="s">
        <v>375</v>
      </c>
      <c r="D273" s="148" t="s">
        <v>113</v>
      </c>
      <c r="E273" s="149" t="s">
        <v>376</v>
      </c>
      <c r="F273" s="150" t="s">
        <v>377</v>
      </c>
      <c r="G273" s="151" t="s">
        <v>168</v>
      </c>
      <c r="H273" s="152">
        <v>16</v>
      </c>
      <c r="I273" s="153"/>
      <c r="J273" s="154">
        <f>ROUND(I273*H273,2)</f>
        <v>0</v>
      </c>
      <c r="K273" s="150" t="s">
        <v>20</v>
      </c>
      <c r="L273" s="30"/>
      <c r="M273" s="155" t="s">
        <v>20</v>
      </c>
      <c r="N273" s="156" t="s">
        <v>42</v>
      </c>
      <c r="O273" s="31"/>
      <c r="P273" s="157">
        <f>O273*H273</f>
        <v>0</v>
      </c>
      <c r="Q273" s="157">
        <v>0</v>
      </c>
      <c r="R273" s="157">
        <f>Q273*H273</f>
        <v>0</v>
      </c>
      <c r="S273" s="157">
        <v>0</v>
      </c>
      <c r="T273" s="158">
        <f>S273*H273</f>
        <v>0</v>
      </c>
      <c r="AR273" s="13" t="s">
        <v>117</v>
      </c>
      <c r="AT273" s="13" t="s">
        <v>113</v>
      </c>
      <c r="AU273" s="13" t="s">
        <v>22</v>
      </c>
      <c r="AY273" s="13" t="s">
        <v>112</v>
      </c>
      <c r="BE273" s="159">
        <f>IF(N273="základní",J273,0)</f>
        <v>0</v>
      </c>
      <c r="BF273" s="159">
        <f>IF(N273="snížená",J273,0)</f>
        <v>0</v>
      </c>
      <c r="BG273" s="159">
        <f>IF(N273="zákl. přenesená",J273,0)</f>
        <v>0</v>
      </c>
      <c r="BH273" s="159">
        <f>IF(N273="sníž. přenesená",J273,0)</f>
        <v>0</v>
      </c>
      <c r="BI273" s="159">
        <f>IF(N273="nulová",J273,0)</f>
        <v>0</v>
      </c>
      <c r="BJ273" s="13" t="s">
        <v>22</v>
      </c>
      <c r="BK273" s="159">
        <f>ROUND(I273*H273,2)</f>
        <v>0</v>
      </c>
      <c r="BL273" s="13" t="s">
        <v>117</v>
      </c>
      <c r="BM273" s="13" t="s">
        <v>375</v>
      </c>
    </row>
    <row r="274" spans="2:47" s="1" customFormat="1" ht="13.5">
      <c r="B274" s="30"/>
      <c r="D274" s="160" t="s">
        <v>118</v>
      </c>
      <c r="F274" s="161" t="s">
        <v>377</v>
      </c>
      <c r="I274" s="123"/>
      <c r="L274" s="30"/>
      <c r="M274" s="59"/>
      <c r="N274" s="31"/>
      <c r="O274" s="31"/>
      <c r="P274" s="31"/>
      <c r="Q274" s="31"/>
      <c r="R274" s="31"/>
      <c r="S274" s="31"/>
      <c r="T274" s="60"/>
      <c r="AT274" s="13" t="s">
        <v>118</v>
      </c>
      <c r="AU274" s="13" t="s">
        <v>22</v>
      </c>
    </row>
    <row r="275" spans="2:47" s="1" customFormat="1" ht="27">
      <c r="B275" s="30"/>
      <c r="D275" s="162" t="s">
        <v>119</v>
      </c>
      <c r="F275" s="163" t="s">
        <v>378</v>
      </c>
      <c r="I275" s="123"/>
      <c r="L275" s="30"/>
      <c r="M275" s="59"/>
      <c r="N275" s="31"/>
      <c r="O275" s="31"/>
      <c r="P275" s="31"/>
      <c r="Q275" s="31"/>
      <c r="R275" s="31"/>
      <c r="S275" s="31"/>
      <c r="T275" s="60"/>
      <c r="AT275" s="13" t="s">
        <v>119</v>
      </c>
      <c r="AU275" s="13" t="s">
        <v>22</v>
      </c>
    </row>
    <row r="276" spans="2:65" s="1" customFormat="1" ht="31.5" customHeight="1">
      <c r="B276" s="147"/>
      <c r="C276" s="148" t="s">
        <v>379</v>
      </c>
      <c r="D276" s="148" t="s">
        <v>113</v>
      </c>
      <c r="E276" s="149" t="s">
        <v>380</v>
      </c>
      <c r="F276" s="150" t="s">
        <v>381</v>
      </c>
      <c r="G276" s="151" t="s">
        <v>168</v>
      </c>
      <c r="H276" s="152">
        <v>114</v>
      </c>
      <c r="I276" s="153"/>
      <c r="J276" s="154">
        <f>ROUND(I276*H276,2)</f>
        <v>0</v>
      </c>
      <c r="K276" s="150" t="s">
        <v>20</v>
      </c>
      <c r="L276" s="30"/>
      <c r="M276" s="155" t="s">
        <v>20</v>
      </c>
      <c r="N276" s="156" t="s">
        <v>42</v>
      </c>
      <c r="O276" s="31"/>
      <c r="P276" s="157">
        <f>O276*H276</f>
        <v>0</v>
      </c>
      <c r="Q276" s="157">
        <v>0</v>
      </c>
      <c r="R276" s="157">
        <f>Q276*H276</f>
        <v>0</v>
      </c>
      <c r="S276" s="157">
        <v>0</v>
      </c>
      <c r="T276" s="158">
        <f>S276*H276</f>
        <v>0</v>
      </c>
      <c r="AR276" s="13" t="s">
        <v>117</v>
      </c>
      <c r="AT276" s="13" t="s">
        <v>113</v>
      </c>
      <c r="AU276" s="13" t="s">
        <v>22</v>
      </c>
      <c r="AY276" s="13" t="s">
        <v>112</v>
      </c>
      <c r="BE276" s="159">
        <f>IF(N276="základní",J276,0)</f>
        <v>0</v>
      </c>
      <c r="BF276" s="159">
        <f>IF(N276="snížená",J276,0)</f>
        <v>0</v>
      </c>
      <c r="BG276" s="159">
        <f>IF(N276="zákl. přenesená",J276,0)</f>
        <v>0</v>
      </c>
      <c r="BH276" s="159">
        <f>IF(N276="sníž. přenesená",J276,0)</f>
        <v>0</v>
      </c>
      <c r="BI276" s="159">
        <f>IF(N276="nulová",J276,0)</f>
        <v>0</v>
      </c>
      <c r="BJ276" s="13" t="s">
        <v>22</v>
      </c>
      <c r="BK276" s="159">
        <f>ROUND(I276*H276,2)</f>
        <v>0</v>
      </c>
      <c r="BL276" s="13" t="s">
        <v>117</v>
      </c>
      <c r="BM276" s="13" t="s">
        <v>379</v>
      </c>
    </row>
    <row r="277" spans="2:47" s="1" customFormat="1" ht="13.5">
      <c r="B277" s="30"/>
      <c r="D277" s="160" t="s">
        <v>118</v>
      </c>
      <c r="F277" s="161" t="s">
        <v>381</v>
      </c>
      <c r="I277" s="123"/>
      <c r="L277" s="30"/>
      <c r="M277" s="59"/>
      <c r="N277" s="31"/>
      <c r="O277" s="31"/>
      <c r="P277" s="31"/>
      <c r="Q277" s="31"/>
      <c r="R277" s="31"/>
      <c r="S277" s="31"/>
      <c r="T277" s="60"/>
      <c r="AT277" s="13" t="s">
        <v>118</v>
      </c>
      <c r="AU277" s="13" t="s">
        <v>22</v>
      </c>
    </row>
    <row r="278" spans="2:47" s="1" customFormat="1" ht="40.5">
      <c r="B278" s="30"/>
      <c r="D278" s="162" t="s">
        <v>119</v>
      </c>
      <c r="F278" s="163" t="s">
        <v>382</v>
      </c>
      <c r="I278" s="123"/>
      <c r="L278" s="30"/>
      <c r="M278" s="59"/>
      <c r="N278" s="31"/>
      <c r="O278" s="31"/>
      <c r="P278" s="31"/>
      <c r="Q278" s="31"/>
      <c r="R278" s="31"/>
      <c r="S278" s="31"/>
      <c r="T278" s="60"/>
      <c r="AT278" s="13" t="s">
        <v>119</v>
      </c>
      <c r="AU278" s="13" t="s">
        <v>22</v>
      </c>
    </row>
    <row r="279" spans="2:65" s="1" customFormat="1" ht="31.5" customHeight="1">
      <c r="B279" s="147"/>
      <c r="C279" s="148" t="s">
        <v>383</v>
      </c>
      <c r="D279" s="148" t="s">
        <v>113</v>
      </c>
      <c r="E279" s="149" t="s">
        <v>384</v>
      </c>
      <c r="F279" s="150" t="s">
        <v>385</v>
      </c>
      <c r="G279" s="151" t="s">
        <v>168</v>
      </c>
      <c r="H279" s="152">
        <v>34</v>
      </c>
      <c r="I279" s="153"/>
      <c r="J279" s="154">
        <f>ROUND(I279*H279,2)</f>
        <v>0</v>
      </c>
      <c r="K279" s="150" t="s">
        <v>20</v>
      </c>
      <c r="L279" s="30"/>
      <c r="M279" s="155" t="s">
        <v>20</v>
      </c>
      <c r="N279" s="156" t="s">
        <v>42</v>
      </c>
      <c r="O279" s="31"/>
      <c r="P279" s="157">
        <f>O279*H279</f>
        <v>0</v>
      </c>
      <c r="Q279" s="157">
        <v>0</v>
      </c>
      <c r="R279" s="157">
        <f>Q279*H279</f>
        <v>0</v>
      </c>
      <c r="S279" s="157">
        <v>0</v>
      </c>
      <c r="T279" s="158">
        <f>S279*H279</f>
        <v>0</v>
      </c>
      <c r="AR279" s="13" t="s">
        <v>117</v>
      </c>
      <c r="AT279" s="13" t="s">
        <v>113</v>
      </c>
      <c r="AU279" s="13" t="s">
        <v>22</v>
      </c>
      <c r="AY279" s="13" t="s">
        <v>112</v>
      </c>
      <c r="BE279" s="159">
        <f>IF(N279="základní",J279,0)</f>
        <v>0</v>
      </c>
      <c r="BF279" s="159">
        <f>IF(N279="snížená",J279,0)</f>
        <v>0</v>
      </c>
      <c r="BG279" s="159">
        <f>IF(N279="zákl. přenesená",J279,0)</f>
        <v>0</v>
      </c>
      <c r="BH279" s="159">
        <f>IF(N279="sníž. přenesená",J279,0)</f>
        <v>0</v>
      </c>
      <c r="BI279" s="159">
        <f>IF(N279="nulová",J279,0)</f>
        <v>0</v>
      </c>
      <c r="BJ279" s="13" t="s">
        <v>22</v>
      </c>
      <c r="BK279" s="159">
        <f>ROUND(I279*H279,2)</f>
        <v>0</v>
      </c>
      <c r="BL279" s="13" t="s">
        <v>117</v>
      </c>
      <c r="BM279" s="13" t="s">
        <v>383</v>
      </c>
    </row>
    <row r="280" spans="2:47" s="1" customFormat="1" ht="27">
      <c r="B280" s="30"/>
      <c r="D280" s="160" t="s">
        <v>118</v>
      </c>
      <c r="F280" s="161" t="s">
        <v>385</v>
      </c>
      <c r="I280" s="123"/>
      <c r="L280" s="30"/>
      <c r="M280" s="59"/>
      <c r="N280" s="31"/>
      <c r="O280" s="31"/>
      <c r="P280" s="31"/>
      <c r="Q280" s="31"/>
      <c r="R280" s="31"/>
      <c r="S280" s="31"/>
      <c r="T280" s="60"/>
      <c r="AT280" s="13" t="s">
        <v>118</v>
      </c>
      <c r="AU280" s="13" t="s">
        <v>22</v>
      </c>
    </row>
    <row r="281" spans="2:47" s="1" customFormat="1" ht="27">
      <c r="B281" s="30"/>
      <c r="D281" s="162" t="s">
        <v>119</v>
      </c>
      <c r="F281" s="163" t="s">
        <v>386</v>
      </c>
      <c r="I281" s="123"/>
      <c r="L281" s="30"/>
      <c r="M281" s="59"/>
      <c r="N281" s="31"/>
      <c r="O281" s="31"/>
      <c r="P281" s="31"/>
      <c r="Q281" s="31"/>
      <c r="R281" s="31"/>
      <c r="S281" s="31"/>
      <c r="T281" s="60"/>
      <c r="AT281" s="13" t="s">
        <v>119</v>
      </c>
      <c r="AU281" s="13" t="s">
        <v>22</v>
      </c>
    </row>
    <row r="282" spans="2:65" s="1" customFormat="1" ht="22.5" customHeight="1">
      <c r="B282" s="147"/>
      <c r="C282" s="148" t="s">
        <v>387</v>
      </c>
      <c r="D282" s="148" t="s">
        <v>113</v>
      </c>
      <c r="E282" s="149" t="s">
        <v>388</v>
      </c>
      <c r="F282" s="150" t="s">
        <v>389</v>
      </c>
      <c r="G282" s="151" t="s">
        <v>168</v>
      </c>
      <c r="H282" s="152">
        <v>300</v>
      </c>
      <c r="I282" s="153"/>
      <c r="J282" s="154">
        <f>ROUND(I282*H282,2)</f>
        <v>0</v>
      </c>
      <c r="K282" s="150" t="s">
        <v>20</v>
      </c>
      <c r="L282" s="30"/>
      <c r="M282" s="155" t="s">
        <v>20</v>
      </c>
      <c r="N282" s="156" t="s">
        <v>42</v>
      </c>
      <c r="O282" s="31"/>
      <c r="P282" s="157">
        <f>O282*H282</f>
        <v>0</v>
      </c>
      <c r="Q282" s="157">
        <v>0</v>
      </c>
      <c r="R282" s="157">
        <f>Q282*H282</f>
        <v>0</v>
      </c>
      <c r="S282" s="157">
        <v>0</v>
      </c>
      <c r="T282" s="158">
        <f>S282*H282</f>
        <v>0</v>
      </c>
      <c r="AR282" s="13" t="s">
        <v>117</v>
      </c>
      <c r="AT282" s="13" t="s">
        <v>113</v>
      </c>
      <c r="AU282" s="13" t="s">
        <v>22</v>
      </c>
      <c r="AY282" s="13" t="s">
        <v>112</v>
      </c>
      <c r="BE282" s="159">
        <f>IF(N282="základní",J282,0)</f>
        <v>0</v>
      </c>
      <c r="BF282" s="159">
        <f>IF(N282="snížená",J282,0)</f>
        <v>0</v>
      </c>
      <c r="BG282" s="159">
        <f>IF(N282="zákl. přenesená",J282,0)</f>
        <v>0</v>
      </c>
      <c r="BH282" s="159">
        <f>IF(N282="sníž. přenesená",J282,0)</f>
        <v>0</v>
      </c>
      <c r="BI282" s="159">
        <f>IF(N282="nulová",J282,0)</f>
        <v>0</v>
      </c>
      <c r="BJ282" s="13" t="s">
        <v>22</v>
      </c>
      <c r="BK282" s="159">
        <f>ROUND(I282*H282,2)</f>
        <v>0</v>
      </c>
      <c r="BL282" s="13" t="s">
        <v>117</v>
      </c>
      <c r="BM282" s="13" t="s">
        <v>387</v>
      </c>
    </row>
    <row r="283" spans="2:47" s="1" customFormat="1" ht="13.5">
      <c r="B283" s="30"/>
      <c r="D283" s="162" t="s">
        <v>118</v>
      </c>
      <c r="F283" s="164" t="s">
        <v>389</v>
      </c>
      <c r="I283" s="123"/>
      <c r="L283" s="30"/>
      <c r="M283" s="59"/>
      <c r="N283" s="31"/>
      <c r="O283" s="31"/>
      <c r="P283" s="31"/>
      <c r="Q283" s="31"/>
      <c r="R283" s="31"/>
      <c r="S283" s="31"/>
      <c r="T283" s="60"/>
      <c r="AT283" s="13" t="s">
        <v>118</v>
      </c>
      <c r="AU283" s="13" t="s">
        <v>22</v>
      </c>
    </row>
    <row r="284" spans="2:65" s="1" customFormat="1" ht="22.5" customHeight="1">
      <c r="B284" s="147"/>
      <c r="C284" s="148" t="s">
        <v>390</v>
      </c>
      <c r="D284" s="148" t="s">
        <v>113</v>
      </c>
      <c r="E284" s="149" t="s">
        <v>391</v>
      </c>
      <c r="F284" s="150" t="s">
        <v>392</v>
      </c>
      <c r="G284" s="151" t="s">
        <v>168</v>
      </c>
      <c r="H284" s="152">
        <v>360</v>
      </c>
      <c r="I284" s="153"/>
      <c r="J284" s="154">
        <f>ROUND(I284*H284,2)</f>
        <v>0</v>
      </c>
      <c r="K284" s="150" t="s">
        <v>20</v>
      </c>
      <c r="L284" s="30"/>
      <c r="M284" s="155" t="s">
        <v>20</v>
      </c>
      <c r="N284" s="156" t="s">
        <v>42</v>
      </c>
      <c r="O284" s="31"/>
      <c r="P284" s="157">
        <f>O284*H284</f>
        <v>0</v>
      </c>
      <c r="Q284" s="157">
        <v>0</v>
      </c>
      <c r="R284" s="157">
        <f>Q284*H284</f>
        <v>0</v>
      </c>
      <c r="S284" s="157">
        <v>0</v>
      </c>
      <c r="T284" s="158">
        <f>S284*H284</f>
        <v>0</v>
      </c>
      <c r="AR284" s="13" t="s">
        <v>117</v>
      </c>
      <c r="AT284" s="13" t="s">
        <v>113</v>
      </c>
      <c r="AU284" s="13" t="s">
        <v>22</v>
      </c>
      <c r="AY284" s="13" t="s">
        <v>112</v>
      </c>
      <c r="BE284" s="159">
        <f>IF(N284="základní",J284,0)</f>
        <v>0</v>
      </c>
      <c r="BF284" s="159">
        <f>IF(N284="snížená",J284,0)</f>
        <v>0</v>
      </c>
      <c r="BG284" s="159">
        <f>IF(N284="zákl. přenesená",J284,0)</f>
        <v>0</v>
      </c>
      <c r="BH284" s="159">
        <f>IF(N284="sníž. přenesená",J284,0)</f>
        <v>0</v>
      </c>
      <c r="BI284" s="159">
        <f>IF(N284="nulová",J284,0)</f>
        <v>0</v>
      </c>
      <c r="BJ284" s="13" t="s">
        <v>22</v>
      </c>
      <c r="BK284" s="159">
        <f>ROUND(I284*H284,2)</f>
        <v>0</v>
      </c>
      <c r="BL284" s="13" t="s">
        <v>117</v>
      </c>
      <c r="BM284" s="13" t="s">
        <v>390</v>
      </c>
    </row>
    <row r="285" spans="2:47" s="1" customFormat="1" ht="13.5">
      <c r="B285" s="30"/>
      <c r="D285" s="162" t="s">
        <v>118</v>
      </c>
      <c r="F285" s="164" t="s">
        <v>392</v>
      </c>
      <c r="I285" s="123"/>
      <c r="L285" s="30"/>
      <c r="M285" s="59"/>
      <c r="N285" s="31"/>
      <c r="O285" s="31"/>
      <c r="P285" s="31"/>
      <c r="Q285" s="31"/>
      <c r="R285" s="31"/>
      <c r="S285" s="31"/>
      <c r="T285" s="60"/>
      <c r="AT285" s="13" t="s">
        <v>118</v>
      </c>
      <c r="AU285" s="13" t="s">
        <v>22</v>
      </c>
    </row>
    <row r="286" spans="2:65" s="1" customFormat="1" ht="22.5" customHeight="1">
      <c r="B286" s="147"/>
      <c r="C286" s="148" t="s">
        <v>393</v>
      </c>
      <c r="D286" s="148" t="s">
        <v>113</v>
      </c>
      <c r="E286" s="149" t="s">
        <v>394</v>
      </c>
      <c r="F286" s="150" t="s">
        <v>395</v>
      </c>
      <c r="G286" s="151" t="s">
        <v>143</v>
      </c>
      <c r="H286" s="152">
        <v>1</v>
      </c>
      <c r="I286" s="153"/>
      <c r="J286" s="154">
        <f>ROUND(I286*H286,2)</f>
        <v>0</v>
      </c>
      <c r="K286" s="150" t="s">
        <v>20</v>
      </c>
      <c r="L286" s="30"/>
      <c r="M286" s="155" t="s">
        <v>20</v>
      </c>
      <c r="N286" s="156" t="s">
        <v>42</v>
      </c>
      <c r="O286" s="31"/>
      <c r="P286" s="157">
        <f>O286*H286</f>
        <v>0</v>
      </c>
      <c r="Q286" s="157">
        <v>0</v>
      </c>
      <c r="R286" s="157">
        <f>Q286*H286</f>
        <v>0</v>
      </c>
      <c r="S286" s="157">
        <v>0</v>
      </c>
      <c r="T286" s="158">
        <f>S286*H286</f>
        <v>0</v>
      </c>
      <c r="AR286" s="13" t="s">
        <v>117</v>
      </c>
      <c r="AT286" s="13" t="s">
        <v>113</v>
      </c>
      <c r="AU286" s="13" t="s">
        <v>22</v>
      </c>
      <c r="AY286" s="13" t="s">
        <v>112</v>
      </c>
      <c r="BE286" s="159">
        <f>IF(N286="základní",J286,0)</f>
        <v>0</v>
      </c>
      <c r="BF286" s="159">
        <f>IF(N286="snížená",J286,0)</f>
        <v>0</v>
      </c>
      <c r="BG286" s="159">
        <f>IF(N286="zákl. přenesená",J286,0)</f>
        <v>0</v>
      </c>
      <c r="BH286" s="159">
        <f>IF(N286="sníž. přenesená",J286,0)</f>
        <v>0</v>
      </c>
      <c r="BI286" s="159">
        <f>IF(N286="nulová",J286,0)</f>
        <v>0</v>
      </c>
      <c r="BJ286" s="13" t="s">
        <v>22</v>
      </c>
      <c r="BK286" s="159">
        <f>ROUND(I286*H286,2)</f>
        <v>0</v>
      </c>
      <c r="BL286" s="13" t="s">
        <v>117</v>
      </c>
      <c r="BM286" s="13" t="s">
        <v>393</v>
      </c>
    </row>
    <row r="287" spans="2:47" s="1" customFormat="1" ht="13.5">
      <c r="B287" s="30"/>
      <c r="D287" s="160" t="s">
        <v>118</v>
      </c>
      <c r="F287" s="161" t="s">
        <v>395</v>
      </c>
      <c r="I287" s="123"/>
      <c r="L287" s="30"/>
      <c r="M287" s="59"/>
      <c r="N287" s="31"/>
      <c r="O287" s="31"/>
      <c r="P287" s="31"/>
      <c r="Q287" s="31"/>
      <c r="R287" s="31"/>
      <c r="S287" s="31"/>
      <c r="T287" s="60"/>
      <c r="AT287" s="13" t="s">
        <v>118</v>
      </c>
      <c r="AU287" s="13" t="s">
        <v>22</v>
      </c>
    </row>
    <row r="288" spans="2:47" s="1" customFormat="1" ht="27">
      <c r="B288" s="30"/>
      <c r="D288" s="162" t="s">
        <v>119</v>
      </c>
      <c r="F288" s="163" t="s">
        <v>396</v>
      </c>
      <c r="I288" s="123"/>
      <c r="L288" s="30"/>
      <c r="M288" s="59"/>
      <c r="N288" s="31"/>
      <c r="O288" s="31"/>
      <c r="P288" s="31"/>
      <c r="Q288" s="31"/>
      <c r="R288" s="31"/>
      <c r="S288" s="31"/>
      <c r="T288" s="60"/>
      <c r="AT288" s="13" t="s">
        <v>119</v>
      </c>
      <c r="AU288" s="13" t="s">
        <v>22</v>
      </c>
    </row>
    <row r="289" spans="2:65" s="1" customFormat="1" ht="22.5" customHeight="1">
      <c r="B289" s="147"/>
      <c r="C289" s="148" t="s">
        <v>397</v>
      </c>
      <c r="D289" s="148" t="s">
        <v>113</v>
      </c>
      <c r="E289" s="149" t="s">
        <v>398</v>
      </c>
      <c r="F289" s="150" t="s">
        <v>399</v>
      </c>
      <c r="G289" s="151" t="s">
        <v>168</v>
      </c>
      <c r="H289" s="152">
        <v>2</v>
      </c>
      <c r="I289" s="153"/>
      <c r="J289" s="154">
        <f>ROUND(I289*H289,2)</f>
        <v>0</v>
      </c>
      <c r="K289" s="150" t="s">
        <v>20</v>
      </c>
      <c r="L289" s="30"/>
      <c r="M289" s="155" t="s">
        <v>20</v>
      </c>
      <c r="N289" s="156" t="s">
        <v>42</v>
      </c>
      <c r="O289" s="31"/>
      <c r="P289" s="157">
        <f>O289*H289</f>
        <v>0</v>
      </c>
      <c r="Q289" s="157">
        <v>0</v>
      </c>
      <c r="R289" s="157">
        <f>Q289*H289</f>
        <v>0</v>
      </c>
      <c r="S289" s="157">
        <v>0</v>
      </c>
      <c r="T289" s="158">
        <f>S289*H289</f>
        <v>0</v>
      </c>
      <c r="AR289" s="13" t="s">
        <v>117</v>
      </c>
      <c r="AT289" s="13" t="s">
        <v>113</v>
      </c>
      <c r="AU289" s="13" t="s">
        <v>22</v>
      </c>
      <c r="AY289" s="13" t="s">
        <v>112</v>
      </c>
      <c r="BE289" s="159">
        <f>IF(N289="základní",J289,0)</f>
        <v>0</v>
      </c>
      <c r="BF289" s="159">
        <f>IF(N289="snížená",J289,0)</f>
        <v>0</v>
      </c>
      <c r="BG289" s="159">
        <f>IF(N289="zákl. přenesená",J289,0)</f>
        <v>0</v>
      </c>
      <c r="BH289" s="159">
        <f>IF(N289="sníž. přenesená",J289,0)</f>
        <v>0</v>
      </c>
      <c r="BI289" s="159">
        <f>IF(N289="nulová",J289,0)</f>
        <v>0</v>
      </c>
      <c r="BJ289" s="13" t="s">
        <v>22</v>
      </c>
      <c r="BK289" s="159">
        <f>ROUND(I289*H289,2)</f>
        <v>0</v>
      </c>
      <c r="BL289" s="13" t="s">
        <v>117</v>
      </c>
      <c r="BM289" s="13" t="s">
        <v>397</v>
      </c>
    </row>
    <row r="290" spans="2:47" s="1" customFormat="1" ht="13.5">
      <c r="B290" s="30"/>
      <c r="D290" s="160" t="s">
        <v>118</v>
      </c>
      <c r="F290" s="161" t="s">
        <v>399</v>
      </c>
      <c r="I290" s="123"/>
      <c r="L290" s="30"/>
      <c r="M290" s="59"/>
      <c r="N290" s="31"/>
      <c r="O290" s="31"/>
      <c r="P290" s="31"/>
      <c r="Q290" s="31"/>
      <c r="R290" s="31"/>
      <c r="S290" s="31"/>
      <c r="T290" s="60"/>
      <c r="AT290" s="13" t="s">
        <v>118</v>
      </c>
      <c r="AU290" s="13" t="s">
        <v>22</v>
      </c>
    </row>
    <row r="291" spans="2:47" s="1" customFormat="1" ht="27">
      <c r="B291" s="30"/>
      <c r="D291" s="162" t="s">
        <v>119</v>
      </c>
      <c r="F291" s="163" t="s">
        <v>400</v>
      </c>
      <c r="I291" s="123"/>
      <c r="L291" s="30"/>
      <c r="M291" s="59"/>
      <c r="N291" s="31"/>
      <c r="O291" s="31"/>
      <c r="P291" s="31"/>
      <c r="Q291" s="31"/>
      <c r="R291" s="31"/>
      <c r="S291" s="31"/>
      <c r="T291" s="60"/>
      <c r="AT291" s="13" t="s">
        <v>119</v>
      </c>
      <c r="AU291" s="13" t="s">
        <v>22</v>
      </c>
    </row>
    <row r="292" spans="2:65" s="1" customFormat="1" ht="22.5" customHeight="1">
      <c r="B292" s="147"/>
      <c r="C292" s="148" t="s">
        <v>401</v>
      </c>
      <c r="D292" s="148" t="s">
        <v>113</v>
      </c>
      <c r="E292" s="149" t="s">
        <v>402</v>
      </c>
      <c r="F292" s="150" t="s">
        <v>403</v>
      </c>
      <c r="G292" s="151" t="s">
        <v>404</v>
      </c>
      <c r="H292" s="152">
        <v>1</v>
      </c>
      <c r="I292" s="153"/>
      <c r="J292" s="154">
        <f>ROUND(I292*H292,2)</f>
        <v>0</v>
      </c>
      <c r="K292" s="150" t="s">
        <v>20</v>
      </c>
      <c r="L292" s="30"/>
      <c r="M292" s="155" t="s">
        <v>20</v>
      </c>
      <c r="N292" s="156" t="s">
        <v>42</v>
      </c>
      <c r="O292" s="31"/>
      <c r="P292" s="157">
        <f>O292*H292</f>
        <v>0</v>
      </c>
      <c r="Q292" s="157">
        <v>0</v>
      </c>
      <c r="R292" s="157">
        <f>Q292*H292</f>
        <v>0</v>
      </c>
      <c r="S292" s="157">
        <v>0</v>
      </c>
      <c r="T292" s="158">
        <f>S292*H292</f>
        <v>0</v>
      </c>
      <c r="AR292" s="13" t="s">
        <v>117</v>
      </c>
      <c r="AT292" s="13" t="s">
        <v>113</v>
      </c>
      <c r="AU292" s="13" t="s">
        <v>22</v>
      </c>
      <c r="AY292" s="13" t="s">
        <v>112</v>
      </c>
      <c r="BE292" s="159">
        <f>IF(N292="základní",J292,0)</f>
        <v>0</v>
      </c>
      <c r="BF292" s="159">
        <f>IF(N292="snížená",J292,0)</f>
        <v>0</v>
      </c>
      <c r="BG292" s="159">
        <f>IF(N292="zákl. přenesená",J292,0)</f>
        <v>0</v>
      </c>
      <c r="BH292" s="159">
        <f>IF(N292="sníž. přenesená",J292,0)</f>
        <v>0</v>
      </c>
      <c r="BI292" s="159">
        <f>IF(N292="nulová",J292,0)</f>
        <v>0</v>
      </c>
      <c r="BJ292" s="13" t="s">
        <v>22</v>
      </c>
      <c r="BK292" s="159">
        <f>ROUND(I292*H292,2)</f>
        <v>0</v>
      </c>
      <c r="BL292" s="13" t="s">
        <v>117</v>
      </c>
      <c r="BM292" s="13" t="s">
        <v>401</v>
      </c>
    </row>
    <row r="293" spans="2:47" s="1" customFormat="1" ht="13.5">
      <c r="B293" s="30"/>
      <c r="D293" s="162" t="s">
        <v>118</v>
      </c>
      <c r="F293" s="164" t="s">
        <v>403</v>
      </c>
      <c r="I293" s="123"/>
      <c r="L293" s="30"/>
      <c r="M293" s="59"/>
      <c r="N293" s="31"/>
      <c r="O293" s="31"/>
      <c r="P293" s="31"/>
      <c r="Q293" s="31"/>
      <c r="R293" s="31"/>
      <c r="S293" s="31"/>
      <c r="T293" s="60"/>
      <c r="AT293" s="13" t="s">
        <v>118</v>
      </c>
      <c r="AU293" s="13" t="s">
        <v>22</v>
      </c>
    </row>
    <row r="294" spans="2:65" s="1" customFormat="1" ht="22.5" customHeight="1">
      <c r="B294" s="147"/>
      <c r="C294" s="148" t="s">
        <v>405</v>
      </c>
      <c r="D294" s="148" t="s">
        <v>113</v>
      </c>
      <c r="E294" s="149" t="s">
        <v>406</v>
      </c>
      <c r="F294" s="150" t="s">
        <v>407</v>
      </c>
      <c r="G294" s="151" t="s">
        <v>404</v>
      </c>
      <c r="H294" s="152">
        <v>1</v>
      </c>
      <c r="I294" s="153"/>
      <c r="J294" s="154">
        <f>ROUND(I294*H294,2)</f>
        <v>0</v>
      </c>
      <c r="K294" s="150" t="s">
        <v>20</v>
      </c>
      <c r="L294" s="30"/>
      <c r="M294" s="155" t="s">
        <v>20</v>
      </c>
      <c r="N294" s="156" t="s">
        <v>42</v>
      </c>
      <c r="O294" s="31"/>
      <c r="P294" s="157">
        <f>O294*H294</f>
        <v>0</v>
      </c>
      <c r="Q294" s="157">
        <v>0</v>
      </c>
      <c r="R294" s="157">
        <f>Q294*H294</f>
        <v>0</v>
      </c>
      <c r="S294" s="157">
        <v>0</v>
      </c>
      <c r="T294" s="158">
        <f>S294*H294</f>
        <v>0</v>
      </c>
      <c r="AR294" s="13" t="s">
        <v>117</v>
      </c>
      <c r="AT294" s="13" t="s">
        <v>113</v>
      </c>
      <c r="AU294" s="13" t="s">
        <v>22</v>
      </c>
      <c r="AY294" s="13" t="s">
        <v>112</v>
      </c>
      <c r="BE294" s="159">
        <f>IF(N294="základní",J294,0)</f>
        <v>0</v>
      </c>
      <c r="BF294" s="159">
        <f>IF(N294="snížená",J294,0)</f>
        <v>0</v>
      </c>
      <c r="BG294" s="159">
        <f>IF(N294="zákl. přenesená",J294,0)</f>
        <v>0</v>
      </c>
      <c r="BH294" s="159">
        <f>IF(N294="sníž. přenesená",J294,0)</f>
        <v>0</v>
      </c>
      <c r="BI294" s="159">
        <f>IF(N294="nulová",J294,0)</f>
        <v>0</v>
      </c>
      <c r="BJ294" s="13" t="s">
        <v>22</v>
      </c>
      <c r="BK294" s="159">
        <f>ROUND(I294*H294,2)</f>
        <v>0</v>
      </c>
      <c r="BL294" s="13" t="s">
        <v>117</v>
      </c>
      <c r="BM294" s="13" t="s">
        <v>405</v>
      </c>
    </row>
    <row r="295" spans="2:47" s="1" customFormat="1" ht="13.5">
      <c r="B295" s="30"/>
      <c r="D295" s="160" t="s">
        <v>118</v>
      </c>
      <c r="F295" s="161" t="s">
        <v>407</v>
      </c>
      <c r="I295" s="123"/>
      <c r="L295" s="30"/>
      <c r="M295" s="166"/>
      <c r="N295" s="167"/>
      <c r="O295" s="167"/>
      <c r="P295" s="167"/>
      <c r="Q295" s="167"/>
      <c r="R295" s="167"/>
      <c r="S295" s="167"/>
      <c r="T295" s="168"/>
      <c r="AT295" s="13" t="s">
        <v>118</v>
      </c>
      <c r="AU295" s="13" t="s">
        <v>22</v>
      </c>
    </row>
    <row r="296" spans="2:12" s="1" customFormat="1" ht="6.75" customHeight="1">
      <c r="B296" s="45"/>
      <c r="C296" s="46"/>
      <c r="D296" s="46"/>
      <c r="E296" s="46"/>
      <c r="F296" s="46"/>
      <c r="G296" s="46"/>
      <c r="H296" s="46"/>
      <c r="I296" s="108"/>
      <c r="J296" s="46"/>
      <c r="K296" s="46"/>
      <c r="L296" s="30"/>
    </row>
    <row r="297" ht="13.5">
      <c r="AT297" s="169"/>
    </row>
  </sheetData>
  <sheetProtection password="CC35" sheet="1" objects="1" scenarios="1" formatColumns="0" formatRows="0" sort="0" autoFilter="0"/>
  <autoFilter ref="C82:K82"/>
  <mergeCells count="9">
    <mergeCell ref="E75:H75"/>
    <mergeCell ref="G1:H1"/>
    <mergeCell ref="L2:V2"/>
    <mergeCell ref="E7:H7"/>
    <mergeCell ref="E9:H9"/>
    <mergeCell ref="E24:H24"/>
    <mergeCell ref="E45:H45"/>
    <mergeCell ref="E47:H47"/>
    <mergeCell ref="E73:H73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21" customWidth="1"/>
    <col min="2" max="2" width="1.66796875" style="221" customWidth="1"/>
    <col min="3" max="4" width="5" style="221" customWidth="1"/>
    <col min="5" max="5" width="11.66015625" style="221" customWidth="1"/>
    <col min="6" max="6" width="9.16015625" style="221" customWidth="1"/>
    <col min="7" max="7" width="5" style="221" customWidth="1"/>
    <col min="8" max="8" width="77.83203125" style="221" customWidth="1"/>
    <col min="9" max="10" width="20" style="221" customWidth="1"/>
    <col min="11" max="11" width="1.66796875" style="221" customWidth="1"/>
    <col min="12" max="16384" width="9.33203125" style="221" customWidth="1"/>
  </cols>
  <sheetData>
    <row r="1" ht="37.5" customHeight="1"/>
    <row r="2" spans="2:11" ht="7.5" customHeight="1">
      <c r="B2" s="222"/>
      <c r="C2" s="223"/>
      <c r="D2" s="223"/>
      <c r="E2" s="223"/>
      <c r="F2" s="223"/>
      <c r="G2" s="223"/>
      <c r="H2" s="223"/>
      <c r="I2" s="223"/>
      <c r="J2" s="223"/>
      <c r="K2" s="224"/>
    </row>
    <row r="3" spans="2:11" s="228" customFormat="1" ht="45" customHeight="1">
      <c r="B3" s="225"/>
      <c r="C3" s="226" t="s">
        <v>415</v>
      </c>
      <c r="D3" s="226"/>
      <c r="E3" s="226"/>
      <c r="F3" s="226"/>
      <c r="G3" s="226"/>
      <c r="H3" s="226"/>
      <c r="I3" s="226"/>
      <c r="J3" s="226"/>
      <c r="K3" s="227"/>
    </row>
    <row r="4" spans="2:11" ht="25.5" customHeight="1">
      <c r="B4" s="229"/>
      <c r="C4" s="230" t="s">
        <v>416</v>
      </c>
      <c r="D4" s="230"/>
      <c r="E4" s="230"/>
      <c r="F4" s="230"/>
      <c r="G4" s="230"/>
      <c r="H4" s="230"/>
      <c r="I4" s="230"/>
      <c r="J4" s="230"/>
      <c r="K4" s="231"/>
    </row>
    <row r="5" spans="2:11" ht="5.25" customHeight="1">
      <c r="B5" s="229"/>
      <c r="C5" s="232"/>
      <c r="D5" s="232"/>
      <c r="E5" s="232"/>
      <c r="F5" s="232"/>
      <c r="G5" s="232"/>
      <c r="H5" s="232"/>
      <c r="I5" s="232"/>
      <c r="J5" s="232"/>
      <c r="K5" s="231"/>
    </row>
    <row r="6" spans="2:11" ht="15" customHeight="1">
      <c r="B6" s="229"/>
      <c r="C6" s="233" t="s">
        <v>417</v>
      </c>
      <c r="D6" s="233"/>
      <c r="E6" s="233"/>
      <c r="F6" s="233"/>
      <c r="G6" s="233"/>
      <c r="H6" s="233"/>
      <c r="I6" s="233"/>
      <c r="J6" s="233"/>
      <c r="K6" s="231"/>
    </row>
    <row r="7" spans="2:11" ht="15" customHeight="1">
      <c r="B7" s="234"/>
      <c r="C7" s="233" t="s">
        <v>418</v>
      </c>
      <c r="D7" s="233"/>
      <c r="E7" s="233"/>
      <c r="F7" s="233"/>
      <c r="G7" s="233"/>
      <c r="H7" s="233"/>
      <c r="I7" s="233"/>
      <c r="J7" s="233"/>
      <c r="K7" s="231"/>
    </row>
    <row r="8" spans="2:11" ht="12.75" customHeight="1">
      <c r="B8" s="234"/>
      <c r="C8" s="235"/>
      <c r="D8" s="235"/>
      <c r="E8" s="235"/>
      <c r="F8" s="235"/>
      <c r="G8" s="235"/>
      <c r="H8" s="235"/>
      <c r="I8" s="235"/>
      <c r="J8" s="235"/>
      <c r="K8" s="231"/>
    </row>
    <row r="9" spans="2:11" ht="15" customHeight="1">
      <c r="B9" s="234"/>
      <c r="C9" s="233" t="s">
        <v>419</v>
      </c>
      <c r="D9" s="233"/>
      <c r="E9" s="233"/>
      <c r="F9" s="233"/>
      <c r="G9" s="233"/>
      <c r="H9" s="233"/>
      <c r="I9" s="233"/>
      <c r="J9" s="233"/>
      <c r="K9" s="231"/>
    </row>
    <row r="10" spans="2:11" ht="15" customHeight="1">
      <c r="B10" s="234"/>
      <c r="C10" s="235"/>
      <c r="D10" s="233" t="s">
        <v>420</v>
      </c>
      <c r="E10" s="233"/>
      <c r="F10" s="233"/>
      <c r="G10" s="233"/>
      <c r="H10" s="233"/>
      <c r="I10" s="233"/>
      <c r="J10" s="233"/>
      <c r="K10" s="231"/>
    </row>
    <row r="11" spans="2:11" ht="15" customHeight="1">
      <c r="B11" s="234"/>
      <c r="C11" s="236"/>
      <c r="D11" s="233" t="s">
        <v>421</v>
      </c>
      <c r="E11" s="233"/>
      <c r="F11" s="233"/>
      <c r="G11" s="233"/>
      <c r="H11" s="233"/>
      <c r="I11" s="233"/>
      <c r="J11" s="233"/>
      <c r="K11" s="231"/>
    </row>
    <row r="12" spans="2:11" ht="12.75" customHeight="1">
      <c r="B12" s="234"/>
      <c r="C12" s="236"/>
      <c r="D12" s="236"/>
      <c r="E12" s="236"/>
      <c r="F12" s="236"/>
      <c r="G12" s="236"/>
      <c r="H12" s="236"/>
      <c r="I12" s="236"/>
      <c r="J12" s="236"/>
      <c r="K12" s="231"/>
    </row>
    <row r="13" spans="2:11" ht="15" customHeight="1">
      <c r="B13" s="234"/>
      <c r="C13" s="236"/>
      <c r="D13" s="233" t="s">
        <v>422</v>
      </c>
      <c r="E13" s="233"/>
      <c r="F13" s="233"/>
      <c r="G13" s="233"/>
      <c r="H13" s="233"/>
      <c r="I13" s="233"/>
      <c r="J13" s="233"/>
      <c r="K13" s="231"/>
    </row>
    <row r="14" spans="2:11" ht="15" customHeight="1">
      <c r="B14" s="234"/>
      <c r="C14" s="236"/>
      <c r="D14" s="233" t="s">
        <v>423</v>
      </c>
      <c r="E14" s="233"/>
      <c r="F14" s="233"/>
      <c r="G14" s="233"/>
      <c r="H14" s="233"/>
      <c r="I14" s="233"/>
      <c r="J14" s="233"/>
      <c r="K14" s="231"/>
    </row>
    <row r="15" spans="2:11" ht="15" customHeight="1">
      <c r="B15" s="234"/>
      <c r="C15" s="236"/>
      <c r="D15" s="233" t="s">
        <v>424</v>
      </c>
      <c r="E15" s="233"/>
      <c r="F15" s="233"/>
      <c r="G15" s="233"/>
      <c r="H15" s="233"/>
      <c r="I15" s="233"/>
      <c r="J15" s="233"/>
      <c r="K15" s="231"/>
    </row>
    <row r="16" spans="2:11" ht="15" customHeight="1">
      <c r="B16" s="234"/>
      <c r="C16" s="236"/>
      <c r="D16" s="236"/>
      <c r="E16" s="237" t="s">
        <v>77</v>
      </c>
      <c r="F16" s="233" t="s">
        <v>425</v>
      </c>
      <c r="G16" s="233"/>
      <c r="H16" s="233"/>
      <c r="I16" s="233"/>
      <c r="J16" s="233"/>
      <c r="K16" s="231"/>
    </row>
    <row r="17" spans="2:11" ht="15" customHeight="1">
      <c r="B17" s="234"/>
      <c r="C17" s="236"/>
      <c r="D17" s="236"/>
      <c r="E17" s="237" t="s">
        <v>426</v>
      </c>
      <c r="F17" s="233" t="s">
        <v>427</v>
      </c>
      <c r="G17" s="233"/>
      <c r="H17" s="233"/>
      <c r="I17" s="233"/>
      <c r="J17" s="233"/>
      <c r="K17" s="231"/>
    </row>
    <row r="18" spans="2:11" ht="15" customHeight="1">
      <c r="B18" s="234"/>
      <c r="C18" s="236"/>
      <c r="D18" s="236"/>
      <c r="E18" s="237" t="s">
        <v>428</v>
      </c>
      <c r="F18" s="233" t="s">
        <v>429</v>
      </c>
      <c r="G18" s="233"/>
      <c r="H18" s="233"/>
      <c r="I18" s="233"/>
      <c r="J18" s="233"/>
      <c r="K18" s="231"/>
    </row>
    <row r="19" spans="2:11" ht="15" customHeight="1">
      <c r="B19" s="234"/>
      <c r="C19" s="236"/>
      <c r="D19" s="236"/>
      <c r="E19" s="237" t="s">
        <v>430</v>
      </c>
      <c r="F19" s="233" t="s">
        <v>431</v>
      </c>
      <c r="G19" s="233"/>
      <c r="H19" s="233"/>
      <c r="I19" s="233"/>
      <c r="J19" s="233"/>
      <c r="K19" s="231"/>
    </row>
    <row r="20" spans="2:11" ht="15" customHeight="1">
      <c r="B20" s="234"/>
      <c r="C20" s="236"/>
      <c r="D20" s="236"/>
      <c r="E20" s="237" t="s">
        <v>432</v>
      </c>
      <c r="F20" s="233" t="s">
        <v>433</v>
      </c>
      <c r="G20" s="233"/>
      <c r="H20" s="233"/>
      <c r="I20" s="233"/>
      <c r="J20" s="233"/>
      <c r="K20" s="231"/>
    </row>
    <row r="21" spans="2:11" ht="15" customHeight="1">
      <c r="B21" s="234"/>
      <c r="C21" s="236"/>
      <c r="D21" s="236"/>
      <c r="E21" s="237" t="s">
        <v>434</v>
      </c>
      <c r="F21" s="233" t="s">
        <v>435</v>
      </c>
      <c r="G21" s="233"/>
      <c r="H21" s="233"/>
      <c r="I21" s="233"/>
      <c r="J21" s="233"/>
      <c r="K21" s="231"/>
    </row>
    <row r="22" spans="2:11" ht="12.75" customHeight="1">
      <c r="B22" s="234"/>
      <c r="C22" s="236"/>
      <c r="D22" s="236"/>
      <c r="E22" s="236"/>
      <c r="F22" s="236"/>
      <c r="G22" s="236"/>
      <c r="H22" s="236"/>
      <c r="I22" s="236"/>
      <c r="J22" s="236"/>
      <c r="K22" s="231"/>
    </row>
    <row r="23" spans="2:11" ht="15" customHeight="1">
      <c r="B23" s="234"/>
      <c r="C23" s="233" t="s">
        <v>436</v>
      </c>
      <c r="D23" s="233"/>
      <c r="E23" s="233"/>
      <c r="F23" s="233"/>
      <c r="G23" s="233"/>
      <c r="H23" s="233"/>
      <c r="I23" s="233"/>
      <c r="J23" s="233"/>
      <c r="K23" s="231"/>
    </row>
    <row r="24" spans="2:11" ht="15" customHeight="1">
      <c r="B24" s="234"/>
      <c r="C24" s="233" t="s">
        <v>437</v>
      </c>
      <c r="D24" s="233"/>
      <c r="E24" s="233"/>
      <c r="F24" s="233"/>
      <c r="G24" s="233"/>
      <c r="H24" s="233"/>
      <c r="I24" s="233"/>
      <c r="J24" s="233"/>
      <c r="K24" s="231"/>
    </row>
    <row r="25" spans="2:11" ht="15" customHeight="1">
      <c r="B25" s="234"/>
      <c r="C25" s="235"/>
      <c r="D25" s="233" t="s">
        <v>438</v>
      </c>
      <c r="E25" s="233"/>
      <c r="F25" s="233"/>
      <c r="G25" s="233"/>
      <c r="H25" s="233"/>
      <c r="I25" s="233"/>
      <c r="J25" s="233"/>
      <c r="K25" s="231"/>
    </row>
    <row r="26" spans="2:11" ht="15" customHeight="1">
      <c r="B26" s="234"/>
      <c r="C26" s="236"/>
      <c r="D26" s="233" t="s">
        <v>439</v>
      </c>
      <c r="E26" s="233"/>
      <c r="F26" s="233"/>
      <c r="G26" s="233"/>
      <c r="H26" s="233"/>
      <c r="I26" s="233"/>
      <c r="J26" s="233"/>
      <c r="K26" s="231"/>
    </row>
    <row r="27" spans="2:11" ht="12.75" customHeight="1">
      <c r="B27" s="234"/>
      <c r="C27" s="236"/>
      <c r="D27" s="236"/>
      <c r="E27" s="236"/>
      <c r="F27" s="236"/>
      <c r="G27" s="236"/>
      <c r="H27" s="236"/>
      <c r="I27" s="236"/>
      <c r="J27" s="236"/>
      <c r="K27" s="231"/>
    </row>
    <row r="28" spans="2:11" ht="15" customHeight="1">
      <c r="B28" s="234"/>
      <c r="C28" s="236"/>
      <c r="D28" s="233" t="s">
        <v>440</v>
      </c>
      <c r="E28" s="233"/>
      <c r="F28" s="233"/>
      <c r="G28" s="233"/>
      <c r="H28" s="233"/>
      <c r="I28" s="233"/>
      <c r="J28" s="233"/>
      <c r="K28" s="231"/>
    </row>
    <row r="29" spans="2:11" ht="15" customHeight="1">
      <c r="B29" s="234"/>
      <c r="C29" s="236"/>
      <c r="D29" s="233" t="s">
        <v>441</v>
      </c>
      <c r="E29" s="233"/>
      <c r="F29" s="233"/>
      <c r="G29" s="233"/>
      <c r="H29" s="233"/>
      <c r="I29" s="233"/>
      <c r="J29" s="233"/>
      <c r="K29" s="231"/>
    </row>
    <row r="30" spans="2:11" ht="12.75" customHeight="1">
      <c r="B30" s="234"/>
      <c r="C30" s="236"/>
      <c r="D30" s="236"/>
      <c r="E30" s="236"/>
      <c r="F30" s="236"/>
      <c r="G30" s="236"/>
      <c r="H30" s="236"/>
      <c r="I30" s="236"/>
      <c r="J30" s="236"/>
      <c r="K30" s="231"/>
    </row>
    <row r="31" spans="2:11" ht="15" customHeight="1">
      <c r="B31" s="234"/>
      <c r="C31" s="236"/>
      <c r="D31" s="233" t="s">
        <v>442</v>
      </c>
      <c r="E31" s="233"/>
      <c r="F31" s="233"/>
      <c r="G31" s="233"/>
      <c r="H31" s="233"/>
      <c r="I31" s="233"/>
      <c r="J31" s="233"/>
      <c r="K31" s="231"/>
    </row>
    <row r="32" spans="2:11" ht="15" customHeight="1">
      <c r="B32" s="234"/>
      <c r="C32" s="236"/>
      <c r="D32" s="233" t="s">
        <v>443</v>
      </c>
      <c r="E32" s="233"/>
      <c r="F32" s="233"/>
      <c r="G32" s="233"/>
      <c r="H32" s="233"/>
      <c r="I32" s="233"/>
      <c r="J32" s="233"/>
      <c r="K32" s="231"/>
    </row>
    <row r="33" spans="2:11" ht="15" customHeight="1">
      <c r="B33" s="234"/>
      <c r="C33" s="236"/>
      <c r="D33" s="233" t="s">
        <v>444</v>
      </c>
      <c r="E33" s="233"/>
      <c r="F33" s="233"/>
      <c r="G33" s="233"/>
      <c r="H33" s="233"/>
      <c r="I33" s="233"/>
      <c r="J33" s="233"/>
      <c r="K33" s="231"/>
    </row>
    <row r="34" spans="2:11" ht="15" customHeight="1">
      <c r="B34" s="234"/>
      <c r="C34" s="236"/>
      <c r="D34" s="235"/>
      <c r="E34" s="238" t="s">
        <v>97</v>
      </c>
      <c r="F34" s="235"/>
      <c r="G34" s="233" t="s">
        <v>445</v>
      </c>
      <c r="H34" s="233"/>
      <c r="I34" s="233"/>
      <c r="J34" s="233"/>
      <c r="K34" s="231"/>
    </row>
    <row r="35" spans="2:11" ht="30.75" customHeight="1">
      <c r="B35" s="234"/>
      <c r="C35" s="236"/>
      <c r="D35" s="235"/>
      <c r="E35" s="238" t="s">
        <v>446</v>
      </c>
      <c r="F35" s="235"/>
      <c r="G35" s="233" t="s">
        <v>447</v>
      </c>
      <c r="H35" s="233"/>
      <c r="I35" s="233"/>
      <c r="J35" s="233"/>
      <c r="K35" s="231"/>
    </row>
    <row r="36" spans="2:11" ht="15" customHeight="1">
      <c r="B36" s="234"/>
      <c r="C36" s="236"/>
      <c r="D36" s="235"/>
      <c r="E36" s="238" t="s">
        <v>52</v>
      </c>
      <c r="F36" s="235"/>
      <c r="G36" s="233" t="s">
        <v>448</v>
      </c>
      <c r="H36" s="233"/>
      <c r="I36" s="233"/>
      <c r="J36" s="233"/>
      <c r="K36" s="231"/>
    </row>
    <row r="37" spans="2:11" ht="15" customHeight="1">
      <c r="B37" s="234"/>
      <c r="C37" s="236"/>
      <c r="D37" s="235"/>
      <c r="E37" s="238" t="s">
        <v>98</v>
      </c>
      <c r="F37" s="235"/>
      <c r="G37" s="233" t="s">
        <v>449</v>
      </c>
      <c r="H37" s="233"/>
      <c r="I37" s="233"/>
      <c r="J37" s="233"/>
      <c r="K37" s="231"/>
    </row>
    <row r="38" spans="2:11" ht="15" customHeight="1">
      <c r="B38" s="234"/>
      <c r="C38" s="236"/>
      <c r="D38" s="235"/>
      <c r="E38" s="238" t="s">
        <v>99</v>
      </c>
      <c r="F38" s="235"/>
      <c r="G38" s="233" t="s">
        <v>450</v>
      </c>
      <c r="H38" s="233"/>
      <c r="I38" s="233"/>
      <c r="J38" s="233"/>
      <c r="K38" s="231"/>
    </row>
    <row r="39" spans="2:11" ht="15" customHeight="1">
      <c r="B39" s="234"/>
      <c r="C39" s="236"/>
      <c r="D39" s="235"/>
      <c r="E39" s="238" t="s">
        <v>100</v>
      </c>
      <c r="F39" s="235"/>
      <c r="G39" s="233" t="s">
        <v>451</v>
      </c>
      <c r="H39" s="233"/>
      <c r="I39" s="233"/>
      <c r="J39" s="233"/>
      <c r="K39" s="231"/>
    </row>
    <row r="40" spans="2:11" ht="15" customHeight="1">
      <c r="B40" s="234"/>
      <c r="C40" s="236"/>
      <c r="D40" s="235"/>
      <c r="E40" s="238" t="s">
        <v>452</v>
      </c>
      <c r="F40" s="235"/>
      <c r="G40" s="233" t="s">
        <v>453</v>
      </c>
      <c r="H40" s="233"/>
      <c r="I40" s="233"/>
      <c r="J40" s="233"/>
      <c r="K40" s="231"/>
    </row>
    <row r="41" spans="2:11" ht="15" customHeight="1">
      <c r="B41" s="234"/>
      <c r="C41" s="236"/>
      <c r="D41" s="235"/>
      <c r="E41" s="238"/>
      <c r="F41" s="235"/>
      <c r="G41" s="233" t="s">
        <v>454</v>
      </c>
      <c r="H41" s="233"/>
      <c r="I41" s="233"/>
      <c r="J41" s="233"/>
      <c r="K41" s="231"/>
    </row>
    <row r="42" spans="2:11" ht="15" customHeight="1">
      <c r="B42" s="234"/>
      <c r="C42" s="236"/>
      <c r="D42" s="235"/>
      <c r="E42" s="238" t="s">
        <v>455</v>
      </c>
      <c r="F42" s="235"/>
      <c r="G42" s="233" t="s">
        <v>456</v>
      </c>
      <c r="H42" s="233"/>
      <c r="I42" s="233"/>
      <c r="J42" s="233"/>
      <c r="K42" s="231"/>
    </row>
    <row r="43" spans="2:11" ht="15" customHeight="1">
      <c r="B43" s="234"/>
      <c r="C43" s="236"/>
      <c r="D43" s="235"/>
      <c r="E43" s="238" t="s">
        <v>102</v>
      </c>
      <c r="F43" s="235"/>
      <c r="G43" s="233" t="s">
        <v>457</v>
      </c>
      <c r="H43" s="233"/>
      <c r="I43" s="233"/>
      <c r="J43" s="233"/>
      <c r="K43" s="231"/>
    </row>
    <row r="44" spans="2:11" ht="12.75" customHeight="1">
      <c r="B44" s="234"/>
      <c r="C44" s="236"/>
      <c r="D44" s="235"/>
      <c r="E44" s="235"/>
      <c r="F44" s="235"/>
      <c r="G44" s="235"/>
      <c r="H44" s="235"/>
      <c r="I44" s="235"/>
      <c r="J44" s="235"/>
      <c r="K44" s="231"/>
    </row>
    <row r="45" spans="2:11" ht="15" customHeight="1">
      <c r="B45" s="234"/>
      <c r="C45" s="236"/>
      <c r="D45" s="233" t="s">
        <v>458</v>
      </c>
      <c r="E45" s="233"/>
      <c r="F45" s="233"/>
      <c r="G45" s="233"/>
      <c r="H45" s="233"/>
      <c r="I45" s="233"/>
      <c r="J45" s="233"/>
      <c r="K45" s="231"/>
    </row>
    <row r="46" spans="2:11" ht="15" customHeight="1">
      <c r="B46" s="234"/>
      <c r="C46" s="236"/>
      <c r="D46" s="236"/>
      <c r="E46" s="233" t="s">
        <v>459</v>
      </c>
      <c r="F46" s="233"/>
      <c r="G46" s="233"/>
      <c r="H46" s="233"/>
      <c r="I46" s="233"/>
      <c r="J46" s="233"/>
      <c r="K46" s="231"/>
    </row>
    <row r="47" spans="2:11" ht="15" customHeight="1">
      <c r="B47" s="234"/>
      <c r="C47" s="236"/>
      <c r="D47" s="236"/>
      <c r="E47" s="233" t="s">
        <v>460</v>
      </c>
      <c r="F47" s="233"/>
      <c r="G47" s="233"/>
      <c r="H47" s="233"/>
      <c r="I47" s="233"/>
      <c r="J47" s="233"/>
      <c r="K47" s="231"/>
    </row>
    <row r="48" spans="2:11" ht="15" customHeight="1">
      <c r="B48" s="234"/>
      <c r="C48" s="236"/>
      <c r="D48" s="236"/>
      <c r="E48" s="233" t="s">
        <v>461</v>
      </c>
      <c r="F48" s="233"/>
      <c r="G48" s="233"/>
      <c r="H48" s="233"/>
      <c r="I48" s="233"/>
      <c r="J48" s="233"/>
      <c r="K48" s="231"/>
    </row>
    <row r="49" spans="2:11" ht="15" customHeight="1">
      <c r="B49" s="234"/>
      <c r="C49" s="236"/>
      <c r="D49" s="233" t="s">
        <v>462</v>
      </c>
      <c r="E49" s="233"/>
      <c r="F49" s="233"/>
      <c r="G49" s="233"/>
      <c r="H49" s="233"/>
      <c r="I49" s="233"/>
      <c r="J49" s="233"/>
      <c r="K49" s="231"/>
    </row>
    <row r="50" spans="2:11" ht="25.5" customHeight="1">
      <c r="B50" s="229"/>
      <c r="C50" s="230" t="s">
        <v>463</v>
      </c>
      <c r="D50" s="230"/>
      <c r="E50" s="230"/>
      <c r="F50" s="230"/>
      <c r="G50" s="230"/>
      <c r="H50" s="230"/>
      <c r="I50" s="230"/>
      <c r="J50" s="230"/>
      <c r="K50" s="231"/>
    </row>
    <row r="51" spans="2:11" ht="5.25" customHeight="1">
      <c r="B51" s="229"/>
      <c r="C51" s="232"/>
      <c r="D51" s="232"/>
      <c r="E51" s="232"/>
      <c r="F51" s="232"/>
      <c r="G51" s="232"/>
      <c r="H51" s="232"/>
      <c r="I51" s="232"/>
      <c r="J51" s="232"/>
      <c r="K51" s="231"/>
    </row>
    <row r="52" spans="2:11" ht="15" customHeight="1">
      <c r="B52" s="229"/>
      <c r="C52" s="233" t="s">
        <v>464</v>
      </c>
      <c r="D52" s="233"/>
      <c r="E52" s="233"/>
      <c r="F52" s="233"/>
      <c r="G52" s="233"/>
      <c r="H52" s="233"/>
      <c r="I52" s="233"/>
      <c r="J52" s="233"/>
      <c r="K52" s="231"/>
    </row>
    <row r="53" spans="2:11" ht="15" customHeight="1">
      <c r="B53" s="229"/>
      <c r="C53" s="233" t="s">
        <v>465</v>
      </c>
      <c r="D53" s="233"/>
      <c r="E53" s="233"/>
      <c r="F53" s="233"/>
      <c r="G53" s="233"/>
      <c r="H53" s="233"/>
      <c r="I53" s="233"/>
      <c r="J53" s="233"/>
      <c r="K53" s="231"/>
    </row>
    <row r="54" spans="2:11" ht="12.75" customHeight="1">
      <c r="B54" s="229"/>
      <c r="C54" s="235"/>
      <c r="D54" s="235"/>
      <c r="E54" s="235"/>
      <c r="F54" s="235"/>
      <c r="G54" s="235"/>
      <c r="H54" s="235"/>
      <c r="I54" s="235"/>
      <c r="J54" s="235"/>
      <c r="K54" s="231"/>
    </row>
    <row r="55" spans="2:11" ht="15" customHeight="1">
      <c r="B55" s="229"/>
      <c r="C55" s="233" t="s">
        <v>466</v>
      </c>
      <c r="D55" s="233"/>
      <c r="E55" s="233"/>
      <c r="F55" s="233"/>
      <c r="G55" s="233"/>
      <c r="H55" s="233"/>
      <c r="I55" s="233"/>
      <c r="J55" s="233"/>
      <c r="K55" s="231"/>
    </row>
    <row r="56" spans="2:11" ht="15" customHeight="1">
      <c r="B56" s="229"/>
      <c r="C56" s="236"/>
      <c r="D56" s="233" t="s">
        <v>467</v>
      </c>
      <c r="E56" s="233"/>
      <c r="F56" s="233"/>
      <c r="G56" s="233"/>
      <c r="H56" s="233"/>
      <c r="I56" s="233"/>
      <c r="J56" s="233"/>
      <c r="K56" s="231"/>
    </row>
    <row r="57" spans="2:11" ht="15" customHeight="1">
      <c r="B57" s="229"/>
      <c r="C57" s="236"/>
      <c r="D57" s="233" t="s">
        <v>468</v>
      </c>
      <c r="E57" s="233"/>
      <c r="F57" s="233"/>
      <c r="G57" s="233"/>
      <c r="H57" s="233"/>
      <c r="I57" s="233"/>
      <c r="J57" s="233"/>
      <c r="K57" s="231"/>
    </row>
    <row r="58" spans="2:11" ht="15" customHeight="1">
      <c r="B58" s="229"/>
      <c r="C58" s="236"/>
      <c r="D58" s="233" t="s">
        <v>469</v>
      </c>
      <c r="E58" s="233"/>
      <c r="F58" s="233"/>
      <c r="G58" s="233"/>
      <c r="H58" s="233"/>
      <c r="I58" s="233"/>
      <c r="J58" s="233"/>
      <c r="K58" s="231"/>
    </row>
    <row r="59" spans="2:11" ht="15" customHeight="1">
      <c r="B59" s="229"/>
      <c r="C59" s="236"/>
      <c r="D59" s="233" t="s">
        <v>470</v>
      </c>
      <c r="E59" s="233"/>
      <c r="F59" s="233"/>
      <c r="G59" s="233"/>
      <c r="H59" s="233"/>
      <c r="I59" s="233"/>
      <c r="J59" s="233"/>
      <c r="K59" s="231"/>
    </row>
    <row r="60" spans="2:11" ht="15" customHeight="1">
      <c r="B60" s="229"/>
      <c r="C60" s="236"/>
      <c r="D60" s="239" t="s">
        <v>471</v>
      </c>
      <c r="E60" s="239"/>
      <c r="F60" s="239"/>
      <c r="G60" s="239"/>
      <c r="H60" s="239"/>
      <c r="I60" s="239"/>
      <c r="J60" s="239"/>
      <c r="K60" s="231"/>
    </row>
    <row r="61" spans="2:11" ht="15" customHeight="1">
      <c r="B61" s="229"/>
      <c r="C61" s="236"/>
      <c r="D61" s="233" t="s">
        <v>472</v>
      </c>
      <c r="E61" s="233"/>
      <c r="F61" s="233"/>
      <c r="G61" s="233"/>
      <c r="H61" s="233"/>
      <c r="I61" s="233"/>
      <c r="J61" s="233"/>
      <c r="K61" s="231"/>
    </row>
    <row r="62" spans="2:11" ht="12.75" customHeight="1">
      <c r="B62" s="229"/>
      <c r="C62" s="236"/>
      <c r="D62" s="236"/>
      <c r="E62" s="240"/>
      <c r="F62" s="236"/>
      <c r="G62" s="236"/>
      <c r="H62" s="236"/>
      <c r="I62" s="236"/>
      <c r="J62" s="236"/>
      <c r="K62" s="231"/>
    </row>
    <row r="63" spans="2:11" ht="15" customHeight="1">
      <c r="B63" s="229"/>
      <c r="C63" s="236"/>
      <c r="D63" s="233" t="s">
        <v>473</v>
      </c>
      <c r="E63" s="233"/>
      <c r="F63" s="233"/>
      <c r="G63" s="233"/>
      <c r="H63" s="233"/>
      <c r="I63" s="233"/>
      <c r="J63" s="233"/>
      <c r="K63" s="231"/>
    </row>
    <row r="64" spans="2:11" ht="15" customHeight="1">
      <c r="B64" s="229"/>
      <c r="C64" s="236"/>
      <c r="D64" s="239" t="s">
        <v>474</v>
      </c>
      <c r="E64" s="239"/>
      <c r="F64" s="239"/>
      <c r="G64" s="239"/>
      <c r="H64" s="239"/>
      <c r="I64" s="239"/>
      <c r="J64" s="239"/>
      <c r="K64" s="231"/>
    </row>
    <row r="65" spans="2:11" ht="15" customHeight="1">
      <c r="B65" s="229"/>
      <c r="C65" s="236"/>
      <c r="D65" s="233" t="s">
        <v>475</v>
      </c>
      <c r="E65" s="233"/>
      <c r="F65" s="233"/>
      <c r="G65" s="233"/>
      <c r="H65" s="233"/>
      <c r="I65" s="233"/>
      <c r="J65" s="233"/>
      <c r="K65" s="231"/>
    </row>
    <row r="66" spans="2:11" ht="15" customHeight="1">
      <c r="B66" s="229"/>
      <c r="C66" s="236"/>
      <c r="D66" s="233" t="s">
        <v>476</v>
      </c>
      <c r="E66" s="233"/>
      <c r="F66" s="233"/>
      <c r="G66" s="233"/>
      <c r="H66" s="233"/>
      <c r="I66" s="233"/>
      <c r="J66" s="233"/>
      <c r="K66" s="231"/>
    </row>
    <row r="67" spans="2:11" ht="15" customHeight="1">
      <c r="B67" s="229"/>
      <c r="C67" s="236"/>
      <c r="D67" s="233" t="s">
        <v>477</v>
      </c>
      <c r="E67" s="233"/>
      <c r="F67" s="233"/>
      <c r="G67" s="233"/>
      <c r="H67" s="233"/>
      <c r="I67" s="233"/>
      <c r="J67" s="233"/>
      <c r="K67" s="231"/>
    </row>
    <row r="68" spans="2:11" ht="15" customHeight="1">
      <c r="B68" s="229"/>
      <c r="C68" s="236"/>
      <c r="D68" s="233" t="s">
        <v>478</v>
      </c>
      <c r="E68" s="233"/>
      <c r="F68" s="233"/>
      <c r="G68" s="233"/>
      <c r="H68" s="233"/>
      <c r="I68" s="233"/>
      <c r="J68" s="233"/>
      <c r="K68" s="231"/>
    </row>
    <row r="69" spans="2:11" ht="12.75" customHeight="1">
      <c r="B69" s="241"/>
      <c r="C69" s="242"/>
      <c r="D69" s="242"/>
      <c r="E69" s="242"/>
      <c r="F69" s="242"/>
      <c r="G69" s="242"/>
      <c r="H69" s="242"/>
      <c r="I69" s="242"/>
      <c r="J69" s="242"/>
      <c r="K69" s="243"/>
    </row>
    <row r="70" spans="2:11" ht="18.75" customHeight="1">
      <c r="B70" s="244"/>
      <c r="C70" s="244"/>
      <c r="D70" s="244"/>
      <c r="E70" s="244"/>
      <c r="F70" s="244"/>
      <c r="G70" s="244"/>
      <c r="H70" s="244"/>
      <c r="I70" s="244"/>
      <c r="J70" s="244"/>
      <c r="K70" s="245"/>
    </row>
    <row r="71" spans="2:11" ht="18.75" customHeight="1">
      <c r="B71" s="245"/>
      <c r="C71" s="245"/>
      <c r="D71" s="245"/>
      <c r="E71" s="245"/>
      <c r="F71" s="245"/>
      <c r="G71" s="245"/>
      <c r="H71" s="245"/>
      <c r="I71" s="245"/>
      <c r="J71" s="245"/>
      <c r="K71" s="245"/>
    </row>
    <row r="72" spans="2:11" ht="7.5" customHeight="1">
      <c r="B72" s="246"/>
      <c r="C72" s="247"/>
      <c r="D72" s="247"/>
      <c r="E72" s="247"/>
      <c r="F72" s="247"/>
      <c r="G72" s="247"/>
      <c r="H72" s="247"/>
      <c r="I72" s="247"/>
      <c r="J72" s="247"/>
      <c r="K72" s="248"/>
    </row>
    <row r="73" spans="2:11" ht="45" customHeight="1">
      <c r="B73" s="249"/>
      <c r="C73" s="250" t="s">
        <v>414</v>
      </c>
      <c r="D73" s="250"/>
      <c r="E73" s="250"/>
      <c r="F73" s="250"/>
      <c r="G73" s="250"/>
      <c r="H73" s="250"/>
      <c r="I73" s="250"/>
      <c r="J73" s="250"/>
      <c r="K73" s="251"/>
    </row>
    <row r="74" spans="2:11" ht="17.25" customHeight="1">
      <c r="B74" s="249"/>
      <c r="C74" s="252" t="s">
        <v>479</v>
      </c>
      <c r="D74" s="252"/>
      <c r="E74" s="252"/>
      <c r="F74" s="252" t="s">
        <v>480</v>
      </c>
      <c r="G74" s="253"/>
      <c r="H74" s="252" t="s">
        <v>98</v>
      </c>
      <c r="I74" s="252" t="s">
        <v>56</v>
      </c>
      <c r="J74" s="252" t="s">
        <v>481</v>
      </c>
      <c r="K74" s="251"/>
    </row>
    <row r="75" spans="2:11" ht="17.25" customHeight="1">
      <c r="B75" s="249"/>
      <c r="C75" s="254" t="s">
        <v>482</v>
      </c>
      <c r="D75" s="254"/>
      <c r="E75" s="254"/>
      <c r="F75" s="255" t="s">
        <v>483</v>
      </c>
      <c r="G75" s="256"/>
      <c r="H75" s="254"/>
      <c r="I75" s="254"/>
      <c r="J75" s="254" t="s">
        <v>484</v>
      </c>
      <c r="K75" s="251"/>
    </row>
    <row r="76" spans="2:11" ht="5.25" customHeight="1">
      <c r="B76" s="249"/>
      <c r="C76" s="257"/>
      <c r="D76" s="257"/>
      <c r="E76" s="257"/>
      <c r="F76" s="257"/>
      <c r="G76" s="258"/>
      <c r="H76" s="257"/>
      <c r="I76" s="257"/>
      <c r="J76" s="257"/>
      <c r="K76" s="251"/>
    </row>
    <row r="77" spans="2:11" ht="15" customHeight="1">
      <c r="B77" s="249"/>
      <c r="C77" s="238" t="s">
        <v>52</v>
      </c>
      <c r="D77" s="257"/>
      <c r="E77" s="257"/>
      <c r="F77" s="259" t="s">
        <v>485</v>
      </c>
      <c r="G77" s="258"/>
      <c r="H77" s="238" t="s">
        <v>486</v>
      </c>
      <c r="I77" s="238" t="s">
        <v>487</v>
      </c>
      <c r="J77" s="238">
        <v>20</v>
      </c>
      <c r="K77" s="251"/>
    </row>
    <row r="78" spans="2:11" ht="15" customHeight="1">
      <c r="B78" s="249"/>
      <c r="C78" s="238" t="s">
        <v>488</v>
      </c>
      <c r="D78" s="238"/>
      <c r="E78" s="238"/>
      <c r="F78" s="259" t="s">
        <v>485</v>
      </c>
      <c r="G78" s="258"/>
      <c r="H78" s="238" t="s">
        <v>489</v>
      </c>
      <c r="I78" s="238" t="s">
        <v>487</v>
      </c>
      <c r="J78" s="238">
        <v>120</v>
      </c>
      <c r="K78" s="251"/>
    </row>
    <row r="79" spans="2:11" ht="15" customHeight="1">
      <c r="B79" s="260"/>
      <c r="C79" s="238" t="s">
        <v>490</v>
      </c>
      <c r="D79" s="238"/>
      <c r="E79" s="238"/>
      <c r="F79" s="259" t="s">
        <v>491</v>
      </c>
      <c r="G79" s="258"/>
      <c r="H79" s="238" t="s">
        <v>492</v>
      </c>
      <c r="I79" s="238" t="s">
        <v>487</v>
      </c>
      <c r="J79" s="238">
        <v>50</v>
      </c>
      <c r="K79" s="251"/>
    </row>
    <row r="80" spans="2:11" ht="15" customHeight="1">
      <c r="B80" s="260"/>
      <c r="C80" s="238" t="s">
        <v>493</v>
      </c>
      <c r="D80" s="238"/>
      <c r="E80" s="238"/>
      <c r="F80" s="259" t="s">
        <v>485</v>
      </c>
      <c r="G80" s="258"/>
      <c r="H80" s="238" t="s">
        <v>494</v>
      </c>
      <c r="I80" s="238" t="s">
        <v>495</v>
      </c>
      <c r="J80" s="238"/>
      <c r="K80" s="251"/>
    </row>
    <row r="81" spans="2:11" ht="15" customHeight="1">
      <c r="B81" s="260"/>
      <c r="C81" s="261" t="s">
        <v>496</v>
      </c>
      <c r="D81" s="261"/>
      <c r="E81" s="261"/>
      <c r="F81" s="262" t="s">
        <v>491</v>
      </c>
      <c r="G81" s="261"/>
      <c r="H81" s="261" t="s">
        <v>497</v>
      </c>
      <c r="I81" s="261" t="s">
        <v>487</v>
      </c>
      <c r="J81" s="261">
        <v>15</v>
      </c>
      <c r="K81" s="251"/>
    </row>
    <row r="82" spans="2:11" ht="15" customHeight="1">
      <c r="B82" s="260"/>
      <c r="C82" s="261" t="s">
        <v>498</v>
      </c>
      <c r="D82" s="261"/>
      <c r="E82" s="261"/>
      <c r="F82" s="262" t="s">
        <v>491</v>
      </c>
      <c r="G82" s="261"/>
      <c r="H82" s="261" t="s">
        <v>499</v>
      </c>
      <c r="I82" s="261" t="s">
        <v>487</v>
      </c>
      <c r="J82" s="261">
        <v>15</v>
      </c>
      <c r="K82" s="251"/>
    </row>
    <row r="83" spans="2:11" ht="15" customHeight="1">
      <c r="B83" s="260"/>
      <c r="C83" s="261" t="s">
        <v>500</v>
      </c>
      <c r="D83" s="261"/>
      <c r="E83" s="261"/>
      <c r="F83" s="262" t="s">
        <v>491</v>
      </c>
      <c r="G83" s="261"/>
      <c r="H83" s="261" t="s">
        <v>501</v>
      </c>
      <c r="I83" s="261" t="s">
        <v>487</v>
      </c>
      <c r="J83" s="261">
        <v>20</v>
      </c>
      <c r="K83" s="251"/>
    </row>
    <row r="84" spans="2:11" ht="15" customHeight="1">
      <c r="B84" s="260"/>
      <c r="C84" s="261" t="s">
        <v>502</v>
      </c>
      <c r="D84" s="261"/>
      <c r="E84" s="261"/>
      <c r="F84" s="262" t="s">
        <v>491</v>
      </c>
      <c r="G84" s="261"/>
      <c r="H84" s="261" t="s">
        <v>503</v>
      </c>
      <c r="I84" s="261" t="s">
        <v>487</v>
      </c>
      <c r="J84" s="261">
        <v>20</v>
      </c>
      <c r="K84" s="251"/>
    </row>
    <row r="85" spans="2:11" ht="15" customHeight="1">
      <c r="B85" s="260"/>
      <c r="C85" s="238" t="s">
        <v>504</v>
      </c>
      <c r="D85" s="238"/>
      <c r="E85" s="238"/>
      <c r="F85" s="259" t="s">
        <v>491</v>
      </c>
      <c r="G85" s="258"/>
      <c r="H85" s="238" t="s">
        <v>505</v>
      </c>
      <c r="I85" s="238" t="s">
        <v>487</v>
      </c>
      <c r="J85" s="238">
        <v>50</v>
      </c>
      <c r="K85" s="251"/>
    </row>
    <row r="86" spans="2:11" ht="15" customHeight="1">
      <c r="B86" s="260"/>
      <c r="C86" s="238" t="s">
        <v>506</v>
      </c>
      <c r="D86" s="238"/>
      <c r="E86" s="238"/>
      <c r="F86" s="259" t="s">
        <v>491</v>
      </c>
      <c r="G86" s="258"/>
      <c r="H86" s="238" t="s">
        <v>507</v>
      </c>
      <c r="I86" s="238" t="s">
        <v>487</v>
      </c>
      <c r="J86" s="238">
        <v>20</v>
      </c>
      <c r="K86" s="251"/>
    </row>
    <row r="87" spans="2:11" ht="15" customHeight="1">
      <c r="B87" s="260"/>
      <c r="C87" s="238" t="s">
        <v>508</v>
      </c>
      <c r="D87" s="238"/>
      <c r="E87" s="238"/>
      <c r="F87" s="259" t="s">
        <v>491</v>
      </c>
      <c r="G87" s="258"/>
      <c r="H87" s="238" t="s">
        <v>509</v>
      </c>
      <c r="I87" s="238" t="s">
        <v>487</v>
      </c>
      <c r="J87" s="238">
        <v>20</v>
      </c>
      <c r="K87" s="251"/>
    </row>
    <row r="88" spans="2:11" ht="15" customHeight="1">
      <c r="B88" s="260"/>
      <c r="C88" s="238" t="s">
        <v>510</v>
      </c>
      <c r="D88" s="238"/>
      <c r="E88" s="238"/>
      <c r="F88" s="259" t="s">
        <v>491</v>
      </c>
      <c r="G88" s="258"/>
      <c r="H88" s="238" t="s">
        <v>511</v>
      </c>
      <c r="I88" s="238" t="s">
        <v>487</v>
      </c>
      <c r="J88" s="238">
        <v>50</v>
      </c>
      <c r="K88" s="251"/>
    </row>
    <row r="89" spans="2:11" ht="15" customHeight="1">
      <c r="B89" s="260"/>
      <c r="C89" s="238" t="s">
        <v>512</v>
      </c>
      <c r="D89" s="238"/>
      <c r="E89" s="238"/>
      <c r="F89" s="259" t="s">
        <v>491</v>
      </c>
      <c r="G89" s="258"/>
      <c r="H89" s="238" t="s">
        <v>512</v>
      </c>
      <c r="I89" s="238" t="s">
        <v>487</v>
      </c>
      <c r="J89" s="238">
        <v>50</v>
      </c>
      <c r="K89" s="251"/>
    </row>
    <row r="90" spans="2:11" ht="15" customHeight="1">
      <c r="B90" s="260"/>
      <c r="C90" s="238" t="s">
        <v>103</v>
      </c>
      <c r="D90" s="238"/>
      <c r="E90" s="238"/>
      <c r="F90" s="259" t="s">
        <v>491</v>
      </c>
      <c r="G90" s="258"/>
      <c r="H90" s="238" t="s">
        <v>513</v>
      </c>
      <c r="I90" s="238" t="s">
        <v>487</v>
      </c>
      <c r="J90" s="238">
        <v>255</v>
      </c>
      <c r="K90" s="251"/>
    </row>
    <row r="91" spans="2:11" ht="15" customHeight="1">
      <c r="B91" s="260"/>
      <c r="C91" s="238" t="s">
        <v>514</v>
      </c>
      <c r="D91" s="238"/>
      <c r="E91" s="238"/>
      <c r="F91" s="259" t="s">
        <v>485</v>
      </c>
      <c r="G91" s="258"/>
      <c r="H91" s="238" t="s">
        <v>515</v>
      </c>
      <c r="I91" s="238" t="s">
        <v>516</v>
      </c>
      <c r="J91" s="238"/>
      <c r="K91" s="251"/>
    </row>
    <row r="92" spans="2:11" ht="15" customHeight="1">
      <c r="B92" s="260"/>
      <c r="C92" s="238" t="s">
        <v>517</v>
      </c>
      <c r="D92" s="238"/>
      <c r="E92" s="238"/>
      <c r="F92" s="259" t="s">
        <v>485</v>
      </c>
      <c r="G92" s="258"/>
      <c r="H92" s="238" t="s">
        <v>518</v>
      </c>
      <c r="I92" s="238" t="s">
        <v>519</v>
      </c>
      <c r="J92" s="238"/>
      <c r="K92" s="251"/>
    </row>
    <row r="93" spans="2:11" ht="15" customHeight="1">
      <c r="B93" s="260"/>
      <c r="C93" s="238" t="s">
        <v>520</v>
      </c>
      <c r="D93" s="238"/>
      <c r="E93" s="238"/>
      <c r="F93" s="259" t="s">
        <v>485</v>
      </c>
      <c r="G93" s="258"/>
      <c r="H93" s="238" t="s">
        <v>520</v>
      </c>
      <c r="I93" s="238" t="s">
        <v>519</v>
      </c>
      <c r="J93" s="238"/>
      <c r="K93" s="251"/>
    </row>
    <row r="94" spans="2:11" ht="15" customHeight="1">
      <c r="B94" s="260"/>
      <c r="C94" s="238" t="s">
        <v>37</v>
      </c>
      <c r="D94" s="238"/>
      <c r="E94" s="238"/>
      <c r="F94" s="259" t="s">
        <v>485</v>
      </c>
      <c r="G94" s="258"/>
      <c r="H94" s="238" t="s">
        <v>521</v>
      </c>
      <c r="I94" s="238" t="s">
        <v>519</v>
      </c>
      <c r="J94" s="238"/>
      <c r="K94" s="251"/>
    </row>
    <row r="95" spans="2:11" ht="15" customHeight="1">
      <c r="B95" s="260"/>
      <c r="C95" s="238" t="s">
        <v>47</v>
      </c>
      <c r="D95" s="238"/>
      <c r="E95" s="238"/>
      <c r="F95" s="259" t="s">
        <v>485</v>
      </c>
      <c r="G95" s="258"/>
      <c r="H95" s="238" t="s">
        <v>522</v>
      </c>
      <c r="I95" s="238" t="s">
        <v>519</v>
      </c>
      <c r="J95" s="238"/>
      <c r="K95" s="251"/>
    </row>
    <row r="96" spans="2:11" ht="15" customHeight="1">
      <c r="B96" s="263"/>
      <c r="C96" s="264"/>
      <c r="D96" s="264"/>
      <c r="E96" s="264"/>
      <c r="F96" s="264"/>
      <c r="G96" s="264"/>
      <c r="H96" s="264"/>
      <c r="I96" s="264"/>
      <c r="J96" s="264"/>
      <c r="K96" s="265"/>
    </row>
    <row r="97" spans="2:11" ht="18.75" customHeight="1">
      <c r="B97" s="266"/>
      <c r="C97" s="267"/>
      <c r="D97" s="267"/>
      <c r="E97" s="267"/>
      <c r="F97" s="267"/>
      <c r="G97" s="267"/>
      <c r="H97" s="267"/>
      <c r="I97" s="267"/>
      <c r="J97" s="267"/>
      <c r="K97" s="266"/>
    </row>
    <row r="98" spans="2:11" ht="18.75" customHeight="1">
      <c r="B98" s="245"/>
      <c r="C98" s="245"/>
      <c r="D98" s="245"/>
      <c r="E98" s="245"/>
      <c r="F98" s="245"/>
      <c r="G98" s="245"/>
      <c r="H98" s="245"/>
      <c r="I98" s="245"/>
      <c r="J98" s="245"/>
      <c r="K98" s="245"/>
    </row>
    <row r="99" spans="2:11" ht="7.5" customHeight="1">
      <c r="B99" s="246"/>
      <c r="C99" s="247"/>
      <c r="D99" s="247"/>
      <c r="E99" s="247"/>
      <c r="F99" s="247"/>
      <c r="G99" s="247"/>
      <c r="H99" s="247"/>
      <c r="I99" s="247"/>
      <c r="J99" s="247"/>
      <c r="K99" s="248"/>
    </row>
    <row r="100" spans="2:11" ht="45" customHeight="1">
      <c r="B100" s="249"/>
      <c r="C100" s="250" t="s">
        <v>523</v>
      </c>
      <c r="D100" s="250"/>
      <c r="E100" s="250"/>
      <c r="F100" s="250"/>
      <c r="G100" s="250"/>
      <c r="H100" s="250"/>
      <c r="I100" s="250"/>
      <c r="J100" s="250"/>
      <c r="K100" s="251"/>
    </row>
    <row r="101" spans="2:11" ht="17.25" customHeight="1">
      <c r="B101" s="249"/>
      <c r="C101" s="252" t="s">
        <v>479</v>
      </c>
      <c r="D101" s="252"/>
      <c r="E101" s="252"/>
      <c r="F101" s="252" t="s">
        <v>480</v>
      </c>
      <c r="G101" s="253"/>
      <c r="H101" s="252" t="s">
        <v>98</v>
      </c>
      <c r="I101" s="252" t="s">
        <v>56</v>
      </c>
      <c r="J101" s="252" t="s">
        <v>481</v>
      </c>
      <c r="K101" s="251"/>
    </row>
    <row r="102" spans="2:11" ht="17.25" customHeight="1">
      <c r="B102" s="249"/>
      <c r="C102" s="254" t="s">
        <v>482</v>
      </c>
      <c r="D102" s="254"/>
      <c r="E102" s="254"/>
      <c r="F102" s="255" t="s">
        <v>483</v>
      </c>
      <c r="G102" s="256"/>
      <c r="H102" s="254"/>
      <c r="I102" s="254"/>
      <c r="J102" s="254" t="s">
        <v>484</v>
      </c>
      <c r="K102" s="251"/>
    </row>
    <row r="103" spans="2:11" ht="5.25" customHeight="1">
      <c r="B103" s="249"/>
      <c r="C103" s="252"/>
      <c r="D103" s="252"/>
      <c r="E103" s="252"/>
      <c r="F103" s="252"/>
      <c r="G103" s="268"/>
      <c r="H103" s="252"/>
      <c r="I103" s="252"/>
      <c r="J103" s="252"/>
      <c r="K103" s="251"/>
    </row>
    <row r="104" spans="2:11" ht="15" customHeight="1">
      <c r="B104" s="249"/>
      <c r="C104" s="238" t="s">
        <v>52</v>
      </c>
      <c r="D104" s="257"/>
      <c r="E104" s="257"/>
      <c r="F104" s="259" t="s">
        <v>485</v>
      </c>
      <c r="G104" s="268"/>
      <c r="H104" s="238" t="s">
        <v>524</v>
      </c>
      <c r="I104" s="238" t="s">
        <v>487</v>
      </c>
      <c r="J104" s="238">
        <v>20</v>
      </c>
      <c r="K104" s="251"/>
    </row>
    <row r="105" spans="2:11" ht="15" customHeight="1">
      <c r="B105" s="249"/>
      <c r="C105" s="238" t="s">
        <v>488</v>
      </c>
      <c r="D105" s="238"/>
      <c r="E105" s="238"/>
      <c r="F105" s="259" t="s">
        <v>485</v>
      </c>
      <c r="G105" s="238"/>
      <c r="H105" s="238" t="s">
        <v>524</v>
      </c>
      <c r="I105" s="238" t="s">
        <v>487</v>
      </c>
      <c r="J105" s="238">
        <v>120</v>
      </c>
      <c r="K105" s="251"/>
    </row>
    <row r="106" spans="2:11" ht="15" customHeight="1">
      <c r="B106" s="260"/>
      <c r="C106" s="238" t="s">
        <v>490</v>
      </c>
      <c r="D106" s="238"/>
      <c r="E106" s="238"/>
      <c r="F106" s="259" t="s">
        <v>491</v>
      </c>
      <c r="G106" s="238"/>
      <c r="H106" s="238" t="s">
        <v>524</v>
      </c>
      <c r="I106" s="238" t="s">
        <v>487</v>
      </c>
      <c r="J106" s="238">
        <v>50</v>
      </c>
      <c r="K106" s="251"/>
    </row>
    <row r="107" spans="2:11" ht="15" customHeight="1">
      <c r="B107" s="260"/>
      <c r="C107" s="238" t="s">
        <v>493</v>
      </c>
      <c r="D107" s="238"/>
      <c r="E107" s="238"/>
      <c r="F107" s="259" t="s">
        <v>485</v>
      </c>
      <c r="G107" s="238"/>
      <c r="H107" s="238" t="s">
        <v>524</v>
      </c>
      <c r="I107" s="238" t="s">
        <v>495</v>
      </c>
      <c r="J107" s="238"/>
      <c r="K107" s="251"/>
    </row>
    <row r="108" spans="2:11" ht="15" customHeight="1">
      <c r="B108" s="260"/>
      <c r="C108" s="238" t="s">
        <v>504</v>
      </c>
      <c r="D108" s="238"/>
      <c r="E108" s="238"/>
      <c r="F108" s="259" t="s">
        <v>491</v>
      </c>
      <c r="G108" s="238"/>
      <c r="H108" s="238" t="s">
        <v>524</v>
      </c>
      <c r="I108" s="238" t="s">
        <v>487</v>
      </c>
      <c r="J108" s="238">
        <v>50</v>
      </c>
      <c r="K108" s="251"/>
    </row>
    <row r="109" spans="2:11" ht="15" customHeight="1">
      <c r="B109" s="260"/>
      <c r="C109" s="238" t="s">
        <v>512</v>
      </c>
      <c r="D109" s="238"/>
      <c r="E109" s="238"/>
      <c r="F109" s="259" t="s">
        <v>491</v>
      </c>
      <c r="G109" s="238"/>
      <c r="H109" s="238" t="s">
        <v>524</v>
      </c>
      <c r="I109" s="238" t="s">
        <v>487</v>
      </c>
      <c r="J109" s="238">
        <v>50</v>
      </c>
      <c r="K109" s="251"/>
    </row>
    <row r="110" spans="2:11" ht="15" customHeight="1">
      <c r="B110" s="260"/>
      <c r="C110" s="238" t="s">
        <v>510</v>
      </c>
      <c r="D110" s="238"/>
      <c r="E110" s="238"/>
      <c r="F110" s="259" t="s">
        <v>491</v>
      </c>
      <c r="G110" s="238"/>
      <c r="H110" s="238" t="s">
        <v>524</v>
      </c>
      <c r="I110" s="238" t="s">
        <v>487</v>
      </c>
      <c r="J110" s="238">
        <v>50</v>
      </c>
      <c r="K110" s="251"/>
    </row>
    <row r="111" spans="2:11" ht="15" customHeight="1">
      <c r="B111" s="260"/>
      <c r="C111" s="238" t="s">
        <v>52</v>
      </c>
      <c r="D111" s="238"/>
      <c r="E111" s="238"/>
      <c r="F111" s="259" t="s">
        <v>485</v>
      </c>
      <c r="G111" s="238"/>
      <c r="H111" s="238" t="s">
        <v>525</v>
      </c>
      <c r="I111" s="238" t="s">
        <v>487</v>
      </c>
      <c r="J111" s="238">
        <v>20</v>
      </c>
      <c r="K111" s="251"/>
    </row>
    <row r="112" spans="2:11" ht="15" customHeight="1">
      <c r="B112" s="260"/>
      <c r="C112" s="238" t="s">
        <v>526</v>
      </c>
      <c r="D112" s="238"/>
      <c r="E112" s="238"/>
      <c r="F112" s="259" t="s">
        <v>485</v>
      </c>
      <c r="G112" s="238"/>
      <c r="H112" s="238" t="s">
        <v>527</v>
      </c>
      <c r="I112" s="238" t="s">
        <v>487</v>
      </c>
      <c r="J112" s="238">
        <v>120</v>
      </c>
      <c r="K112" s="251"/>
    </row>
    <row r="113" spans="2:11" ht="15" customHeight="1">
      <c r="B113" s="260"/>
      <c r="C113" s="238" t="s">
        <v>37</v>
      </c>
      <c r="D113" s="238"/>
      <c r="E113" s="238"/>
      <c r="F113" s="259" t="s">
        <v>485</v>
      </c>
      <c r="G113" s="238"/>
      <c r="H113" s="238" t="s">
        <v>528</v>
      </c>
      <c r="I113" s="238" t="s">
        <v>519</v>
      </c>
      <c r="J113" s="238"/>
      <c r="K113" s="251"/>
    </row>
    <row r="114" spans="2:11" ht="15" customHeight="1">
      <c r="B114" s="260"/>
      <c r="C114" s="238" t="s">
        <v>47</v>
      </c>
      <c r="D114" s="238"/>
      <c r="E114" s="238"/>
      <c r="F114" s="259" t="s">
        <v>485</v>
      </c>
      <c r="G114" s="238"/>
      <c r="H114" s="238" t="s">
        <v>529</v>
      </c>
      <c r="I114" s="238" t="s">
        <v>519</v>
      </c>
      <c r="J114" s="238"/>
      <c r="K114" s="251"/>
    </row>
    <row r="115" spans="2:11" ht="15" customHeight="1">
      <c r="B115" s="260"/>
      <c r="C115" s="238" t="s">
        <v>56</v>
      </c>
      <c r="D115" s="238"/>
      <c r="E115" s="238"/>
      <c r="F115" s="259" t="s">
        <v>485</v>
      </c>
      <c r="G115" s="238"/>
      <c r="H115" s="238" t="s">
        <v>530</v>
      </c>
      <c r="I115" s="238" t="s">
        <v>531</v>
      </c>
      <c r="J115" s="238"/>
      <c r="K115" s="251"/>
    </row>
    <row r="116" spans="2:11" ht="15" customHeight="1">
      <c r="B116" s="263"/>
      <c r="C116" s="269"/>
      <c r="D116" s="269"/>
      <c r="E116" s="269"/>
      <c r="F116" s="269"/>
      <c r="G116" s="269"/>
      <c r="H116" s="269"/>
      <c r="I116" s="269"/>
      <c r="J116" s="269"/>
      <c r="K116" s="265"/>
    </row>
    <row r="117" spans="2:11" ht="18.75" customHeight="1">
      <c r="B117" s="270"/>
      <c r="C117" s="235"/>
      <c r="D117" s="235"/>
      <c r="E117" s="235"/>
      <c r="F117" s="271"/>
      <c r="G117" s="235"/>
      <c r="H117" s="235"/>
      <c r="I117" s="235"/>
      <c r="J117" s="235"/>
      <c r="K117" s="270"/>
    </row>
    <row r="118" spans="2:11" ht="18.75" customHeight="1">
      <c r="B118" s="245"/>
      <c r="C118" s="245"/>
      <c r="D118" s="245"/>
      <c r="E118" s="245"/>
      <c r="F118" s="245"/>
      <c r="G118" s="245"/>
      <c r="H118" s="245"/>
      <c r="I118" s="245"/>
      <c r="J118" s="245"/>
      <c r="K118" s="245"/>
    </row>
    <row r="119" spans="2:11" ht="7.5" customHeight="1">
      <c r="B119" s="272"/>
      <c r="C119" s="273"/>
      <c r="D119" s="273"/>
      <c r="E119" s="273"/>
      <c r="F119" s="273"/>
      <c r="G119" s="273"/>
      <c r="H119" s="273"/>
      <c r="I119" s="273"/>
      <c r="J119" s="273"/>
      <c r="K119" s="274"/>
    </row>
    <row r="120" spans="2:11" ht="45" customHeight="1">
      <c r="B120" s="275"/>
      <c r="C120" s="226" t="s">
        <v>532</v>
      </c>
      <c r="D120" s="226"/>
      <c r="E120" s="226"/>
      <c r="F120" s="226"/>
      <c r="G120" s="226"/>
      <c r="H120" s="226"/>
      <c r="I120" s="226"/>
      <c r="J120" s="226"/>
      <c r="K120" s="276"/>
    </row>
    <row r="121" spans="2:11" ht="17.25" customHeight="1">
      <c r="B121" s="277"/>
      <c r="C121" s="252" t="s">
        <v>479</v>
      </c>
      <c r="D121" s="252"/>
      <c r="E121" s="252"/>
      <c r="F121" s="252" t="s">
        <v>480</v>
      </c>
      <c r="G121" s="253"/>
      <c r="H121" s="252" t="s">
        <v>98</v>
      </c>
      <c r="I121" s="252" t="s">
        <v>56</v>
      </c>
      <c r="J121" s="252" t="s">
        <v>481</v>
      </c>
      <c r="K121" s="278"/>
    </row>
    <row r="122" spans="2:11" ht="17.25" customHeight="1">
      <c r="B122" s="277"/>
      <c r="C122" s="254" t="s">
        <v>482</v>
      </c>
      <c r="D122" s="254"/>
      <c r="E122" s="254"/>
      <c r="F122" s="255" t="s">
        <v>483</v>
      </c>
      <c r="G122" s="256"/>
      <c r="H122" s="254"/>
      <c r="I122" s="254"/>
      <c r="J122" s="254" t="s">
        <v>484</v>
      </c>
      <c r="K122" s="278"/>
    </row>
    <row r="123" spans="2:11" ht="5.25" customHeight="1">
      <c r="B123" s="279"/>
      <c r="C123" s="257"/>
      <c r="D123" s="257"/>
      <c r="E123" s="257"/>
      <c r="F123" s="257"/>
      <c r="G123" s="238"/>
      <c r="H123" s="257"/>
      <c r="I123" s="257"/>
      <c r="J123" s="257"/>
      <c r="K123" s="280"/>
    </row>
    <row r="124" spans="2:11" ht="15" customHeight="1">
      <c r="B124" s="279"/>
      <c r="C124" s="238" t="s">
        <v>488</v>
      </c>
      <c r="D124" s="257"/>
      <c r="E124" s="257"/>
      <c r="F124" s="259" t="s">
        <v>485</v>
      </c>
      <c r="G124" s="238"/>
      <c r="H124" s="238" t="s">
        <v>524</v>
      </c>
      <c r="I124" s="238" t="s">
        <v>487</v>
      </c>
      <c r="J124" s="238">
        <v>120</v>
      </c>
      <c r="K124" s="281"/>
    </row>
    <row r="125" spans="2:11" ht="15" customHeight="1">
      <c r="B125" s="279"/>
      <c r="C125" s="238" t="s">
        <v>533</v>
      </c>
      <c r="D125" s="238"/>
      <c r="E125" s="238"/>
      <c r="F125" s="259" t="s">
        <v>485</v>
      </c>
      <c r="G125" s="238"/>
      <c r="H125" s="238" t="s">
        <v>534</v>
      </c>
      <c r="I125" s="238" t="s">
        <v>487</v>
      </c>
      <c r="J125" s="238" t="s">
        <v>535</v>
      </c>
      <c r="K125" s="281"/>
    </row>
    <row r="126" spans="2:11" ht="15" customHeight="1">
      <c r="B126" s="279"/>
      <c r="C126" s="238" t="s">
        <v>434</v>
      </c>
      <c r="D126" s="238"/>
      <c r="E126" s="238"/>
      <c r="F126" s="259" t="s">
        <v>485</v>
      </c>
      <c r="G126" s="238"/>
      <c r="H126" s="238" t="s">
        <v>536</v>
      </c>
      <c r="I126" s="238" t="s">
        <v>487</v>
      </c>
      <c r="J126" s="238" t="s">
        <v>535</v>
      </c>
      <c r="K126" s="281"/>
    </row>
    <row r="127" spans="2:11" ht="15" customHeight="1">
      <c r="B127" s="279"/>
      <c r="C127" s="238" t="s">
        <v>496</v>
      </c>
      <c r="D127" s="238"/>
      <c r="E127" s="238"/>
      <c r="F127" s="259" t="s">
        <v>491</v>
      </c>
      <c r="G127" s="238"/>
      <c r="H127" s="238" t="s">
        <v>497</v>
      </c>
      <c r="I127" s="238" t="s">
        <v>487</v>
      </c>
      <c r="J127" s="238">
        <v>15</v>
      </c>
      <c r="K127" s="281"/>
    </row>
    <row r="128" spans="2:11" ht="15" customHeight="1">
      <c r="B128" s="279"/>
      <c r="C128" s="261" t="s">
        <v>498</v>
      </c>
      <c r="D128" s="261"/>
      <c r="E128" s="261"/>
      <c r="F128" s="262" t="s">
        <v>491</v>
      </c>
      <c r="G128" s="261"/>
      <c r="H128" s="261" t="s">
        <v>499</v>
      </c>
      <c r="I128" s="261" t="s">
        <v>487</v>
      </c>
      <c r="J128" s="261">
        <v>15</v>
      </c>
      <c r="K128" s="281"/>
    </row>
    <row r="129" spans="2:11" ht="15" customHeight="1">
      <c r="B129" s="279"/>
      <c r="C129" s="261" t="s">
        <v>500</v>
      </c>
      <c r="D129" s="261"/>
      <c r="E129" s="261"/>
      <c r="F129" s="262" t="s">
        <v>491</v>
      </c>
      <c r="G129" s="261"/>
      <c r="H129" s="261" t="s">
        <v>501</v>
      </c>
      <c r="I129" s="261" t="s">
        <v>487</v>
      </c>
      <c r="J129" s="261">
        <v>20</v>
      </c>
      <c r="K129" s="281"/>
    </row>
    <row r="130" spans="2:11" ht="15" customHeight="1">
      <c r="B130" s="279"/>
      <c r="C130" s="261" t="s">
        <v>502</v>
      </c>
      <c r="D130" s="261"/>
      <c r="E130" s="261"/>
      <c r="F130" s="262" t="s">
        <v>491</v>
      </c>
      <c r="G130" s="261"/>
      <c r="H130" s="261" t="s">
        <v>503</v>
      </c>
      <c r="I130" s="261" t="s">
        <v>487</v>
      </c>
      <c r="J130" s="261">
        <v>20</v>
      </c>
      <c r="K130" s="281"/>
    </row>
    <row r="131" spans="2:11" ht="15" customHeight="1">
      <c r="B131" s="279"/>
      <c r="C131" s="238" t="s">
        <v>490</v>
      </c>
      <c r="D131" s="238"/>
      <c r="E131" s="238"/>
      <c r="F131" s="259" t="s">
        <v>491</v>
      </c>
      <c r="G131" s="238"/>
      <c r="H131" s="238" t="s">
        <v>524</v>
      </c>
      <c r="I131" s="238" t="s">
        <v>487</v>
      </c>
      <c r="J131" s="238">
        <v>50</v>
      </c>
      <c r="K131" s="281"/>
    </row>
    <row r="132" spans="2:11" ht="15" customHeight="1">
      <c r="B132" s="279"/>
      <c r="C132" s="238" t="s">
        <v>504</v>
      </c>
      <c r="D132" s="238"/>
      <c r="E132" s="238"/>
      <c r="F132" s="259" t="s">
        <v>491</v>
      </c>
      <c r="G132" s="238"/>
      <c r="H132" s="238" t="s">
        <v>524</v>
      </c>
      <c r="I132" s="238" t="s">
        <v>487</v>
      </c>
      <c r="J132" s="238">
        <v>50</v>
      </c>
      <c r="K132" s="281"/>
    </row>
    <row r="133" spans="2:11" ht="15" customHeight="1">
      <c r="B133" s="279"/>
      <c r="C133" s="238" t="s">
        <v>510</v>
      </c>
      <c r="D133" s="238"/>
      <c r="E133" s="238"/>
      <c r="F133" s="259" t="s">
        <v>491</v>
      </c>
      <c r="G133" s="238"/>
      <c r="H133" s="238" t="s">
        <v>524</v>
      </c>
      <c r="I133" s="238" t="s">
        <v>487</v>
      </c>
      <c r="J133" s="238">
        <v>50</v>
      </c>
      <c r="K133" s="281"/>
    </row>
    <row r="134" spans="2:11" ht="15" customHeight="1">
      <c r="B134" s="279"/>
      <c r="C134" s="238" t="s">
        <v>512</v>
      </c>
      <c r="D134" s="238"/>
      <c r="E134" s="238"/>
      <c r="F134" s="259" t="s">
        <v>491</v>
      </c>
      <c r="G134" s="238"/>
      <c r="H134" s="238" t="s">
        <v>524</v>
      </c>
      <c r="I134" s="238" t="s">
        <v>487</v>
      </c>
      <c r="J134" s="238">
        <v>50</v>
      </c>
      <c r="K134" s="281"/>
    </row>
    <row r="135" spans="2:11" ht="15" customHeight="1">
      <c r="B135" s="279"/>
      <c r="C135" s="238" t="s">
        <v>103</v>
      </c>
      <c r="D135" s="238"/>
      <c r="E135" s="238"/>
      <c r="F135" s="259" t="s">
        <v>491</v>
      </c>
      <c r="G135" s="238"/>
      <c r="H135" s="238" t="s">
        <v>537</v>
      </c>
      <c r="I135" s="238" t="s">
        <v>487</v>
      </c>
      <c r="J135" s="238">
        <v>255</v>
      </c>
      <c r="K135" s="281"/>
    </row>
    <row r="136" spans="2:11" ht="15" customHeight="1">
      <c r="B136" s="279"/>
      <c r="C136" s="238" t="s">
        <v>514</v>
      </c>
      <c r="D136" s="238"/>
      <c r="E136" s="238"/>
      <c r="F136" s="259" t="s">
        <v>485</v>
      </c>
      <c r="G136" s="238"/>
      <c r="H136" s="238" t="s">
        <v>538</v>
      </c>
      <c r="I136" s="238" t="s">
        <v>516</v>
      </c>
      <c r="J136" s="238"/>
      <c r="K136" s="281"/>
    </row>
    <row r="137" spans="2:11" ht="15" customHeight="1">
      <c r="B137" s="279"/>
      <c r="C137" s="238" t="s">
        <v>517</v>
      </c>
      <c r="D137" s="238"/>
      <c r="E137" s="238"/>
      <c r="F137" s="259" t="s">
        <v>485</v>
      </c>
      <c r="G137" s="238"/>
      <c r="H137" s="238" t="s">
        <v>539</v>
      </c>
      <c r="I137" s="238" t="s">
        <v>519</v>
      </c>
      <c r="J137" s="238"/>
      <c r="K137" s="281"/>
    </row>
    <row r="138" spans="2:11" ht="15" customHeight="1">
      <c r="B138" s="279"/>
      <c r="C138" s="238" t="s">
        <v>520</v>
      </c>
      <c r="D138" s="238"/>
      <c r="E138" s="238"/>
      <c r="F138" s="259" t="s">
        <v>485</v>
      </c>
      <c r="G138" s="238"/>
      <c r="H138" s="238" t="s">
        <v>520</v>
      </c>
      <c r="I138" s="238" t="s">
        <v>519</v>
      </c>
      <c r="J138" s="238"/>
      <c r="K138" s="281"/>
    </row>
    <row r="139" spans="2:11" ht="15" customHeight="1">
      <c r="B139" s="279"/>
      <c r="C139" s="238" t="s">
        <v>37</v>
      </c>
      <c r="D139" s="238"/>
      <c r="E139" s="238"/>
      <c r="F139" s="259" t="s">
        <v>485</v>
      </c>
      <c r="G139" s="238"/>
      <c r="H139" s="238" t="s">
        <v>540</v>
      </c>
      <c r="I139" s="238" t="s">
        <v>519</v>
      </c>
      <c r="J139" s="238"/>
      <c r="K139" s="281"/>
    </row>
    <row r="140" spans="2:11" ht="15" customHeight="1">
      <c r="B140" s="279"/>
      <c r="C140" s="238" t="s">
        <v>541</v>
      </c>
      <c r="D140" s="238"/>
      <c r="E140" s="238"/>
      <c r="F140" s="259" t="s">
        <v>485</v>
      </c>
      <c r="G140" s="238"/>
      <c r="H140" s="238" t="s">
        <v>542</v>
      </c>
      <c r="I140" s="238" t="s">
        <v>519</v>
      </c>
      <c r="J140" s="238"/>
      <c r="K140" s="281"/>
    </row>
    <row r="141" spans="2:11" ht="15" customHeight="1">
      <c r="B141" s="282"/>
      <c r="C141" s="283"/>
      <c r="D141" s="283"/>
      <c r="E141" s="283"/>
      <c r="F141" s="283"/>
      <c r="G141" s="283"/>
      <c r="H141" s="283"/>
      <c r="I141" s="283"/>
      <c r="J141" s="283"/>
      <c r="K141" s="284"/>
    </row>
    <row r="142" spans="2:11" ht="18.75" customHeight="1">
      <c r="B142" s="235"/>
      <c r="C142" s="235"/>
      <c r="D142" s="235"/>
      <c r="E142" s="235"/>
      <c r="F142" s="271"/>
      <c r="G142" s="235"/>
      <c r="H142" s="235"/>
      <c r="I142" s="235"/>
      <c r="J142" s="235"/>
      <c r="K142" s="235"/>
    </row>
    <row r="143" spans="2:11" ht="18.75" customHeight="1">
      <c r="B143" s="245"/>
      <c r="C143" s="245"/>
      <c r="D143" s="245"/>
      <c r="E143" s="245"/>
      <c r="F143" s="245"/>
      <c r="G143" s="245"/>
      <c r="H143" s="245"/>
      <c r="I143" s="245"/>
      <c r="J143" s="245"/>
      <c r="K143" s="245"/>
    </row>
    <row r="144" spans="2:11" ht="7.5" customHeight="1">
      <c r="B144" s="246"/>
      <c r="C144" s="247"/>
      <c r="D144" s="247"/>
      <c r="E144" s="247"/>
      <c r="F144" s="247"/>
      <c r="G144" s="247"/>
      <c r="H144" s="247"/>
      <c r="I144" s="247"/>
      <c r="J144" s="247"/>
      <c r="K144" s="248"/>
    </row>
    <row r="145" spans="2:11" ht="45" customHeight="1">
      <c r="B145" s="249"/>
      <c r="C145" s="250" t="s">
        <v>543</v>
      </c>
      <c r="D145" s="250"/>
      <c r="E145" s="250"/>
      <c r="F145" s="250"/>
      <c r="G145" s="250"/>
      <c r="H145" s="250"/>
      <c r="I145" s="250"/>
      <c r="J145" s="250"/>
      <c r="K145" s="251"/>
    </row>
    <row r="146" spans="2:11" ht="17.25" customHeight="1">
      <c r="B146" s="249"/>
      <c r="C146" s="252" t="s">
        <v>479</v>
      </c>
      <c r="D146" s="252"/>
      <c r="E146" s="252"/>
      <c r="F146" s="252" t="s">
        <v>480</v>
      </c>
      <c r="G146" s="253"/>
      <c r="H146" s="252" t="s">
        <v>98</v>
      </c>
      <c r="I146" s="252" t="s">
        <v>56</v>
      </c>
      <c r="J146" s="252" t="s">
        <v>481</v>
      </c>
      <c r="K146" s="251"/>
    </row>
    <row r="147" spans="2:11" ht="17.25" customHeight="1">
      <c r="B147" s="249"/>
      <c r="C147" s="254" t="s">
        <v>482</v>
      </c>
      <c r="D147" s="254"/>
      <c r="E147" s="254"/>
      <c r="F147" s="255" t="s">
        <v>483</v>
      </c>
      <c r="G147" s="256"/>
      <c r="H147" s="254"/>
      <c r="I147" s="254"/>
      <c r="J147" s="254" t="s">
        <v>484</v>
      </c>
      <c r="K147" s="251"/>
    </row>
    <row r="148" spans="2:11" ht="5.25" customHeight="1">
      <c r="B148" s="260"/>
      <c r="C148" s="257"/>
      <c r="D148" s="257"/>
      <c r="E148" s="257"/>
      <c r="F148" s="257"/>
      <c r="G148" s="258"/>
      <c r="H148" s="257"/>
      <c r="I148" s="257"/>
      <c r="J148" s="257"/>
      <c r="K148" s="281"/>
    </row>
    <row r="149" spans="2:11" ht="15" customHeight="1">
      <c r="B149" s="260"/>
      <c r="C149" s="285" t="s">
        <v>488</v>
      </c>
      <c r="D149" s="238"/>
      <c r="E149" s="238"/>
      <c r="F149" s="286" t="s">
        <v>485</v>
      </c>
      <c r="G149" s="238"/>
      <c r="H149" s="285" t="s">
        <v>524</v>
      </c>
      <c r="I149" s="285" t="s">
        <v>487</v>
      </c>
      <c r="J149" s="285">
        <v>120</v>
      </c>
      <c r="K149" s="281"/>
    </row>
    <row r="150" spans="2:11" ht="15" customHeight="1">
      <c r="B150" s="260"/>
      <c r="C150" s="285" t="s">
        <v>533</v>
      </c>
      <c r="D150" s="238"/>
      <c r="E150" s="238"/>
      <c r="F150" s="286" t="s">
        <v>485</v>
      </c>
      <c r="G150" s="238"/>
      <c r="H150" s="285" t="s">
        <v>544</v>
      </c>
      <c r="I150" s="285" t="s">
        <v>487</v>
      </c>
      <c r="J150" s="285" t="s">
        <v>535</v>
      </c>
      <c r="K150" s="281"/>
    </row>
    <row r="151" spans="2:11" ht="15" customHeight="1">
      <c r="B151" s="260"/>
      <c r="C151" s="285" t="s">
        <v>434</v>
      </c>
      <c r="D151" s="238"/>
      <c r="E151" s="238"/>
      <c r="F151" s="286" t="s">
        <v>485</v>
      </c>
      <c r="G151" s="238"/>
      <c r="H151" s="285" t="s">
        <v>545</v>
      </c>
      <c r="I151" s="285" t="s">
        <v>487</v>
      </c>
      <c r="J151" s="285" t="s">
        <v>535</v>
      </c>
      <c r="K151" s="281"/>
    </row>
    <row r="152" spans="2:11" ht="15" customHeight="1">
      <c r="B152" s="260"/>
      <c r="C152" s="285" t="s">
        <v>490</v>
      </c>
      <c r="D152" s="238"/>
      <c r="E152" s="238"/>
      <c r="F152" s="286" t="s">
        <v>491</v>
      </c>
      <c r="G152" s="238"/>
      <c r="H152" s="285" t="s">
        <v>524</v>
      </c>
      <c r="I152" s="285" t="s">
        <v>487</v>
      </c>
      <c r="J152" s="285">
        <v>50</v>
      </c>
      <c r="K152" s="281"/>
    </row>
    <row r="153" spans="2:11" ht="15" customHeight="1">
      <c r="B153" s="260"/>
      <c r="C153" s="285" t="s">
        <v>493</v>
      </c>
      <c r="D153" s="238"/>
      <c r="E153" s="238"/>
      <c r="F153" s="286" t="s">
        <v>485</v>
      </c>
      <c r="G153" s="238"/>
      <c r="H153" s="285" t="s">
        <v>524</v>
      </c>
      <c r="I153" s="285" t="s">
        <v>495</v>
      </c>
      <c r="J153" s="285"/>
      <c r="K153" s="281"/>
    </row>
    <row r="154" spans="2:11" ht="15" customHeight="1">
      <c r="B154" s="260"/>
      <c r="C154" s="285" t="s">
        <v>504</v>
      </c>
      <c r="D154" s="238"/>
      <c r="E154" s="238"/>
      <c r="F154" s="286" t="s">
        <v>491</v>
      </c>
      <c r="G154" s="238"/>
      <c r="H154" s="285" t="s">
        <v>524</v>
      </c>
      <c r="I154" s="285" t="s">
        <v>487</v>
      </c>
      <c r="J154" s="285">
        <v>50</v>
      </c>
      <c r="K154" s="281"/>
    </row>
    <row r="155" spans="2:11" ht="15" customHeight="1">
      <c r="B155" s="260"/>
      <c r="C155" s="285" t="s">
        <v>512</v>
      </c>
      <c r="D155" s="238"/>
      <c r="E155" s="238"/>
      <c r="F155" s="286" t="s">
        <v>491</v>
      </c>
      <c r="G155" s="238"/>
      <c r="H155" s="285" t="s">
        <v>524</v>
      </c>
      <c r="I155" s="285" t="s">
        <v>487</v>
      </c>
      <c r="J155" s="285">
        <v>50</v>
      </c>
      <c r="K155" s="281"/>
    </row>
    <row r="156" spans="2:11" ht="15" customHeight="1">
      <c r="B156" s="260"/>
      <c r="C156" s="285" t="s">
        <v>510</v>
      </c>
      <c r="D156" s="238"/>
      <c r="E156" s="238"/>
      <c r="F156" s="286" t="s">
        <v>491</v>
      </c>
      <c r="G156" s="238"/>
      <c r="H156" s="285" t="s">
        <v>524</v>
      </c>
      <c r="I156" s="285" t="s">
        <v>487</v>
      </c>
      <c r="J156" s="285">
        <v>50</v>
      </c>
      <c r="K156" s="281"/>
    </row>
    <row r="157" spans="2:11" ht="15" customHeight="1">
      <c r="B157" s="260"/>
      <c r="C157" s="285" t="s">
        <v>85</v>
      </c>
      <c r="D157" s="238"/>
      <c r="E157" s="238"/>
      <c r="F157" s="286" t="s">
        <v>485</v>
      </c>
      <c r="G157" s="238"/>
      <c r="H157" s="285" t="s">
        <v>546</v>
      </c>
      <c r="I157" s="285" t="s">
        <v>487</v>
      </c>
      <c r="J157" s="285" t="s">
        <v>547</v>
      </c>
      <c r="K157" s="281"/>
    </row>
    <row r="158" spans="2:11" ht="15" customHeight="1">
      <c r="B158" s="260"/>
      <c r="C158" s="285" t="s">
        <v>548</v>
      </c>
      <c r="D158" s="238"/>
      <c r="E158" s="238"/>
      <c r="F158" s="286" t="s">
        <v>485</v>
      </c>
      <c r="G158" s="238"/>
      <c r="H158" s="285" t="s">
        <v>549</v>
      </c>
      <c r="I158" s="285" t="s">
        <v>519</v>
      </c>
      <c r="J158" s="285"/>
      <c r="K158" s="281"/>
    </row>
    <row r="159" spans="2:11" ht="15" customHeight="1">
      <c r="B159" s="287"/>
      <c r="C159" s="269"/>
      <c r="D159" s="269"/>
      <c r="E159" s="269"/>
      <c r="F159" s="269"/>
      <c r="G159" s="269"/>
      <c r="H159" s="269"/>
      <c r="I159" s="269"/>
      <c r="J159" s="269"/>
      <c r="K159" s="288"/>
    </row>
    <row r="160" spans="2:11" ht="18.75" customHeight="1">
      <c r="B160" s="235"/>
      <c r="C160" s="238"/>
      <c r="D160" s="238"/>
      <c r="E160" s="238"/>
      <c r="F160" s="259"/>
      <c r="G160" s="238"/>
      <c r="H160" s="238"/>
      <c r="I160" s="238"/>
      <c r="J160" s="238"/>
      <c r="K160" s="235"/>
    </row>
    <row r="161" spans="2:11" ht="18.75" customHeight="1">
      <c r="B161" s="245"/>
      <c r="C161" s="245"/>
      <c r="D161" s="245"/>
      <c r="E161" s="245"/>
      <c r="F161" s="245"/>
      <c r="G161" s="245"/>
      <c r="H161" s="245"/>
      <c r="I161" s="245"/>
      <c r="J161" s="245"/>
      <c r="K161" s="245"/>
    </row>
    <row r="162" spans="2:11" ht="7.5" customHeight="1">
      <c r="B162" s="222"/>
      <c r="C162" s="223"/>
      <c r="D162" s="223"/>
      <c r="E162" s="223"/>
      <c r="F162" s="223"/>
      <c r="G162" s="223"/>
      <c r="H162" s="223"/>
      <c r="I162" s="223"/>
      <c r="J162" s="223"/>
      <c r="K162" s="224"/>
    </row>
    <row r="163" spans="2:11" ht="45" customHeight="1">
      <c r="B163" s="225"/>
      <c r="C163" s="226" t="s">
        <v>550</v>
      </c>
      <c r="D163" s="226"/>
      <c r="E163" s="226"/>
      <c r="F163" s="226"/>
      <c r="G163" s="226"/>
      <c r="H163" s="226"/>
      <c r="I163" s="226"/>
      <c r="J163" s="226"/>
      <c r="K163" s="227"/>
    </row>
    <row r="164" spans="2:11" ht="17.25" customHeight="1">
      <c r="B164" s="225"/>
      <c r="C164" s="252" t="s">
        <v>479</v>
      </c>
      <c r="D164" s="252"/>
      <c r="E164" s="252"/>
      <c r="F164" s="252" t="s">
        <v>480</v>
      </c>
      <c r="G164" s="289"/>
      <c r="H164" s="290" t="s">
        <v>98</v>
      </c>
      <c r="I164" s="290" t="s">
        <v>56</v>
      </c>
      <c r="J164" s="252" t="s">
        <v>481</v>
      </c>
      <c r="K164" s="227"/>
    </row>
    <row r="165" spans="2:11" ht="17.25" customHeight="1">
      <c r="B165" s="229"/>
      <c r="C165" s="254" t="s">
        <v>482</v>
      </c>
      <c r="D165" s="254"/>
      <c r="E165" s="254"/>
      <c r="F165" s="255" t="s">
        <v>483</v>
      </c>
      <c r="G165" s="291"/>
      <c r="H165" s="292"/>
      <c r="I165" s="292"/>
      <c r="J165" s="254" t="s">
        <v>484</v>
      </c>
      <c r="K165" s="231"/>
    </row>
    <row r="166" spans="2:11" ht="5.25" customHeight="1">
      <c r="B166" s="260"/>
      <c r="C166" s="257"/>
      <c r="D166" s="257"/>
      <c r="E166" s="257"/>
      <c r="F166" s="257"/>
      <c r="G166" s="258"/>
      <c r="H166" s="257"/>
      <c r="I166" s="257"/>
      <c r="J166" s="257"/>
      <c r="K166" s="281"/>
    </row>
    <row r="167" spans="2:11" ht="15" customHeight="1">
      <c r="B167" s="260"/>
      <c r="C167" s="238" t="s">
        <v>488</v>
      </c>
      <c r="D167" s="238"/>
      <c r="E167" s="238"/>
      <c r="F167" s="259" t="s">
        <v>485</v>
      </c>
      <c r="G167" s="238"/>
      <c r="H167" s="238" t="s">
        <v>524</v>
      </c>
      <c r="I167" s="238" t="s">
        <v>487</v>
      </c>
      <c r="J167" s="238">
        <v>120</v>
      </c>
      <c r="K167" s="281"/>
    </row>
    <row r="168" spans="2:11" ht="15" customHeight="1">
      <c r="B168" s="260"/>
      <c r="C168" s="238" t="s">
        <v>533</v>
      </c>
      <c r="D168" s="238"/>
      <c r="E168" s="238"/>
      <c r="F168" s="259" t="s">
        <v>485</v>
      </c>
      <c r="G168" s="238"/>
      <c r="H168" s="238" t="s">
        <v>534</v>
      </c>
      <c r="I168" s="238" t="s">
        <v>487</v>
      </c>
      <c r="J168" s="238" t="s">
        <v>535</v>
      </c>
      <c r="K168" s="281"/>
    </row>
    <row r="169" spans="2:11" ht="15" customHeight="1">
      <c r="B169" s="260"/>
      <c r="C169" s="238" t="s">
        <v>434</v>
      </c>
      <c r="D169" s="238"/>
      <c r="E169" s="238"/>
      <c r="F169" s="259" t="s">
        <v>485</v>
      </c>
      <c r="G169" s="238"/>
      <c r="H169" s="238" t="s">
        <v>551</v>
      </c>
      <c r="I169" s="238" t="s">
        <v>487</v>
      </c>
      <c r="J169" s="238" t="s">
        <v>535</v>
      </c>
      <c r="K169" s="281"/>
    </row>
    <row r="170" spans="2:11" ht="15" customHeight="1">
      <c r="B170" s="260"/>
      <c r="C170" s="238" t="s">
        <v>490</v>
      </c>
      <c r="D170" s="238"/>
      <c r="E170" s="238"/>
      <c r="F170" s="259" t="s">
        <v>491</v>
      </c>
      <c r="G170" s="238"/>
      <c r="H170" s="238" t="s">
        <v>551</v>
      </c>
      <c r="I170" s="238" t="s">
        <v>487</v>
      </c>
      <c r="J170" s="238">
        <v>50</v>
      </c>
      <c r="K170" s="281"/>
    </row>
    <row r="171" spans="2:11" ht="15" customHeight="1">
      <c r="B171" s="260"/>
      <c r="C171" s="238" t="s">
        <v>493</v>
      </c>
      <c r="D171" s="238"/>
      <c r="E171" s="238"/>
      <c r="F171" s="259" t="s">
        <v>485</v>
      </c>
      <c r="G171" s="238"/>
      <c r="H171" s="238" t="s">
        <v>551</v>
      </c>
      <c r="I171" s="238" t="s">
        <v>495</v>
      </c>
      <c r="J171" s="238"/>
      <c r="K171" s="281"/>
    </row>
    <row r="172" spans="2:11" ht="15" customHeight="1">
      <c r="B172" s="260"/>
      <c r="C172" s="238" t="s">
        <v>504</v>
      </c>
      <c r="D172" s="238"/>
      <c r="E172" s="238"/>
      <c r="F172" s="259" t="s">
        <v>491</v>
      </c>
      <c r="G172" s="238"/>
      <c r="H172" s="238" t="s">
        <v>551</v>
      </c>
      <c r="I172" s="238" t="s">
        <v>487</v>
      </c>
      <c r="J172" s="238">
        <v>50</v>
      </c>
      <c r="K172" s="281"/>
    </row>
    <row r="173" spans="2:11" ht="15" customHeight="1">
      <c r="B173" s="260"/>
      <c r="C173" s="238" t="s">
        <v>512</v>
      </c>
      <c r="D173" s="238"/>
      <c r="E173" s="238"/>
      <c r="F173" s="259" t="s">
        <v>491</v>
      </c>
      <c r="G173" s="238"/>
      <c r="H173" s="238" t="s">
        <v>551</v>
      </c>
      <c r="I173" s="238" t="s">
        <v>487</v>
      </c>
      <c r="J173" s="238">
        <v>50</v>
      </c>
      <c r="K173" s="281"/>
    </row>
    <row r="174" spans="2:11" ht="15" customHeight="1">
      <c r="B174" s="260"/>
      <c r="C174" s="238" t="s">
        <v>510</v>
      </c>
      <c r="D174" s="238"/>
      <c r="E174" s="238"/>
      <c r="F174" s="259" t="s">
        <v>491</v>
      </c>
      <c r="G174" s="238"/>
      <c r="H174" s="238" t="s">
        <v>551</v>
      </c>
      <c r="I174" s="238" t="s">
        <v>487</v>
      </c>
      <c r="J174" s="238">
        <v>50</v>
      </c>
      <c r="K174" s="281"/>
    </row>
    <row r="175" spans="2:11" ht="15" customHeight="1">
      <c r="B175" s="260"/>
      <c r="C175" s="238" t="s">
        <v>97</v>
      </c>
      <c r="D175" s="238"/>
      <c r="E175" s="238"/>
      <c r="F175" s="259" t="s">
        <v>485</v>
      </c>
      <c r="G175" s="238"/>
      <c r="H175" s="238" t="s">
        <v>552</v>
      </c>
      <c r="I175" s="238" t="s">
        <v>553</v>
      </c>
      <c r="J175" s="238"/>
      <c r="K175" s="281"/>
    </row>
    <row r="176" spans="2:11" ht="15" customHeight="1">
      <c r="B176" s="260"/>
      <c r="C176" s="238" t="s">
        <v>56</v>
      </c>
      <c r="D176" s="238"/>
      <c r="E176" s="238"/>
      <c r="F176" s="259" t="s">
        <v>485</v>
      </c>
      <c r="G176" s="238"/>
      <c r="H176" s="238" t="s">
        <v>554</v>
      </c>
      <c r="I176" s="238" t="s">
        <v>555</v>
      </c>
      <c r="J176" s="238">
        <v>1</v>
      </c>
      <c r="K176" s="281"/>
    </row>
    <row r="177" spans="2:11" ht="15" customHeight="1">
      <c r="B177" s="260"/>
      <c r="C177" s="238" t="s">
        <v>52</v>
      </c>
      <c r="D177" s="238"/>
      <c r="E177" s="238"/>
      <c r="F177" s="259" t="s">
        <v>485</v>
      </c>
      <c r="G177" s="238"/>
      <c r="H177" s="238" t="s">
        <v>556</v>
      </c>
      <c r="I177" s="238" t="s">
        <v>487</v>
      </c>
      <c r="J177" s="238">
        <v>20</v>
      </c>
      <c r="K177" s="281"/>
    </row>
    <row r="178" spans="2:11" ht="15" customHeight="1">
      <c r="B178" s="260"/>
      <c r="C178" s="238" t="s">
        <v>98</v>
      </c>
      <c r="D178" s="238"/>
      <c r="E178" s="238"/>
      <c r="F178" s="259" t="s">
        <v>485</v>
      </c>
      <c r="G178" s="238"/>
      <c r="H178" s="238" t="s">
        <v>557</v>
      </c>
      <c r="I178" s="238" t="s">
        <v>487</v>
      </c>
      <c r="J178" s="238">
        <v>255</v>
      </c>
      <c r="K178" s="281"/>
    </row>
    <row r="179" spans="2:11" ht="15" customHeight="1">
      <c r="B179" s="260"/>
      <c r="C179" s="238" t="s">
        <v>99</v>
      </c>
      <c r="D179" s="238"/>
      <c r="E179" s="238"/>
      <c r="F179" s="259" t="s">
        <v>485</v>
      </c>
      <c r="G179" s="238"/>
      <c r="H179" s="238" t="s">
        <v>450</v>
      </c>
      <c r="I179" s="238" t="s">
        <v>487</v>
      </c>
      <c r="J179" s="238">
        <v>10</v>
      </c>
      <c r="K179" s="281"/>
    </row>
    <row r="180" spans="2:11" ht="15" customHeight="1">
      <c r="B180" s="260"/>
      <c r="C180" s="238" t="s">
        <v>100</v>
      </c>
      <c r="D180" s="238"/>
      <c r="E180" s="238"/>
      <c r="F180" s="259" t="s">
        <v>485</v>
      </c>
      <c r="G180" s="238"/>
      <c r="H180" s="238" t="s">
        <v>558</v>
      </c>
      <c r="I180" s="238" t="s">
        <v>519</v>
      </c>
      <c r="J180" s="238"/>
      <c r="K180" s="281"/>
    </row>
    <row r="181" spans="2:11" ht="15" customHeight="1">
      <c r="B181" s="260"/>
      <c r="C181" s="238" t="s">
        <v>559</v>
      </c>
      <c r="D181" s="238"/>
      <c r="E181" s="238"/>
      <c r="F181" s="259" t="s">
        <v>485</v>
      </c>
      <c r="G181" s="238"/>
      <c r="H181" s="238" t="s">
        <v>560</v>
      </c>
      <c r="I181" s="238" t="s">
        <v>519</v>
      </c>
      <c r="J181" s="238"/>
      <c r="K181" s="281"/>
    </row>
    <row r="182" spans="2:11" ht="15" customHeight="1">
      <c r="B182" s="260"/>
      <c r="C182" s="238" t="s">
        <v>548</v>
      </c>
      <c r="D182" s="238"/>
      <c r="E182" s="238"/>
      <c r="F182" s="259" t="s">
        <v>485</v>
      </c>
      <c r="G182" s="238"/>
      <c r="H182" s="238" t="s">
        <v>561</v>
      </c>
      <c r="I182" s="238" t="s">
        <v>519</v>
      </c>
      <c r="J182" s="238"/>
      <c r="K182" s="281"/>
    </row>
    <row r="183" spans="2:11" ht="15" customHeight="1">
      <c r="B183" s="260"/>
      <c r="C183" s="238" t="s">
        <v>102</v>
      </c>
      <c r="D183" s="238"/>
      <c r="E183" s="238"/>
      <c r="F183" s="259" t="s">
        <v>491</v>
      </c>
      <c r="G183" s="238"/>
      <c r="H183" s="238" t="s">
        <v>562</v>
      </c>
      <c r="I183" s="238" t="s">
        <v>487</v>
      </c>
      <c r="J183" s="238">
        <v>50</v>
      </c>
      <c r="K183" s="281"/>
    </row>
    <row r="184" spans="2:11" ht="15" customHeight="1">
      <c r="B184" s="260"/>
      <c r="C184" s="238" t="s">
        <v>563</v>
      </c>
      <c r="D184" s="238"/>
      <c r="E184" s="238"/>
      <c r="F184" s="259" t="s">
        <v>491</v>
      </c>
      <c r="G184" s="238"/>
      <c r="H184" s="238" t="s">
        <v>564</v>
      </c>
      <c r="I184" s="238" t="s">
        <v>565</v>
      </c>
      <c r="J184" s="238"/>
      <c r="K184" s="281"/>
    </row>
    <row r="185" spans="2:11" ht="15" customHeight="1">
      <c r="B185" s="260"/>
      <c r="C185" s="238" t="s">
        <v>566</v>
      </c>
      <c r="D185" s="238"/>
      <c r="E185" s="238"/>
      <c r="F185" s="259" t="s">
        <v>491</v>
      </c>
      <c r="G185" s="238"/>
      <c r="H185" s="238" t="s">
        <v>567</v>
      </c>
      <c r="I185" s="238" t="s">
        <v>565</v>
      </c>
      <c r="J185" s="238"/>
      <c r="K185" s="281"/>
    </row>
    <row r="186" spans="2:11" ht="15" customHeight="1">
      <c r="B186" s="260"/>
      <c r="C186" s="238" t="s">
        <v>568</v>
      </c>
      <c r="D186" s="238"/>
      <c r="E186" s="238"/>
      <c r="F186" s="259" t="s">
        <v>491</v>
      </c>
      <c r="G186" s="238"/>
      <c r="H186" s="238" t="s">
        <v>569</v>
      </c>
      <c r="I186" s="238" t="s">
        <v>565</v>
      </c>
      <c r="J186" s="238"/>
      <c r="K186" s="281"/>
    </row>
    <row r="187" spans="2:11" ht="15" customHeight="1">
      <c r="B187" s="260"/>
      <c r="C187" s="293" t="s">
        <v>570</v>
      </c>
      <c r="D187" s="238"/>
      <c r="E187" s="238"/>
      <c r="F187" s="259" t="s">
        <v>491</v>
      </c>
      <c r="G187" s="238"/>
      <c r="H187" s="238" t="s">
        <v>571</v>
      </c>
      <c r="I187" s="238" t="s">
        <v>572</v>
      </c>
      <c r="J187" s="294" t="s">
        <v>573</v>
      </c>
      <c r="K187" s="281"/>
    </row>
    <row r="188" spans="2:11" ht="15" customHeight="1">
      <c r="B188" s="287"/>
      <c r="C188" s="295"/>
      <c r="D188" s="269"/>
      <c r="E188" s="269"/>
      <c r="F188" s="269"/>
      <c r="G188" s="269"/>
      <c r="H188" s="269"/>
      <c r="I188" s="269"/>
      <c r="J188" s="269"/>
      <c r="K188" s="288"/>
    </row>
    <row r="189" spans="2:11" ht="18.75" customHeight="1">
      <c r="B189" s="296"/>
      <c r="C189" s="297"/>
      <c r="D189" s="297"/>
      <c r="E189" s="297"/>
      <c r="F189" s="298"/>
      <c r="G189" s="238"/>
      <c r="H189" s="238"/>
      <c r="I189" s="238"/>
      <c r="J189" s="238"/>
      <c r="K189" s="235"/>
    </row>
    <row r="190" spans="2:11" ht="18.75" customHeight="1">
      <c r="B190" s="235"/>
      <c r="C190" s="238"/>
      <c r="D190" s="238"/>
      <c r="E190" s="238"/>
      <c r="F190" s="259"/>
      <c r="G190" s="238"/>
      <c r="H190" s="238"/>
      <c r="I190" s="238"/>
      <c r="J190" s="238"/>
      <c r="K190" s="235"/>
    </row>
    <row r="191" spans="2:11" ht="18.75" customHeight="1">
      <c r="B191" s="245"/>
      <c r="C191" s="245"/>
      <c r="D191" s="245"/>
      <c r="E191" s="245"/>
      <c r="F191" s="245"/>
      <c r="G191" s="245"/>
      <c r="H191" s="245"/>
      <c r="I191" s="245"/>
      <c r="J191" s="245"/>
      <c r="K191" s="245"/>
    </row>
    <row r="192" spans="2:11" ht="13.5">
      <c r="B192" s="222"/>
      <c r="C192" s="223"/>
      <c r="D192" s="223"/>
      <c r="E192" s="223"/>
      <c r="F192" s="223"/>
      <c r="G192" s="223"/>
      <c r="H192" s="223"/>
      <c r="I192" s="223"/>
      <c r="J192" s="223"/>
      <c r="K192" s="224"/>
    </row>
    <row r="193" spans="2:11" ht="21">
      <c r="B193" s="225"/>
      <c r="C193" s="226" t="s">
        <v>574</v>
      </c>
      <c r="D193" s="226"/>
      <c r="E193" s="226"/>
      <c r="F193" s="226"/>
      <c r="G193" s="226"/>
      <c r="H193" s="226"/>
      <c r="I193" s="226"/>
      <c r="J193" s="226"/>
      <c r="K193" s="227"/>
    </row>
    <row r="194" spans="2:11" ht="25.5" customHeight="1">
      <c r="B194" s="225"/>
      <c r="C194" s="299" t="s">
        <v>575</v>
      </c>
      <c r="D194" s="299"/>
      <c r="E194" s="299"/>
      <c r="F194" s="299" t="s">
        <v>576</v>
      </c>
      <c r="G194" s="300"/>
      <c r="H194" s="301" t="s">
        <v>577</v>
      </c>
      <c r="I194" s="301"/>
      <c r="J194" s="301"/>
      <c r="K194" s="227"/>
    </row>
    <row r="195" spans="2:11" ht="5.25" customHeight="1">
      <c r="B195" s="260"/>
      <c r="C195" s="257"/>
      <c r="D195" s="257"/>
      <c r="E195" s="257"/>
      <c r="F195" s="257"/>
      <c r="G195" s="238"/>
      <c r="H195" s="257"/>
      <c r="I195" s="257"/>
      <c r="J195" s="257"/>
      <c r="K195" s="281"/>
    </row>
    <row r="196" spans="2:11" ht="15" customHeight="1">
      <c r="B196" s="260"/>
      <c r="C196" s="238" t="s">
        <v>578</v>
      </c>
      <c r="D196" s="238"/>
      <c r="E196" s="238"/>
      <c r="F196" s="259" t="s">
        <v>42</v>
      </c>
      <c r="G196" s="238"/>
      <c r="H196" s="302" t="s">
        <v>579</v>
      </c>
      <c r="I196" s="302"/>
      <c r="J196" s="302"/>
      <c r="K196" s="281"/>
    </row>
    <row r="197" spans="2:11" ht="15" customHeight="1">
      <c r="B197" s="260"/>
      <c r="C197" s="266"/>
      <c r="D197" s="238"/>
      <c r="E197" s="238"/>
      <c r="F197" s="259" t="s">
        <v>43</v>
      </c>
      <c r="G197" s="238"/>
      <c r="H197" s="302" t="s">
        <v>580</v>
      </c>
      <c r="I197" s="302"/>
      <c r="J197" s="302"/>
      <c r="K197" s="281"/>
    </row>
    <row r="198" spans="2:11" ht="15" customHeight="1">
      <c r="B198" s="260"/>
      <c r="C198" s="266"/>
      <c r="D198" s="238"/>
      <c r="E198" s="238"/>
      <c r="F198" s="259" t="s">
        <v>46</v>
      </c>
      <c r="G198" s="238"/>
      <c r="H198" s="302" t="s">
        <v>581</v>
      </c>
      <c r="I198" s="302"/>
      <c r="J198" s="302"/>
      <c r="K198" s="281"/>
    </row>
    <row r="199" spans="2:11" ht="15" customHeight="1">
      <c r="B199" s="260"/>
      <c r="C199" s="238"/>
      <c r="D199" s="238"/>
      <c r="E199" s="238"/>
      <c r="F199" s="259" t="s">
        <v>44</v>
      </c>
      <c r="G199" s="238"/>
      <c r="H199" s="302" t="s">
        <v>582</v>
      </c>
      <c r="I199" s="302"/>
      <c r="J199" s="302"/>
      <c r="K199" s="281"/>
    </row>
    <row r="200" spans="2:11" ht="15" customHeight="1">
      <c r="B200" s="260"/>
      <c r="C200" s="238"/>
      <c r="D200" s="238"/>
      <c r="E200" s="238"/>
      <c r="F200" s="259" t="s">
        <v>45</v>
      </c>
      <c r="G200" s="238"/>
      <c r="H200" s="302" t="s">
        <v>583</v>
      </c>
      <c r="I200" s="302"/>
      <c r="J200" s="302"/>
      <c r="K200" s="281"/>
    </row>
    <row r="201" spans="2:11" ht="15" customHeight="1">
      <c r="B201" s="260"/>
      <c r="C201" s="238"/>
      <c r="D201" s="238"/>
      <c r="E201" s="238"/>
      <c r="F201" s="259"/>
      <c r="G201" s="238"/>
      <c r="H201" s="238"/>
      <c r="I201" s="238"/>
      <c r="J201" s="238"/>
      <c r="K201" s="281"/>
    </row>
    <row r="202" spans="2:11" ht="15" customHeight="1">
      <c r="B202" s="260"/>
      <c r="C202" s="238" t="s">
        <v>531</v>
      </c>
      <c r="D202" s="238"/>
      <c r="E202" s="238"/>
      <c r="F202" s="259" t="s">
        <v>77</v>
      </c>
      <c r="G202" s="238"/>
      <c r="H202" s="302" t="s">
        <v>584</v>
      </c>
      <c r="I202" s="302"/>
      <c r="J202" s="302"/>
      <c r="K202" s="281"/>
    </row>
    <row r="203" spans="2:11" ht="15" customHeight="1">
      <c r="B203" s="260"/>
      <c r="C203" s="266"/>
      <c r="D203" s="238"/>
      <c r="E203" s="238"/>
      <c r="F203" s="259" t="s">
        <v>428</v>
      </c>
      <c r="G203" s="238"/>
      <c r="H203" s="302" t="s">
        <v>429</v>
      </c>
      <c r="I203" s="302"/>
      <c r="J203" s="302"/>
      <c r="K203" s="281"/>
    </row>
    <row r="204" spans="2:11" ht="15" customHeight="1">
      <c r="B204" s="260"/>
      <c r="C204" s="238"/>
      <c r="D204" s="238"/>
      <c r="E204" s="238"/>
      <c r="F204" s="259" t="s">
        <v>426</v>
      </c>
      <c r="G204" s="238"/>
      <c r="H204" s="302" t="s">
        <v>585</v>
      </c>
      <c r="I204" s="302"/>
      <c r="J204" s="302"/>
      <c r="K204" s="281"/>
    </row>
    <row r="205" spans="2:11" ht="15" customHeight="1">
      <c r="B205" s="303"/>
      <c r="C205" s="266"/>
      <c r="D205" s="266"/>
      <c r="E205" s="266"/>
      <c r="F205" s="259" t="s">
        <v>430</v>
      </c>
      <c r="G205" s="244"/>
      <c r="H205" s="304" t="s">
        <v>431</v>
      </c>
      <c r="I205" s="304"/>
      <c r="J205" s="304"/>
      <c r="K205" s="305"/>
    </row>
    <row r="206" spans="2:11" ht="15" customHeight="1">
      <c r="B206" s="303"/>
      <c r="C206" s="266"/>
      <c r="D206" s="266"/>
      <c r="E206" s="266"/>
      <c r="F206" s="259" t="s">
        <v>432</v>
      </c>
      <c r="G206" s="244"/>
      <c r="H206" s="304" t="s">
        <v>586</v>
      </c>
      <c r="I206" s="304"/>
      <c r="J206" s="304"/>
      <c r="K206" s="305"/>
    </row>
    <row r="207" spans="2:11" ht="15" customHeight="1">
      <c r="B207" s="303"/>
      <c r="C207" s="266"/>
      <c r="D207" s="266"/>
      <c r="E207" s="266"/>
      <c r="F207" s="306"/>
      <c r="G207" s="244"/>
      <c r="H207" s="307"/>
      <c r="I207" s="307"/>
      <c r="J207" s="307"/>
      <c r="K207" s="305"/>
    </row>
    <row r="208" spans="2:11" ht="15" customHeight="1">
      <c r="B208" s="303"/>
      <c r="C208" s="238" t="s">
        <v>555</v>
      </c>
      <c r="D208" s="266"/>
      <c r="E208" s="266"/>
      <c r="F208" s="259">
        <v>1</v>
      </c>
      <c r="G208" s="244"/>
      <c r="H208" s="304" t="s">
        <v>587</v>
      </c>
      <c r="I208" s="304"/>
      <c r="J208" s="304"/>
      <c r="K208" s="305"/>
    </row>
    <row r="209" spans="2:11" ht="15" customHeight="1">
      <c r="B209" s="303"/>
      <c r="C209" s="266"/>
      <c r="D209" s="266"/>
      <c r="E209" s="266"/>
      <c r="F209" s="259">
        <v>2</v>
      </c>
      <c r="G209" s="244"/>
      <c r="H209" s="304" t="s">
        <v>588</v>
      </c>
      <c r="I209" s="304"/>
      <c r="J209" s="304"/>
      <c r="K209" s="305"/>
    </row>
    <row r="210" spans="2:11" ht="15" customHeight="1">
      <c r="B210" s="303"/>
      <c r="C210" s="266"/>
      <c r="D210" s="266"/>
      <c r="E210" s="266"/>
      <c r="F210" s="259">
        <v>3</v>
      </c>
      <c r="G210" s="244"/>
      <c r="H210" s="304" t="s">
        <v>589</v>
      </c>
      <c r="I210" s="304"/>
      <c r="J210" s="304"/>
      <c r="K210" s="305"/>
    </row>
    <row r="211" spans="2:11" ht="15" customHeight="1">
      <c r="B211" s="303"/>
      <c r="C211" s="266"/>
      <c r="D211" s="266"/>
      <c r="E211" s="266"/>
      <c r="F211" s="259">
        <v>4</v>
      </c>
      <c r="G211" s="244"/>
      <c r="H211" s="304" t="s">
        <v>590</v>
      </c>
      <c r="I211" s="304"/>
      <c r="J211" s="304"/>
      <c r="K211" s="305"/>
    </row>
    <row r="212" spans="2:11" ht="12.75" customHeight="1">
      <c r="B212" s="308"/>
      <c r="C212" s="309"/>
      <c r="D212" s="309"/>
      <c r="E212" s="309"/>
      <c r="F212" s="309"/>
      <c r="G212" s="309"/>
      <c r="H212" s="309"/>
      <c r="I212" s="309"/>
      <c r="J212" s="309"/>
      <c r="K212" s="310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Sakařová Jitka</dc:creator>
  <cp:keywords/>
  <dc:description/>
  <cp:lastModifiedBy>Administrator</cp:lastModifiedBy>
  <dcterms:created xsi:type="dcterms:W3CDTF">2016-07-28T09:58:48Z</dcterms:created>
  <dcterms:modified xsi:type="dcterms:W3CDTF">2016-07-28T09:58:58Z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