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1. Krycí list rozpočtu " sheetId="1" r:id="rId1"/>
    <sheet name="1. Rekapitulace rozpočtu" sheetId="2" r:id="rId2"/>
    <sheet name="3. Rozpočet s výkazem výměr - n" sheetId="3" r:id="rId3"/>
  </sheets>
  <definedNames>
    <definedName name="_xlnm.Print_Titles" localSheetId="2">'3. Rozpočet s výkazem výměr - n'!$8:$9</definedName>
  </definedNames>
  <calcPr fullCalcOnLoad="1"/>
</workbook>
</file>

<file path=xl/sharedStrings.xml><?xml version="1.0" encoding="utf-8"?>
<sst xmlns="http://schemas.openxmlformats.org/spreadsheetml/2006/main" count="895" uniqueCount="551">
  <si>
    <t>Název stavby</t>
  </si>
  <si>
    <t>Havarijní oprava části oplocení u objektu Svahová 1169/26 - Karlovy Vary</t>
  </si>
  <si>
    <t>JKSO</t>
  </si>
  <si>
    <t>Název objektu</t>
  </si>
  <si>
    <t>EČO</t>
  </si>
  <si>
    <t>Název části</t>
  </si>
  <si>
    <t>Místo</t>
  </si>
  <si>
    <t>p.č. 1896, k.ú. Karlovy Vary</t>
  </si>
  <si>
    <t>IČO</t>
  </si>
  <si>
    <t>DIČ</t>
  </si>
  <si>
    <t>Objednatel</t>
  </si>
  <si>
    <t>Statutární město Karlovy Vary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</si>
  <si>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</si>
  <si>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</si>
  <si>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</si>
  <si>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</si>
  <si>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</si>
  <si>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</si>
  <si>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</si>
  <si>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</si>
  <si>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</si>
  <si>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</si>
  <si>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</si>
  <si>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</si>
  <si>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</si>
  <si>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</si>
  <si>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</si>
  <si>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</si>
  <si>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</si>
  <si>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</si>
  <si>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</si>
  <si>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</si>
  <si>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</si>
  <si>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</si>
  <si>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</si>
  <si>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</si>
  <si>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</si>
  <si>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>Zařízení staveniště</t>
  </si>
  <si>
    <t>2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</si>
  <si>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</si>
  <si>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</si>
  <si>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</si>
  <si>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</si>
  <si>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</si>
  <si>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</si>
  <si>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</si>
  <si>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</si>
  <si>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</si>
  <si>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</si>
  <si>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</si>
  <si>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</si>
  <si>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</si>
  <si>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</si>
  <si>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</si>
  <si>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</si>
  <si>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</si>
  <si>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</si>
  <si>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</si>
  <si>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</si>
  <si>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</si>
  <si>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</si>
  <si>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</si>
  <si>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</si>
  <si>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</si>
  <si>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</si>
  <si>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</si>
  <si>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</si>
  <si>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</si>
  <si>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</si>
  <si>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</si>
  <si>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</si>
  <si>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</si>
  <si>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</si>
  <si>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</si>
  <si>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</si>
  <si>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</si>
  <si>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</si>
  <si>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</si>
  <si>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</si>
  <si>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</si>
  <si>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</si>
  <si>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</si>
  <si>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</si>
  <si>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</si>
  <si>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</si>
  <si>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</si>
  <si>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</si>
  <si>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</si>
  <si>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</si>
  <si>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</si>
  <si>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</si>
  <si>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</si>
  <si>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Stavba:   Havarijní oprava části oplocení u objektu Svahová 1169/26 - Karlovy Vary</t>
  </si>
  <si>
    <t xml:space="preserve">Objekt:   </t>
  </si>
  <si>
    <t>Objednatel:   Statutární město Karlovy Vary</t>
  </si>
  <si>
    <t xml:space="preserve">Část:   </t>
  </si>
  <si>
    <t xml:space="preserve">Zhotovitel:   </t>
  </si>
  <si>
    <t xml:space="preserve">JKSO:   </t>
  </si>
  <si>
    <t>Kód položky</t>
  </si>
  <si>
    <t>Popis</t>
  </si>
  <si>
    <t>Cena celkem</t>
  </si>
  <si>
    <t>Práce a dodávky HSV</t>
  </si>
  <si>
    <t>Zemní práce</t>
  </si>
  <si>
    <t>Zakládání</t>
  </si>
  <si>
    <t>Svislé a kompletní konstrukce</t>
  </si>
  <si>
    <t>Vodorovné konstrukce</t>
  </si>
  <si>
    <t>469</t>
  </si>
  <si>
    <t>Stavební práce při elektromontážích</t>
  </si>
  <si>
    <t>Úpravy povrchu, podlahy, osazení</t>
  </si>
  <si>
    <t>Trubní vedení</t>
  </si>
  <si>
    <t>Ostatní konstrukce a práce-bourání</t>
  </si>
  <si>
    <t>99</t>
  </si>
  <si>
    <t>Přesun hmot</t>
  </si>
  <si>
    <t>Práce a dodávky PSV</t>
  </si>
  <si>
    <t>711</t>
  </si>
  <si>
    <t>Izolace proti vodě, vlhkosti a plynům</t>
  </si>
  <si>
    <t>767</t>
  </si>
  <si>
    <t>Konstrukce zámečnické</t>
  </si>
  <si>
    <t>783</t>
  </si>
  <si>
    <t>Dokončovací práce - nátěry</t>
  </si>
  <si>
    <t>M</t>
  </si>
  <si>
    <t>Práce a dodávky M</t>
  </si>
  <si>
    <t>23-M</t>
  </si>
  <si>
    <t>Montáže potrubí</t>
  </si>
  <si>
    <t>46-M</t>
  </si>
  <si>
    <t>Zemní práce při extr.mont.pracích</t>
  </si>
  <si>
    <t>Celkem</t>
  </si>
  <si>
    <t xml:space="preserve">EČO:   </t>
  </si>
  <si>
    <t>P.Č.</t>
  </si>
  <si>
    <t>KCN</t>
  </si>
  <si>
    <t>MJ</t>
  </si>
  <si>
    <t>Množství celkem</t>
  </si>
  <si>
    <t>Cena jednotková</t>
  </si>
  <si>
    <t>001</t>
  </si>
  <si>
    <t>100004220R1</t>
  </si>
  <si>
    <t>Hutnění sypaniny  kolem objektu vibrační deskou do 92% PS</t>
  </si>
  <si>
    <t>m2</t>
  </si>
  <si>
    <t>"kamenivo fr. 16-32" 8,1+12,25+0,1*(22,15+1)+0,18*(22,15+1)</t>
  </si>
  <si>
    <t>"kamenivo fr. 8-16" 0,6+8,1+12,25+0,1*(22,12+1)+0,28*(22,12+1)</t>
  </si>
  <si>
    <t>"štěrkopísek" 12,25+0,05*(22,12+1)+0,13*(22,12+1)</t>
  </si>
  <si>
    <t>"nenamrzavá zemina" 12,25+0,13*(22,12+1)</t>
  </si>
  <si>
    <t>"odečet jíl" -(20,5*0,2)</t>
  </si>
  <si>
    <t>Součet</t>
  </si>
  <si>
    <t>221</t>
  </si>
  <si>
    <t>113106123</t>
  </si>
  <si>
    <t>Rozebrání dlažeb nebo dílců komunikací pro pěší ze zámkových dlaždic</t>
  </si>
  <si>
    <t>"vč. odstranění lože" 61</t>
  </si>
  <si>
    <t>113202111</t>
  </si>
  <si>
    <t>Vytrhání obrub krajníků obrubníků stojatých</t>
  </si>
  <si>
    <t>m</t>
  </si>
  <si>
    <t>"vč. lože, pro zpětné použití"</t>
  </si>
  <si>
    <t>"kamnné stupně " 4</t>
  </si>
  <si>
    <t>"kamnné obrubníky " 3</t>
  </si>
  <si>
    <t>113204111</t>
  </si>
  <si>
    <t>Vytrhání obrub záhonových</t>
  </si>
  <si>
    <t>"vč. lože" 3</t>
  </si>
  <si>
    <t>121101101</t>
  </si>
  <si>
    <t>Sejmutí ornice s přemístěním na vzdálenost do 50 m</t>
  </si>
  <si>
    <t>m3</t>
  </si>
  <si>
    <t>(19,5-0,9)*0,1</t>
  </si>
  <si>
    <t>132202101</t>
  </si>
  <si>
    <t>Hloubení rýh š do 600 mm ručním nebo pneum nářadím v soudržných horninách tř. 3</t>
  </si>
  <si>
    <t>"dokopání vybouraných základů" 11,4*0,4</t>
  </si>
  <si>
    <t>"rozšíření základů" 36,1*0,2</t>
  </si>
  <si>
    <t>"dokopání ze strany zahrady" (19,6-0,6)*0,25</t>
  </si>
  <si>
    <t>"kamenivo fr. 8-16" ((0,6*0,25)+(8,1*0,1)+(12,25*0,1)+(0,05*0,1/2)*23,15+0,28*23,12*0,1)</t>
  </si>
  <si>
    <t>"štěrkopísek" (12,25*0,1+(0,05*0,1/2)*23,12+0,13*23,1*0,1)</t>
  </si>
  <si>
    <t>"nenamrzavá zemina+jíl" (12,25*0,26+(0,13*0,26/2)*23,12)</t>
  </si>
  <si>
    <t>"kamenivo fr. 16-32" ((8,1*0,25)+(12,25*0,2)+(0,1*0,2/2)*(22,15+1)+0,18*23,15*0,2)</t>
  </si>
  <si>
    <t>"drenáž" 0,2*0,4*21</t>
  </si>
  <si>
    <t>132202109</t>
  </si>
  <si>
    <t>Příplatek za lepivost u hloubení rýh š do 600 mm ručním nebo pneum nářadím v hornině tř. 3</t>
  </si>
  <si>
    <t>31,799</t>
  </si>
  <si>
    <t>162201102</t>
  </si>
  <si>
    <t>Vodorovné přemístění do 50 m výkopku z horniny tř. 1 až 4</t>
  </si>
  <si>
    <t>"ornice z mezideponie" 1,86</t>
  </si>
  <si>
    <t>162701105</t>
  </si>
  <si>
    <t>Vodorovné přemístění do 10000 m výkopku z horniny tř. 1 až 4</t>
  </si>
  <si>
    <t>162701109</t>
  </si>
  <si>
    <t>Příplatek k vodorovnému přemístění výkopku z horniny tř. 1 až 4 ZKD 1000 m přes 10000 m</t>
  </si>
  <si>
    <t>31,799*10</t>
  </si>
  <si>
    <t>167101101</t>
  </si>
  <si>
    <t>Nakládání výkopku z hornin tř. 1 až 4 do 100 m3</t>
  </si>
  <si>
    <t>"zemina na skládku" 31,799</t>
  </si>
  <si>
    <t>171201201</t>
  </si>
  <si>
    <t>Uložení sypaniny na skládky</t>
  </si>
  <si>
    <t>171201206</t>
  </si>
  <si>
    <t>Poplatek za skládku - ostatní zemina</t>
  </si>
  <si>
    <t>t</t>
  </si>
  <si>
    <t>31,799*1,6</t>
  </si>
  <si>
    <t>174101101</t>
  </si>
  <si>
    <t>Zásyp jam, šachet rýh nebo kolem objektů sypaninou se zhutněním</t>
  </si>
  <si>
    <t>583</t>
  </si>
  <si>
    <t>583438730</t>
  </si>
  <si>
    <t>kamenivo drcené hrubé frakce 8-16 třída B</t>
  </si>
  <si>
    <t>4,75*1,05*1,7</t>
  </si>
  <si>
    <t>231</t>
  </si>
  <si>
    <t>180402111</t>
  </si>
  <si>
    <t>Založení parkového trávníku výsevem v rovině a ve svahu do 1:5</t>
  </si>
  <si>
    <t>19,5-0,9</t>
  </si>
  <si>
    <t>005</t>
  </si>
  <si>
    <t>005724200</t>
  </si>
  <si>
    <t>osivo směs travní parková okrasná</t>
  </si>
  <si>
    <t>kg</t>
  </si>
  <si>
    <t>18,6*0,05</t>
  </si>
  <si>
    <t>181101102</t>
  </si>
  <si>
    <t>Úprava pláně v zářezech v hornině tř. 1 až 4 se zhutněním</t>
  </si>
  <si>
    <t>18,6</t>
  </si>
  <si>
    <t>181301102</t>
  </si>
  <si>
    <t>Rozprostření ornice pl do 500 m2 v rovině nebo ve svahu do 1:5 tl vrstvy do 150 mm</t>
  </si>
  <si>
    <t>"sejmutá ornice" 19,5-0,9</t>
  </si>
  <si>
    <t>103</t>
  </si>
  <si>
    <t>103715000</t>
  </si>
  <si>
    <t>substrát zahradnický B VL</t>
  </si>
  <si>
    <t>"doplnění ornice pro výsev trávy" (19,5-0,9)*0,05</t>
  </si>
  <si>
    <t>271</t>
  </si>
  <si>
    <t>212752212</t>
  </si>
  <si>
    <t>Trativod z drenážních trubek plastových flexibilních D do 100 mm včetně lobsypu otevřený výkop</t>
  </si>
  <si>
    <t>212752R1</t>
  </si>
  <si>
    <t>Trativod z drenážních trubek plastových flexibilních - vývod drenáže tr. PVC DN 32 dl. 450 mm</t>
  </si>
  <si>
    <t>ks22</t>
  </si>
  <si>
    <t>002</t>
  </si>
  <si>
    <t>235681111</t>
  </si>
  <si>
    <t>Těsnění hradicích stěn zhutněnou sypaninou - dodání jílu</t>
  </si>
  <si>
    <t>"drenáž" 4*0,2</t>
  </si>
  <si>
    <t>235681121</t>
  </si>
  <si>
    <t>Těsnění hradicích stěn zhutněnou sypaninou - zřízení</t>
  </si>
  <si>
    <t>271571111</t>
  </si>
  <si>
    <t>Polštáře zhutněné pod základy ze štěrkopísku tříděného</t>
  </si>
  <si>
    <t>"podsyp základových pasů" 0,6*32,85*0,1</t>
  </si>
  <si>
    <t>011</t>
  </si>
  <si>
    <t>274321411</t>
  </si>
  <si>
    <t>Základové pásy ze ŽB tř. C 20/25</t>
  </si>
  <si>
    <t>27,3*0,6</t>
  </si>
  <si>
    <t>274351215</t>
  </si>
  <si>
    <t>Zřízení bednění stěn základových pásů</t>
  </si>
  <si>
    <t>32,85*0,2*2</t>
  </si>
  <si>
    <t>274351216</t>
  </si>
  <si>
    <t>Odstranění bednění stěn základových pásů</t>
  </si>
  <si>
    <t>274361821</t>
  </si>
  <si>
    <t>Výztuž základových pásů betonářskou ocelí 10 505 (R)</t>
  </si>
  <si>
    <t>"propojení stávající a nové základové konstrukce, R10 dl. 800 mm, 12 ks" 0,8*12*1,05*0,62/1000</t>
  </si>
  <si>
    <t>279321346</t>
  </si>
  <si>
    <t>Základové zdi ze ŽB tř. C 20/25</t>
  </si>
  <si>
    <t>"probetonování tvárnic š. 400 mm, výztuž ve specifikaci" 5,801*0,74488</t>
  </si>
  <si>
    <t>"probetonování tvárnic š. 150 mm, výztuž ve specifikaci" 2,88*0,55213</t>
  </si>
  <si>
    <t>279355111</t>
  </si>
  <si>
    <t>Ztracené bednění základových zdí do 200 mm z tvárnic BS Klatovy BD 20</t>
  </si>
  <si>
    <t>"bet. bednící tvárnice š. 150 mm, beton a výztuž ve specifikaci" 19,2*0,15</t>
  </si>
  <si>
    <t>279355511</t>
  </si>
  <si>
    <t>Ztracené bednění základových zdí do 400 mm z tvárnic BS Klatovy BD 40</t>
  </si>
  <si>
    <t>"beton a výztuž ve specifikaci" (0,4*1,78*0,25)+(0,4*1,5*0,25)+(0,4*0,5*0,5)</t>
  </si>
  <si>
    <t>(0,4*1,5*0,25)+(0,4*1*0,5)+(0,4*1,5*0,25)+(0,4*1*0,5)+(0,4*1,627*0,25)+(0,4*1,5*0,5)</t>
  </si>
  <si>
    <t>(0,4*1*0,5)+(0,4*2,84*0,75)+(0,4*1,485*0,5)+(0,4*2,5*0,75)</t>
  </si>
  <si>
    <t>(0,4*3,705*0,75)+(0,4*4,5*0,5)+(0,4*0,5*0,5)</t>
  </si>
  <si>
    <t>279361821</t>
  </si>
  <si>
    <t>Výztuž základových zdí nosných betonářskou ocelí 10 505</t>
  </si>
  <si>
    <t>"bednící tvarovky š 400 a š 150, prostřih 5%" 349,5*1,05/1000</t>
  </si>
  <si>
    <t>311211253</t>
  </si>
  <si>
    <t>Zdivo nadzákladové haklíkové hrubé z lomového kamene opracovaného na MC 10</t>
  </si>
  <si>
    <t>"kamenná podezdívka, vč přisekání kamene do spár i v líci při zdění" 19,2*0,25</t>
  </si>
  <si>
    <t>"do cem. malty pčísada pro snížení nasákavosti a zvýšení mrazuvzdornosti, min. tech. standard Asoplast MZ"</t>
  </si>
  <si>
    <t>"odečet zdiva z původního kamene" -2,85</t>
  </si>
  <si>
    <t>311211253R</t>
  </si>
  <si>
    <t>"kamenná podezdívka, vč přisekání kamene do spár i v líci při zdění, původní kameny" 2,85</t>
  </si>
  <si>
    <t>311321511</t>
  </si>
  <si>
    <t>Probetonování plotových tvárnic ze ŽB tř. C 20/25 bez výztuže</t>
  </si>
  <si>
    <t>"zalití výztuže zděných sloupků" 0,135*0,135*8+0,135*0,51</t>
  </si>
  <si>
    <t>015</t>
  </si>
  <si>
    <t>33801</t>
  </si>
  <si>
    <t>Příplatek na stabilizaci sloupků oplocení při montáži</t>
  </si>
  <si>
    <t>kus</t>
  </si>
  <si>
    <t>338171111</t>
  </si>
  <si>
    <t>Osazování sloupků a vzpěr plotových ocelových v 2 m se zalitím MC</t>
  </si>
  <si>
    <t>"upravené stávající plotové sloupky" 8</t>
  </si>
  <si>
    <t>553</t>
  </si>
  <si>
    <t>553422200</t>
  </si>
  <si>
    <t>sloupek plotový průběžný základní nátěr 2000/48x1,5 mm</t>
  </si>
  <si>
    <t>"pozinkované, náhrada v případě neopravitelného poškození, použití podléhá schválení TDI" 8</t>
  </si>
  <si>
    <t>348278301R1</t>
  </si>
  <si>
    <t>Plotový sloupek 365x365 mm z cihel pálených NF dl 240 mm P25 na MC s dutinou pro výztuž</t>
  </si>
  <si>
    <t>"pod omítku" 1,55*8</t>
  </si>
  <si>
    <t>348278301R2</t>
  </si>
  <si>
    <t>Plotový sloupek 740x365 mm z cihel pálených NF dl 240 mm P25 na MC s dutinou pro výztuž</t>
  </si>
  <si>
    <t>"pod omítku, sloup 8" 1,55</t>
  </si>
  <si>
    <t>348278401R1</t>
  </si>
  <si>
    <t>Plotová stříška  betonová prefabrikovaná s okapnicí 800x500x80 mm průběžná, přírodní hladká</t>
  </si>
  <si>
    <t>4+5*6+1</t>
  </si>
  <si>
    <t>348278401R2</t>
  </si>
  <si>
    <t>Plotová stříška  betonová prefabrikovaná s okapnicí 400x500x80 mm průběžná, přírodní hladká</t>
  </si>
  <si>
    <t>"zakřivené pole 5-6" 10</t>
  </si>
  <si>
    <t>348278402R1</t>
  </si>
  <si>
    <t>Plotová zákrytová deska sloupková betonová prefabrikovaná s okapnicí 500x500x80 mm, přírodní hladká</t>
  </si>
  <si>
    <t>348278402R2</t>
  </si>
  <si>
    <t>Plotová zákrytová deska ukončující betonová prefabrikovaná s okapnicí 450x500x80 mm, přírodní hladká</t>
  </si>
  <si>
    <t>348941111R1</t>
  </si>
  <si>
    <t>Osazování rámového plotového pole v= 1500 mm na zděné sloupky, vč. kotevních prvků a montážního materiálu</t>
  </si>
  <si>
    <t>"zpětná montáž upravených plotových polí" 3,18/2+(3,555*6)/2+3,857/2+3,555/2+2</t>
  </si>
  <si>
    <t>55309</t>
  </si>
  <si>
    <t>Příplatek - úprava kotevních prvků panelů oplocení</t>
  </si>
  <si>
    <t>55309R1</t>
  </si>
  <si>
    <t>Příplatek - úprava tvaru kovových plotových sloupků</t>
  </si>
  <si>
    <t>"vč. kotevních prvků pro plotové pole" 10</t>
  </si>
  <si>
    <t>311</t>
  </si>
  <si>
    <t>451504112</t>
  </si>
  <si>
    <t>Zřízení podkladní vrstvy z kameniva pod dlažbu tl do 150 mm</t>
  </si>
  <si>
    <t>"drcenékamenivo fr. 8-16"</t>
  </si>
  <si>
    <t>0,6+8,1+12,25+0,1*(22,12+1)+0,28*(22,12+1)</t>
  </si>
  <si>
    <t>"Odečet jíl" -(0,2*20,5)</t>
  </si>
  <si>
    <t>((0,6*0,25)+(8,1*0,1)+(12,25*0,1)+(0,05*0,1/2)*23,15+0,28*23,12*0,1)*1,05*1,7</t>
  </si>
  <si>
    <t>"štěrkopísek" (12,25*0,1+(0,05*0,1/2)*23,12+0,13*23,1*0,1)*1,05*1,7</t>
  </si>
  <si>
    <t>"nenamrzavá zemina" (12,25*0,26+(0,13*0,26/2)*23,12)*1,05*1,7</t>
  </si>
  <si>
    <t>"odečet jíl" -0,8*1,7</t>
  </si>
  <si>
    <t>451504113</t>
  </si>
  <si>
    <t>Zřízení podkladní vrstvy z kameniva pod dlažbu tl do 200 mm</t>
  </si>
  <si>
    <t>"kamenivo fr. 16-32" 8,1+12,25+0,1*22,15</t>
  </si>
  <si>
    <t>583439300</t>
  </si>
  <si>
    <t>kamenivo drcené hrubé frakce 16-32 třída B</t>
  </si>
  <si>
    <t>"kamenivo fr. 16-32" ((8,1*0,25)+(12,25*0,2)+(0,1*0,2/2)*(22,15+1)+0,18*23,15*0,2)*1,05*1,7</t>
  </si>
  <si>
    <t>596212000</t>
  </si>
  <si>
    <t>Kladení dlažby z dlaždic betonových tvarovaných nebo zámkových</t>
  </si>
  <si>
    <t>"vč. materiálu ložné vrstvy a zaplnění spár" 61</t>
  </si>
  <si>
    <t>592</t>
  </si>
  <si>
    <t>592452070</t>
  </si>
  <si>
    <t>dlažba zámková VLNKA přírodní 22,1x10,9x8 cm</t>
  </si>
  <si>
    <t>"30% nových prvků" (18,5+3,5)/100*30</t>
  </si>
  <si>
    <t>592453110</t>
  </si>
  <si>
    <t>dlažba BEST-KLASIKO 20 x 10 x 8 cm přírodní</t>
  </si>
  <si>
    <t>"30% nových prvků" (61-22)/100*30</t>
  </si>
  <si>
    <t>953942000</t>
  </si>
  <si>
    <t>Osazení kovových kotevních prvků vstřelovacími hřeby</t>
  </si>
  <si>
    <t>"přichycení  výztužné tkaniny" 50,67*5</t>
  </si>
  <si>
    <t>309</t>
  </si>
  <si>
    <t>309771030</t>
  </si>
  <si>
    <t>hřeb vstřelovací přímoúchytný do betonu typu PNH 8 8 x 3, 8 x 37</t>
  </si>
  <si>
    <t>tis kus</t>
  </si>
  <si>
    <t>"vč. podložky" 254*1,1/1000</t>
  </si>
  <si>
    <t>620451212</t>
  </si>
  <si>
    <t>Postřik vodotěsných izolací nebo konstrukcí MC s přísadou na zvýšení přilnavosti</t>
  </si>
  <si>
    <t>"přísada min. tech. standard Asoplast MZ"</t>
  </si>
  <si>
    <t>"podezdívka" 27,9+0,85*0,4+0,5*0,4*3+0,25*0,4*3</t>
  </si>
  <si>
    <t>"sloupy" (0,74+0,365)*2*1,55+0,365*4*1,55*8</t>
  </si>
  <si>
    <t>622401961R1</t>
  </si>
  <si>
    <t>Příplatek k omítce vnějších stěn a štítů za těsnící přísadu</t>
  </si>
  <si>
    <t>"snížení nasákavosti a zvýšení mrazuvzdornosti, min. tech. standard Asoplast MZ"</t>
  </si>
  <si>
    <t>"podezdívka" 29,14</t>
  </si>
  <si>
    <t>622411121</t>
  </si>
  <si>
    <t>Barvení vnější omítky stěn dvojnásobné do stupně složitosti III do tří barev</t>
  </si>
  <si>
    <t>622421131</t>
  </si>
  <si>
    <t>Vnější omítka stěn a štítů vápenná nebo vápenocementová hladká složitosti II</t>
  </si>
  <si>
    <t>"tl. 15 mm, podezdívka" 27,9+0,85*0,4+0,5*0,4*3+0,25*0,4*3</t>
  </si>
  <si>
    <t>622451101R1</t>
  </si>
  <si>
    <t>Vyspravení povrchu bednících tvárnic pod hydroizolační stěrku - lokálně stabilní rychletuhnoucí stěrkovou hmotou</t>
  </si>
  <si>
    <t>"10 % z celkové plochy, min. tech. standard Solocret 15"</t>
  </si>
  <si>
    <t>"svislá hydroizolace" 49,544*0,1</t>
  </si>
  <si>
    <t>"vodorovná hydroizolace" 32,71*0,1</t>
  </si>
  <si>
    <t>622481113</t>
  </si>
  <si>
    <t>Potažení vnějších stěn sklovláknitým pletivem vypnutým včetně přibití strun</t>
  </si>
  <si>
    <t>622756111R1</t>
  </si>
  <si>
    <t>Lišta omítková zakončovací</t>
  </si>
  <si>
    <t>33</t>
  </si>
  <si>
    <t>623411121</t>
  </si>
  <si>
    <t>Barvení vnější omítky pilířů a sloupů do stupně složitosti III</t>
  </si>
  <si>
    <t>623421141</t>
  </si>
  <si>
    <t>Vnější omítka pilířů a sloupů vápenná nebo vápenocementová ploch rovných štuková složitosti II</t>
  </si>
  <si>
    <t>"sloupy tl. 20+3 mm" (0,74+0,365)*2*1,55+0,365*4*1,55*8</t>
  </si>
  <si>
    <t>014</t>
  </si>
  <si>
    <t>624401111R1</t>
  </si>
  <si>
    <t>Napojení stávajících navazujících podezdívek polymercementovou maltou</t>
  </si>
  <si>
    <t>1,8*2+0,5+0,5*2+0,3</t>
  </si>
  <si>
    <t>627452101</t>
  </si>
  <si>
    <t>Spárování zapuštěné rovné zdí z kamene MC</t>
  </si>
  <si>
    <t>19,2+0,25*0,75+0,25*0,5+0,25*0,5+0,25*0,5+0,25*0,25*2+0,25*0,1</t>
  </si>
  <si>
    <t>631315511</t>
  </si>
  <si>
    <t>Mazanina tl do 240 mm z betonu prostého tř. C 12/15</t>
  </si>
  <si>
    <t>"fabion z cem. malty" (0,7*0,7/2)*(32,6+0,4+2)</t>
  </si>
  <si>
    <t>899661311</t>
  </si>
  <si>
    <t>Zřízení filtračního obalu drenážních trubek DN do 130 mm</t>
  </si>
  <si>
    <t>917461111</t>
  </si>
  <si>
    <t>Osazení chodníkového obrubníku kamenného stojatého s boční opěrou do lože z betonu prostého</t>
  </si>
  <si>
    <t>"Kamenné stupně" 4</t>
  </si>
  <si>
    <t>"Kamenný obrubník" 3</t>
  </si>
  <si>
    <t>917862111</t>
  </si>
  <si>
    <t>Osazení chodníkového obrubníku betonového stojatého s boční opěrou do lože z betonu prostého</t>
  </si>
  <si>
    <t>"Betonový obrubník záhonový" 3</t>
  </si>
  <si>
    <t>592175120</t>
  </si>
  <si>
    <t>obrubník BEST-PARKAN 50x5x20 cm přírodní</t>
  </si>
  <si>
    <t>"Betonový obrubník záhonový, použití položky podléhá schválení TDI" 6</t>
  </si>
  <si>
    <t>211</t>
  </si>
  <si>
    <t>931992121R</t>
  </si>
  <si>
    <t>Výplň dilatačních spár z extrudovaného polystyrénu tl 15 mm</t>
  </si>
  <si>
    <t>0,4*(0,95+1,31+1,06+0,56)</t>
  </si>
  <si>
    <t>931994142</t>
  </si>
  <si>
    <t>Těsnění dilatační spáry betonové konstrukce polyuretanovým tmelem do pl 4,0 cm2</t>
  </si>
  <si>
    <t>"D+M, min. tech. standard Induflex PU"  7,76</t>
  </si>
  <si>
    <t>931994151</t>
  </si>
  <si>
    <t>Těsnění spáry betonové konstrukce spárovým profilem průřezu 20/20 mm</t>
  </si>
  <si>
    <t>"D+M" (0,95+1,31+1,06+0,56)*2</t>
  </si>
  <si>
    <t>953961112R1</t>
  </si>
  <si>
    <t>Kotvy chemickým tmelem M 10 hl 200 mm do betonu, ŽB nebo kamene s vyvrtáním otvoru</t>
  </si>
  <si>
    <t>"propojení stávající a nové základové konstrukce, výztuž ve specifikaci"</t>
  </si>
  <si>
    <t>"vč. vyfoukání, přípravy, vyplnění kotevních otvorů chem. tmelem, dodávky materiálu" 6+6</t>
  </si>
  <si>
    <t>013</t>
  </si>
  <si>
    <t>961043111</t>
  </si>
  <si>
    <t>Bourání základů z betonu proloženého kamenem</t>
  </si>
  <si>
    <t>0,4*0,95*32,95</t>
  </si>
  <si>
    <t>961044111</t>
  </si>
  <si>
    <t>Bourání základů z betonu prostého</t>
  </si>
  <si>
    <t>"připojený plot" 0,3*0,95*0,2</t>
  </si>
  <si>
    <t>962022391</t>
  </si>
  <si>
    <t>Bourání zdiva nadzákladového kamenného na MV nebo MVC</t>
  </si>
  <si>
    <t>"podezdívka, pro zpětné použití" (0,25*(2,1+2,3+2,7+2,5+2,8+3,2+3,2+3+0,8))-2,8</t>
  </si>
  <si>
    <t>962022391R1</t>
  </si>
  <si>
    <t>"kamenná podezdívka do sutě" 2,8</t>
  </si>
  <si>
    <t>962032231</t>
  </si>
  <si>
    <t>Bourání zdiva z cihel pálených nebo vápenopískových na MV nebo MVC</t>
  </si>
  <si>
    <t>"podezdívka" 0,15*(2,1+2,3+2,7+2,5+2,8+3,2+3,2+3+0,8)</t>
  </si>
  <si>
    <t>962032314</t>
  </si>
  <si>
    <t>Bourání pilířů cihelných z dutých nebo plných cihel pálených i nepálených na jakoukoli maltu</t>
  </si>
  <si>
    <t>"sloupky" 0,75*0,4*(102,39-100,77)+0,4*0,4*(1,57+1,6+1,59+1,51+1,56+1,54+1,55+1,5)</t>
  </si>
  <si>
    <t>962042321</t>
  </si>
  <si>
    <t>Bourání zdiva nadzákladového z betonu prostého</t>
  </si>
  <si>
    <t>"podezdívka připojený plot" 0,2*0,41*0,2</t>
  </si>
  <si>
    <t>976047231</t>
  </si>
  <si>
    <t>Vybourání betonových nebo ŽB krycích desek tl do100 mm</t>
  </si>
  <si>
    <t>"sloupky" 0,9+0,5*8</t>
  </si>
  <si>
    <t>"Podezdívka" 3,18+3,52+3,7+5,52*5+0,5+0,5</t>
  </si>
  <si>
    <t>977151112</t>
  </si>
  <si>
    <t>Jádrové vrty diamantovými korunkami do D 40 mm do stavebních materiálů</t>
  </si>
  <si>
    <t>"vývody drenáže" 0,4*22</t>
  </si>
  <si>
    <t>977151114</t>
  </si>
  <si>
    <t>Jádrové vrty diamantovými korunkami do D 60 mm do stavebních materiálů</t>
  </si>
  <si>
    <t>"otvory v krycích deskách pro plotové sloupky" 8*0,1</t>
  </si>
  <si>
    <t>977211111</t>
  </si>
  <si>
    <t>Řezání ŽB konstrukcí hl do 200 mm stěnovou pilou do průměru výztuže 16 mm</t>
  </si>
  <si>
    <t>"krycí desky podezdívek stávajícího plotu navazujícího" 0,5+0,3</t>
  </si>
  <si>
    <t>979021111</t>
  </si>
  <si>
    <t>Výběr a sbírání kamene ze suti s očištěním</t>
  </si>
  <si>
    <t>"vč. přemístění do 20 m a uložení očištěného kamene do figur" 5,65-2,8</t>
  </si>
  <si>
    <t>979024442</t>
  </si>
  <si>
    <t>Očištění vybouraných obrubníků a krajníků chodníkových</t>
  </si>
  <si>
    <t>"zahradní obrubníky " 3</t>
  </si>
  <si>
    <t>979024443</t>
  </si>
  <si>
    <t>Očištění vybouraných obrubníků a krajníků silničních</t>
  </si>
  <si>
    <t>"kamnné stupně" 4</t>
  </si>
  <si>
    <t>979054451</t>
  </si>
  <si>
    <t>Očištění vybouraných zámkových dlaždic s původním spárováním z kameniva těženého</t>
  </si>
  <si>
    <t>61</t>
  </si>
  <si>
    <t>979081111</t>
  </si>
  <si>
    <t>Odvoz suti a vybouraných hmot na skládku do 1 km se složením</t>
  </si>
  <si>
    <t>979081121</t>
  </si>
  <si>
    <t>Odvoz suti a vybouraných hmot na skládku ZKD 1 km přes 1 km</t>
  </si>
  <si>
    <t>76,59*19</t>
  </si>
  <si>
    <t>979082111</t>
  </si>
  <si>
    <t>Vnitrostaveništní vodorovná doprava suti a vybouraných hmot do 10 m</t>
  </si>
  <si>
    <t>979098191</t>
  </si>
  <si>
    <t>Poplatek za skládku - netříděné</t>
  </si>
  <si>
    <t>998151111</t>
  </si>
  <si>
    <t>Přesun hmot pro oplocení nebo objekty pozemní různé zděné z cihel nebo tvárnic v do 10 m</t>
  </si>
  <si>
    <t>711132220</t>
  </si>
  <si>
    <t>Izolace proti zemní vlhkosti na svislé ploše na sucho pásy TECHNODREN 0851 R1</t>
  </si>
  <si>
    <t>"vč. materiálu a kotevních prvků"</t>
  </si>
  <si>
    <t>"pod terénem u komunikace" 19,8+0,25*(32,822-0,28)</t>
  </si>
  <si>
    <t>"pod terénem zahrada" 5,8</t>
  </si>
  <si>
    <t>"pod terénem zahrada - přesah na základ" 3,5</t>
  </si>
  <si>
    <t>"pod terénem - branka" 0,4*0,2</t>
  </si>
  <si>
    <t>711493111</t>
  </si>
  <si>
    <t>Izolace proti podpovrchové a tlakové vodě vodorovná SCHOMBURG těsnicí kaší AQUAFIN-2K</t>
  </si>
  <si>
    <t>"základový pas" 32,822*0,6</t>
  </si>
  <si>
    <t>"pod krycí desky" (32,822-0,28)*0,4</t>
  </si>
  <si>
    <t>711493121</t>
  </si>
  <si>
    <t>Izolace proti podpovrchové a tlakové vodě svislá SCHOMBURG těsnicí kaší AQUAFIN-2K</t>
  </si>
  <si>
    <t>"pod terénem výškové odskoky" 0,2*0,4+0,25*0,4*8+0,97*0,4</t>
  </si>
  <si>
    <t>"zahrada - nad terén" 9,9</t>
  </si>
  <si>
    <t>"vytažení na sloupky" 0,4*0,3+0,4*0,15*17</t>
  </si>
  <si>
    <t>711762622R1</t>
  </si>
  <si>
    <t>Izolace proti vodě svislý uzávěr dilatační spáry přilepením pásu rš 120 mm v plné ploše</t>
  </si>
  <si>
    <t>"HY přechod základ-bednící tvarovka" 34,7*2</t>
  </si>
  <si>
    <t>"HY přechod bednící tvarovka nebo základ-kamenné zdivo" 32,83+0,4+0,25*10</t>
  </si>
  <si>
    <t>"HY přechod podezdívka-sloupek" 0,4*17</t>
  </si>
  <si>
    <t>283</t>
  </si>
  <si>
    <t>283552020R1</t>
  </si>
  <si>
    <t>páska těsnící systémová - ASO-Dichtband-weis š 120 mm</t>
  </si>
  <si>
    <t>111,93 * 1,05</t>
  </si>
  <si>
    <t>711762622R2</t>
  </si>
  <si>
    <t>Izolace proti vodě svislý uzávěr dilatační spáry přilepením pásu rš 200 mm v plné ploše se zatažením smyčky do spáry</t>
  </si>
  <si>
    <t>(0,95+1,31+1,06+0,56)*2</t>
  </si>
  <si>
    <t>283552020R2</t>
  </si>
  <si>
    <t>páska těsnící systémová - ASO-Dichtband-2000S š 200 mm</t>
  </si>
  <si>
    <t>7,76*1,05</t>
  </si>
  <si>
    <t>711792620</t>
  </si>
  <si>
    <t>Izolace proti zemní vlhkosti TECHNODREN krycí lišta pro překrytí okraje izolace</t>
  </si>
  <si>
    <t>32,7+33+0,4</t>
  </si>
  <si>
    <t>998711101</t>
  </si>
  <si>
    <t>Přesun hmot pro izolace proti vodě, vlhkosti a plynům v objektech výšky do 6 m</t>
  </si>
  <si>
    <t>767914220</t>
  </si>
  <si>
    <t>Montáž rámového oplocení výšky do 1,5 m ve sklonu svahu přes 15°</t>
  </si>
  <si>
    <t>"vč. montážního materiálu"</t>
  </si>
  <si>
    <t>767914830</t>
  </si>
  <si>
    <t>Demontáž rámového oplocení na ocelové sloupky výšky do 2m</t>
  </si>
  <si>
    <t>"pro zpětnou montáž" 3,18+3,555*6+3,857+3,555/2+2</t>
  </si>
  <si>
    <t>767920120R1</t>
  </si>
  <si>
    <t>Montáž vrat a vrátek k oplocení na sloupky zděné nebo betonové plochy do 4 m2</t>
  </si>
  <si>
    <t>"montáž původních vrátek vč.  kotevních prvků" 1</t>
  </si>
  <si>
    <t>767920820</t>
  </si>
  <si>
    <t>Demontáž vrat a vrátek k oplocení plochy do 6 m2</t>
  </si>
  <si>
    <t>"pro opětovnou montáž" 1</t>
  </si>
  <si>
    <t>767996801</t>
  </si>
  <si>
    <t>Demontáž atypických zámečnických konstrukcí hmotnosti jednotlivých dílů do 50 kg</t>
  </si>
  <si>
    <t>"sloupky pro zpětnou montáž" 2*3,77*8</t>
  </si>
  <si>
    <t>7679R</t>
  </si>
  <si>
    <t>Momtáž, dodávka, pronájem  a demontáž provizorního oplocení</t>
  </si>
  <si>
    <t>43</t>
  </si>
  <si>
    <t>998767101</t>
  </si>
  <si>
    <t>Přesun hmot pro zámečnické konstrukce v objektech v do 6 m</t>
  </si>
  <si>
    <t>783201811</t>
  </si>
  <si>
    <t>Odstranění nátěrů ze zámečnických konstrukcí oškrabáním</t>
  </si>
  <si>
    <t>"sloupky ocelové" 3,14*0,05*1,55*8</t>
  </si>
  <si>
    <t>"plotové výplně" (1,72*2+1,94*2*6+2,11*2)*2</t>
  </si>
  <si>
    <t>783221122R1</t>
  </si>
  <si>
    <t>Nátěry syntetické KDK barva dražší matný povrch, jednosložková na vzduchu schnoucí antikorozní a dekorativní barva na železné kovy vhodná přímo na zkorodovaný kov, 2x</t>
  </si>
  <si>
    <t>"min. tech standard Hostagrund"</t>
  </si>
  <si>
    <t>783425422R1</t>
  </si>
  <si>
    <t>Nátěry syntetické potrubí do DN 50 barva dražší matný povrch, jednosložková na vzduchu schnoucí antikorozní a dekorativní barva  na železné kovy vhodný přímo na zkorodovaný povrch, 2x</t>
  </si>
  <si>
    <t>"sloupky ocelové" 1,55*8</t>
  </si>
  <si>
    <t>783903812</t>
  </si>
  <si>
    <t>Odmaštění nátěrů saponáty</t>
  </si>
  <si>
    <t>783993001R1</t>
  </si>
  <si>
    <t>Nátěry impregnační vodu odpuzujícím roztokem na bázi siloxanu - bezbarvý na povrchu porézním</t>
  </si>
  <si>
    <t>"min. tech. standard Asolin WS"</t>
  </si>
  <si>
    <t>"krycí desky podezdívka" (3,18+3,555*6+3,857+0,515)*(0,55+0,08*2+0,1)</t>
  </si>
  <si>
    <t>"krycí desky sloupky" (0,55*0,55+0,08*4+0,05*4)*8+(0,55*0,9+0,9*0,08*2+0,5*0,08*2+0,9*0,05*2+0,08*0,5*2)</t>
  </si>
  <si>
    <t>923</t>
  </si>
  <si>
    <t>230200101R1</t>
  </si>
  <si>
    <t>Odkrytí a stabilizace stávajících chrániček ve výkopu</t>
  </si>
  <si>
    <t>ks</t>
  </si>
  <si>
    <t>"vodovod"  1</t>
  </si>
  <si>
    <t>"silové vedení" 1</t>
  </si>
  <si>
    <t>"stabilizace lampy VO" 1</t>
  </si>
  <si>
    <t>946</t>
  </si>
  <si>
    <t>460010025R1</t>
  </si>
  <si>
    <t>Vytyčení trasy inženýrských sítí v zastavěném prostoru</t>
  </si>
  <si>
    <t>soub</t>
  </si>
  <si>
    <t>KRYCÍ LIST SOUPISU STAVEBNÍCH PRACÍ</t>
  </si>
  <si>
    <t>815 22</t>
  </si>
  <si>
    <t>Jména výrobců a obchodní názvy u položek jsou pouze informativní, uvedené jako reference technických parametrů, vzájemné kompatibility zařízení a dostupnosti odborného servisu. Lze použít výrobky ekvivalentních vlastností jiných výrobců. Nedílnou součástí Rozpočtu a Výkazu výměr je projektová dokumentace. Nabídkové ceny mohou být vytvářeny dle Výkazu výměr pouze s projektem a jeho Výkazem výměr.</t>
  </si>
  <si>
    <t>Poznámka:</t>
  </si>
  <si>
    <t>REKAPITULACE SOUPISU STAVEBNÍCH PRACÍ</t>
  </si>
  <si>
    <t>SOUPIS STAVEBNÍCH PRACÍ S VÝKAZEM VÝMĚR</t>
  </si>
  <si>
    <t xml:space="preserve">Datum:   </t>
  </si>
  <si>
    <t xml:space="preserve">Zpracoval: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</si>
</sst>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#,##0.00_ ;\-#,##0.00\ "/>
  </numFmts>
  <fonts count="53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5" fontId="8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165" fontId="8" fillId="0" borderId="45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1" fillId="0" borderId="48" xfId="0" applyNumberFormat="1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6" fontId="4" fillId="0" borderId="49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8" fillId="0" borderId="53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/>
      <protection/>
    </xf>
    <xf numFmtId="2" fontId="4" fillId="0" borderId="48" xfId="0" applyNumberFormat="1" applyFont="1" applyBorder="1" applyAlignment="1" applyProtection="1">
      <alignment horizontal="right" vertical="center"/>
      <protection/>
    </xf>
    <xf numFmtId="167" fontId="8" fillId="0" borderId="60" xfId="0" applyNumberFormat="1" applyFont="1" applyBorder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15" fillId="34" borderId="28" xfId="0" applyFont="1" applyFill="1" applyBorder="1" applyAlignment="1" applyProtection="1">
      <alignment horizontal="center" vertical="center" wrapText="1"/>
      <protection/>
    </xf>
    <xf numFmtId="165" fontId="8" fillId="0" borderId="30" xfId="0" applyNumberFormat="1" applyFont="1" applyBorder="1" applyAlignment="1" applyProtection="1">
      <alignment horizontal="center" vertical="center"/>
      <protection/>
    </xf>
    <xf numFmtId="165" fontId="11" fillId="0" borderId="26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18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8" fontId="12" fillId="0" borderId="0" xfId="0" applyNumberFormat="1" applyFont="1" applyAlignment="1" applyProtection="1">
      <alignment horizontal="right"/>
      <protection/>
    </xf>
    <xf numFmtId="167" fontId="12" fillId="0" borderId="0" xfId="0" applyNumberFormat="1" applyFont="1" applyAlignment="1" applyProtection="1">
      <alignment horizontal="right"/>
      <protection/>
    </xf>
    <xf numFmtId="165" fontId="4" fillId="0" borderId="66" xfId="0" applyNumberFormat="1" applyFont="1" applyBorder="1" applyAlignment="1" applyProtection="1">
      <alignment horizontal="right"/>
      <protection/>
    </xf>
    <xf numFmtId="0" fontId="4" fillId="0" borderId="67" xfId="0" applyFont="1" applyBorder="1" applyAlignment="1" applyProtection="1">
      <alignment horizontal="left" wrapText="1"/>
      <protection/>
    </xf>
    <xf numFmtId="168" fontId="4" fillId="0" borderId="67" xfId="0" applyNumberFormat="1" applyFont="1" applyBorder="1" applyAlignment="1" applyProtection="1">
      <alignment horizontal="right"/>
      <protection/>
    </xf>
    <xf numFmtId="167" fontId="4" fillId="0" borderId="68" xfId="0" applyNumberFormat="1" applyFont="1" applyBorder="1" applyAlignment="1" applyProtection="1">
      <alignment horizontal="right"/>
      <protection/>
    </xf>
    <xf numFmtId="165" fontId="16" fillId="0" borderId="69" xfId="0" applyNumberFormat="1" applyFont="1" applyBorder="1" applyAlignment="1" applyProtection="1">
      <alignment horizontal="right"/>
      <protection/>
    </xf>
    <xf numFmtId="0" fontId="16" fillId="0" borderId="70" xfId="0" applyFont="1" applyBorder="1" applyAlignment="1" applyProtection="1">
      <alignment horizontal="left" wrapText="1"/>
      <protection/>
    </xf>
    <xf numFmtId="168" fontId="16" fillId="0" borderId="70" xfId="0" applyNumberFormat="1" applyFont="1" applyBorder="1" applyAlignment="1" applyProtection="1">
      <alignment horizontal="right"/>
      <protection/>
    </xf>
    <xf numFmtId="167" fontId="16" fillId="0" borderId="70" xfId="0" applyNumberFormat="1" applyFont="1" applyBorder="1" applyAlignment="1" applyProtection="1">
      <alignment horizontal="right"/>
      <protection/>
    </xf>
    <xf numFmtId="167" fontId="16" fillId="0" borderId="71" xfId="0" applyNumberFormat="1" applyFont="1" applyBorder="1" applyAlignment="1" applyProtection="1">
      <alignment horizontal="right"/>
      <protection/>
    </xf>
    <xf numFmtId="165" fontId="16" fillId="0" borderId="72" xfId="0" applyNumberFormat="1" applyFont="1" applyBorder="1" applyAlignment="1" applyProtection="1">
      <alignment horizontal="right"/>
      <protection/>
    </xf>
    <xf numFmtId="0" fontId="16" fillId="0" borderId="73" xfId="0" applyFont="1" applyBorder="1" applyAlignment="1" applyProtection="1">
      <alignment horizontal="left" wrapText="1"/>
      <protection/>
    </xf>
    <xf numFmtId="168" fontId="16" fillId="0" borderId="73" xfId="0" applyNumberFormat="1" applyFont="1" applyBorder="1" applyAlignment="1" applyProtection="1">
      <alignment horizontal="right"/>
      <protection/>
    </xf>
    <xf numFmtId="167" fontId="16" fillId="0" borderId="73" xfId="0" applyNumberFormat="1" applyFont="1" applyBorder="1" applyAlignment="1" applyProtection="1">
      <alignment horizontal="right"/>
      <protection/>
    </xf>
    <xf numFmtId="167" fontId="16" fillId="0" borderId="74" xfId="0" applyNumberFormat="1" applyFont="1" applyBorder="1" applyAlignment="1" applyProtection="1">
      <alignment horizontal="right"/>
      <protection/>
    </xf>
    <xf numFmtId="165" fontId="16" fillId="0" borderId="75" xfId="0" applyNumberFormat="1" applyFont="1" applyBorder="1" applyAlignment="1" applyProtection="1">
      <alignment horizontal="right"/>
      <protection/>
    </xf>
    <xf numFmtId="0" fontId="16" fillId="0" borderId="76" xfId="0" applyFont="1" applyBorder="1" applyAlignment="1" applyProtection="1">
      <alignment horizontal="left" wrapText="1"/>
      <protection/>
    </xf>
    <xf numFmtId="168" fontId="16" fillId="0" borderId="76" xfId="0" applyNumberFormat="1" applyFont="1" applyBorder="1" applyAlignment="1" applyProtection="1">
      <alignment horizontal="right"/>
      <protection/>
    </xf>
    <xf numFmtId="167" fontId="16" fillId="0" borderId="76" xfId="0" applyNumberFormat="1" applyFont="1" applyBorder="1" applyAlignment="1" applyProtection="1">
      <alignment horizontal="right"/>
      <protection/>
    </xf>
    <xf numFmtId="167" fontId="16" fillId="0" borderId="77" xfId="0" applyNumberFormat="1" applyFont="1" applyBorder="1" applyAlignment="1" applyProtection="1">
      <alignment horizontal="right"/>
      <protection/>
    </xf>
    <xf numFmtId="165" fontId="16" fillId="0" borderId="66" xfId="0" applyNumberFormat="1" applyFont="1" applyBorder="1" applyAlignment="1" applyProtection="1">
      <alignment horizontal="right"/>
      <protection/>
    </xf>
    <xf numFmtId="0" fontId="16" fillId="0" borderId="67" xfId="0" applyFont="1" applyBorder="1" applyAlignment="1" applyProtection="1">
      <alignment horizontal="left" wrapText="1"/>
      <protection/>
    </xf>
    <xf numFmtId="168" fontId="16" fillId="0" borderId="67" xfId="0" applyNumberFormat="1" applyFont="1" applyBorder="1" applyAlignment="1" applyProtection="1">
      <alignment horizontal="right"/>
      <protection/>
    </xf>
    <xf numFmtId="167" fontId="16" fillId="0" borderId="67" xfId="0" applyNumberFormat="1" applyFont="1" applyBorder="1" applyAlignment="1" applyProtection="1">
      <alignment horizontal="right"/>
      <protection/>
    </xf>
    <xf numFmtId="167" fontId="16" fillId="0" borderId="68" xfId="0" applyNumberFormat="1" applyFont="1" applyBorder="1" applyAlignment="1" applyProtection="1">
      <alignment horizontal="right"/>
      <protection/>
    </xf>
    <xf numFmtId="165" fontId="4" fillId="0" borderId="69" xfId="0" applyNumberFormat="1" applyFont="1" applyBorder="1" applyAlignment="1" applyProtection="1">
      <alignment horizontal="right"/>
      <protection/>
    </xf>
    <xf numFmtId="0" fontId="4" fillId="0" borderId="70" xfId="0" applyFont="1" applyBorder="1" applyAlignment="1" applyProtection="1">
      <alignment horizontal="left" wrapText="1"/>
      <protection/>
    </xf>
    <xf numFmtId="168" fontId="4" fillId="0" borderId="70" xfId="0" applyNumberFormat="1" applyFont="1" applyBorder="1" applyAlignment="1" applyProtection="1">
      <alignment horizontal="right"/>
      <protection/>
    </xf>
    <xf numFmtId="165" fontId="4" fillId="0" borderId="75" xfId="0" applyNumberFormat="1" applyFont="1" applyBorder="1" applyAlignment="1" applyProtection="1">
      <alignment horizontal="right"/>
      <protection/>
    </xf>
    <xf numFmtId="0" fontId="4" fillId="0" borderId="76" xfId="0" applyFont="1" applyBorder="1" applyAlignment="1" applyProtection="1">
      <alignment horizontal="left" wrapText="1"/>
      <protection/>
    </xf>
    <xf numFmtId="168" fontId="4" fillId="0" borderId="76" xfId="0" applyNumberFormat="1" applyFont="1" applyBorder="1" applyAlignment="1" applyProtection="1">
      <alignment horizontal="right"/>
      <protection/>
    </xf>
    <xf numFmtId="165" fontId="17" fillId="0" borderId="66" xfId="0" applyNumberFormat="1" applyFont="1" applyBorder="1" applyAlignment="1" applyProtection="1">
      <alignment horizontal="right"/>
      <protection/>
    </xf>
    <xf numFmtId="0" fontId="17" fillId="0" borderId="67" xfId="0" applyFont="1" applyBorder="1" applyAlignment="1" applyProtection="1">
      <alignment horizontal="left" wrapText="1"/>
      <protection/>
    </xf>
    <xf numFmtId="168" fontId="17" fillId="0" borderId="67" xfId="0" applyNumberFormat="1" applyFont="1" applyBorder="1" applyAlignment="1" applyProtection="1">
      <alignment horizontal="right"/>
      <protection/>
    </xf>
    <xf numFmtId="167" fontId="17" fillId="0" borderId="68" xfId="0" applyNumberFormat="1" applyFont="1" applyBorder="1" applyAlignment="1" applyProtection="1">
      <alignment horizontal="right"/>
      <protection/>
    </xf>
    <xf numFmtId="165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 wrapText="1"/>
      <protection/>
    </xf>
    <xf numFmtId="168" fontId="14" fillId="0" borderId="0" xfId="0" applyNumberFormat="1" applyFont="1" applyAlignment="1" applyProtection="1">
      <alignment horizontal="right"/>
      <protection/>
    </xf>
    <xf numFmtId="167" fontId="14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67" fontId="4" fillId="0" borderId="67" xfId="0" applyNumberFormat="1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left"/>
      <protection locked="0"/>
    </xf>
    <xf numFmtId="167" fontId="4" fillId="0" borderId="70" xfId="0" applyNumberFormat="1" applyFont="1" applyBorder="1" applyAlignment="1" applyProtection="1">
      <alignment horizontal="right"/>
      <protection locked="0"/>
    </xf>
    <xf numFmtId="167" fontId="4" fillId="0" borderId="76" xfId="0" applyNumberFormat="1" applyFont="1" applyBorder="1" applyAlignment="1" applyProtection="1">
      <alignment horizontal="right"/>
      <protection locked="0"/>
    </xf>
    <xf numFmtId="167" fontId="17" fillId="0" borderId="67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left" wrapText="1"/>
      <protection/>
    </xf>
    <xf numFmtId="167" fontId="13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7" fontId="12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 wrapText="1"/>
      <protection/>
    </xf>
    <xf numFmtId="167" fontId="14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NumberFormat="1" applyAlignment="1" applyProtection="1">
      <alignment horizontal="left" vertical="top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167" fontId="4" fillId="0" borderId="63" xfId="0" applyNumberFormat="1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165" fontId="8" fillId="0" borderId="64" xfId="0" applyNumberFormat="1" applyFont="1" applyBorder="1" applyAlignment="1" applyProtection="1">
      <alignment horizontal="center" vertical="center"/>
      <protection/>
    </xf>
    <xf numFmtId="165" fontId="8" fillId="0" borderId="60" xfId="0" applyNumberFormat="1" applyFont="1" applyBorder="1" applyAlignment="1" applyProtection="1">
      <alignment horizontal="center" vertical="center"/>
      <protection/>
    </xf>
    <xf numFmtId="165" fontId="8" fillId="0" borderId="5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14" fontId="4" fillId="0" borderId="26" xfId="0" applyNumberFormat="1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165" fontId="8" fillId="0" borderId="31" xfId="0" applyNumberFormat="1" applyFont="1" applyBorder="1" applyAlignment="1" applyProtection="1">
      <alignment horizontal="right" vertical="center"/>
      <protection locked="0"/>
    </xf>
    <xf numFmtId="165" fontId="8" fillId="0" borderId="45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R25" sqref="R25"/>
    </sheetView>
  </sheetViews>
  <sheetFormatPr defaultColWidth="10.5" defaultRowHeight="12" customHeight="1"/>
  <cols>
    <col min="1" max="1" width="3" style="120" customWidth="1"/>
    <col min="2" max="2" width="2.5" style="120" customWidth="1"/>
    <col min="3" max="3" width="3.83203125" style="120" customWidth="1"/>
    <col min="4" max="4" width="7.83203125" style="120" customWidth="1"/>
    <col min="5" max="5" width="14.83203125" style="120" customWidth="1"/>
    <col min="6" max="6" width="0.4921875" style="120" customWidth="1"/>
    <col min="7" max="7" width="3.16015625" style="120" customWidth="1"/>
    <col min="8" max="8" width="3" style="120" customWidth="1"/>
    <col min="9" max="9" width="12.33203125" style="120" customWidth="1"/>
    <col min="10" max="10" width="16.16015625" style="120" customWidth="1"/>
    <col min="11" max="11" width="0.65625" style="120" customWidth="1"/>
    <col min="12" max="12" width="3" style="120" customWidth="1"/>
    <col min="13" max="13" width="4.66015625" style="120" customWidth="1"/>
    <col min="14" max="14" width="5.66015625" style="120" customWidth="1"/>
    <col min="15" max="15" width="4.16015625" style="120" customWidth="1"/>
    <col min="16" max="16" width="15.33203125" style="120" customWidth="1"/>
    <col min="17" max="17" width="7.5" style="120" customWidth="1"/>
    <col min="18" max="18" width="14.83203125" style="120" customWidth="1"/>
    <col min="19" max="19" width="0.4921875" style="120" customWidth="1"/>
    <col min="20" max="16384" width="10.5" style="163" customWidth="1"/>
  </cols>
  <sheetData>
    <row r="1" spans="1:1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customHeight="1">
      <c r="A2" s="4"/>
      <c r="B2" s="179" t="s">
        <v>543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6"/>
    </row>
    <row r="3" spans="1:19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/>
      <c r="P3" s="8"/>
      <c r="Q3" s="8"/>
      <c r="R3" s="8"/>
      <c r="S3" s="9"/>
    </row>
    <row r="4" spans="1:19" ht="9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.75" customHeight="1">
      <c r="A5" s="13"/>
      <c r="B5" s="14" t="s">
        <v>0</v>
      </c>
      <c r="C5" s="14"/>
      <c r="D5" s="14"/>
      <c r="E5" s="180" t="s">
        <v>1</v>
      </c>
      <c r="F5" s="181"/>
      <c r="G5" s="181"/>
      <c r="H5" s="181"/>
      <c r="I5" s="181"/>
      <c r="J5" s="182"/>
      <c r="K5" s="14"/>
      <c r="L5" s="14"/>
      <c r="M5" s="14"/>
      <c r="N5" s="14"/>
      <c r="O5" s="183" t="s">
        <v>2</v>
      </c>
      <c r="P5" s="183"/>
      <c r="Q5" s="118" t="s">
        <v>544</v>
      </c>
      <c r="R5" s="17"/>
      <c r="S5" s="18"/>
    </row>
    <row r="6" spans="1:19" ht="18" customHeight="1">
      <c r="A6" s="13"/>
      <c r="B6" s="14" t="s">
        <v>3</v>
      </c>
      <c r="C6" s="14"/>
      <c r="D6" s="14"/>
      <c r="E6" s="19"/>
      <c r="F6" s="14"/>
      <c r="G6" s="14"/>
      <c r="H6" s="14"/>
      <c r="I6" s="14"/>
      <c r="J6" s="20"/>
      <c r="K6" s="14"/>
      <c r="L6" s="14"/>
      <c r="M6" s="14"/>
      <c r="N6" s="14"/>
      <c r="O6" s="183" t="s">
        <v>4</v>
      </c>
      <c r="P6" s="183"/>
      <c r="Q6" s="19"/>
      <c r="R6" s="20"/>
      <c r="S6" s="18"/>
    </row>
    <row r="7" spans="1:19" ht="24.75" customHeight="1" thickBot="1">
      <c r="A7" s="13"/>
      <c r="B7" s="14" t="s">
        <v>5</v>
      </c>
      <c r="C7" s="14"/>
      <c r="D7" s="14"/>
      <c r="E7" s="21"/>
      <c r="F7" s="22"/>
      <c r="G7" s="22"/>
      <c r="H7" s="22"/>
      <c r="I7" s="22"/>
      <c r="J7" s="23"/>
      <c r="K7" s="14"/>
      <c r="L7" s="14"/>
      <c r="M7" s="14"/>
      <c r="N7" s="14"/>
      <c r="O7" s="183" t="s">
        <v>6</v>
      </c>
      <c r="P7" s="183"/>
      <c r="Q7" s="184" t="s">
        <v>7</v>
      </c>
      <c r="R7" s="185"/>
      <c r="S7" s="18"/>
    </row>
    <row r="8" spans="1:19" ht="18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83" t="s">
        <v>8</v>
      </c>
      <c r="P8" s="183"/>
      <c r="Q8" s="14" t="s">
        <v>9</v>
      </c>
      <c r="R8" s="14"/>
      <c r="S8" s="18"/>
    </row>
    <row r="9" spans="1:19" ht="18" customHeight="1" thickBot="1">
      <c r="A9" s="13"/>
      <c r="B9" s="14" t="s">
        <v>10</v>
      </c>
      <c r="C9" s="14"/>
      <c r="D9" s="14"/>
      <c r="E9" s="15" t="s">
        <v>11</v>
      </c>
      <c r="F9" s="16"/>
      <c r="G9" s="16"/>
      <c r="H9" s="16"/>
      <c r="I9" s="16"/>
      <c r="J9" s="17"/>
      <c r="K9" s="14"/>
      <c r="L9" s="14"/>
      <c r="M9" s="14"/>
      <c r="N9" s="14"/>
      <c r="O9" s="186"/>
      <c r="P9" s="187"/>
      <c r="Q9" s="24"/>
      <c r="R9" s="26"/>
      <c r="S9" s="18"/>
    </row>
    <row r="10" spans="1:19" ht="18" customHeight="1" thickBot="1">
      <c r="A10" s="13"/>
      <c r="B10" s="14" t="s">
        <v>12</v>
      </c>
      <c r="C10" s="14"/>
      <c r="D10" s="14"/>
      <c r="E10" s="19"/>
      <c r="F10" s="14"/>
      <c r="G10" s="14"/>
      <c r="H10" s="14"/>
      <c r="I10" s="14"/>
      <c r="J10" s="20"/>
      <c r="K10" s="14"/>
      <c r="L10" s="14"/>
      <c r="M10" s="14"/>
      <c r="N10" s="14"/>
      <c r="O10" s="186"/>
      <c r="P10" s="187"/>
      <c r="Q10" s="24"/>
      <c r="R10" s="26"/>
      <c r="S10" s="18"/>
    </row>
    <row r="11" spans="1:19" ht="18" customHeight="1" thickBot="1">
      <c r="A11" s="13"/>
      <c r="B11" s="14" t="s">
        <v>13</v>
      </c>
      <c r="C11" s="14"/>
      <c r="D11" s="14"/>
      <c r="E11" s="19"/>
      <c r="F11" s="14"/>
      <c r="G11" s="14"/>
      <c r="H11" s="14"/>
      <c r="I11" s="14"/>
      <c r="J11" s="20"/>
      <c r="K11" s="14"/>
      <c r="L11" s="14"/>
      <c r="M11" s="14"/>
      <c r="N11" s="14"/>
      <c r="O11" s="186"/>
      <c r="P11" s="187"/>
      <c r="Q11" s="24"/>
      <c r="R11" s="26"/>
      <c r="S11" s="18"/>
    </row>
    <row r="12" spans="1:19" ht="18" customHeight="1" thickBot="1">
      <c r="A12" s="13"/>
      <c r="B12" s="14"/>
      <c r="C12" s="14"/>
      <c r="D12" s="14"/>
      <c r="E12" s="21"/>
      <c r="F12" s="22"/>
      <c r="G12" s="22"/>
      <c r="H12" s="22"/>
      <c r="I12" s="22"/>
      <c r="J12" s="23"/>
      <c r="K12" s="14"/>
      <c r="L12" s="14"/>
      <c r="M12" s="14"/>
      <c r="N12" s="14"/>
      <c r="O12" s="27"/>
      <c r="P12" s="27"/>
      <c r="Q12" s="27"/>
      <c r="R12" s="14"/>
      <c r="S12" s="18"/>
    </row>
    <row r="13" spans="1:19" ht="18" customHeight="1" thickBot="1">
      <c r="A13" s="13"/>
      <c r="B13" s="14"/>
      <c r="C13" s="14"/>
      <c r="D13" s="14"/>
      <c r="E13" s="27" t="s">
        <v>14</v>
      </c>
      <c r="F13" s="14"/>
      <c r="G13" s="14" t="s">
        <v>15</v>
      </c>
      <c r="H13" s="14"/>
      <c r="I13" s="14"/>
      <c r="J13" s="14"/>
      <c r="K13" s="14"/>
      <c r="L13" s="14"/>
      <c r="M13" s="14"/>
      <c r="N13" s="14"/>
      <c r="O13" s="188" t="s">
        <v>16</v>
      </c>
      <c r="P13" s="188"/>
      <c r="Q13" s="27"/>
      <c r="R13" s="28"/>
      <c r="S13" s="18"/>
    </row>
    <row r="14" spans="1:19" ht="18" customHeight="1" thickBot="1">
      <c r="A14" s="13"/>
      <c r="B14" s="14"/>
      <c r="C14" s="14"/>
      <c r="D14" s="14"/>
      <c r="E14" s="29"/>
      <c r="F14" s="14"/>
      <c r="G14" s="203"/>
      <c r="H14" s="30"/>
      <c r="I14" s="25"/>
      <c r="J14" s="14"/>
      <c r="K14" s="14"/>
      <c r="L14" s="14"/>
      <c r="M14" s="14"/>
      <c r="N14" s="14"/>
      <c r="O14" s="204"/>
      <c r="P14" s="205"/>
      <c r="Q14" s="27"/>
      <c r="R14" s="31"/>
      <c r="S14" s="18"/>
    </row>
    <row r="15" spans="1:19" ht="9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14"/>
      <c r="P15" s="33"/>
      <c r="Q15" s="33"/>
      <c r="R15" s="33"/>
      <c r="S15" s="34"/>
    </row>
    <row r="16" spans="1:19" ht="20.25" customHeight="1">
      <c r="A16" s="35"/>
      <c r="B16" s="36"/>
      <c r="C16" s="36"/>
      <c r="D16" s="36"/>
      <c r="E16" s="37" t="s">
        <v>17</v>
      </c>
      <c r="F16" s="36"/>
      <c r="G16" s="36"/>
      <c r="H16" s="36"/>
      <c r="I16" s="36"/>
      <c r="J16" s="36"/>
      <c r="K16" s="36"/>
      <c r="L16" s="36"/>
      <c r="M16" s="36"/>
      <c r="N16" s="36"/>
      <c r="O16" s="11"/>
      <c r="P16" s="36"/>
      <c r="Q16" s="36"/>
      <c r="R16" s="36"/>
      <c r="S16" s="38"/>
    </row>
    <row r="17" spans="1:19" ht="21" customHeight="1">
      <c r="A17" s="39" t="s">
        <v>18</v>
      </c>
      <c r="B17" s="40"/>
      <c r="C17" s="40"/>
      <c r="D17" s="41"/>
      <c r="E17" s="42" t="s">
        <v>19</v>
      </c>
      <c r="F17" s="41"/>
      <c r="G17" s="42" t="s">
        <v>20</v>
      </c>
      <c r="H17" s="40"/>
      <c r="I17" s="41"/>
      <c r="J17" s="42" t="s">
        <v>21</v>
      </c>
      <c r="K17" s="40"/>
      <c r="L17" s="42" t="s">
        <v>22</v>
      </c>
      <c r="M17" s="40"/>
      <c r="N17" s="40"/>
      <c r="O17" s="40"/>
      <c r="P17" s="41"/>
      <c r="Q17" s="42" t="s">
        <v>23</v>
      </c>
      <c r="R17" s="40"/>
      <c r="S17" s="43"/>
    </row>
    <row r="18" spans="1:19" ht="18" customHeight="1">
      <c r="A18" s="44"/>
      <c r="B18" s="45"/>
      <c r="C18" s="45"/>
      <c r="D18" s="46">
        <v>0</v>
      </c>
      <c r="E18" s="47">
        <v>0</v>
      </c>
      <c r="F18" s="48"/>
      <c r="G18" s="49"/>
      <c r="H18" s="45"/>
      <c r="I18" s="46">
        <v>0</v>
      </c>
      <c r="J18" s="47">
        <v>0</v>
      </c>
      <c r="K18" s="50"/>
      <c r="L18" s="49"/>
      <c r="M18" s="45"/>
      <c r="N18" s="45"/>
      <c r="O18" s="51"/>
      <c r="P18" s="46">
        <v>0</v>
      </c>
      <c r="Q18" s="49"/>
      <c r="R18" s="52">
        <v>0</v>
      </c>
      <c r="S18" s="53"/>
    </row>
    <row r="19" spans="1:19" ht="20.25" customHeight="1">
      <c r="A19" s="35"/>
      <c r="B19" s="36"/>
      <c r="C19" s="36"/>
      <c r="D19" s="36"/>
      <c r="E19" s="37" t="s">
        <v>24</v>
      </c>
      <c r="F19" s="36"/>
      <c r="G19" s="36"/>
      <c r="H19" s="36"/>
      <c r="I19" s="36"/>
      <c r="J19" s="54" t="s">
        <v>25</v>
      </c>
      <c r="K19" s="36"/>
      <c r="L19" s="36"/>
      <c r="M19" s="36"/>
      <c r="N19" s="36"/>
      <c r="O19" s="33"/>
      <c r="P19" s="36"/>
      <c r="Q19" s="36"/>
      <c r="R19" s="36"/>
      <c r="S19" s="38"/>
    </row>
    <row r="20" spans="1:19" ht="18" customHeight="1">
      <c r="A20" s="55" t="s">
        <v>26</v>
      </c>
      <c r="B20" s="56"/>
      <c r="C20" s="57" t="s">
        <v>27</v>
      </c>
      <c r="D20" s="58"/>
      <c r="E20" s="58"/>
      <c r="F20" s="59"/>
      <c r="G20" s="55" t="s">
        <v>28</v>
      </c>
      <c r="H20" s="60"/>
      <c r="I20" s="57" t="s">
        <v>29</v>
      </c>
      <c r="J20" s="58"/>
      <c r="K20" s="58"/>
      <c r="L20" s="55" t="s">
        <v>30</v>
      </c>
      <c r="M20" s="60"/>
      <c r="N20" s="57" t="s">
        <v>31</v>
      </c>
      <c r="O20" s="61"/>
      <c r="P20" s="58"/>
      <c r="Q20" s="58"/>
      <c r="R20" s="58"/>
      <c r="S20" s="59"/>
    </row>
    <row r="21" spans="1:19" ht="18" customHeight="1">
      <c r="A21" s="62" t="s">
        <v>32</v>
      </c>
      <c r="B21" s="192" t="s">
        <v>33</v>
      </c>
      <c r="C21" s="193"/>
      <c r="D21" s="194"/>
      <c r="E21" s="198">
        <f>'1. Rekapitulace rozpočtu'!C10</f>
        <v>0</v>
      </c>
      <c r="F21" s="65"/>
      <c r="G21" s="62" t="s">
        <v>34</v>
      </c>
      <c r="H21" s="66" t="s">
        <v>35</v>
      </c>
      <c r="I21" s="67"/>
      <c r="J21" s="68">
        <v>0</v>
      </c>
      <c r="K21" s="69"/>
      <c r="L21" s="62" t="s">
        <v>36</v>
      </c>
      <c r="M21" s="70" t="s">
        <v>37</v>
      </c>
      <c r="N21" s="71"/>
      <c r="O21" s="71"/>
      <c r="P21" s="71"/>
      <c r="Q21" s="72"/>
      <c r="R21" s="207"/>
      <c r="S21" s="65"/>
    </row>
    <row r="22" spans="1:19" ht="18" customHeight="1">
      <c r="A22" s="62" t="s">
        <v>38</v>
      </c>
      <c r="B22" s="195"/>
      <c r="C22" s="196"/>
      <c r="D22" s="197"/>
      <c r="E22" s="199"/>
      <c r="F22" s="65"/>
      <c r="G22" s="62" t="s">
        <v>39</v>
      </c>
      <c r="H22" s="14" t="s">
        <v>40</v>
      </c>
      <c r="I22" s="67"/>
      <c r="J22" s="68">
        <v>0</v>
      </c>
      <c r="K22" s="69"/>
      <c r="L22" s="62" t="s">
        <v>41</v>
      </c>
      <c r="M22" s="70" t="s">
        <v>42</v>
      </c>
      <c r="N22" s="71"/>
      <c r="O22" s="14"/>
      <c r="P22" s="71"/>
      <c r="Q22" s="72"/>
      <c r="R22" s="64">
        <v>0</v>
      </c>
      <c r="S22" s="65"/>
    </row>
    <row r="23" spans="1:19" ht="18" customHeight="1">
      <c r="A23" s="62" t="s">
        <v>43</v>
      </c>
      <c r="B23" s="192" t="s">
        <v>44</v>
      </c>
      <c r="C23" s="193"/>
      <c r="D23" s="194"/>
      <c r="E23" s="198">
        <f>'1. Rekapitulace rozpočtu'!C20</f>
        <v>0</v>
      </c>
      <c r="F23" s="65"/>
      <c r="G23" s="62" t="s">
        <v>45</v>
      </c>
      <c r="H23" s="66" t="s">
        <v>46</v>
      </c>
      <c r="I23" s="67"/>
      <c r="J23" s="68">
        <v>0</v>
      </c>
      <c r="K23" s="69"/>
      <c r="L23" s="62" t="s">
        <v>47</v>
      </c>
      <c r="M23" s="70" t="s">
        <v>48</v>
      </c>
      <c r="N23" s="71"/>
      <c r="O23" s="71"/>
      <c r="P23" s="71"/>
      <c r="Q23" s="72"/>
      <c r="R23" s="207"/>
      <c r="S23" s="65"/>
    </row>
    <row r="24" spans="1:19" ht="18" customHeight="1">
      <c r="A24" s="62" t="s">
        <v>49</v>
      </c>
      <c r="B24" s="195"/>
      <c r="C24" s="196"/>
      <c r="D24" s="197"/>
      <c r="E24" s="199"/>
      <c r="F24" s="65"/>
      <c r="G24" s="62" t="s">
        <v>50</v>
      </c>
      <c r="H24" s="66"/>
      <c r="I24" s="67"/>
      <c r="J24" s="68">
        <v>0</v>
      </c>
      <c r="K24" s="69"/>
      <c r="L24" s="62" t="s">
        <v>51</v>
      </c>
      <c r="M24" s="70" t="s">
        <v>52</v>
      </c>
      <c r="N24" s="71"/>
      <c r="O24" s="14"/>
      <c r="P24" s="71"/>
      <c r="Q24" s="72"/>
      <c r="R24" s="64">
        <v>0</v>
      </c>
      <c r="S24" s="65"/>
    </row>
    <row r="25" spans="1:19" ht="18" customHeight="1">
      <c r="A25" s="62" t="s">
        <v>53</v>
      </c>
      <c r="B25" s="192" t="s">
        <v>54</v>
      </c>
      <c r="C25" s="193"/>
      <c r="D25" s="194"/>
      <c r="E25" s="198">
        <f>'1. Rekapitulace rozpočtu'!C24</f>
        <v>0</v>
      </c>
      <c r="F25" s="65"/>
      <c r="G25" s="74"/>
      <c r="H25" s="71"/>
      <c r="I25" s="67"/>
      <c r="J25" s="68"/>
      <c r="K25" s="69"/>
      <c r="L25" s="62" t="s">
        <v>55</v>
      </c>
      <c r="M25" s="70" t="s">
        <v>56</v>
      </c>
      <c r="N25" s="71"/>
      <c r="O25" s="71"/>
      <c r="P25" s="71"/>
      <c r="Q25" s="72"/>
      <c r="R25" s="207"/>
      <c r="S25" s="65"/>
    </row>
    <row r="26" spans="1:19" ht="18" customHeight="1">
      <c r="A26" s="62" t="s">
        <v>57</v>
      </c>
      <c r="B26" s="195"/>
      <c r="C26" s="196"/>
      <c r="D26" s="197"/>
      <c r="E26" s="200"/>
      <c r="F26" s="65"/>
      <c r="G26" s="74"/>
      <c r="H26" s="71"/>
      <c r="I26" s="67"/>
      <c r="J26" s="68"/>
      <c r="K26" s="69"/>
      <c r="L26" s="62" t="s">
        <v>58</v>
      </c>
      <c r="M26" s="66" t="s">
        <v>59</v>
      </c>
      <c r="N26" s="71"/>
      <c r="O26" s="14"/>
      <c r="P26" s="71"/>
      <c r="Q26" s="67"/>
      <c r="R26" s="64">
        <v>0</v>
      </c>
      <c r="S26" s="65"/>
    </row>
    <row r="27" spans="1:19" ht="18" customHeight="1">
      <c r="A27" s="62" t="s">
        <v>60</v>
      </c>
      <c r="B27" s="75" t="s">
        <v>61</v>
      </c>
      <c r="C27" s="71"/>
      <c r="D27" s="67"/>
      <c r="E27" s="114">
        <f>E21+E23+E25</f>
        <v>0</v>
      </c>
      <c r="F27" s="38"/>
      <c r="G27" s="62" t="s">
        <v>62</v>
      </c>
      <c r="H27" s="75" t="s">
        <v>63</v>
      </c>
      <c r="I27" s="67"/>
      <c r="J27" s="77"/>
      <c r="K27" s="78"/>
      <c r="L27" s="62" t="s">
        <v>64</v>
      </c>
      <c r="M27" s="75" t="s">
        <v>65</v>
      </c>
      <c r="N27" s="71"/>
      <c r="O27" s="71"/>
      <c r="P27" s="71"/>
      <c r="Q27" s="67"/>
      <c r="R27" s="76">
        <f>R21+R23+R25</f>
        <v>0</v>
      </c>
      <c r="S27" s="38"/>
    </row>
    <row r="28" spans="1:19" ht="18" customHeight="1">
      <c r="A28" s="79" t="s">
        <v>66</v>
      </c>
      <c r="B28" s="80" t="s">
        <v>67</v>
      </c>
      <c r="C28" s="81"/>
      <c r="D28" s="82"/>
      <c r="E28" s="83">
        <v>0</v>
      </c>
      <c r="F28" s="34"/>
      <c r="G28" s="79" t="s">
        <v>68</v>
      </c>
      <c r="H28" s="80" t="s">
        <v>69</v>
      </c>
      <c r="I28" s="82"/>
      <c r="J28" s="206"/>
      <c r="K28" s="84"/>
      <c r="L28" s="79" t="s">
        <v>70</v>
      </c>
      <c r="M28" s="80" t="s">
        <v>71</v>
      </c>
      <c r="N28" s="81"/>
      <c r="O28" s="33"/>
      <c r="P28" s="81"/>
      <c r="Q28" s="82"/>
      <c r="R28" s="83">
        <v>0</v>
      </c>
      <c r="S28" s="34"/>
    </row>
    <row r="29" spans="1:19" ht="18" customHeight="1">
      <c r="A29" s="85" t="s">
        <v>12</v>
      </c>
      <c r="B29" s="11"/>
      <c r="C29" s="11"/>
      <c r="D29" s="11"/>
      <c r="E29" s="11"/>
      <c r="F29" s="86"/>
      <c r="G29" s="87"/>
      <c r="H29" s="11"/>
      <c r="I29" s="11"/>
      <c r="J29" s="11"/>
      <c r="K29" s="11"/>
      <c r="L29" s="55" t="s">
        <v>72</v>
      </c>
      <c r="M29" s="41"/>
      <c r="N29" s="57" t="s">
        <v>73</v>
      </c>
      <c r="O29" s="14"/>
      <c r="P29" s="40"/>
      <c r="Q29" s="40"/>
      <c r="R29" s="40"/>
      <c r="S29" s="43"/>
    </row>
    <row r="30" spans="1:19" ht="18" customHeight="1">
      <c r="A30" s="13"/>
      <c r="B30" s="14"/>
      <c r="C30" s="14"/>
      <c r="D30" s="14"/>
      <c r="E30" s="14"/>
      <c r="F30" s="88"/>
      <c r="G30" s="89"/>
      <c r="H30" s="14"/>
      <c r="I30" s="14"/>
      <c r="J30" s="14"/>
      <c r="K30" s="14"/>
      <c r="L30" s="62" t="s">
        <v>74</v>
      </c>
      <c r="M30" s="66" t="s">
        <v>75</v>
      </c>
      <c r="N30" s="71"/>
      <c r="O30" s="71"/>
      <c r="P30" s="71"/>
      <c r="Q30" s="67"/>
      <c r="R30" s="76">
        <f>E27+J28+R27</f>
        <v>0</v>
      </c>
      <c r="S30" s="38"/>
    </row>
    <row r="31" spans="1:19" ht="18" customHeight="1">
      <c r="A31" s="90" t="s">
        <v>76</v>
      </c>
      <c r="B31" s="91"/>
      <c r="C31" s="91"/>
      <c r="D31" s="91"/>
      <c r="E31" s="91"/>
      <c r="F31" s="73"/>
      <c r="G31" s="92" t="s">
        <v>77</v>
      </c>
      <c r="H31" s="91"/>
      <c r="I31" s="91"/>
      <c r="J31" s="91"/>
      <c r="K31" s="91"/>
      <c r="L31" s="62" t="s">
        <v>78</v>
      </c>
      <c r="M31" s="70" t="s">
        <v>79</v>
      </c>
      <c r="N31" s="93">
        <v>15</v>
      </c>
      <c r="O31" s="27" t="s">
        <v>80</v>
      </c>
      <c r="P31" s="189">
        <v>0</v>
      </c>
      <c r="Q31" s="188"/>
      <c r="R31" s="94">
        <v>0</v>
      </c>
      <c r="S31" s="95"/>
    </row>
    <row r="32" spans="1:19" ht="20.25" customHeight="1" thickBot="1">
      <c r="A32" s="96" t="s">
        <v>10</v>
      </c>
      <c r="B32" s="97"/>
      <c r="C32" s="97"/>
      <c r="D32" s="97"/>
      <c r="E32" s="97"/>
      <c r="F32" s="63"/>
      <c r="G32" s="98"/>
      <c r="H32" s="97"/>
      <c r="I32" s="97"/>
      <c r="J32" s="97"/>
      <c r="K32" s="97"/>
      <c r="L32" s="62" t="s">
        <v>81</v>
      </c>
      <c r="M32" s="70" t="s">
        <v>79</v>
      </c>
      <c r="N32" s="93">
        <v>21</v>
      </c>
      <c r="O32" s="99" t="s">
        <v>80</v>
      </c>
      <c r="P32" s="190">
        <f>R30</f>
        <v>0</v>
      </c>
      <c r="Q32" s="191"/>
      <c r="R32" s="64">
        <f>P32/100*21</f>
        <v>0</v>
      </c>
      <c r="S32" s="65"/>
    </row>
    <row r="33" spans="1:19" ht="20.25" customHeight="1" thickBot="1">
      <c r="A33" s="13"/>
      <c r="B33" s="14"/>
      <c r="C33" s="14"/>
      <c r="D33" s="14"/>
      <c r="E33" s="14"/>
      <c r="F33" s="88"/>
      <c r="G33" s="89"/>
      <c r="H33" s="14"/>
      <c r="I33" s="14"/>
      <c r="J33" s="14"/>
      <c r="K33" s="14"/>
      <c r="L33" s="79" t="s">
        <v>82</v>
      </c>
      <c r="M33" s="100" t="s">
        <v>83</v>
      </c>
      <c r="N33" s="81"/>
      <c r="O33" s="14"/>
      <c r="P33" s="81"/>
      <c r="Q33" s="82"/>
      <c r="R33" s="115">
        <f>R30+R32</f>
        <v>0</v>
      </c>
      <c r="S33" s="26"/>
    </row>
    <row r="34" spans="1:19" ht="18" customHeight="1">
      <c r="A34" s="90" t="s">
        <v>76</v>
      </c>
      <c r="B34" s="91"/>
      <c r="C34" s="91"/>
      <c r="D34" s="91"/>
      <c r="E34" s="91"/>
      <c r="F34" s="73"/>
      <c r="G34" s="92" t="s">
        <v>77</v>
      </c>
      <c r="H34" s="91"/>
      <c r="I34" s="91"/>
      <c r="J34" s="91"/>
      <c r="K34" s="91"/>
      <c r="L34" s="55" t="s">
        <v>84</v>
      </c>
      <c r="M34" s="41"/>
      <c r="N34" s="57" t="s">
        <v>85</v>
      </c>
      <c r="O34" s="11"/>
      <c r="P34" s="40"/>
      <c r="Q34" s="40"/>
      <c r="R34" s="101"/>
      <c r="S34" s="43"/>
    </row>
    <row r="35" spans="1:19" ht="20.25" customHeight="1">
      <c r="A35" s="96" t="s">
        <v>13</v>
      </c>
      <c r="B35" s="97"/>
      <c r="C35" s="97"/>
      <c r="D35" s="97"/>
      <c r="E35" s="97"/>
      <c r="F35" s="63"/>
      <c r="G35" s="98"/>
      <c r="H35" s="97"/>
      <c r="I35" s="97"/>
      <c r="J35" s="97"/>
      <c r="K35" s="97"/>
      <c r="L35" s="62" t="s">
        <v>86</v>
      </c>
      <c r="M35" s="66" t="s">
        <v>87</v>
      </c>
      <c r="N35" s="71"/>
      <c r="O35" s="71"/>
      <c r="P35" s="71"/>
      <c r="Q35" s="67"/>
      <c r="R35" s="64">
        <v>0</v>
      </c>
      <c r="S35" s="65"/>
    </row>
    <row r="36" spans="1:19" ht="18" customHeight="1">
      <c r="A36" s="13"/>
      <c r="B36" s="14"/>
      <c r="C36" s="14"/>
      <c r="D36" s="14"/>
      <c r="E36" s="14"/>
      <c r="F36" s="88"/>
      <c r="G36" s="89"/>
      <c r="H36" s="14"/>
      <c r="I36" s="14"/>
      <c r="J36" s="14"/>
      <c r="K36" s="14"/>
      <c r="L36" s="62" t="s">
        <v>88</v>
      </c>
      <c r="M36" s="66" t="s">
        <v>89</v>
      </c>
      <c r="N36" s="71"/>
      <c r="O36" s="91"/>
      <c r="P36" s="71"/>
      <c r="Q36" s="67"/>
      <c r="R36" s="64">
        <v>0</v>
      </c>
      <c r="S36" s="65"/>
    </row>
    <row r="37" spans="1:19" ht="18" customHeight="1">
      <c r="A37" s="102" t="s">
        <v>76</v>
      </c>
      <c r="B37" s="33"/>
      <c r="C37" s="33"/>
      <c r="D37" s="33"/>
      <c r="E37" s="33"/>
      <c r="F37" s="103"/>
      <c r="G37" s="104" t="s">
        <v>77</v>
      </c>
      <c r="H37" s="33"/>
      <c r="I37" s="33"/>
      <c r="J37" s="33"/>
      <c r="K37" s="33"/>
      <c r="L37" s="79" t="s">
        <v>90</v>
      </c>
      <c r="M37" s="80" t="s">
        <v>91</v>
      </c>
      <c r="N37" s="81"/>
      <c r="O37" s="33"/>
      <c r="P37" s="81"/>
      <c r="Q37" s="82"/>
      <c r="R37" s="47">
        <v>0</v>
      </c>
      <c r="S37" s="105"/>
    </row>
  </sheetData>
  <sheetProtection sheet="1" objects="1" scenarios="1" selectLockedCells="1"/>
  <mergeCells count="20">
    <mergeCell ref="P31:Q31"/>
    <mergeCell ref="P32:Q32"/>
    <mergeCell ref="B21:D22"/>
    <mergeCell ref="E21:E22"/>
    <mergeCell ref="B23:D24"/>
    <mergeCell ref="E23:E24"/>
    <mergeCell ref="B25:D26"/>
    <mergeCell ref="E25:E26"/>
    <mergeCell ref="O8:P8"/>
    <mergeCell ref="O9:P9"/>
    <mergeCell ref="O10:P10"/>
    <mergeCell ref="O11:P11"/>
    <mergeCell ref="O13:P13"/>
    <mergeCell ref="O14:P14"/>
    <mergeCell ref="B2:R2"/>
    <mergeCell ref="E5:J5"/>
    <mergeCell ref="O5:P5"/>
    <mergeCell ref="O6:P6"/>
    <mergeCell ref="O7:P7"/>
    <mergeCell ref="Q7:R7"/>
  </mergeCells>
  <printOptions horizontalCentered="1"/>
  <pageMargins left="0.3937007874015748" right="0.3937007874015748" top="0.7874015748031497" bottom="0.3937007874015748" header="0" footer="0.3937007874015748"/>
  <pageSetup blackAndWhite="1" horizontalDpi="300" verticalDpi="300" orientation="portrait" paperSize="9" r:id="rId1"/>
  <headerFooter>
    <oddFooter>&amp;R
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C4" sqref="C4"/>
    </sheetView>
  </sheetViews>
  <sheetFormatPr defaultColWidth="10.66015625" defaultRowHeight="12" customHeight="1"/>
  <cols>
    <col min="1" max="1" width="11.33203125" style="120" customWidth="1"/>
    <col min="2" max="2" width="58.66015625" style="120" customWidth="1"/>
    <col min="3" max="3" width="37.66015625" style="120" customWidth="1"/>
    <col min="4" max="16384" width="10.66015625" style="120" customWidth="1"/>
  </cols>
  <sheetData>
    <row r="1" spans="1:3" s="163" customFormat="1" ht="20.25" customHeight="1">
      <c r="A1" s="119" t="s">
        <v>547</v>
      </c>
      <c r="B1" s="106"/>
      <c r="C1" s="106"/>
    </row>
    <row r="2" spans="1:3" s="163" customFormat="1" ht="12" customHeight="1">
      <c r="A2" s="107" t="s">
        <v>92</v>
      </c>
      <c r="B2" s="108"/>
      <c r="C2" s="106"/>
    </row>
    <row r="3" spans="1:3" s="163" customFormat="1" ht="12" customHeight="1">
      <c r="A3" s="107" t="s">
        <v>93</v>
      </c>
      <c r="B3" s="108"/>
      <c r="C3" s="108" t="s">
        <v>94</v>
      </c>
    </row>
    <row r="4" spans="1:3" s="163" customFormat="1" ht="12" customHeight="1">
      <c r="A4" s="107" t="s">
        <v>95</v>
      </c>
      <c r="B4" s="108"/>
      <c r="C4" s="177" t="s">
        <v>96</v>
      </c>
    </row>
    <row r="5" spans="1:3" s="163" customFormat="1" ht="12" customHeight="1">
      <c r="A5" s="108" t="s">
        <v>97</v>
      </c>
      <c r="B5" s="116" t="s">
        <v>544</v>
      </c>
      <c r="C5" s="178" t="s">
        <v>549</v>
      </c>
    </row>
    <row r="6" spans="1:3" s="163" customFormat="1" ht="6" customHeight="1" thickBot="1">
      <c r="A6" s="106"/>
      <c r="B6" s="106"/>
      <c r="C6" s="106"/>
    </row>
    <row r="7" spans="1:3" s="163" customFormat="1" ht="24" customHeight="1" thickBot="1">
      <c r="A7" s="109" t="s">
        <v>98</v>
      </c>
      <c r="B7" s="109" t="s">
        <v>99</v>
      </c>
      <c r="C7" s="109" t="s">
        <v>100</v>
      </c>
    </row>
    <row r="8" spans="1:3" s="163" customFormat="1" ht="12" customHeight="1" thickBot="1">
      <c r="A8" s="109" t="s">
        <v>32</v>
      </c>
      <c r="B8" s="109" t="s">
        <v>38</v>
      </c>
      <c r="C8" s="109" t="s">
        <v>53</v>
      </c>
    </row>
    <row r="9" spans="1:3" s="163" customFormat="1" ht="5.25" customHeight="1">
      <c r="A9" s="108"/>
      <c r="B9" s="108"/>
      <c r="C9" s="108"/>
    </row>
    <row r="10" spans="1:3" s="163" customFormat="1" ht="21" customHeight="1">
      <c r="A10" s="169" t="s">
        <v>33</v>
      </c>
      <c r="B10" s="169" t="s">
        <v>101</v>
      </c>
      <c r="C10" s="170">
        <f>C11+C12+C13+C14+C15+C16+C17+C18</f>
        <v>0</v>
      </c>
    </row>
    <row r="11" spans="1:3" s="163" customFormat="1" ht="12.75" customHeight="1">
      <c r="A11" s="171" t="s">
        <v>32</v>
      </c>
      <c r="B11" s="171" t="s">
        <v>102</v>
      </c>
      <c r="C11" s="172">
        <f>'3. Rozpočet s výkazem výměr - n'!H12</f>
        <v>0</v>
      </c>
    </row>
    <row r="12" spans="1:3" s="163" customFormat="1" ht="12.75" customHeight="1">
      <c r="A12" s="171" t="s">
        <v>38</v>
      </c>
      <c r="B12" s="171" t="s">
        <v>103</v>
      </c>
      <c r="C12" s="172">
        <f>'3. Rozpočet s výkazem výměr - n'!H70</f>
        <v>0</v>
      </c>
    </row>
    <row r="13" spans="1:3" s="163" customFormat="1" ht="12.75" customHeight="1">
      <c r="A13" s="171" t="s">
        <v>43</v>
      </c>
      <c r="B13" s="171" t="s">
        <v>104</v>
      </c>
      <c r="C13" s="172">
        <f>'3. Rozpočet s výkazem výměr - n'!H102</f>
        <v>0</v>
      </c>
    </row>
    <row r="14" spans="1:3" s="163" customFormat="1" ht="12.75" customHeight="1">
      <c r="A14" s="171" t="s">
        <v>49</v>
      </c>
      <c r="B14" s="171" t="s">
        <v>105</v>
      </c>
      <c r="C14" s="172">
        <f>'3. Rozpočet s výkazem výměr - n'!H137</f>
        <v>0</v>
      </c>
    </row>
    <row r="15" spans="1:3" s="163" customFormat="1" ht="12.75" customHeight="1">
      <c r="A15" s="171" t="s">
        <v>106</v>
      </c>
      <c r="B15" s="171" t="s">
        <v>107</v>
      </c>
      <c r="C15" s="172">
        <f>'3. Rozpočet s výkazem výměr - n'!H155</f>
        <v>0</v>
      </c>
    </row>
    <row r="16" spans="1:3" s="163" customFormat="1" ht="12.75" customHeight="1">
      <c r="A16" s="171" t="s">
        <v>57</v>
      </c>
      <c r="B16" s="171" t="s">
        <v>108</v>
      </c>
      <c r="C16" s="172">
        <f>'3. Rozpočet s výkazem výměr - n'!H166</f>
        <v>0</v>
      </c>
    </row>
    <row r="17" spans="1:3" s="163" customFormat="1" ht="12.75" customHeight="1">
      <c r="A17" s="171" t="s">
        <v>34</v>
      </c>
      <c r="B17" s="171" t="s">
        <v>109</v>
      </c>
      <c r="C17" s="172">
        <f>'3. Rozpočet s výkazem výměr - n'!H203</f>
        <v>0</v>
      </c>
    </row>
    <row r="18" spans="1:3" s="163" customFormat="1" ht="12.75" customHeight="1">
      <c r="A18" s="171" t="s">
        <v>39</v>
      </c>
      <c r="B18" s="171" t="s">
        <v>110</v>
      </c>
      <c r="C18" s="172">
        <f>'3. Rozpočet s výkazem výměr - n'!H206</f>
        <v>0</v>
      </c>
    </row>
    <row r="19" spans="1:3" s="163" customFormat="1" ht="12.75" customHeight="1">
      <c r="A19" s="171" t="s">
        <v>111</v>
      </c>
      <c r="B19" s="171" t="s">
        <v>112</v>
      </c>
      <c r="C19" s="172">
        <f>'3. Rozpočet s výkazem výměr - n'!H263</f>
        <v>0</v>
      </c>
    </row>
    <row r="20" spans="1:3" s="163" customFormat="1" ht="21" customHeight="1">
      <c r="A20" s="169" t="s">
        <v>44</v>
      </c>
      <c r="B20" s="169" t="s">
        <v>113</v>
      </c>
      <c r="C20" s="170">
        <f>C21+C22+C23</f>
        <v>0</v>
      </c>
    </row>
    <row r="21" spans="1:3" s="163" customFormat="1" ht="12.75" customHeight="1">
      <c r="A21" s="171" t="s">
        <v>114</v>
      </c>
      <c r="B21" s="171" t="s">
        <v>115</v>
      </c>
      <c r="C21" s="172">
        <f>'3. Rozpočet s výkazem výměr - n'!H266</f>
        <v>0</v>
      </c>
    </row>
    <row r="22" spans="1:3" s="163" customFormat="1" ht="12.75" customHeight="1">
      <c r="A22" s="171" t="s">
        <v>116</v>
      </c>
      <c r="B22" s="171" t="s">
        <v>117</v>
      </c>
      <c r="C22" s="172">
        <f>'3. Rozpočet s výkazem výměr - n'!H300</f>
        <v>0</v>
      </c>
    </row>
    <row r="23" spans="1:3" s="163" customFormat="1" ht="12.75" customHeight="1">
      <c r="A23" s="171" t="s">
        <v>118</v>
      </c>
      <c r="B23" s="171" t="s">
        <v>119</v>
      </c>
      <c r="C23" s="172">
        <f>'3. Rozpočet s výkazem výměr - n'!H315</f>
        <v>0</v>
      </c>
    </row>
    <row r="24" spans="1:3" s="163" customFormat="1" ht="21" customHeight="1">
      <c r="A24" s="169" t="s">
        <v>120</v>
      </c>
      <c r="B24" s="169" t="s">
        <v>121</v>
      </c>
      <c r="C24" s="170">
        <f>C25+C26</f>
        <v>0</v>
      </c>
    </row>
    <row r="25" spans="1:3" s="163" customFormat="1" ht="12.75" customHeight="1">
      <c r="A25" s="171" t="s">
        <v>122</v>
      </c>
      <c r="B25" s="171" t="s">
        <v>123</v>
      </c>
      <c r="C25" s="172">
        <f>'3. Rozpočet s výkazem výměr - n'!H338</f>
        <v>0</v>
      </c>
    </row>
    <row r="26" spans="1:3" s="163" customFormat="1" ht="12.75" customHeight="1">
      <c r="A26" s="171" t="s">
        <v>124</v>
      </c>
      <c r="B26" s="171" t="s">
        <v>125</v>
      </c>
      <c r="C26" s="172">
        <f>'3. Rozpočet s výkazem výměr - n'!H344</f>
        <v>0</v>
      </c>
    </row>
    <row r="27" spans="1:3" s="163" customFormat="1" ht="21" customHeight="1">
      <c r="A27" s="173"/>
      <c r="B27" s="173" t="s">
        <v>126</v>
      </c>
      <c r="C27" s="174">
        <f>C10+C20+C24</f>
        <v>0</v>
      </c>
    </row>
    <row r="32" ht="12" customHeight="1">
      <c r="A32" s="175" t="s">
        <v>546</v>
      </c>
    </row>
    <row r="34" spans="2:3" ht="53.25" customHeight="1">
      <c r="B34" s="201" t="s">
        <v>545</v>
      </c>
      <c r="C34" s="202"/>
    </row>
    <row r="37" ht="12" customHeight="1">
      <c r="B37" s="176"/>
    </row>
  </sheetData>
  <sheetProtection sheet="1" objects="1" scenarios="1" selectLockedCells="1"/>
  <mergeCells count="1">
    <mergeCell ref="B34:C34"/>
  </mergeCells>
  <printOptions horizontalCentered="1"/>
  <pageMargins left="0.3937007874015748" right="0.3937007874015748" top="0.7874015748031497" bottom="0.3937007874015748" header="0" footer="0.3937007874015748"/>
  <pageSetup firstPageNumber="2" useFirstPageNumber="1" fitToHeight="100" horizontalDpi="300" verticalDpi="300" orientation="portrait" r:id="rId1"/>
  <headerFooter alignWithMargins="0">
    <oddFooter>&amp;RStr.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showGridLines="0" tabSelected="1" zoomScalePageLayoutView="0" workbookViewId="0" topLeftCell="A1">
      <selection activeCell="G13" sqref="G13"/>
    </sheetView>
  </sheetViews>
  <sheetFormatPr defaultColWidth="10.66015625" defaultRowHeight="12" customHeight="1"/>
  <cols>
    <col min="1" max="1" width="4" style="120" customWidth="1"/>
    <col min="2" max="2" width="4.5" style="120" customWidth="1"/>
    <col min="3" max="3" width="13.5" style="120" customWidth="1"/>
    <col min="4" max="4" width="46.83203125" style="120" customWidth="1"/>
    <col min="5" max="5" width="5.33203125" style="120" customWidth="1"/>
    <col min="6" max="7" width="10.83203125" style="120" customWidth="1"/>
    <col min="8" max="8" width="14.5" style="120" customWidth="1"/>
    <col min="9" max="16384" width="10.66015625" style="163" customWidth="1"/>
  </cols>
  <sheetData>
    <row r="1" spans="1:8" s="120" customFormat="1" ht="19.5" customHeight="1">
      <c r="A1" s="119" t="s">
        <v>548</v>
      </c>
      <c r="B1" s="110"/>
      <c r="C1" s="110"/>
      <c r="D1" s="110"/>
      <c r="E1" s="110"/>
      <c r="F1" s="110"/>
      <c r="G1" s="110"/>
      <c r="H1" s="110"/>
    </row>
    <row r="2" spans="1:8" s="120" customFormat="1" ht="12.75" customHeight="1">
      <c r="A2" s="111" t="s">
        <v>92</v>
      </c>
      <c r="B2" s="112"/>
      <c r="C2" s="112"/>
      <c r="D2" s="112"/>
      <c r="E2" s="112"/>
      <c r="F2" s="112"/>
      <c r="G2" s="110"/>
      <c r="H2" s="110"/>
    </row>
    <row r="3" spans="1:8" s="120" customFormat="1" ht="12.75" customHeight="1">
      <c r="A3" s="111" t="s">
        <v>93</v>
      </c>
      <c r="B3" s="112"/>
      <c r="C3" s="112"/>
      <c r="D3" s="112"/>
      <c r="E3" s="112"/>
      <c r="F3" s="112" t="s">
        <v>97</v>
      </c>
      <c r="G3" s="117" t="s">
        <v>544</v>
      </c>
      <c r="H3" s="110"/>
    </row>
    <row r="4" spans="1:8" s="120" customFormat="1" ht="12.75" customHeight="1">
      <c r="A4" s="111" t="s">
        <v>95</v>
      </c>
      <c r="B4" s="112"/>
      <c r="C4" s="112"/>
      <c r="D4" s="112"/>
      <c r="E4" s="112"/>
      <c r="F4" s="112" t="s">
        <v>127</v>
      </c>
      <c r="G4" s="110"/>
      <c r="H4" s="110"/>
    </row>
    <row r="5" spans="1:8" s="120" customFormat="1" ht="12.75" customHeight="1">
      <c r="A5" s="112" t="s">
        <v>94</v>
      </c>
      <c r="B5" s="112"/>
      <c r="C5" s="112"/>
      <c r="D5" s="112"/>
      <c r="E5" s="112"/>
      <c r="F5" s="178" t="s">
        <v>550</v>
      </c>
      <c r="G5" s="110"/>
      <c r="H5" s="110"/>
    </row>
    <row r="6" spans="1:8" s="120" customFormat="1" ht="12.75" customHeight="1">
      <c r="A6" s="112" t="s">
        <v>96</v>
      </c>
      <c r="B6" s="112"/>
      <c r="C6" s="165"/>
      <c r="D6" s="112"/>
      <c r="E6" s="112"/>
      <c r="F6" s="178" t="s">
        <v>549</v>
      </c>
      <c r="G6" s="110"/>
      <c r="H6" s="110"/>
    </row>
    <row r="7" spans="1:8" s="120" customFormat="1" ht="6" customHeight="1" thickBot="1">
      <c r="A7" s="110"/>
      <c r="B7" s="110"/>
      <c r="C7" s="110"/>
      <c r="D7" s="110"/>
      <c r="E7" s="110"/>
      <c r="F7" s="110"/>
      <c r="G7" s="110"/>
      <c r="H7" s="110"/>
    </row>
    <row r="8" spans="1:8" s="120" customFormat="1" ht="25.5" customHeight="1" thickBot="1">
      <c r="A8" s="113" t="s">
        <v>128</v>
      </c>
      <c r="B8" s="113" t="s">
        <v>129</v>
      </c>
      <c r="C8" s="113" t="s">
        <v>98</v>
      </c>
      <c r="D8" s="113" t="s">
        <v>99</v>
      </c>
      <c r="E8" s="113" t="s">
        <v>130</v>
      </c>
      <c r="F8" s="113" t="s">
        <v>131</v>
      </c>
      <c r="G8" s="113" t="s">
        <v>132</v>
      </c>
      <c r="H8" s="113" t="s">
        <v>100</v>
      </c>
    </row>
    <row r="9" spans="1:8" s="120" customFormat="1" ht="12.75" customHeight="1" thickBot="1">
      <c r="A9" s="113" t="s">
        <v>32</v>
      </c>
      <c r="B9" s="113" t="s">
        <v>38</v>
      </c>
      <c r="C9" s="113" t="s">
        <v>43</v>
      </c>
      <c r="D9" s="113" t="s">
        <v>49</v>
      </c>
      <c r="E9" s="113" t="s">
        <v>53</v>
      </c>
      <c r="F9" s="113" t="s">
        <v>57</v>
      </c>
      <c r="G9" s="113" t="s">
        <v>60</v>
      </c>
      <c r="H9" s="113" t="s">
        <v>34</v>
      </c>
    </row>
    <row r="10" spans="1:8" s="120" customFormat="1" ht="4.5" customHeight="1">
      <c r="A10" s="110"/>
      <c r="B10" s="110"/>
      <c r="C10" s="110"/>
      <c r="D10" s="110"/>
      <c r="E10" s="110"/>
      <c r="F10" s="110"/>
      <c r="G10" s="110"/>
      <c r="H10" s="110"/>
    </row>
    <row r="11" spans="1:8" s="120" customFormat="1" ht="21" customHeight="1">
      <c r="A11" s="121"/>
      <c r="B11" s="122"/>
      <c r="C11" s="122" t="s">
        <v>33</v>
      </c>
      <c r="D11" s="122" t="s">
        <v>101</v>
      </c>
      <c r="E11" s="122"/>
      <c r="F11" s="123"/>
      <c r="G11" s="124"/>
      <c r="H11" s="124">
        <f>H12+H70+H102+H137+H155+H166+H203+H206</f>
        <v>0</v>
      </c>
    </row>
    <row r="12" spans="1:8" s="120" customFormat="1" ht="21" customHeight="1" thickBot="1">
      <c r="A12" s="121"/>
      <c r="B12" s="122"/>
      <c r="C12" s="122" t="s">
        <v>32</v>
      </c>
      <c r="D12" s="122" t="s">
        <v>102</v>
      </c>
      <c r="E12" s="122"/>
      <c r="F12" s="123"/>
      <c r="G12" s="124"/>
      <c r="H12" s="124">
        <f>H13+H20+H22+H27+H29+H31+H41+H43+H45+H47+H49+H53+H54+H56+H58+H60+H62+H64+H66+H68</f>
        <v>0</v>
      </c>
    </row>
    <row r="13" spans="1:8" s="120" customFormat="1" ht="24" customHeight="1" thickBot="1">
      <c r="A13" s="125">
        <v>1</v>
      </c>
      <c r="B13" s="126" t="s">
        <v>133</v>
      </c>
      <c r="C13" s="126" t="s">
        <v>134</v>
      </c>
      <c r="D13" s="126" t="s">
        <v>135</v>
      </c>
      <c r="E13" s="126" t="s">
        <v>136</v>
      </c>
      <c r="F13" s="127">
        <v>84.135</v>
      </c>
      <c r="G13" s="164"/>
      <c r="H13" s="128">
        <f>F13*G13</f>
        <v>0</v>
      </c>
    </row>
    <row r="14" spans="1:8" s="120" customFormat="1" ht="24" customHeight="1">
      <c r="A14" s="129"/>
      <c r="B14" s="130"/>
      <c r="C14" s="130"/>
      <c r="D14" s="130" t="s">
        <v>137</v>
      </c>
      <c r="E14" s="130"/>
      <c r="F14" s="131">
        <v>26.832</v>
      </c>
      <c r="G14" s="132"/>
      <c r="H14" s="133"/>
    </row>
    <row r="15" spans="1:8" s="120" customFormat="1" ht="24" customHeight="1">
      <c r="A15" s="134"/>
      <c r="B15" s="135"/>
      <c r="C15" s="135"/>
      <c r="D15" s="135" t="s">
        <v>138</v>
      </c>
      <c r="E15" s="135"/>
      <c r="F15" s="136">
        <v>29.7356</v>
      </c>
      <c r="G15" s="137"/>
      <c r="H15" s="138"/>
    </row>
    <row r="16" spans="1:8" s="120" customFormat="1" ht="13.5" customHeight="1">
      <c r="A16" s="134"/>
      <c r="B16" s="135"/>
      <c r="C16" s="135"/>
      <c r="D16" s="135" t="s">
        <v>139</v>
      </c>
      <c r="E16" s="135"/>
      <c r="F16" s="136">
        <v>16.4116</v>
      </c>
      <c r="G16" s="137"/>
      <c r="H16" s="138"/>
    </row>
    <row r="17" spans="1:8" s="120" customFormat="1" ht="13.5" customHeight="1">
      <c r="A17" s="134"/>
      <c r="B17" s="135"/>
      <c r="C17" s="135"/>
      <c r="D17" s="135" t="s">
        <v>140</v>
      </c>
      <c r="E17" s="135"/>
      <c r="F17" s="136">
        <v>15.2556</v>
      </c>
      <c r="G17" s="137"/>
      <c r="H17" s="138"/>
    </row>
    <row r="18" spans="1:8" s="120" customFormat="1" ht="13.5" customHeight="1">
      <c r="A18" s="134"/>
      <c r="B18" s="135"/>
      <c r="C18" s="135"/>
      <c r="D18" s="135" t="s">
        <v>141</v>
      </c>
      <c r="E18" s="135"/>
      <c r="F18" s="136">
        <v>-4.1</v>
      </c>
      <c r="G18" s="137"/>
      <c r="H18" s="138"/>
    </row>
    <row r="19" spans="1:8" s="120" customFormat="1" ht="13.5" customHeight="1" thickBot="1">
      <c r="A19" s="139"/>
      <c r="B19" s="140"/>
      <c r="C19" s="140"/>
      <c r="D19" s="140" t="s">
        <v>142</v>
      </c>
      <c r="E19" s="140"/>
      <c r="F19" s="141">
        <v>84.1348</v>
      </c>
      <c r="G19" s="142"/>
      <c r="H19" s="143"/>
    </row>
    <row r="20" spans="1:8" s="120" customFormat="1" ht="24" customHeight="1" thickBot="1">
      <c r="A20" s="125">
        <v>2</v>
      </c>
      <c r="B20" s="126" t="s">
        <v>143</v>
      </c>
      <c r="C20" s="126" t="s">
        <v>144</v>
      </c>
      <c r="D20" s="126" t="s">
        <v>145</v>
      </c>
      <c r="E20" s="126" t="s">
        <v>136</v>
      </c>
      <c r="F20" s="127">
        <v>61</v>
      </c>
      <c r="G20" s="164"/>
      <c r="H20" s="128">
        <f>F20*G20</f>
        <v>0</v>
      </c>
    </row>
    <row r="21" spans="1:8" s="120" customFormat="1" ht="13.5" customHeight="1" thickBot="1">
      <c r="A21" s="144"/>
      <c r="B21" s="145"/>
      <c r="C21" s="145"/>
      <c r="D21" s="145" t="s">
        <v>146</v>
      </c>
      <c r="E21" s="145"/>
      <c r="F21" s="146">
        <v>61</v>
      </c>
      <c r="G21" s="147"/>
      <c r="H21" s="148"/>
    </row>
    <row r="22" spans="1:8" s="120" customFormat="1" ht="13.5" customHeight="1" thickBot="1">
      <c r="A22" s="125">
        <v>3</v>
      </c>
      <c r="B22" s="126" t="s">
        <v>143</v>
      </c>
      <c r="C22" s="126" t="s">
        <v>147</v>
      </c>
      <c r="D22" s="126" t="s">
        <v>148</v>
      </c>
      <c r="E22" s="126" t="s">
        <v>149</v>
      </c>
      <c r="F22" s="127">
        <v>7</v>
      </c>
      <c r="G22" s="164"/>
      <c r="H22" s="128">
        <f>F22*G22</f>
        <v>0</v>
      </c>
    </row>
    <row r="23" spans="1:8" s="120" customFormat="1" ht="13.5" customHeight="1">
      <c r="A23" s="129"/>
      <c r="B23" s="130"/>
      <c r="C23" s="130"/>
      <c r="D23" s="130" t="s">
        <v>150</v>
      </c>
      <c r="E23" s="130"/>
      <c r="F23" s="131">
        <v>0</v>
      </c>
      <c r="G23" s="132"/>
      <c r="H23" s="133"/>
    </row>
    <row r="24" spans="1:8" s="120" customFormat="1" ht="13.5" customHeight="1">
      <c r="A24" s="134"/>
      <c r="B24" s="135"/>
      <c r="C24" s="135"/>
      <c r="D24" s="135" t="s">
        <v>151</v>
      </c>
      <c r="E24" s="135"/>
      <c r="F24" s="136">
        <v>4</v>
      </c>
      <c r="G24" s="137"/>
      <c r="H24" s="138"/>
    </row>
    <row r="25" spans="1:8" s="120" customFormat="1" ht="13.5" customHeight="1">
      <c r="A25" s="134"/>
      <c r="B25" s="135"/>
      <c r="C25" s="135"/>
      <c r="D25" s="135" t="s">
        <v>152</v>
      </c>
      <c r="E25" s="135"/>
      <c r="F25" s="136">
        <v>3</v>
      </c>
      <c r="G25" s="137"/>
      <c r="H25" s="138"/>
    </row>
    <row r="26" spans="1:8" s="120" customFormat="1" ht="13.5" customHeight="1" thickBot="1">
      <c r="A26" s="139"/>
      <c r="B26" s="140"/>
      <c r="C26" s="140"/>
      <c r="D26" s="140" t="s">
        <v>142</v>
      </c>
      <c r="E26" s="140"/>
      <c r="F26" s="141">
        <v>7</v>
      </c>
      <c r="G26" s="142"/>
      <c r="H26" s="143"/>
    </row>
    <row r="27" spans="1:8" s="120" customFormat="1" ht="13.5" customHeight="1" thickBot="1">
      <c r="A27" s="125">
        <v>4</v>
      </c>
      <c r="B27" s="126" t="s">
        <v>143</v>
      </c>
      <c r="C27" s="126" t="s">
        <v>153</v>
      </c>
      <c r="D27" s="126" t="s">
        <v>154</v>
      </c>
      <c r="E27" s="126" t="s">
        <v>149</v>
      </c>
      <c r="F27" s="127">
        <v>3</v>
      </c>
      <c r="G27" s="164"/>
      <c r="H27" s="128">
        <f>F27*G27</f>
        <v>0</v>
      </c>
    </row>
    <row r="28" spans="1:8" s="120" customFormat="1" ht="13.5" customHeight="1" thickBot="1">
      <c r="A28" s="144"/>
      <c r="B28" s="145"/>
      <c r="C28" s="145"/>
      <c r="D28" s="145" t="s">
        <v>155</v>
      </c>
      <c r="E28" s="145"/>
      <c r="F28" s="146">
        <v>3</v>
      </c>
      <c r="G28" s="147"/>
      <c r="H28" s="148"/>
    </row>
    <row r="29" spans="1:8" s="120" customFormat="1" ht="13.5" customHeight="1" thickBot="1">
      <c r="A29" s="125">
        <v>5</v>
      </c>
      <c r="B29" s="126" t="s">
        <v>133</v>
      </c>
      <c r="C29" s="126" t="s">
        <v>156</v>
      </c>
      <c r="D29" s="126" t="s">
        <v>157</v>
      </c>
      <c r="E29" s="126" t="s">
        <v>158</v>
      </c>
      <c r="F29" s="127">
        <v>1.86</v>
      </c>
      <c r="G29" s="164"/>
      <c r="H29" s="128">
        <f>F29*G29</f>
        <v>0</v>
      </c>
    </row>
    <row r="30" spans="1:8" s="120" customFormat="1" ht="13.5" customHeight="1" thickBot="1">
      <c r="A30" s="144"/>
      <c r="B30" s="145"/>
      <c r="C30" s="145"/>
      <c r="D30" s="145" t="s">
        <v>159</v>
      </c>
      <c r="E30" s="145"/>
      <c r="F30" s="146">
        <v>1.86</v>
      </c>
      <c r="G30" s="147"/>
      <c r="H30" s="148"/>
    </row>
    <row r="31" spans="1:8" s="120" customFormat="1" ht="24" customHeight="1" thickBot="1">
      <c r="A31" s="125">
        <v>6</v>
      </c>
      <c r="B31" s="126" t="s">
        <v>133</v>
      </c>
      <c r="C31" s="126" t="s">
        <v>160</v>
      </c>
      <c r="D31" s="126" t="s">
        <v>161</v>
      </c>
      <c r="E31" s="126" t="s">
        <v>158</v>
      </c>
      <c r="F31" s="127">
        <v>31.799</v>
      </c>
      <c r="G31" s="164"/>
      <c r="H31" s="128">
        <f>F31*G31</f>
        <v>0</v>
      </c>
    </row>
    <row r="32" spans="1:8" s="120" customFormat="1" ht="13.5" customHeight="1">
      <c r="A32" s="129"/>
      <c r="B32" s="130"/>
      <c r="C32" s="130"/>
      <c r="D32" s="130" t="s">
        <v>162</v>
      </c>
      <c r="E32" s="130"/>
      <c r="F32" s="131">
        <v>4.56</v>
      </c>
      <c r="G32" s="132"/>
      <c r="H32" s="133"/>
    </row>
    <row r="33" spans="1:8" s="120" customFormat="1" ht="13.5" customHeight="1">
      <c r="A33" s="134"/>
      <c r="B33" s="135"/>
      <c r="C33" s="135"/>
      <c r="D33" s="135" t="s">
        <v>163</v>
      </c>
      <c r="E33" s="135"/>
      <c r="F33" s="136">
        <v>7.22</v>
      </c>
      <c r="G33" s="137"/>
      <c r="H33" s="138"/>
    </row>
    <row r="34" spans="1:8" s="120" customFormat="1" ht="13.5" customHeight="1">
      <c r="A34" s="134"/>
      <c r="B34" s="135"/>
      <c r="C34" s="135"/>
      <c r="D34" s="135" t="s">
        <v>164</v>
      </c>
      <c r="E34" s="135"/>
      <c r="F34" s="136">
        <v>4.75</v>
      </c>
      <c r="G34" s="137"/>
      <c r="H34" s="138"/>
    </row>
    <row r="35" spans="1:8" s="120" customFormat="1" ht="34.5" customHeight="1">
      <c r="A35" s="134"/>
      <c r="B35" s="135"/>
      <c r="C35" s="135"/>
      <c r="D35" s="135" t="s">
        <v>165</v>
      </c>
      <c r="E35" s="135"/>
      <c r="F35" s="136">
        <v>2.890235</v>
      </c>
      <c r="G35" s="137"/>
      <c r="H35" s="138"/>
    </row>
    <row r="36" spans="1:8" s="120" customFormat="1" ht="24" customHeight="1">
      <c r="A36" s="134"/>
      <c r="B36" s="135"/>
      <c r="C36" s="135"/>
      <c r="D36" s="135" t="s">
        <v>166</v>
      </c>
      <c r="E36" s="135"/>
      <c r="F36" s="136">
        <v>1.5831</v>
      </c>
      <c r="G36" s="137"/>
      <c r="H36" s="138"/>
    </row>
    <row r="37" spans="1:8" s="120" customFormat="1" ht="24" customHeight="1">
      <c r="A37" s="134"/>
      <c r="B37" s="135"/>
      <c r="C37" s="135"/>
      <c r="D37" s="135" t="s">
        <v>167</v>
      </c>
      <c r="E37" s="135"/>
      <c r="F37" s="136">
        <v>3.575728</v>
      </c>
      <c r="G37" s="137"/>
      <c r="H37" s="138"/>
    </row>
    <row r="38" spans="1:8" s="120" customFormat="1" ht="34.5" customHeight="1">
      <c r="A38" s="134"/>
      <c r="B38" s="135"/>
      <c r="C38" s="135"/>
      <c r="D38" s="135" t="s">
        <v>168</v>
      </c>
      <c r="E38" s="135"/>
      <c r="F38" s="136">
        <v>5.5399</v>
      </c>
      <c r="G38" s="137"/>
      <c r="H38" s="138"/>
    </row>
    <row r="39" spans="1:8" s="120" customFormat="1" ht="13.5" customHeight="1">
      <c r="A39" s="134"/>
      <c r="B39" s="135"/>
      <c r="C39" s="135"/>
      <c r="D39" s="135" t="s">
        <v>169</v>
      </c>
      <c r="E39" s="135"/>
      <c r="F39" s="136">
        <v>1.68</v>
      </c>
      <c r="G39" s="137"/>
      <c r="H39" s="138"/>
    </row>
    <row r="40" spans="1:8" s="120" customFormat="1" ht="13.5" customHeight="1" thickBot="1">
      <c r="A40" s="139"/>
      <c r="B40" s="140"/>
      <c r="C40" s="140"/>
      <c r="D40" s="140" t="s">
        <v>142</v>
      </c>
      <c r="E40" s="140"/>
      <c r="F40" s="141">
        <v>31.798963</v>
      </c>
      <c r="G40" s="142"/>
      <c r="H40" s="143"/>
    </row>
    <row r="41" spans="1:8" s="120" customFormat="1" ht="24" customHeight="1" thickBot="1">
      <c r="A41" s="125">
        <v>7</v>
      </c>
      <c r="B41" s="126" t="s">
        <v>133</v>
      </c>
      <c r="C41" s="126" t="s">
        <v>170</v>
      </c>
      <c r="D41" s="126" t="s">
        <v>171</v>
      </c>
      <c r="E41" s="126" t="s">
        <v>158</v>
      </c>
      <c r="F41" s="127">
        <v>31.799</v>
      </c>
      <c r="G41" s="164"/>
      <c r="H41" s="128">
        <f>F41*G41</f>
        <v>0</v>
      </c>
    </row>
    <row r="42" spans="1:8" s="120" customFormat="1" ht="13.5" customHeight="1" thickBot="1">
      <c r="A42" s="144"/>
      <c r="B42" s="145"/>
      <c r="C42" s="145"/>
      <c r="D42" s="145" t="s">
        <v>172</v>
      </c>
      <c r="E42" s="145"/>
      <c r="F42" s="146">
        <v>31.799</v>
      </c>
      <c r="G42" s="147"/>
      <c r="H42" s="148"/>
    </row>
    <row r="43" spans="1:8" s="120" customFormat="1" ht="24" customHeight="1" thickBot="1">
      <c r="A43" s="125">
        <v>8</v>
      </c>
      <c r="B43" s="126" t="s">
        <v>133</v>
      </c>
      <c r="C43" s="126" t="s">
        <v>173</v>
      </c>
      <c r="D43" s="126" t="s">
        <v>174</v>
      </c>
      <c r="E43" s="126" t="s">
        <v>158</v>
      </c>
      <c r="F43" s="127">
        <v>1.86</v>
      </c>
      <c r="G43" s="164"/>
      <c r="H43" s="128">
        <f>F43*G43</f>
        <v>0</v>
      </c>
    </row>
    <row r="44" spans="1:8" s="120" customFormat="1" ht="13.5" customHeight="1" thickBot="1">
      <c r="A44" s="144"/>
      <c r="B44" s="145"/>
      <c r="C44" s="145"/>
      <c r="D44" s="145" t="s">
        <v>175</v>
      </c>
      <c r="E44" s="145"/>
      <c r="F44" s="146">
        <v>1.86</v>
      </c>
      <c r="G44" s="147"/>
      <c r="H44" s="148"/>
    </row>
    <row r="45" spans="1:8" s="120" customFormat="1" ht="24" customHeight="1" thickBot="1">
      <c r="A45" s="125">
        <v>9</v>
      </c>
      <c r="B45" s="126" t="s">
        <v>133</v>
      </c>
      <c r="C45" s="126" t="s">
        <v>176</v>
      </c>
      <c r="D45" s="126" t="s">
        <v>177</v>
      </c>
      <c r="E45" s="126" t="s">
        <v>158</v>
      </c>
      <c r="F45" s="127">
        <v>31.799</v>
      </c>
      <c r="G45" s="164"/>
      <c r="H45" s="128">
        <f>F45*G45</f>
        <v>0</v>
      </c>
    </row>
    <row r="46" spans="1:8" s="120" customFormat="1" ht="13.5" customHeight="1" thickBot="1">
      <c r="A46" s="144"/>
      <c r="B46" s="145"/>
      <c r="C46" s="145"/>
      <c r="D46" s="145" t="s">
        <v>172</v>
      </c>
      <c r="E46" s="145"/>
      <c r="F46" s="146">
        <v>31.799</v>
      </c>
      <c r="G46" s="147"/>
      <c r="H46" s="148"/>
    </row>
    <row r="47" spans="1:8" s="120" customFormat="1" ht="24" customHeight="1" thickBot="1">
      <c r="A47" s="125">
        <v>10</v>
      </c>
      <c r="B47" s="126" t="s">
        <v>133</v>
      </c>
      <c r="C47" s="126" t="s">
        <v>178</v>
      </c>
      <c r="D47" s="126" t="s">
        <v>179</v>
      </c>
      <c r="E47" s="126" t="s">
        <v>158</v>
      </c>
      <c r="F47" s="127">
        <v>317.99</v>
      </c>
      <c r="G47" s="164"/>
      <c r="H47" s="128">
        <f>F47*G47</f>
        <v>0</v>
      </c>
    </row>
    <row r="48" spans="1:8" s="120" customFormat="1" ht="13.5" customHeight="1" thickBot="1">
      <c r="A48" s="144"/>
      <c r="B48" s="145"/>
      <c r="C48" s="145"/>
      <c r="D48" s="145" t="s">
        <v>180</v>
      </c>
      <c r="E48" s="145"/>
      <c r="F48" s="146">
        <v>317.99</v>
      </c>
      <c r="G48" s="147"/>
      <c r="H48" s="148"/>
    </row>
    <row r="49" spans="1:8" s="120" customFormat="1" ht="13.5" customHeight="1" thickBot="1">
      <c r="A49" s="125">
        <v>11</v>
      </c>
      <c r="B49" s="126" t="s">
        <v>133</v>
      </c>
      <c r="C49" s="126" t="s">
        <v>181</v>
      </c>
      <c r="D49" s="126" t="s">
        <v>182</v>
      </c>
      <c r="E49" s="126" t="s">
        <v>158</v>
      </c>
      <c r="F49" s="127">
        <v>33.659</v>
      </c>
      <c r="G49" s="164"/>
      <c r="H49" s="128">
        <f>F49*G49</f>
        <v>0</v>
      </c>
    </row>
    <row r="50" spans="1:8" s="120" customFormat="1" ht="13.5" customHeight="1">
      <c r="A50" s="129"/>
      <c r="B50" s="130"/>
      <c r="C50" s="130"/>
      <c r="D50" s="130" t="s">
        <v>175</v>
      </c>
      <c r="E50" s="130"/>
      <c r="F50" s="131">
        <v>1.86</v>
      </c>
      <c r="G50" s="132"/>
      <c r="H50" s="133"/>
    </row>
    <row r="51" spans="1:8" s="120" customFormat="1" ht="13.5" customHeight="1">
      <c r="A51" s="134"/>
      <c r="B51" s="135"/>
      <c r="C51" s="135"/>
      <c r="D51" s="135" t="s">
        <v>183</v>
      </c>
      <c r="E51" s="135"/>
      <c r="F51" s="136">
        <v>31.799</v>
      </c>
      <c r="G51" s="137"/>
      <c r="H51" s="138"/>
    </row>
    <row r="52" spans="1:8" s="120" customFormat="1" ht="13.5" customHeight="1" thickBot="1">
      <c r="A52" s="139"/>
      <c r="B52" s="140"/>
      <c r="C52" s="140"/>
      <c r="D52" s="140" t="s">
        <v>142</v>
      </c>
      <c r="E52" s="140"/>
      <c r="F52" s="141">
        <v>33.659</v>
      </c>
      <c r="G52" s="142"/>
      <c r="H52" s="143"/>
    </row>
    <row r="53" spans="1:8" s="120" customFormat="1" ht="13.5" customHeight="1" thickBot="1">
      <c r="A53" s="149">
        <v>12</v>
      </c>
      <c r="B53" s="150" t="s">
        <v>133</v>
      </c>
      <c r="C53" s="150" t="s">
        <v>184</v>
      </c>
      <c r="D53" s="150" t="s">
        <v>185</v>
      </c>
      <c r="E53" s="150" t="s">
        <v>158</v>
      </c>
      <c r="F53" s="151">
        <v>31.799</v>
      </c>
      <c r="G53" s="166"/>
      <c r="H53" s="128">
        <f>F53*G53</f>
        <v>0</v>
      </c>
    </row>
    <row r="54" spans="1:8" s="120" customFormat="1" ht="13.5" customHeight="1" thickBot="1">
      <c r="A54" s="152">
        <v>13</v>
      </c>
      <c r="B54" s="153" t="s">
        <v>133</v>
      </c>
      <c r="C54" s="153" t="s">
        <v>186</v>
      </c>
      <c r="D54" s="153" t="s">
        <v>187</v>
      </c>
      <c r="E54" s="153" t="s">
        <v>188</v>
      </c>
      <c r="F54" s="154">
        <v>50.878</v>
      </c>
      <c r="G54" s="167"/>
      <c r="H54" s="128">
        <f>F54*G54</f>
        <v>0</v>
      </c>
    </row>
    <row r="55" spans="1:8" s="120" customFormat="1" ht="13.5" customHeight="1" thickBot="1">
      <c r="A55" s="144"/>
      <c r="B55" s="145"/>
      <c r="C55" s="145"/>
      <c r="D55" s="145" t="s">
        <v>189</v>
      </c>
      <c r="E55" s="145"/>
      <c r="F55" s="146">
        <v>50.8784</v>
      </c>
      <c r="G55" s="147"/>
      <c r="H55" s="148"/>
    </row>
    <row r="56" spans="1:8" s="120" customFormat="1" ht="24" customHeight="1" thickBot="1">
      <c r="A56" s="125">
        <v>14</v>
      </c>
      <c r="B56" s="126" t="s">
        <v>133</v>
      </c>
      <c r="C56" s="126" t="s">
        <v>190</v>
      </c>
      <c r="D56" s="126" t="s">
        <v>191</v>
      </c>
      <c r="E56" s="126" t="s">
        <v>158</v>
      </c>
      <c r="F56" s="127">
        <v>4.75</v>
      </c>
      <c r="G56" s="164"/>
      <c r="H56" s="128">
        <f>F56*G56</f>
        <v>0</v>
      </c>
    </row>
    <row r="57" spans="1:8" s="120" customFormat="1" ht="13.5" customHeight="1" thickBot="1">
      <c r="A57" s="144"/>
      <c r="B57" s="145"/>
      <c r="C57" s="145"/>
      <c r="D57" s="145" t="s">
        <v>164</v>
      </c>
      <c r="E57" s="145"/>
      <c r="F57" s="146">
        <v>4.75</v>
      </c>
      <c r="G57" s="147"/>
      <c r="H57" s="148"/>
    </row>
    <row r="58" spans="1:8" s="120" customFormat="1" ht="13.5" customHeight="1" thickBot="1">
      <c r="A58" s="155">
        <v>15</v>
      </c>
      <c r="B58" s="156" t="s">
        <v>192</v>
      </c>
      <c r="C58" s="156" t="s">
        <v>193</v>
      </c>
      <c r="D58" s="156" t="s">
        <v>194</v>
      </c>
      <c r="E58" s="156" t="s">
        <v>188</v>
      </c>
      <c r="F58" s="157">
        <v>8.479</v>
      </c>
      <c r="G58" s="168"/>
      <c r="H58" s="158">
        <f>F58*G58</f>
        <v>0</v>
      </c>
    </row>
    <row r="59" spans="1:8" s="120" customFormat="1" ht="13.5" customHeight="1" thickBot="1">
      <c r="A59" s="144"/>
      <c r="B59" s="145"/>
      <c r="C59" s="145"/>
      <c r="D59" s="145" t="s">
        <v>195</v>
      </c>
      <c r="E59" s="145"/>
      <c r="F59" s="146">
        <v>8.47875</v>
      </c>
      <c r="G59" s="147"/>
      <c r="H59" s="148"/>
    </row>
    <row r="60" spans="1:8" s="120" customFormat="1" ht="24" customHeight="1" thickBot="1">
      <c r="A60" s="125">
        <v>16</v>
      </c>
      <c r="B60" s="126" t="s">
        <v>196</v>
      </c>
      <c r="C60" s="126" t="s">
        <v>197</v>
      </c>
      <c r="D60" s="126" t="s">
        <v>198</v>
      </c>
      <c r="E60" s="126" t="s">
        <v>136</v>
      </c>
      <c r="F60" s="127">
        <v>18.6</v>
      </c>
      <c r="G60" s="164"/>
      <c r="H60" s="128">
        <f>F60*G60</f>
        <v>0</v>
      </c>
    </row>
    <row r="61" spans="1:8" s="120" customFormat="1" ht="13.5" customHeight="1" thickBot="1">
      <c r="A61" s="144"/>
      <c r="B61" s="145"/>
      <c r="C61" s="145"/>
      <c r="D61" s="145" t="s">
        <v>199</v>
      </c>
      <c r="E61" s="145"/>
      <c r="F61" s="146">
        <v>18.6</v>
      </c>
      <c r="G61" s="147"/>
      <c r="H61" s="148"/>
    </row>
    <row r="62" spans="1:8" s="120" customFormat="1" ht="13.5" customHeight="1" thickBot="1">
      <c r="A62" s="155">
        <v>17</v>
      </c>
      <c r="B62" s="156" t="s">
        <v>200</v>
      </c>
      <c r="C62" s="156" t="s">
        <v>201</v>
      </c>
      <c r="D62" s="156" t="s">
        <v>202</v>
      </c>
      <c r="E62" s="156" t="s">
        <v>203</v>
      </c>
      <c r="F62" s="157">
        <v>0.93</v>
      </c>
      <c r="G62" s="168"/>
      <c r="H62" s="158">
        <f>F62*G62</f>
        <v>0</v>
      </c>
    </row>
    <row r="63" spans="1:8" s="120" customFormat="1" ht="13.5" customHeight="1" thickBot="1">
      <c r="A63" s="144"/>
      <c r="B63" s="145"/>
      <c r="C63" s="145"/>
      <c r="D63" s="145" t="s">
        <v>204</v>
      </c>
      <c r="E63" s="145"/>
      <c r="F63" s="146">
        <v>0.93</v>
      </c>
      <c r="G63" s="147"/>
      <c r="H63" s="148"/>
    </row>
    <row r="64" spans="1:8" s="120" customFormat="1" ht="24" customHeight="1" thickBot="1">
      <c r="A64" s="125">
        <v>18</v>
      </c>
      <c r="B64" s="126" t="s">
        <v>133</v>
      </c>
      <c r="C64" s="126" t="s">
        <v>205</v>
      </c>
      <c r="D64" s="126" t="s">
        <v>206</v>
      </c>
      <c r="E64" s="126" t="s">
        <v>136</v>
      </c>
      <c r="F64" s="127">
        <v>18.6</v>
      </c>
      <c r="G64" s="164"/>
      <c r="H64" s="128">
        <f>F64*G64</f>
        <v>0</v>
      </c>
    </row>
    <row r="65" spans="1:8" s="120" customFormat="1" ht="13.5" customHeight="1" thickBot="1">
      <c r="A65" s="144"/>
      <c r="B65" s="145"/>
      <c r="C65" s="145"/>
      <c r="D65" s="145" t="s">
        <v>207</v>
      </c>
      <c r="E65" s="145"/>
      <c r="F65" s="146">
        <v>18.6</v>
      </c>
      <c r="G65" s="147"/>
      <c r="H65" s="148"/>
    </row>
    <row r="66" spans="1:8" s="120" customFormat="1" ht="24" customHeight="1" thickBot="1">
      <c r="A66" s="125">
        <v>19</v>
      </c>
      <c r="B66" s="126" t="s">
        <v>133</v>
      </c>
      <c r="C66" s="126" t="s">
        <v>208</v>
      </c>
      <c r="D66" s="126" t="s">
        <v>209</v>
      </c>
      <c r="E66" s="126" t="s">
        <v>136</v>
      </c>
      <c r="F66" s="127">
        <v>18.6</v>
      </c>
      <c r="G66" s="164"/>
      <c r="H66" s="128">
        <f>F66*G66</f>
        <v>0</v>
      </c>
    </row>
    <row r="67" spans="1:8" s="120" customFormat="1" ht="13.5" customHeight="1" thickBot="1">
      <c r="A67" s="144"/>
      <c r="B67" s="145"/>
      <c r="C67" s="145"/>
      <c r="D67" s="145" t="s">
        <v>210</v>
      </c>
      <c r="E67" s="145"/>
      <c r="F67" s="146">
        <v>18.6</v>
      </c>
      <c r="G67" s="147"/>
      <c r="H67" s="148"/>
    </row>
    <row r="68" spans="1:8" s="120" customFormat="1" ht="13.5" customHeight="1" thickBot="1">
      <c r="A68" s="155">
        <v>20</v>
      </c>
      <c r="B68" s="156" t="s">
        <v>211</v>
      </c>
      <c r="C68" s="156" t="s">
        <v>212</v>
      </c>
      <c r="D68" s="156" t="s">
        <v>213</v>
      </c>
      <c r="E68" s="156" t="s">
        <v>158</v>
      </c>
      <c r="F68" s="157">
        <v>0.93</v>
      </c>
      <c r="G68" s="168"/>
      <c r="H68" s="158">
        <f>F68*G68</f>
        <v>0</v>
      </c>
    </row>
    <row r="69" spans="1:8" s="120" customFormat="1" ht="13.5" customHeight="1" thickBot="1">
      <c r="A69" s="144"/>
      <c r="B69" s="145"/>
      <c r="C69" s="145"/>
      <c r="D69" s="145" t="s">
        <v>214</v>
      </c>
      <c r="E69" s="145"/>
      <c r="F69" s="146">
        <v>0.93</v>
      </c>
      <c r="G69" s="147"/>
      <c r="H69" s="148"/>
    </row>
    <row r="70" spans="1:8" s="120" customFormat="1" ht="21" customHeight="1" thickBot="1">
      <c r="A70" s="121"/>
      <c r="B70" s="122"/>
      <c r="C70" s="122" t="s">
        <v>38</v>
      </c>
      <c r="D70" s="122" t="s">
        <v>103</v>
      </c>
      <c r="E70" s="122"/>
      <c r="F70" s="123"/>
      <c r="G70" s="124"/>
      <c r="H70" s="124">
        <f>H71+H73+H75+H77+H78+H80+H82+H84+H86+H88+H92+H94+H100</f>
        <v>0</v>
      </c>
    </row>
    <row r="71" spans="1:8" s="120" customFormat="1" ht="24" customHeight="1" thickBot="1">
      <c r="A71" s="125">
        <v>21</v>
      </c>
      <c r="B71" s="126" t="s">
        <v>215</v>
      </c>
      <c r="C71" s="126" t="s">
        <v>216</v>
      </c>
      <c r="D71" s="126" t="s">
        <v>217</v>
      </c>
      <c r="E71" s="126" t="s">
        <v>149</v>
      </c>
      <c r="F71" s="127">
        <v>21</v>
      </c>
      <c r="G71" s="164"/>
      <c r="H71" s="128">
        <f>F71*G71</f>
        <v>0</v>
      </c>
    </row>
    <row r="72" spans="1:8" s="120" customFormat="1" ht="13.5" customHeight="1" thickBot="1">
      <c r="A72" s="144"/>
      <c r="B72" s="145"/>
      <c r="C72" s="145"/>
      <c r="D72" s="145" t="s">
        <v>68</v>
      </c>
      <c r="E72" s="145"/>
      <c r="F72" s="146">
        <v>21</v>
      </c>
      <c r="G72" s="147"/>
      <c r="H72" s="148"/>
    </row>
    <row r="73" spans="1:8" s="120" customFormat="1" ht="24" customHeight="1" thickBot="1">
      <c r="A73" s="125">
        <v>22</v>
      </c>
      <c r="B73" s="126" t="s">
        <v>215</v>
      </c>
      <c r="C73" s="126" t="s">
        <v>218</v>
      </c>
      <c r="D73" s="126" t="s">
        <v>219</v>
      </c>
      <c r="E73" s="126" t="s">
        <v>220</v>
      </c>
      <c r="F73" s="127">
        <v>22</v>
      </c>
      <c r="G73" s="164"/>
      <c r="H73" s="128">
        <f>F73*G73</f>
        <v>0</v>
      </c>
    </row>
    <row r="74" spans="1:8" s="120" customFormat="1" ht="13.5" customHeight="1" thickBot="1">
      <c r="A74" s="144"/>
      <c r="B74" s="145"/>
      <c r="C74" s="145"/>
      <c r="D74" s="145" t="s">
        <v>70</v>
      </c>
      <c r="E74" s="145"/>
      <c r="F74" s="146">
        <v>22</v>
      </c>
      <c r="G74" s="147"/>
      <c r="H74" s="148"/>
    </row>
    <row r="75" spans="1:8" s="120" customFormat="1" ht="13.5" customHeight="1" thickBot="1">
      <c r="A75" s="125">
        <v>23</v>
      </c>
      <c r="B75" s="126" t="s">
        <v>221</v>
      </c>
      <c r="C75" s="126" t="s">
        <v>222</v>
      </c>
      <c r="D75" s="126" t="s">
        <v>223</v>
      </c>
      <c r="E75" s="126" t="s">
        <v>158</v>
      </c>
      <c r="F75" s="127">
        <v>0.8</v>
      </c>
      <c r="G75" s="164"/>
      <c r="H75" s="128">
        <f>F75*G75</f>
        <v>0</v>
      </c>
    </row>
    <row r="76" spans="1:8" s="120" customFormat="1" ht="13.5" customHeight="1" thickBot="1">
      <c r="A76" s="144"/>
      <c r="B76" s="145"/>
      <c r="C76" s="145"/>
      <c r="D76" s="145" t="s">
        <v>224</v>
      </c>
      <c r="E76" s="145"/>
      <c r="F76" s="146">
        <v>0.8</v>
      </c>
      <c r="G76" s="147"/>
      <c r="H76" s="148"/>
    </row>
    <row r="77" spans="1:8" s="120" customFormat="1" ht="13.5" customHeight="1" thickBot="1">
      <c r="A77" s="149">
        <v>24</v>
      </c>
      <c r="B77" s="150" t="s">
        <v>221</v>
      </c>
      <c r="C77" s="150" t="s">
        <v>225</v>
      </c>
      <c r="D77" s="150" t="s">
        <v>226</v>
      </c>
      <c r="E77" s="150" t="s">
        <v>158</v>
      </c>
      <c r="F77" s="151">
        <v>0.8</v>
      </c>
      <c r="G77" s="166"/>
      <c r="H77" s="128">
        <f>F77*G77</f>
        <v>0</v>
      </c>
    </row>
    <row r="78" spans="1:8" s="120" customFormat="1" ht="13.5" customHeight="1" thickBot="1">
      <c r="A78" s="152">
        <v>25</v>
      </c>
      <c r="B78" s="153" t="s">
        <v>221</v>
      </c>
      <c r="C78" s="153" t="s">
        <v>227</v>
      </c>
      <c r="D78" s="153" t="s">
        <v>228</v>
      </c>
      <c r="E78" s="153" t="s">
        <v>158</v>
      </c>
      <c r="F78" s="154">
        <v>1.971</v>
      </c>
      <c r="G78" s="167"/>
      <c r="H78" s="128">
        <f>F78*G78</f>
        <v>0</v>
      </c>
    </row>
    <row r="79" spans="1:8" s="120" customFormat="1" ht="13.5" customHeight="1" thickBot="1">
      <c r="A79" s="144"/>
      <c r="B79" s="145"/>
      <c r="C79" s="145"/>
      <c r="D79" s="145" t="s">
        <v>229</v>
      </c>
      <c r="E79" s="145"/>
      <c r="F79" s="146">
        <v>1.971</v>
      </c>
      <c r="G79" s="147"/>
      <c r="H79" s="148"/>
    </row>
    <row r="80" spans="1:8" s="120" customFormat="1" ht="13.5" customHeight="1" thickBot="1">
      <c r="A80" s="125">
        <v>26</v>
      </c>
      <c r="B80" s="126" t="s">
        <v>230</v>
      </c>
      <c r="C80" s="126" t="s">
        <v>231</v>
      </c>
      <c r="D80" s="126" t="s">
        <v>232</v>
      </c>
      <c r="E80" s="126" t="s">
        <v>158</v>
      </c>
      <c r="F80" s="127">
        <v>16.38</v>
      </c>
      <c r="G80" s="164"/>
      <c r="H80" s="128">
        <f>F80*G80</f>
        <v>0</v>
      </c>
    </row>
    <row r="81" spans="1:8" s="120" customFormat="1" ht="13.5" customHeight="1" thickBot="1">
      <c r="A81" s="144"/>
      <c r="B81" s="145"/>
      <c r="C81" s="145"/>
      <c r="D81" s="145" t="s">
        <v>233</v>
      </c>
      <c r="E81" s="145"/>
      <c r="F81" s="146">
        <v>16.38</v>
      </c>
      <c r="G81" s="147"/>
      <c r="H81" s="148"/>
    </row>
    <row r="82" spans="1:8" s="120" customFormat="1" ht="13.5" customHeight="1" thickBot="1">
      <c r="A82" s="125">
        <v>27</v>
      </c>
      <c r="B82" s="126" t="s">
        <v>230</v>
      </c>
      <c r="C82" s="126" t="s">
        <v>234</v>
      </c>
      <c r="D82" s="126" t="s">
        <v>235</v>
      </c>
      <c r="E82" s="126" t="s">
        <v>136</v>
      </c>
      <c r="F82" s="127">
        <v>13.14</v>
      </c>
      <c r="G82" s="164"/>
      <c r="H82" s="128">
        <f>F82*G82</f>
        <v>0</v>
      </c>
    </row>
    <row r="83" spans="1:8" s="120" customFormat="1" ht="13.5" customHeight="1" thickBot="1">
      <c r="A83" s="144"/>
      <c r="B83" s="145"/>
      <c r="C83" s="145"/>
      <c r="D83" s="145" t="s">
        <v>236</v>
      </c>
      <c r="E83" s="145"/>
      <c r="F83" s="146">
        <v>13.14</v>
      </c>
      <c r="G83" s="147"/>
      <c r="H83" s="148"/>
    </row>
    <row r="84" spans="1:8" s="120" customFormat="1" ht="13.5" customHeight="1" thickBot="1">
      <c r="A84" s="125">
        <v>28</v>
      </c>
      <c r="B84" s="126" t="s">
        <v>230</v>
      </c>
      <c r="C84" s="126" t="s">
        <v>237</v>
      </c>
      <c r="D84" s="126" t="s">
        <v>238</v>
      </c>
      <c r="E84" s="126" t="s">
        <v>136</v>
      </c>
      <c r="F84" s="127">
        <v>13.14</v>
      </c>
      <c r="G84" s="164"/>
      <c r="H84" s="128">
        <f>F84*G84</f>
        <v>0</v>
      </c>
    </row>
    <row r="85" spans="1:8" s="120" customFormat="1" ht="13.5" customHeight="1" thickBot="1">
      <c r="A85" s="144"/>
      <c r="B85" s="145"/>
      <c r="C85" s="145"/>
      <c r="D85" s="145" t="s">
        <v>236</v>
      </c>
      <c r="E85" s="145"/>
      <c r="F85" s="146">
        <v>13.14</v>
      </c>
      <c r="G85" s="147"/>
      <c r="H85" s="148"/>
    </row>
    <row r="86" spans="1:8" s="120" customFormat="1" ht="13.5" customHeight="1" thickBot="1">
      <c r="A86" s="125">
        <v>29</v>
      </c>
      <c r="B86" s="126" t="s">
        <v>230</v>
      </c>
      <c r="C86" s="126" t="s">
        <v>239</v>
      </c>
      <c r="D86" s="126" t="s">
        <v>240</v>
      </c>
      <c r="E86" s="126" t="s">
        <v>188</v>
      </c>
      <c r="F86" s="127">
        <v>0.006</v>
      </c>
      <c r="G86" s="164"/>
      <c r="H86" s="128">
        <f>F86*G86</f>
        <v>0</v>
      </c>
    </row>
    <row r="87" spans="1:8" s="120" customFormat="1" ht="24" customHeight="1" thickBot="1">
      <c r="A87" s="144"/>
      <c r="B87" s="145"/>
      <c r="C87" s="145"/>
      <c r="D87" s="145" t="s">
        <v>241</v>
      </c>
      <c r="E87" s="145"/>
      <c r="F87" s="146">
        <v>0.0062496</v>
      </c>
      <c r="G87" s="147"/>
      <c r="H87" s="148"/>
    </row>
    <row r="88" spans="1:8" s="120" customFormat="1" ht="13.5" customHeight="1" thickBot="1">
      <c r="A88" s="125">
        <v>30</v>
      </c>
      <c r="B88" s="126" t="s">
        <v>230</v>
      </c>
      <c r="C88" s="126" t="s">
        <v>242</v>
      </c>
      <c r="D88" s="126" t="s">
        <v>243</v>
      </c>
      <c r="E88" s="126" t="s">
        <v>158</v>
      </c>
      <c r="F88" s="127">
        <v>5.911</v>
      </c>
      <c r="G88" s="164"/>
      <c r="H88" s="128">
        <f>F88*G88</f>
        <v>0</v>
      </c>
    </row>
    <row r="89" spans="1:8" s="120" customFormat="1" ht="24" customHeight="1">
      <c r="A89" s="129"/>
      <c r="B89" s="130"/>
      <c r="C89" s="130"/>
      <c r="D89" s="130" t="s">
        <v>244</v>
      </c>
      <c r="E89" s="130"/>
      <c r="F89" s="131">
        <v>4.32104888</v>
      </c>
      <c r="G89" s="132"/>
      <c r="H89" s="133"/>
    </row>
    <row r="90" spans="1:8" s="120" customFormat="1" ht="24" customHeight="1">
      <c r="A90" s="134"/>
      <c r="B90" s="135"/>
      <c r="C90" s="135"/>
      <c r="D90" s="135" t="s">
        <v>245</v>
      </c>
      <c r="E90" s="135"/>
      <c r="F90" s="136">
        <v>1.5901344</v>
      </c>
      <c r="G90" s="137"/>
      <c r="H90" s="138"/>
    </row>
    <row r="91" spans="1:8" s="120" customFormat="1" ht="13.5" customHeight="1" thickBot="1">
      <c r="A91" s="139"/>
      <c r="B91" s="140"/>
      <c r="C91" s="140"/>
      <c r="D91" s="140" t="s">
        <v>142</v>
      </c>
      <c r="E91" s="140"/>
      <c r="F91" s="141">
        <v>5.91118328</v>
      </c>
      <c r="G91" s="142"/>
      <c r="H91" s="143"/>
    </row>
    <row r="92" spans="1:8" s="120" customFormat="1" ht="24" customHeight="1" thickBot="1">
      <c r="A92" s="125">
        <v>31</v>
      </c>
      <c r="B92" s="126" t="s">
        <v>230</v>
      </c>
      <c r="C92" s="126" t="s">
        <v>246</v>
      </c>
      <c r="D92" s="126" t="s">
        <v>247</v>
      </c>
      <c r="E92" s="126" t="s">
        <v>158</v>
      </c>
      <c r="F92" s="127">
        <v>2.88</v>
      </c>
      <c r="G92" s="164"/>
      <c r="H92" s="128">
        <f>F92*G92</f>
        <v>0</v>
      </c>
    </row>
    <row r="93" spans="1:8" s="120" customFormat="1" ht="24" customHeight="1" thickBot="1">
      <c r="A93" s="144"/>
      <c r="B93" s="145"/>
      <c r="C93" s="145"/>
      <c r="D93" s="145" t="s">
        <v>248</v>
      </c>
      <c r="E93" s="145"/>
      <c r="F93" s="146">
        <v>2.88</v>
      </c>
      <c r="G93" s="147"/>
      <c r="H93" s="148"/>
    </row>
    <row r="94" spans="1:8" s="120" customFormat="1" ht="24" customHeight="1" thickBot="1">
      <c r="A94" s="125">
        <v>32</v>
      </c>
      <c r="B94" s="126" t="s">
        <v>230</v>
      </c>
      <c r="C94" s="126" t="s">
        <v>249</v>
      </c>
      <c r="D94" s="126" t="s">
        <v>250</v>
      </c>
      <c r="E94" s="126" t="s">
        <v>158</v>
      </c>
      <c r="F94" s="127">
        <v>5.801</v>
      </c>
      <c r="G94" s="164"/>
      <c r="H94" s="128">
        <f>F94*G94</f>
        <v>0</v>
      </c>
    </row>
    <row r="95" spans="1:8" s="120" customFormat="1" ht="24" customHeight="1">
      <c r="A95" s="129"/>
      <c r="B95" s="130"/>
      <c r="C95" s="130"/>
      <c r="D95" s="130" t="s">
        <v>251</v>
      </c>
      <c r="E95" s="130"/>
      <c r="F95" s="131">
        <v>0.428</v>
      </c>
      <c r="G95" s="132"/>
      <c r="H95" s="133"/>
    </row>
    <row r="96" spans="1:8" s="120" customFormat="1" ht="24" customHeight="1">
      <c r="A96" s="134"/>
      <c r="B96" s="135"/>
      <c r="C96" s="135"/>
      <c r="D96" s="135" t="s">
        <v>252</v>
      </c>
      <c r="E96" s="135"/>
      <c r="F96" s="136">
        <v>1.1627</v>
      </c>
      <c r="G96" s="137"/>
      <c r="H96" s="138"/>
    </row>
    <row r="97" spans="1:8" s="120" customFormat="1" ht="24" customHeight="1">
      <c r="A97" s="134"/>
      <c r="B97" s="135"/>
      <c r="C97" s="135"/>
      <c r="D97" s="135" t="s">
        <v>253</v>
      </c>
      <c r="E97" s="135"/>
      <c r="F97" s="136">
        <v>2.099</v>
      </c>
      <c r="G97" s="137"/>
      <c r="H97" s="138"/>
    </row>
    <row r="98" spans="1:8" s="120" customFormat="1" ht="13.5" customHeight="1">
      <c r="A98" s="134"/>
      <c r="B98" s="135"/>
      <c r="C98" s="135"/>
      <c r="D98" s="135" t="s">
        <v>254</v>
      </c>
      <c r="E98" s="135"/>
      <c r="F98" s="136">
        <v>2.1115</v>
      </c>
      <c r="G98" s="137"/>
      <c r="H98" s="138"/>
    </row>
    <row r="99" spans="1:8" s="120" customFormat="1" ht="13.5" customHeight="1" thickBot="1">
      <c r="A99" s="139"/>
      <c r="B99" s="140"/>
      <c r="C99" s="140"/>
      <c r="D99" s="140" t="s">
        <v>142</v>
      </c>
      <c r="E99" s="140"/>
      <c r="F99" s="141">
        <v>5.8012</v>
      </c>
      <c r="G99" s="142"/>
      <c r="H99" s="143"/>
    </row>
    <row r="100" spans="1:8" s="120" customFormat="1" ht="24" customHeight="1" thickBot="1">
      <c r="A100" s="125">
        <v>33</v>
      </c>
      <c r="B100" s="126" t="s">
        <v>230</v>
      </c>
      <c r="C100" s="126" t="s">
        <v>255</v>
      </c>
      <c r="D100" s="126" t="s">
        <v>256</v>
      </c>
      <c r="E100" s="126" t="s">
        <v>188</v>
      </c>
      <c r="F100" s="127">
        <v>0.367</v>
      </c>
      <c r="G100" s="164"/>
      <c r="H100" s="128">
        <f>F100*G100</f>
        <v>0</v>
      </c>
    </row>
    <row r="101" spans="1:8" s="120" customFormat="1" ht="24" customHeight="1" thickBot="1">
      <c r="A101" s="144"/>
      <c r="B101" s="145"/>
      <c r="C101" s="145"/>
      <c r="D101" s="145" t="s">
        <v>257</v>
      </c>
      <c r="E101" s="145"/>
      <c r="F101" s="146">
        <v>0.366975</v>
      </c>
      <c r="G101" s="147"/>
      <c r="H101" s="148"/>
    </row>
    <row r="102" spans="1:8" s="120" customFormat="1" ht="21" customHeight="1" thickBot="1">
      <c r="A102" s="121"/>
      <c r="B102" s="122"/>
      <c r="C102" s="122" t="s">
        <v>43</v>
      </c>
      <c r="D102" s="122" t="s">
        <v>104</v>
      </c>
      <c r="E102" s="122"/>
      <c r="F102" s="123"/>
      <c r="G102" s="124"/>
      <c r="H102" s="124">
        <f>H103+H108+H111+H113+H115+H117+H119+H121+H123+H125+H127+H129+H131+H133+H135</f>
        <v>0</v>
      </c>
    </row>
    <row r="103" spans="1:8" s="120" customFormat="1" ht="24" customHeight="1" thickBot="1">
      <c r="A103" s="125">
        <v>34</v>
      </c>
      <c r="B103" s="126" t="s">
        <v>230</v>
      </c>
      <c r="C103" s="126" t="s">
        <v>258</v>
      </c>
      <c r="D103" s="126" t="s">
        <v>259</v>
      </c>
      <c r="E103" s="126" t="s">
        <v>158</v>
      </c>
      <c r="F103" s="127">
        <v>1.95</v>
      </c>
      <c r="G103" s="164"/>
      <c r="H103" s="128">
        <f>F103*G103</f>
        <v>0</v>
      </c>
    </row>
    <row r="104" spans="1:8" s="120" customFormat="1" ht="24" customHeight="1">
      <c r="A104" s="129"/>
      <c r="B104" s="130"/>
      <c r="C104" s="130"/>
      <c r="D104" s="130" t="s">
        <v>260</v>
      </c>
      <c r="E104" s="130"/>
      <c r="F104" s="131">
        <v>4.8</v>
      </c>
      <c r="G104" s="132"/>
      <c r="H104" s="133"/>
    </row>
    <row r="105" spans="1:8" s="120" customFormat="1" ht="34.5" customHeight="1">
      <c r="A105" s="134"/>
      <c r="B105" s="135"/>
      <c r="C105" s="135"/>
      <c r="D105" s="135" t="s">
        <v>261</v>
      </c>
      <c r="E105" s="135"/>
      <c r="F105" s="136">
        <v>0</v>
      </c>
      <c r="G105" s="137"/>
      <c r="H105" s="138"/>
    </row>
    <row r="106" spans="1:8" s="120" customFormat="1" ht="13.5" customHeight="1">
      <c r="A106" s="134"/>
      <c r="B106" s="135"/>
      <c r="C106" s="135"/>
      <c r="D106" s="135" t="s">
        <v>262</v>
      </c>
      <c r="E106" s="135"/>
      <c r="F106" s="136">
        <v>-2.85</v>
      </c>
      <c r="G106" s="137"/>
      <c r="H106" s="138"/>
    </row>
    <row r="107" spans="1:8" s="120" customFormat="1" ht="13.5" customHeight="1" thickBot="1">
      <c r="A107" s="139"/>
      <c r="B107" s="140"/>
      <c r="C107" s="140"/>
      <c r="D107" s="140" t="s">
        <v>142</v>
      </c>
      <c r="E107" s="140"/>
      <c r="F107" s="141">
        <v>1.95</v>
      </c>
      <c r="G107" s="142"/>
      <c r="H107" s="143"/>
    </row>
    <row r="108" spans="1:8" s="120" customFormat="1" ht="24" customHeight="1" thickBot="1">
      <c r="A108" s="125">
        <v>35</v>
      </c>
      <c r="B108" s="126" t="s">
        <v>230</v>
      </c>
      <c r="C108" s="126" t="s">
        <v>263</v>
      </c>
      <c r="D108" s="126" t="s">
        <v>259</v>
      </c>
      <c r="E108" s="126" t="s">
        <v>158</v>
      </c>
      <c r="F108" s="127">
        <v>2.85</v>
      </c>
      <c r="G108" s="164"/>
      <c r="H108" s="128">
        <f>F108*G108</f>
        <v>0</v>
      </c>
    </row>
    <row r="109" spans="1:8" s="120" customFormat="1" ht="24" customHeight="1">
      <c r="A109" s="129"/>
      <c r="B109" s="130"/>
      <c r="C109" s="130"/>
      <c r="D109" s="130" t="s">
        <v>264</v>
      </c>
      <c r="E109" s="130"/>
      <c r="F109" s="131">
        <v>2.85</v>
      </c>
      <c r="G109" s="132"/>
      <c r="H109" s="133"/>
    </row>
    <row r="110" spans="1:8" s="120" customFormat="1" ht="34.5" customHeight="1" thickBot="1">
      <c r="A110" s="139"/>
      <c r="B110" s="140"/>
      <c r="C110" s="140"/>
      <c r="D110" s="140" t="s">
        <v>261</v>
      </c>
      <c r="E110" s="140"/>
      <c r="F110" s="141">
        <v>0</v>
      </c>
      <c r="G110" s="142"/>
      <c r="H110" s="143"/>
    </row>
    <row r="111" spans="1:8" s="120" customFormat="1" ht="24" customHeight="1" thickBot="1">
      <c r="A111" s="125">
        <v>36</v>
      </c>
      <c r="B111" s="126" t="s">
        <v>230</v>
      </c>
      <c r="C111" s="126" t="s">
        <v>265</v>
      </c>
      <c r="D111" s="126" t="s">
        <v>266</v>
      </c>
      <c r="E111" s="126" t="s">
        <v>158</v>
      </c>
      <c r="F111" s="127">
        <v>0.215</v>
      </c>
      <c r="G111" s="164"/>
      <c r="H111" s="128">
        <f>F111*G111</f>
        <v>0</v>
      </c>
    </row>
    <row r="112" spans="1:8" s="120" customFormat="1" ht="24" customHeight="1" thickBot="1">
      <c r="A112" s="144"/>
      <c r="B112" s="145"/>
      <c r="C112" s="145"/>
      <c r="D112" s="145" t="s">
        <v>267</v>
      </c>
      <c r="E112" s="145"/>
      <c r="F112" s="146">
        <v>0.21465</v>
      </c>
      <c r="G112" s="147"/>
      <c r="H112" s="148"/>
    </row>
    <row r="113" spans="1:8" s="120" customFormat="1" ht="13.5" customHeight="1" thickBot="1">
      <c r="A113" s="125">
        <v>37</v>
      </c>
      <c r="B113" s="126" t="s">
        <v>268</v>
      </c>
      <c r="C113" s="126" t="s">
        <v>269</v>
      </c>
      <c r="D113" s="126" t="s">
        <v>270</v>
      </c>
      <c r="E113" s="126" t="s">
        <v>271</v>
      </c>
      <c r="F113" s="127">
        <v>8</v>
      </c>
      <c r="G113" s="164"/>
      <c r="H113" s="128">
        <f>F113*G113</f>
        <v>0</v>
      </c>
    </row>
    <row r="114" spans="1:8" s="120" customFormat="1" ht="13.5" customHeight="1" thickBot="1">
      <c r="A114" s="144"/>
      <c r="B114" s="145"/>
      <c r="C114" s="145"/>
      <c r="D114" s="145" t="s">
        <v>34</v>
      </c>
      <c r="E114" s="145"/>
      <c r="F114" s="146">
        <v>8</v>
      </c>
      <c r="G114" s="147"/>
      <c r="H114" s="148"/>
    </row>
    <row r="115" spans="1:8" s="120" customFormat="1" ht="24" customHeight="1" thickBot="1">
      <c r="A115" s="125">
        <v>38</v>
      </c>
      <c r="B115" s="126" t="s">
        <v>268</v>
      </c>
      <c r="C115" s="126" t="s">
        <v>272</v>
      </c>
      <c r="D115" s="126" t="s">
        <v>273</v>
      </c>
      <c r="E115" s="126" t="s">
        <v>271</v>
      </c>
      <c r="F115" s="127">
        <v>8</v>
      </c>
      <c r="G115" s="164"/>
      <c r="H115" s="128">
        <f>F115*G115</f>
        <v>0</v>
      </c>
    </row>
    <row r="116" spans="1:8" s="120" customFormat="1" ht="13.5" customHeight="1" thickBot="1">
      <c r="A116" s="144"/>
      <c r="B116" s="145"/>
      <c r="C116" s="145"/>
      <c r="D116" s="145" t="s">
        <v>274</v>
      </c>
      <c r="E116" s="145"/>
      <c r="F116" s="146">
        <v>8</v>
      </c>
      <c r="G116" s="147"/>
      <c r="H116" s="148"/>
    </row>
    <row r="117" spans="1:8" s="120" customFormat="1" ht="24" customHeight="1" thickBot="1">
      <c r="A117" s="155">
        <v>39</v>
      </c>
      <c r="B117" s="156" t="s">
        <v>275</v>
      </c>
      <c r="C117" s="156" t="s">
        <v>276</v>
      </c>
      <c r="D117" s="156" t="s">
        <v>277</v>
      </c>
      <c r="E117" s="156" t="s">
        <v>271</v>
      </c>
      <c r="F117" s="157">
        <v>8</v>
      </c>
      <c r="G117" s="168"/>
      <c r="H117" s="158">
        <f>F117*G117</f>
        <v>0</v>
      </c>
    </row>
    <row r="118" spans="1:8" s="120" customFormat="1" ht="24" customHeight="1" thickBot="1">
      <c r="A118" s="144"/>
      <c r="B118" s="145"/>
      <c r="C118" s="145"/>
      <c r="D118" s="145" t="s">
        <v>278</v>
      </c>
      <c r="E118" s="145"/>
      <c r="F118" s="146">
        <v>8</v>
      </c>
      <c r="G118" s="147"/>
      <c r="H118" s="148"/>
    </row>
    <row r="119" spans="1:8" s="120" customFormat="1" ht="24" customHeight="1" thickBot="1">
      <c r="A119" s="125">
        <v>40</v>
      </c>
      <c r="B119" s="126" t="s">
        <v>268</v>
      </c>
      <c r="C119" s="126" t="s">
        <v>279</v>
      </c>
      <c r="D119" s="126" t="s">
        <v>280</v>
      </c>
      <c r="E119" s="126" t="s">
        <v>149</v>
      </c>
      <c r="F119" s="127">
        <v>12.4</v>
      </c>
      <c r="G119" s="164"/>
      <c r="H119" s="128">
        <f>F119*G119</f>
        <v>0</v>
      </c>
    </row>
    <row r="120" spans="1:8" s="120" customFormat="1" ht="13.5" customHeight="1" thickBot="1">
      <c r="A120" s="144"/>
      <c r="B120" s="145"/>
      <c r="C120" s="145"/>
      <c r="D120" s="145" t="s">
        <v>281</v>
      </c>
      <c r="E120" s="145"/>
      <c r="F120" s="146">
        <v>12.4</v>
      </c>
      <c r="G120" s="147"/>
      <c r="H120" s="148"/>
    </row>
    <row r="121" spans="1:8" s="120" customFormat="1" ht="24" customHeight="1" thickBot="1">
      <c r="A121" s="125">
        <v>41</v>
      </c>
      <c r="B121" s="126" t="s">
        <v>268</v>
      </c>
      <c r="C121" s="126" t="s">
        <v>282</v>
      </c>
      <c r="D121" s="126" t="s">
        <v>283</v>
      </c>
      <c r="E121" s="126" t="s">
        <v>149</v>
      </c>
      <c r="F121" s="127">
        <v>1.55</v>
      </c>
      <c r="G121" s="164"/>
      <c r="H121" s="128">
        <f>F121*G121</f>
        <v>0</v>
      </c>
    </row>
    <row r="122" spans="1:8" s="120" customFormat="1" ht="13.5" customHeight="1" thickBot="1">
      <c r="A122" s="144"/>
      <c r="B122" s="145"/>
      <c r="C122" s="145"/>
      <c r="D122" s="145" t="s">
        <v>284</v>
      </c>
      <c r="E122" s="145"/>
      <c r="F122" s="146">
        <v>1.55</v>
      </c>
      <c r="G122" s="147"/>
      <c r="H122" s="148"/>
    </row>
    <row r="123" spans="1:8" s="120" customFormat="1" ht="24" customHeight="1" thickBot="1">
      <c r="A123" s="125">
        <v>42</v>
      </c>
      <c r="B123" s="126" t="s">
        <v>268</v>
      </c>
      <c r="C123" s="126" t="s">
        <v>285</v>
      </c>
      <c r="D123" s="126" t="s">
        <v>286</v>
      </c>
      <c r="E123" s="126" t="s">
        <v>271</v>
      </c>
      <c r="F123" s="127">
        <v>35</v>
      </c>
      <c r="G123" s="164"/>
      <c r="H123" s="128">
        <f>F123*G123</f>
        <v>0</v>
      </c>
    </row>
    <row r="124" spans="1:8" s="120" customFormat="1" ht="13.5" customHeight="1" thickBot="1">
      <c r="A124" s="144"/>
      <c r="B124" s="145"/>
      <c r="C124" s="145"/>
      <c r="D124" s="145" t="s">
        <v>287</v>
      </c>
      <c r="E124" s="145"/>
      <c r="F124" s="146">
        <v>35</v>
      </c>
      <c r="G124" s="147"/>
      <c r="H124" s="148"/>
    </row>
    <row r="125" spans="1:8" s="120" customFormat="1" ht="24" customHeight="1" thickBot="1">
      <c r="A125" s="125">
        <v>43</v>
      </c>
      <c r="B125" s="126" t="s">
        <v>268</v>
      </c>
      <c r="C125" s="126" t="s">
        <v>288</v>
      </c>
      <c r="D125" s="126" t="s">
        <v>289</v>
      </c>
      <c r="E125" s="126" t="s">
        <v>271</v>
      </c>
      <c r="F125" s="127">
        <v>10</v>
      </c>
      <c r="G125" s="164"/>
      <c r="H125" s="128">
        <f>F125*G125</f>
        <v>0</v>
      </c>
    </row>
    <row r="126" spans="1:8" s="120" customFormat="1" ht="13.5" customHeight="1" thickBot="1">
      <c r="A126" s="144"/>
      <c r="B126" s="145"/>
      <c r="C126" s="145"/>
      <c r="D126" s="145" t="s">
        <v>290</v>
      </c>
      <c r="E126" s="145"/>
      <c r="F126" s="146">
        <v>10</v>
      </c>
      <c r="G126" s="147"/>
      <c r="H126" s="148"/>
    </row>
    <row r="127" spans="1:8" s="120" customFormat="1" ht="34.5" customHeight="1" thickBot="1">
      <c r="A127" s="125">
        <v>44</v>
      </c>
      <c r="B127" s="126" t="s">
        <v>268</v>
      </c>
      <c r="C127" s="126" t="s">
        <v>291</v>
      </c>
      <c r="D127" s="126" t="s">
        <v>292</v>
      </c>
      <c r="E127" s="126" t="s">
        <v>271</v>
      </c>
      <c r="F127" s="127">
        <v>8</v>
      </c>
      <c r="G127" s="164"/>
      <c r="H127" s="128">
        <f>F127*G127</f>
        <v>0</v>
      </c>
    </row>
    <row r="128" spans="1:8" s="120" customFormat="1" ht="13.5" customHeight="1" thickBot="1">
      <c r="A128" s="144"/>
      <c r="B128" s="145"/>
      <c r="C128" s="145"/>
      <c r="D128" s="145" t="s">
        <v>34</v>
      </c>
      <c r="E128" s="145"/>
      <c r="F128" s="146">
        <v>8</v>
      </c>
      <c r="G128" s="147"/>
      <c r="H128" s="148"/>
    </row>
    <row r="129" spans="1:8" s="120" customFormat="1" ht="34.5" customHeight="1" thickBot="1">
      <c r="A129" s="125">
        <v>45</v>
      </c>
      <c r="B129" s="126" t="s">
        <v>268</v>
      </c>
      <c r="C129" s="126" t="s">
        <v>293</v>
      </c>
      <c r="D129" s="126" t="s">
        <v>294</v>
      </c>
      <c r="E129" s="126" t="s">
        <v>271</v>
      </c>
      <c r="F129" s="127">
        <v>2</v>
      </c>
      <c r="G129" s="164"/>
      <c r="H129" s="128">
        <f>F129*G129</f>
        <v>0</v>
      </c>
    </row>
    <row r="130" spans="1:8" s="120" customFormat="1" ht="13.5" customHeight="1" thickBot="1">
      <c r="A130" s="144"/>
      <c r="B130" s="145"/>
      <c r="C130" s="145"/>
      <c r="D130" s="145" t="s">
        <v>38</v>
      </c>
      <c r="E130" s="145"/>
      <c r="F130" s="146">
        <v>2</v>
      </c>
      <c r="G130" s="147"/>
      <c r="H130" s="148"/>
    </row>
    <row r="131" spans="1:8" s="120" customFormat="1" ht="34.5" customHeight="1" thickBot="1">
      <c r="A131" s="125">
        <v>46</v>
      </c>
      <c r="B131" s="126" t="s">
        <v>268</v>
      </c>
      <c r="C131" s="126" t="s">
        <v>295</v>
      </c>
      <c r="D131" s="126" t="s">
        <v>296</v>
      </c>
      <c r="E131" s="126" t="s">
        <v>149</v>
      </c>
      <c r="F131" s="127">
        <v>17.961</v>
      </c>
      <c r="G131" s="164"/>
      <c r="H131" s="128">
        <f>F131*G131</f>
        <v>0</v>
      </c>
    </row>
    <row r="132" spans="1:8" s="120" customFormat="1" ht="24" customHeight="1" thickBot="1">
      <c r="A132" s="144"/>
      <c r="B132" s="145"/>
      <c r="C132" s="145"/>
      <c r="D132" s="145" t="s">
        <v>297</v>
      </c>
      <c r="E132" s="145"/>
      <c r="F132" s="146">
        <v>17.961</v>
      </c>
      <c r="G132" s="147"/>
      <c r="H132" s="148"/>
    </row>
    <row r="133" spans="1:8" s="120" customFormat="1" ht="13.5" customHeight="1" thickBot="1">
      <c r="A133" s="125">
        <v>47</v>
      </c>
      <c r="B133" s="126" t="s">
        <v>268</v>
      </c>
      <c r="C133" s="126" t="s">
        <v>298</v>
      </c>
      <c r="D133" s="126" t="s">
        <v>299</v>
      </c>
      <c r="E133" s="126" t="s">
        <v>271</v>
      </c>
      <c r="F133" s="127">
        <v>18</v>
      </c>
      <c r="G133" s="164"/>
      <c r="H133" s="128">
        <f>F133*G133</f>
        <v>0</v>
      </c>
    </row>
    <row r="134" spans="1:8" s="120" customFormat="1" ht="13.5" customHeight="1" thickBot="1">
      <c r="A134" s="144"/>
      <c r="B134" s="145"/>
      <c r="C134" s="145"/>
      <c r="D134" s="145" t="s">
        <v>58</v>
      </c>
      <c r="E134" s="145"/>
      <c r="F134" s="146">
        <v>18</v>
      </c>
      <c r="G134" s="147"/>
      <c r="H134" s="148"/>
    </row>
    <row r="135" spans="1:8" s="120" customFormat="1" ht="13.5" customHeight="1" thickBot="1">
      <c r="A135" s="125">
        <v>48</v>
      </c>
      <c r="B135" s="126" t="s">
        <v>268</v>
      </c>
      <c r="C135" s="126" t="s">
        <v>300</v>
      </c>
      <c r="D135" s="126" t="s">
        <v>301</v>
      </c>
      <c r="E135" s="126" t="s">
        <v>271</v>
      </c>
      <c r="F135" s="127">
        <v>10</v>
      </c>
      <c r="G135" s="164"/>
      <c r="H135" s="128">
        <f>F135*G135</f>
        <v>0</v>
      </c>
    </row>
    <row r="136" spans="1:8" s="120" customFormat="1" ht="13.5" customHeight="1" thickBot="1">
      <c r="A136" s="144"/>
      <c r="B136" s="145"/>
      <c r="C136" s="145"/>
      <c r="D136" s="145" t="s">
        <v>302</v>
      </c>
      <c r="E136" s="145"/>
      <c r="F136" s="146">
        <v>10</v>
      </c>
      <c r="G136" s="147"/>
      <c r="H136" s="148"/>
    </row>
    <row r="137" spans="1:8" s="120" customFormat="1" ht="21" customHeight="1" thickBot="1">
      <c r="A137" s="121"/>
      <c r="B137" s="122"/>
      <c r="C137" s="122" t="s">
        <v>49</v>
      </c>
      <c r="D137" s="122" t="s">
        <v>105</v>
      </c>
      <c r="E137" s="122"/>
      <c r="F137" s="123"/>
      <c r="G137" s="124"/>
      <c r="H137" s="124">
        <f>H138+H145+H151+H153</f>
        <v>0</v>
      </c>
    </row>
    <row r="138" spans="1:8" s="120" customFormat="1" ht="24" customHeight="1" thickBot="1">
      <c r="A138" s="125">
        <v>49</v>
      </c>
      <c r="B138" s="126" t="s">
        <v>303</v>
      </c>
      <c r="C138" s="126" t="s">
        <v>304</v>
      </c>
      <c r="D138" s="126" t="s">
        <v>305</v>
      </c>
      <c r="E138" s="126" t="s">
        <v>136</v>
      </c>
      <c r="F138" s="127">
        <v>57.303</v>
      </c>
      <c r="G138" s="164"/>
      <c r="H138" s="128">
        <f>F138*G138</f>
        <v>0</v>
      </c>
    </row>
    <row r="139" spans="1:8" s="120" customFormat="1" ht="13.5" customHeight="1">
      <c r="A139" s="129"/>
      <c r="B139" s="130"/>
      <c r="C139" s="130"/>
      <c r="D139" s="130" t="s">
        <v>306</v>
      </c>
      <c r="E139" s="130"/>
      <c r="F139" s="131">
        <v>0</v>
      </c>
      <c r="G139" s="132"/>
      <c r="H139" s="133"/>
    </row>
    <row r="140" spans="1:8" s="120" customFormat="1" ht="13.5" customHeight="1">
      <c r="A140" s="134"/>
      <c r="B140" s="135"/>
      <c r="C140" s="135"/>
      <c r="D140" s="135" t="s">
        <v>307</v>
      </c>
      <c r="E140" s="135"/>
      <c r="F140" s="136">
        <v>29.7356</v>
      </c>
      <c r="G140" s="137"/>
      <c r="H140" s="138"/>
    </row>
    <row r="141" spans="1:8" s="120" customFormat="1" ht="13.5" customHeight="1">
      <c r="A141" s="134"/>
      <c r="B141" s="135"/>
      <c r="C141" s="135"/>
      <c r="D141" s="135" t="s">
        <v>139</v>
      </c>
      <c r="E141" s="135"/>
      <c r="F141" s="136">
        <v>16.4116</v>
      </c>
      <c r="G141" s="137"/>
      <c r="H141" s="138"/>
    </row>
    <row r="142" spans="1:8" s="120" customFormat="1" ht="13.5" customHeight="1">
      <c r="A142" s="134"/>
      <c r="B142" s="135"/>
      <c r="C142" s="135"/>
      <c r="D142" s="135" t="s">
        <v>140</v>
      </c>
      <c r="E142" s="135"/>
      <c r="F142" s="136">
        <v>15.2556</v>
      </c>
      <c r="G142" s="137"/>
      <c r="H142" s="138"/>
    </row>
    <row r="143" spans="1:8" s="120" customFormat="1" ht="13.5" customHeight="1">
      <c r="A143" s="134"/>
      <c r="B143" s="135"/>
      <c r="C143" s="135"/>
      <c r="D143" s="135" t="s">
        <v>308</v>
      </c>
      <c r="E143" s="135"/>
      <c r="F143" s="136">
        <v>-4.1</v>
      </c>
      <c r="G143" s="137"/>
      <c r="H143" s="138"/>
    </row>
    <row r="144" spans="1:8" s="120" customFormat="1" ht="13.5" customHeight="1" thickBot="1">
      <c r="A144" s="139"/>
      <c r="B144" s="140"/>
      <c r="C144" s="140"/>
      <c r="D144" s="140" t="s">
        <v>142</v>
      </c>
      <c r="E144" s="140"/>
      <c r="F144" s="141">
        <v>57.3028</v>
      </c>
      <c r="G144" s="142"/>
      <c r="H144" s="143"/>
    </row>
    <row r="145" spans="1:8" s="120" customFormat="1" ht="13.5" customHeight="1" thickBot="1">
      <c r="A145" s="155">
        <v>50</v>
      </c>
      <c r="B145" s="156" t="s">
        <v>192</v>
      </c>
      <c r="C145" s="156" t="s">
        <v>193</v>
      </c>
      <c r="D145" s="156" t="s">
        <v>194</v>
      </c>
      <c r="E145" s="156" t="s">
        <v>188</v>
      </c>
      <c r="F145" s="157">
        <v>13.008</v>
      </c>
      <c r="G145" s="168"/>
      <c r="H145" s="158">
        <f>F145*G145</f>
        <v>0</v>
      </c>
    </row>
    <row r="146" spans="1:8" s="120" customFormat="1" ht="24" customHeight="1">
      <c r="A146" s="129"/>
      <c r="B146" s="130"/>
      <c r="C146" s="130"/>
      <c r="D146" s="130" t="s">
        <v>309</v>
      </c>
      <c r="E146" s="130"/>
      <c r="F146" s="131">
        <v>5.159069475</v>
      </c>
      <c r="G146" s="132"/>
      <c r="H146" s="133"/>
    </row>
    <row r="147" spans="1:8" s="120" customFormat="1" ht="24" customHeight="1">
      <c r="A147" s="134"/>
      <c r="B147" s="135"/>
      <c r="C147" s="135"/>
      <c r="D147" s="135" t="s">
        <v>310</v>
      </c>
      <c r="E147" s="135"/>
      <c r="F147" s="136">
        <v>2.8258335</v>
      </c>
      <c r="G147" s="137"/>
      <c r="H147" s="138"/>
    </row>
    <row r="148" spans="1:8" s="120" customFormat="1" ht="24" customHeight="1">
      <c r="A148" s="134"/>
      <c r="B148" s="135"/>
      <c r="C148" s="135"/>
      <c r="D148" s="135" t="s">
        <v>311</v>
      </c>
      <c r="E148" s="135"/>
      <c r="F148" s="136">
        <v>6.38267448</v>
      </c>
      <c r="G148" s="137"/>
      <c r="H148" s="138"/>
    </row>
    <row r="149" spans="1:8" s="120" customFormat="1" ht="13.5" customHeight="1">
      <c r="A149" s="134"/>
      <c r="B149" s="135"/>
      <c r="C149" s="135"/>
      <c r="D149" s="135" t="s">
        <v>312</v>
      </c>
      <c r="E149" s="135"/>
      <c r="F149" s="136">
        <v>-1.36</v>
      </c>
      <c r="G149" s="137"/>
      <c r="H149" s="138"/>
    </row>
    <row r="150" spans="1:8" s="120" customFormat="1" ht="13.5" customHeight="1" thickBot="1">
      <c r="A150" s="139"/>
      <c r="B150" s="140"/>
      <c r="C150" s="140"/>
      <c r="D150" s="140" t="s">
        <v>142</v>
      </c>
      <c r="E150" s="140"/>
      <c r="F150" s="141">
        <v>13.007577455</v>
      </c>
      <c r="G150" s="142"/>
      <c r="H150" s="143"/>
    </row>
    <row r="151" spans="1:8" s="120" customFormat="1" ht="24" customHeight="1" thickBot="1">
      <c r="A151" s="125">
        <v>51</v>
      </c>
      <c r="B151" s="126" t="s">
        <v>303</v>
      </c>
      <c r="C151" s="126" t="s">
        <v>313</v>
      </c>
      <c r="D151" s="126" t="s">
        <v>314</v>
      </c>
      <c r="E151" s="126" t="s">
        <v>136</v>
      </c>
      <c r="F151" s="127">
        <v>22.565</v>
      </c>
      <c r="G151" s="164"/>
      <c r="H151" s="128">
        <f>F151*G151</f>
        <v>0</v>
      </c>
    </row>
    <row r="152" spans="1:8" s="120" customFormat="1" ht="13.5" customHeight="1" thickBot="1">
      <c r="A152" s="144"/>
      <c r="B152" s="145"/>
      <c r="C152" s="145"/>
      <c r="D152" s="145" t="s">
        <v>315</v>
      </c>
      <c r="E152" s="145"/>
      <c r="F152" s="146">
        <v>22.565</v>
      </c>
      <c r="G152" s="147"/>
      <c r="H152" s="148"/>
    </row>
    <row r="153" spans="1:8" s="120" customFormat="1" ht="13.5" customHeight="1" thickBot="1">
      <c r="A153" s="155">
        <v>52</v>
      </c>
      <c r="B153" s="156" t="s">
        <v>192</v>
      </c>
      <c r="C153" s="156" t="s">
        <v>316</v>
      </c>
      <c r="D153" s="156" t="s">
        <v>317</v>
      </c>
      <c r="E153" s="156" t="s">
        <v>188</v>
      </c>
      <c r="F153" s="157">
        <v>9.889</v>
      </c>
      <c r="G153" s="168"/>
      <c r="H153" s="158">
        <f>F153*G153</f>
        <v>0</v>
      </c>
    </row>
    <row r="154" spans="1:8" s="120" customFormat="1" ht="34.5" customHeight="1" thickBot="1">
      <c r="A154" s="144"/>
      <c r="B154" s="145"/>
      <c r="C154" s="145"/>
      <c r="D154" s="145" t="s">
        <v>318</v>
      </c>
      <c r="E154" s="145"/>
      <c r="F154" s="146">
        <v>9.8887215</v>
      </c>
      <c r="G154" s="147"/>
      <c r="H154" s="148"/>
    </row>
    <row r="155" spans="1:8" s="120" customFormat="1" ht="21" customHeight="1" thickBot="1">
      <c r="A155" s="121"/>
      <c r="B155" s="122"/>
      <c r="C155" s="122" t="s">
        <v>106</v>
      </c>
      <c r="D155" s="122" t="s">
        <v>107</v>
      </c>
      <c r="E155" s="122"/>
      <c r="F155" s="123"/>
      <c r="G155" s="124"/>
      <c r="H155" s="124">
        <f>H156+H158+H160+H162+H164</f>
        <v>0</v>
      </c>
    </row>
    <row r="156" spans="1:8" s="120" customFormat="1" ht="24" customHeight="1" thickBot="1">
      <c r="A156" s="125">
        <v>53</v>
      </c>
      <c r="B156" s="126" t="s">
        <v>106</v>
      </c>
      <c r="C156" s="126" t="s">
        <v>319</v>
      </c>
      <c r="D156" s="126" t="s">
        <v>320</v>
      </c>
      <c r="E156" s="126" t="s">
        <v>136</v>
      </c>
      <c r="F156" s="127">
        <v>61</v>
      </c>
      <c r="G156" s="164"/>
      <c r="H156" s="128">
        <f>F156*G156</f>
        <v>0</v>
      </c>
    </row>
    <row r="157" spans="1:8" s="120" customFormat="1" ht="13.5" customHeight="1" thickBot="1">
      <c r="A157" s="144"/>
      <c r="B157" s="145"/>
      <c r="C157" s="145"/>
      <c r="D157" s="145" t="s">
        <v>321</v>
      </c>
      <c r="E157" s="145"/>
      <c r="F157" s="146">
        <v>61</v>
      </c>
      <c r="G157" s="147"/>
      <c r="H157" s="148"/>
    </row>
    <row r="158" spans="1:8" s="120" customFormat="1" ht="13.5" customHeight="1" thickBot="1">
      <c r="A158" s="155">
        <v>54</v>
      </c>
      <c r="B158" s="156" t="s">
        <v>322</v>
      </c>
      <c r="C158" s="156" t="s">
        <v>323</v>
      </c>
      <c r="D158" s="156" t="s">
        <v>324</v>
      </c>
      <c r="E158" s="156" t="s">
        <v>136</v>
      </c>
      <c r="F158" s="157">
        <v>6.6</v>
      </c>
      <c r="G158" s="168"/>
      <c r="H158" s="158">
        <f>F158*G158</f>
        <v>0</v>
      </c>
    </row>
    <row r="159" spans="1:8" s="120" customFormat="1" ht="13.5" customHeight="1" thickBot="1">
      <c r="A159" s="144"/>
      <c r="B159" s="145"/>
      <c r="C159" s="145"/>
      <c r="D159" s="145" t="s">
        <v>325</v>
      </c>
      <c r="E159" s="145"/>
      <c r="F159" s="146">
        <v>6.6</v>
      </c>
      <c r="G159" s="147"/>
      <c r="H159" s="148"/>
    </row>
    <row r="160" spans="1:8" s="120" customFormat="1" ht="13.5" customHeight="1" thickBot="1">
      <c r="A160" s="155">
        <v>55</v>
      </c>
      <c r="B160" s="156" t="s">
        <v>322</v>
      </c>
      <c r="C160" s="156" t="s">
        <v>326</v>
      </c>
      <c r="D160" s="156" t="s">
        <v>327</v>
      </c>
      <c r="E160" s="156" t="s">
        <v>136</v>
      </c>
      <c r="F160" s="157">
        <v>11.7</v>
      </c>
      <c r="G160" s="168"/>
      <c r="H160" s="158">
        <f>F160*G160</f>
        <v>0</v>
      </c>
    </row>
    <row r="161" spans="1:8" s="120" customFormat="1" ht="13.5" customHeight="1" thickBot="1">
      <c r="A161" s="144"/>
      <c r="B161" s="145"/>
      <c r="C161" s="145"/>
      <c r="D161" s="145" t="s">
        <v>328</v>
      </c>
      <c r="E161" s="145"/>
      <c r="F161" s="146">
        <v>11.7</v>
      </c>
      <c r="G161" s="147"/>
      <c r="H161" s="148"/>
    </row>
    <row r="162" spans="1:8" s="120" customFormat="1" ht="13.5" customHeight="1" thickBot="1">
      <c r="A162" s="125">
        <v>56</v>
      </c>
      <c r="B162" s="126" t="s">
        <v>106</v>
      </c>
      <c r="C162" s="126" t="s">
        <v>329</v>
      </c>
      <c r="D162" s="126" t="s">
        <v>330</v>
      </c>
      <c r="E162" s="126" t="s">
        <v>271</v>
      </c>
      <c r="F162" s="127">
        <v>253.35</v>
      </c>
      <c r="G162" s="164"/>
      <c r="H162" s="128">
        <f>F162*G162</f>
        <v>0</v>
      </c>
    </row>
    <row r="163" spans="1:8" s="120" customFormat="1" ht="13.5" customHeight="1" thickBot="1">
      <c r="A163" s="144"/>
      <c r="B163" s="145"/>
      <c r="C163" s="145"/>
      <c r="D163" s="145" t="s">
        <v>331</v>
      </c>
      <c r="E163" s="145"/>
      <c r="F163" s="146">
        <v>253.35</v>
      </c>
      <c r="G163" s="147"/>
      <c r="H163" s="148"/>
    </row>
    <row r="164" spans="1:8" s="120" customFormat="1" ht="24" customHeight="1" thickBot="1">
      <c r="A164" s="155">
        <v>57</v>
      </c>
      <c r="B164" s="156" t="s">
        <v>332</v>
      </c>
      <c r="C164" s="156" t="s">
        <v>333</v>
      </c>
      <c r="D164" s="156" t="s">
        <v>334</v>
      </c>
      <c r="E164" s="156" t="s">
        <v>335</v>
      </c>
      <c r="F164" s="157">
        <v>0.279</v>
      </c>
      <c r="G164" s="168"/>
      <c r="H164" s="158">
        <f>F164*G164</f>
        <v>0</v>
      </c>
    </row>
    <row r="165" spans="1:8" s="120" customFormat="1" ht="13.5" customHeight="1" thickBot="1">
      <c r="A165" s="144"/>
      <c r="B165" s="145"/>
      <c r="C165" s="145"/>
      <c r="D165" s="145" t="s">
        <v>336</v>
      </c>
      <c r="E165" s="145"/>
      <c r="F165" s="146">
        <v>0.2794</v>
      </c>
      <c r="G165" s="147"/>
      <c r="H165" s="148"/>
    </row>
    <row r="166" spans="1:8" s="120" customFormat="1" ht="21" customHeight="1" thickBot="1">
      <c r="A166" s="121"/>
      <c r="B166" s="122"/>
      <c r="C166" s="122" t="s">
        <v>57</v>
      </c>
      <c r="D166" s="122" t="s">
        <v>108</v>
      </c>
      <c r="E166" s="122"/>
      <c r="F166" s="123"/>
      <c r="G166" s="124"/>
      <c r="H166" s="124">
        <f>H167+H172+H177+H179+H181+H186+H190+H192+H194+H196+H198+H201</f>
        <v>0</v>
      </c>
    </row>
    <row r="167" spans="1:8" s="120" customFormat="1" ht="24" customHeight="1" thickBot="1">
      <c r="A167" s="125">
        <v>58</v>
      </c>
      <c r="B167" s="126" t="s">
        <v>230</v>
      </c>
      <c r="C167" s="126" t="s">
        <v>337</v>
      </c>
      <c r="D167" s="126" t="s">
        <v>338</v>
      </c>
      <c r="E167" s="126" t="s">
        <v>136</v>
      </c>
      <c r="F167" s="127">
        <v>50.67</v>
      </c>
      <c r="G167" s="164"/>
      <c r="H167" s="128">
        <f>F167*G167</f>
        <v>0</v>
      </c>
    </row>
    <row r="168" spans="1:8" s="120" customFormat="1" ht="13.5" customHeight="1">
      <c r="A168" s="129"/>
      <c r="B168" s="130"/>
      <c r="C168" s="130"/>
      <c r="D168" s="130" t="s">
        <v>339</v>
      </c>
      <c r="E168" s="130"/>
      <c r="F168" s="131">
        <v>0</v>
      </c>
      <c r="G168" s="132"/>
      <c r="H168" s="133"/>
    </row>
    <row r="169" spans="1:8" s="120" customFormat="1" ht="13.5" customHeight="1">
      <c r="A169" s="134"/>
      <c r="B169" s="135"/>
      <c r="C169" s="135"/>
      <c r="D169" s="135" t="s">
        <v>340</v>
      </c>
      <c r="E169" s="135"/>
      <c r="F169" s="136">
        <v>29.14</v>
      </c>
      <c r="G169" s="137"/>
      <c r="H169" s="138"/>
    </row>
    <row r="170" spans="1:8" s="120" customFormat="1" ht="13.5" customHeight="1">
      <c r="A170" s="134"/>
      <c r="B170" s="135"/>
      <c r="C170" s="135"/>
      <c r="D170" s="135" t="s">
        <v>341</v>
      </c>
      <c r="E170" s="135"/>
      <c r="F170" s="136">
        <v>21.5295</v>
      </c>
      <c r="G170" s="137"/>
      <c r="H170" s="138"/>
    </row>
    <row r="171" spans="1:8" s="120" customFormat="1" ht="13.5" customHeight="1" thickBot="1">
      <c r="A171" s="139"/>
      <c r="B171" s="140"/>
      <c r="C171" s="140"/>
      <c r="D171" s="140" t="s">
        <v>142</v>
      </c>
      <c r="E171" s="140"/>
      <c r="F171" s="141">
        <v>50.6695</v>
      </c>
      <c r="G171" s="142"/>
      <c r="H171" s="143"/>
    </row>
    <row r="172" spans="1:8" s="120" customFormat="1" ht="13.5" customHeight="1" thickBot="1">
      <c r="A172" s="125">
        <v>59</v>
      </c>
      <c r="B172" s="126" t="s">
        <v>230</v>
      </c>
      <c r="C172" s="126" t="s">
        <v>342</v>
      </c>
      <c r="D172" s="126" t="s">
        <v>343</v>
      </c>
      <c r="E172" s="126" t="s">
        <v>136</v>
      </c>
      <c r="F172" s="127">
        <v>50.67</v>
      </c>
      <c r="G172" s="164"/>
      <c r="H172" s="128">
        <f>F172*G172</f>
        <v>0</v>
      </c>
    </row>
    <row r="173" spans="1:8" s="120" customFormat="1" ht="24" customHeight="1">
      <c r="A173" s="129"/>
      <c r="B173" s="130"/>
      <c r="C173" s="130"/>
      <c r="D173" s="130" t="s">
        <v>344</v>
      </c>
      <c r="E173" s="130"/>
      <c r="F173" s="131">
        <v>0</v>
      </c>
      <c r="G173" s="132"/>
      <c r="H173" s="133"/>
    </row>
    <row r="174" spans="1:8" s="120" customFormat="1" ht="13.5" customHeight="1">
      <c r="A174" s="134"/>
      <c r="B174" s="135"/>
      <c r="C174" s="135"/>
      <c r="D174" s="135" t="s">
        <v>345</v>
      </c>
      <c r="E174" s="135"/>
      <c r="F174" s="136">
        <v>29.14</v>
      </c>
      <c r="G174" s="137"/>
      <c r="H174" s="138"/>
    </row>
    <row r="175" spans="1:8" s="120" customFormat="1" ht="13.5" customHeight="1">
      <c r="A175" s="134"/>
      <c r="B175" s="135"/>
      <c r="C175" s="135"/>
      <c r="D175" s="135" t="s">
        <v>341</v>
      </c>
      <c r="E175" s="135"/>
      <c r="F175" s="136">
        <v>21.5295</v>
      </c>
      <c r="G175" s="137"/>
      <c r="H175" s="138"/>
    </row>
    <row r="176" spans="1:8" s="120" customFormat="1" ht="13.5" customHeight="1" thickBot="1">
      <c r="A176" s="139"/>
      <c r="B176" s="140"/>
      <c r="C176" s="140"/>
      <c r="D176" s="140" t="s">
        <v>142</v>
      </c>
      <c r="E176" s="140"/>
      <c r="F176" s="141">
        <v>50.6695</v>
      </c>
      <c r="G176" s="142"/>
      <c r="H176" s="143"/>
    </row>
    <row r="177" spans="1:8" s="120" customFormat="1" ht="24" customHeight="1" thickBot="1">
      <c r="A177" s="125">
        <v>60</v>
      </c>
      <c r="B177" s="126" t="s">
        <v>230</v>
      </c>
      <c r="C177" s="126" t="s">
        <v>346</v>
      </c>
      <c r="D177" s="126" t="s">
        <v>347</v>
      </c>
      <c r="E177" s="126" t="s">
        <v>136</v>
      </c>
      <c r="F177" s="127">
        <v>29.14</v>
      </c>
      <c r="G177" s="164"/>
      <c r="H177" s="128">
        <f>F177*G177</f>
        <v>0</v>
      </c>
    </row>
    <row r="178" spans="1:8" s="120" customFormat="1" ht="13.5" customHeight="1" thickBot="1">
      <c r="A178" s="144"/>
      <c r="B178" s="145"/>
      <c r="C178" s="145"/>
      <c r="D178" s="145" t="s">
        <v>340</v>
      </c>
      <c r="E178" s="145"/>
      <c r="F178" s="146">
        <v>29.14</v>
      </c>
      <c r="G178" s="147"/>
      <c r="H178" s="148"/>
    </row>
    <row r="179" spans="1:8" s="120" customFormat="1" ht="24" customHeight="1" thickBot="1">
      <c r="A179" s="125">
        <v>61</v>
      </c>
      <c r="B179" s="126" t="s">
        <v>230</v>
      </c>
      <c r="C179" s="126" t="s">
        <v>348</v>
      </c>
      <c r="D179" s="126" t="s">
        <v>349</v>
      </c>
      <c r="E179" s="126" t="s">
        <v>136</v>
      </c>
      <c r="F179" s="127">
        <v>29.14</v>
      </c>
      <c r="G179" s="164"/>
      <c r="H179" s="128">
        <f>F179*G179</f>
        <v>0</v>
      </c>
    </row>
    <row r="180" spans="1:8" s="120" customFormat="1" ht="24" customHeight="1" thickBot="1">
      <c r="A180" s="144"/>
      <c r="B180" s="145"/>
      <c r="C180" s="145"/>
      <c r="D180" s="145" t="s">
        <v>350</v>
      </c>
      <c r="E180" s="145"/>
      <c r="F180" s="146">
        <v>29.14</v>
      </c>
      <c r="G180" s="147"/>
      <c r="H180" s="148"/>
    </row>
    <row r="181" spans="1:8" s="120" customFormat="1" ht="24" customHeight="1" thickBot="1">
      <c r="A181" s="125">
        <v>62</v>
      </c>
      <c r="B181" s="126" t="s">
        <v>230</v>
      </c>
      <c r="C181" s="126" t="s">
        <v>351</v>
      </c>
      <c r="D181" s="126" t="s">
        <v>352</v>
      </c>
      <c r="E181" s="126" t="s">
        <v>136</v>
      </c>
      <c r="F181" s="127">
        <v>8.225</v>
      </c>
      <c r="G181" s="164"/>
      <c r="H181" s="128">
        <f>F181*G181</f>
        <v>0</v>
      </c>
    </row>
    <row r="182" spans="1:8" s="120" customFormat="1" ht="13.5" customHeight="1">
      <c r="A182" s="129"/>
      <c r="B182" s="130"/>
      <c r="C182" s="130"/>
      <c r="D182" s="130" t="s">
        <v>353</v>
      </c>
      <c r="E182" s="130"/>
      <c r="F182" s="131">
        <v>0</v>
      </c>
      <c r="G182" s="132"/>
      <c r="H182" s="133"/>
    </row>
    <row r="183" spans="1:8" s="120" customFormat="1" ht="13.5" customHeight="1">
      <c r="A183" s="134"/>
      <c r="B183" s="135"/>
      <c r="C183" s="135"/>
      <c r="D183" s="135" t="s">
        <v>354</v>
      </c>
      <c r="E183" s="135"/>
      <c r="F183" s="136">
        <v>4.9544</v>
      </c>
      <c r="G183" s="137"/>
      <c r="H183" s="138"/>
    </row>
    <row r="184" spans="1:8" s="120" customFormat="1" ht="13.5" customHeight="1">
      <c r="A184" s="134"/>
      <c r="B184" s="135"/>
      <c r="C184" s="135"/>
      <c r="D184" s="135" t="s">
        <v>355</v>
      </c>
      <c r="E184" s="135"/>
      <c r="F184" s="136">
        <v>3.271</v>
      </c>
      <c r="G184" s="137"/>
      <c r="H184" s="138"/>
    </row>
    <row r="185" spans="1:8" s="120" customFormat="1" ht="13.5" customHeight="1" thickBot="1">
      <c r="A185" s="139"/>
      <c r="B185" s="140"/>
      <c r="C185" s="140"/>
      <c r="D185" s="140" t="s">
        <v>142</v>
      </c>
      <c r="E185" s="140"/>
      <c r="F185" s="141">
        <v>8.2254</v>
      </c>
      <c r="G185" s="142"/>
      <c r="H185" s="143"/>
    </row>
    <row r="186" spans="1:8" s="120" customFormat="1" ht="24" customHeight="1" thickBot="1">
      <c r="A186" s="125">
        <v>63</v>
      </c>
      <c r="B186" s="126" t="s">
        <v>230</v>
      </c>
      <c r="C186" s="126" t="s">
        <v>356</v>
      </c>
      <c r="D186" s="126" t="s">
        <v>357</v>
      </c>
      <c r="E186" s="126" t="s">
        <v>136</v>
      </c>
      <c r="F186" s="127">
        <v>29.14</v>
      </c>
      <c r="G186" s="164"/>
      <c r="H186" s="128">
        <f>F186*G186</f>
        <v>0</v>
      </c>
    </row>
    <row r="187" spans="1:8" s="120" customFormat="1" ht="13.5" customHeight="1">
      <c r="A187" s="129"/>
      <c r="B187" s="130"/>
      <c r="C187" s="130"/>
      <c r="D187" s="130" t="s">
        <v>340</v>
      </c>
      <c r="E187" s="130"/>
      <c r="F187" s="131">
        <v>29.14</v>
      </c>
      <c r="G187" s="132"/>
      <c r="H187" s="133"/>
    </row>
    <row r="188" spans="1:8" s="120" customFormat="1" ht="13.5" customHeight="1">
      <c r="A188" s="134"/>
      <c r="B188" s="135"/>
      <c r="C188" s="135"/>
      <c r="D188" s="135" t="s">
        <v>341</v>
      </c>
      <c r="E188" s="135"/>
      <c r="F188" s="136">
        <v>21.5295</v>
      </c>
      <c r="G188" s="137"/>
      <c r="H188" s="138"/>
    </row>
    <row r="189" spans="1:8" s="120" customFormat="1" ht="13.5" customHeight="1" thickBot="1">
      <c r="A189" s="139"/>
      <c r="B189" s="140"/>
      <c r="C189" s="140"/>
      <c r="D189" s="140" t="s">
        <v>142</v>
      </c>
      <c r="E189" s="140"/>
      <c r="F189" s="141">
        <v>50.6695</v>
      </c>
      <c r="G189" s="142"/>
      <c r="H189" s="143"/>
    </row>
    <row r="190" spans="1:8" s="120" customFormat="1" ht="13.5" customHeight="1" thickBot="1">
      <c r="A190" s="125">
        <v>64</v>
      </c>
      <c r="B190" s="126" t="s">
        <v>230</v>
      </c>
      <c r="C190" s="126" t="s">
        <v>358</v>
      </c>
      <c r="D190" s="126" t="s">
        <v>359</v>
      </c>
      <c r="E190" s="126" t="s">
        <v>149</v>
      </c>
      <c r="F190" s="127">
        <v>33</v>
      </c>
      <c r="G190" s="164"/>
      <c r="H190" s="128">
        <f>F190*G190</f>
        <v>0</v>
      </c>
    </row>
    <row r="191" spans="1:8" s="120" customFormat="1" ht="13.5" customHeight="1" thickBot="1">
      <c r="A191" s="144"/>
      <c r="B191" s="145"/>
      <c r="C191" s="145"/>
      <c r="D191" s="145" t="s">
        <v>360</v>
      </c>
      <c r="E191" s="145"/>
      <c r="F191" s="146">
        <v>33</v>
      </c>
      <c r="G191" s="147"/>
      <c r="H191" s="148"/>
    </row>
    <row r="192" spans="1:8" s="120" customFormat="1" ht="13.5" customHeight="1" thickBot="1">
      <c r="A192" s="125">
        <v>65</v>
      </c>
      <c r="B192" s="126" t="s">
        <v>230</v>
      </c>
      <c r="C192" s="126" t="s">
        <v>361</v>
      </c>
      <c r="D192" s="126" t="s">
        <v>362</v>
      </c>
      <c r="E192" s="126" t="s">
        <v>136</v>
      </c>
      <c r="F192" s="127">
        <v>21.53</v>
      </c>
      <c r="G192" s="164"/>
      <c r="H192" s="128">
        <f>F192*G192</f>
        <v>0</v>
      </c>
    </row>
    <row r="193" spans="1:8" s="120" customFormat="1" ht="13.5" customHeight="1" thickBot="1">
      <c r="A193" s="144"/>
      <c r="B193" s="145"/>
      <c r="C193" s="145"/>
      <c r="D193" s="145" t="s">
        <v>341</v>
      </c>
      <c r="E193" s="145"/>
      <c r="F193" s="146">
        <v>21.5295</v>
      </c>
      <c r="G193" s="147"/>
      <c r="H193" s="148"/>
    </row>
    <row r="194" spans="1:8" s="120" customFormat="1" ht="24" customHeight="1" thickBot="1">
      <c r="A194" s="125">
        <v>66</v>
      </c>
      <c r="B194" s="126" t="s">
        <v>230</v>
      </c>
      <c r="C194" s="126" t="s">
        <v>363</v>
      </c>
      <c r="D194" s="126" t="s">
        <v>364</v>
      </c>
      <c r="E194" s="126" t="s">
        <v>136</v>
      </c>
      <c r="F194" s="127">
        <v>21.53</v>
      </c>
      <c r="G194" s="164"/>
      <c r="H194" s="128">
        <f>F194*G194</f>
        <v>0</v>
      </c>
    </row>
    <row r="195" spans="1:8" s="120" customFormat="1" ht="13.5" customHeight="1" thickBot="1">
      <c r="A195" s="144"/>
      <c r="B195" s="145"/>
      <c r="C195" s="145"/>
      <c r="D195" s="145" t="s">
        <v>365</v>
      </c>
      <c r="E195" s="145"/>
      <c r="F195" s="146">
        <v>21.5295</v>
      </c>
      <c r="G195" s="147"/>
      <c r="H195" s="148"/>
    </row>
    <row r="196" spans="1:8" s="120" customFormat="1" ht="24" customHeight="1" thickBot="1">
      <c r="A196" s="125">
        <v>67</v>
      </c>
      <c r="B196" s="126" t="s">
        <v>366</v>
      </c>
      <c r="C196" s="126" t="s">
        <v>367</v>
      </c>
      <c r="D196" s="126" t="s">
        <v>368</v>
      </c>
      <c r="E196" s="126" t="s">
        <v>149</v>
      </c>
      <c r="F196" s="127">
        <v>5.4</v>
      </c>
      <c r="G196" s="164"/>
      <c r="H196" s="128">
        <f>F196*G196</f>
        <v>0</v>
      </c>
    </row>
    <row r="197" spans="1:8" s="120" customFormat="1" ht="13.5" customHeight="1" thickBot="1">
      <c r="A197" s="144"/>
      <c r="B197" s="145"/>
      <c r="C197" s="145"/>
      <c r="D197" s="145" t="s">
        <v>369</v>
      </c>
      <c r="E197" s="145"/>
      <c r="F197" s="146">
        <v>5.4</v>
      </c>
      <c r="G197" s="147"/>
      <c r="H197" s="148"/>
    </row>
    <row r="198" spans="1:8" s="120" customFormat="1" ht="13.5" customHeight="1" thickBot="1">
      <c r="A198" s="125">
        <v>68</v>
      </c>
      <c r="B198" s="126" t="s">
        <v>230</v>
      </c>
      <c r="C198" s="126" t="s">
        <v>370</v>
      </c>
      <c r="D198" s="126" t="s">
        <v>371</v>
      </c>
      <c r="E198" s="126" t="s">
        <v>136</v>
      </c>
      <c r="F198" s="127">
        <v>19.913</v>
      </c>
      <c r="G198" s="164"/>
      <c r="H198" s="128">
        <f>F198*G198</f>
        <v>0</v>
      </c>
    </row>
    <row r="199" spans="1:8" s="120" customFormat="1" ht="34.5" customHeight="1">
      <c r="A199" s="129"/>
      <c r="B199" s="130"/>
      <c r="C199" s="130"/>
      <c r="D199" s="130" t="s">
        <v>261</v>
      </c>
      <c r="E199" s="130"/>
      <c r="F199" s="131">
        <v>0</v>
      </c>
      <c r="G199" s="132"/>
      <c r="H199" s="133"/>
    </row>
    <row r="200" spans="1:8" s="120" customFormat="1" ht="24" customHeight="1" thickBot="1">
      <c r="A200" s="139"/>
      <c r="B200" s="140"/>
      <c r="C200" s="140"/>
      <c r="D200" s="140" t="s">
        <v>372</v>
      </c>
      <c r="E200" s="140"/>
      <c r="F200" s="141">
        <v>19.9125</v>
      </c>
      <c r="G200" s="142"/>
      <c r="H200" s="143"/>
    </row>
    <row r="201" spans="1:8" s="120" customFormat="1" ht="13.5" customHeight="1" thickBot="1">
      <c r="A201" s="125">
        <v>69</v>
      </c>
      <c r="B201" s="126" t="s">
        <v>230</v>
      </c>
      <c r="C201" s="126" t="s">
        <v>373</v>
      </c>
      <c r="D201" s="126" t="s">
        <v>374</v>
      </c>
      <c r="E201" s="126" t="s">
        <v>158</v>
      </c>
      <c r="F201" s="127">
        <v>8.575</v>
      </c>
      <c r="G201" s="164"/>
      <c r="H201" s="128">
        <f>F201*G201</f>
        <v>0</v>
      </c>
    </row>
    <row r="202" spans="1:8" s="120" customFormat="1" ht="13.5" customHeight="1" thickBot="1">
      <c r="A202" s="144"/>
      <c r="B202" s="145"/>
      <c r="C202" s="145"/>
      <c r="D202" s="145" t="s">
        <v>375</v>
      </c>
      <c r="E202" s="145"/>
      <c r="F202" s="146">
        <v>8.575</v>
      </c>
      <c r="G202" s="147"/>
      <c r="H202" s="148"/>
    </row>
    <row r="203" spans="1:8" s="120" customFormat="1" ht="21" customHeight="1" thickBot="1">
      <c r="A203" s="121"/>
      <c r="B203" s="122"/>
      <c r="C203" s="122" t="s">
        <v>34</v>
      </c>
      <c r="D203" s="122" t="s">
        <v>109</v>
      </c>
      <c r="E203" s="122"/>
      <c r="F203" s="123"/>
      <c r="G203" s="124"/>
      <c r="H203" s="124">
        <f>H204</f>
        <v>0</v>
      </c>
    </row>
    <row r="204" spans="1:8" s="120" customFormat="1" ht="13.5" customHeight="1" thickBot="1">
      <c r="A204" s="125">
        <v>70</v>
      </c>
      <c r="B204" s="126" t="s">
        <v>303</v>
      </c>
      <c r="C204" s="126" t="s">
        <v>376</v>
      </c>
      <c r="D204" s="126" t="s">
        <v>377</v>
      </c>
      <c r="E204" s="126" t="s">
        <v>149</v>
      </c>
      <c r="F204" s="127">
        <v>21</v>
      </c>
      <c r="G204" s="164"/>
      <c r="H204" s="128">
        <f>F204*G204</f>
        <v>0</v>
      </c>
    </row>
    <row r="205" spans="1:8" s="120" customFormat="1" ht="13.5" customHeight="1" thickBot="1">
      <c r="A205" s="144"/>
      <c r="B205" s="145"/>
      <c r="C205" s="145"/>
      <c r="D205" s="145" t="s">
        <v>68</v>
      </c>
      <c r="E205" s="145"/>
      <c r="F205" s="146">
        <v>21</v>
      </c>
      <c r="G205" s="147"/>
      <c r="H205" s="148"/>
    </row>
    <row r="206" spans="1:8" s="120" customFormat="1" ht="21" customHeight="1" thickBot="1">
      <c r="A206" s="121"/>
      <c r="B206" s="122"/>
      <c r="C206" s="122" t="s">
        <v>39</v>
      </c>
      <c r="D206" s="122" t="s">
        <v>110</v>
      </c>
      <c r="E206" s="122"/>
      <c r="F206" s="123"/>
      <c r="G206" s="124"/>
      <c r="H206" s="124">
        <f>H207+H211+H213+H215+H217+H219+H221+H224+H226+H228+H230+H232+H234+H236+H238+H242+H244+H246+H248+H250+H252+H256+H258+H259+H261+H262+H263</f>
        <v>0</v>
      </c>
    </row>
    <row r="207" spans="1:8" s="120" customFormat="1" ht="24" customHeight="1" thickBot="1">
      <c r="A207" s="125">
        <v>71</v>
      </c>
      <c r="B207" s="126" t="s">
        <v>143</v>
      </c>
      <c r="C207" s="126" t="s">
        <v>378</v>
      </c>
      <c r="D207" s="126" t="s">
        <v>379</v>
      </c>
      <c r="E207" s="126" t="s">
        <v>149</v>
      </c>
      <c r="F207" s="127">
        <v>7</v>
      </c>
      <c r="G207" s="164"/>
      <c r="H207" s="128">
        <f>F207*G207</f>
        <v>0</v>
      </c>
    </row>
    <row r="208" spans="1:8" s="120" customFormat="1" ht="13.5" customHeight="1">
      <c r="A208" s="129"/>
      <c r="B208" s="130"/>
      <c r="C208" s="130"/>
      <c r="D208" s="130" t="s">
        <v>380</v>
      </c>
      <c r="E208" s="130"/>
      <c r="F208" s="131">
        <v>4</v>
      </c>
      <c r="G208" s="132"/>
      <c r="H208" s="133"/>
    </row>
    <row r="209" spans="1:8" s="120" customFormat="1" ht="13.5" customHeight="1">
      <c r="A209" s="134"/>
      <c r="B209" s="135"/>
      <c r="C209" s="135"/>
      <c r="D209" s="135" t="s">
        <v>381</v>
      </c>
      <c r="E209" s="135"/>
      <c r="F209" s="136">
        <v>3</v>
      </c>
      <c r="G209" s="137"/>
      <c r="H209" s="138"/>
    </row>
    <row r="210" spans="1:8" s="120" customFormat="1" ht="13.5" customHeight="1" thickBot="1">
      <c r="A210" s="139"/>
      <c r="B210" s="140"/>
      <c r="C210" s="140"/>
      <c r="D210" s="140" t="s">
        <v>142</v>
      </c>
      <c r="E210" s="140"/>
      <c r="F210" s="141">
        <v>7</v>
      </c>
      <c r="G210" s="142"/>
      <c r="H210" s="143"/>
    </row>
    <row r="211" spans="1:8" s="120" customFormat="1" ht="24" customHeight="1" thickBot="1">
      <c r="A211" s="125">
        <v>72</v>
      </c>
      <c r="B211" s="126" t="s">
        <v>143</v>
      </c>
      <c r="C211" s="126" t="s">
        <v>382</v>
      </c>
      <c r="D211" s="126" t="s">
        <v>383</v>
      </c>
      <c r="E211" s="126" t="s">
        <v>149</v>
      </c>
      <c r="F211" s="127">
        <v>3</v>
      </c>
      <c r="G211" s="164"/>
      <c r="H211" s="128">
        <f>F211*G211</f>
        <v>0</v>
      </c>
    </row>
    <row r="212" spans="1:8" s="120" customFormat="1" ht="13.5" customHeight="1" thickBot="1">
      <c r="A212" s="144"/>
      <c r="B212" s="145"/>
      <c r="C212" s="145"/>
      <c r="D212" s="145" t="s">
        <v>384</v>
      </c>
      <c r="E212" s="145"/>
      <c r="F212" s="146">
        <v>3</v>
      </c>
      <c r="G212" s="147"/>
      <c r="H212" s="148"/>
    </row>
    <row r="213" spans="1:8" s="120" customFormat="1" ht="13.5" customHeight="1" thickBot="1">
      <c r="A213" s="155">
        <v>73</v>
      </c>
      <c r="B213" s="156" t="s">
        <v>322</v>
      </c>
      <c r="C213" s="156" t="s">
        <v>385</v>
      </c>
      <c r="D213" s="156" t="s">
        <v>386</v>
      </c>
      <c r="E213" s="156" t="s">
        <v>271</v>
      </c>
      <c r="F213" s="157">
        <v>6</v>
      </c>
      <c r="G213" s="168"/>
      <c r="H213" s="158">
        <f>F213*G213</f>
        <v>0</v>
      </c>
    </row>
    <row r="214" spans="1:8" s="120" customFormat="1" ht="24" customHeight="1" thickBot="1">
      <c r="A214" s="144"/>
      <c r="B214" s="145"/>
      <c r="C214" s="145"/>
      <c r="D214" s="145" t="s">
        <v>387</v>
      </c>
      <c r="E214" s="145"/>
      <c r="F214" s="146">
        <v>6</v>
      </c>
      <c r="G214" s="147"/>
      <c r="H214" s="148"/>
    </row>
    <row r="215" spans="1:8" s="120" customFormat="1" ht="24" customHeight="1" thickBot="1">
      <c r="A215" s="125">
        <v>74</v>
      </c>
      <c r="B215" s="126" t="s">
        <v>388</v>
      </c>
      <c r="C215" s="126" t="s">
        <v>389</v>
      </c>
      <c r="D215" s="126" t="s">
        <v>390</v>
      </c>
      <c r="E215" s="126" t="s">
        <v>136</v>
      </c>
      <c r="F215" s="127">
        <v>1.552</v>
      </c>
      <c r="G215" s="164"/>
      <c r="H215" s="128">
        <f>F215*G215</f>
        <v>0</v>
      </c>
    </row>
    <row r="216" spans="1:8" s="120" customFormat="1" ht="13.5" customHeight="1" thickBot="1">
      <c r="A216" s="144"/>
      <c r="B216" s="145"/>
      <c r="C216" s="145"/>
      <c r="D216" s="145" t="s">
        <v>391</v>
      </c>
      <c r="E216" s="145"/>
      <c r="F216" s="146">
        <v>1.552</v>
      </c>
      <c r="G216" s="147"/>
      <c r="H216" s="148"/>
    </row>
    <row r="217" spans="1:8" s="120" customFormat="1" ht="24" customHeight="1" thickBot="1">
      <c r="A217" s="125">
        <v>75</v>
      </c>
      <c r="B217" s="126" t="s">
        <v>388</v>
      </c>
      <c r="C217" s="126" t="s">
        <v>392</v>
      </c>
      <c r="D217" s="126" t="s">
        <v>393</v>
      </c>
      <c r="E217" s="126" t="s">
        <v>149</v>
      </c>
      <c r="F217" s="127">
        <v>7.76</v>
      </c>
      <c r="G217" s="164"/>
      <c r="H217" s="128">
        <f>F217*G217</f>
        <v>0</v>
      </c>
    </row>
    <row r="218" spans="1:8" s="120" customFormat="1" ht="13.5" customHeight="1" thickBot="1">
      <c r="A218" s="144"/>
      <c r="B218" s="145"/>
      <c r="C218" s="145"/>
      <c r="D218" s="145" t="s">
        <v>394</v>
      </c>
      <c r="E218" s="145"/>
      <c r="F218" s="146">
        <v>7.76</v>
      </c>
      <c r="G218" s="147"/>
      <c r="H218" s="148"/>
    </row>
    <row r="219" spans="1:8" s="120" customFormat="1" ht="24" customHeight="1" thickBot="1">
      <c r="A219" s="125">
        <v>76</v>
      </c>
      <c r="B219" s="126" t="s">
        <v>388</v>
      </c>
      <c r="C219" s="126" t="s">
        <v>395</v>
      </c>
      <c r="D219" s="126" t="s">
        <v>396</v>
      </c>
      <c r="E219" s="126" t="s">
        <v>149</v>
      </c>
      <c r="F219" s="127">
        <v>7.76</v>
      </c>
      <c r="G219" s="164"/>
      <c r="H219" s="128">
        <f>F219*G219</f>
        <v>0</v>
      </c>
    </row>
    <row r="220" spans="1:8" s="120" customFormat="1" ht="13.5" customHeight="1" thickBot="1">
      <c r="A220" s="144"/>
      <c r="B220" s="145"/>
      <c r="C220" s="145"/>
      <c r="D220" s="145" t="s">
        <v>397</v>
      </c>
      <c r="E220" s="145"/>
      <c r="F220" s="146">
        <v>7.76</v>
      </c>
      <c r="G220" s="147"/>
      <c r="H220" s="148"/>
    </row>
    <row r="221" spans="1:8" s="120" customFormat="1" ht="24" customHeight="1" thickBot="1">
      <c r="A221" s="125">
        <v>77</v>
      </c>
      <c r="B221" s="126" t="s">
        <v>230</v>
      </c>
      <c r="C221" s="126" t="s">
        <v>398</v>
      </c>
      <c r="D221" s="126" t="s">
        <v>399</v>
      </c>
      <c r="E221" s="126" t="s">
        <v>271</v>
      </c>
      <c r="F221" s="127">
        <v>12</v>
      </c>
      <c r="G221" s="164"/>
      <c r="H221" s="128">
        <f>F221*G221</f>
        <v>0</v>
      </c>
    </row>
    <row r="222" spans="1:8" s="120" customFormat="1" ht="24" customHeight="1">
      <c r="A222" s="129"/>
      <c r="B222" s="130"/>
      <c r="C222" s="130"/>
      <c r="D222" s="130" t="s">
        <v>400</v>
      </c>
      <c r="E222" s="130"/>
      <c r="F222" s="131">
        <v>0</v>
      </c>
      <c r="G222" s="132"/>
      <c r="H222" s="133"/>
    </row>
    <row r="223" spans="1:8" s="120" customFormat="1" ht="24" customHeight="1" thickBot="1">
      <c r="A223" s="139"/>
      <c r="B223" s="140"/>
      <c r="C223" s="140"/>
      <c r="D223" s="140" t="s">
        <v>401</v>
      </c>
      <c r="E223" s="140"/>
      <c r="F223" s="141">
        <v>12</v>
      </c>
      <c r="G223" s="142"/>
      <c r="H223" s="143"/>
    </row>
    <row r="224" spans="1:8" s="120" customFormat="1" ht="13.5" customHeight="1" thickBot="1">
      <c r="A224" s="125">
        <v>78</v>
      </c>
      <c r="B224" s="126" t="s">
        <v>402</v>
      </c>
      <c r="C224" s="126" t="s">
        <v>403</v>
      </c>
      <c r="D224" s="126" t="s">
        <v>404</v>
      </c>
      <c r="E224" s="126" t="s">
        <v>158</v>
      </c>
      <c r="F224" s="127">
        <v>12.521</v>
      </c>
      <c r="G224" s="164"/>
      <c r="H224" s="128">
        <f>F224*G224</f>
        <v>0</v>
      </c>
    </row>
    <row r="225" spans="1:8" s="120" customFormat="1" ht="13.5" customHeight="1" thickBot="1">
      <c r="A225" s="144"/>
      <c r="B225" s="145"/>
      <c r="C225" s="145"/>
      <c r="D225" s="145" t="s">
        <v>405</v>
      </c>
      <c r="E225" s="145"/>
      <c r="F225" s="146">
        <v>12.521</v>
      </c>
      <c r="G225" s="147"/>
      <c r="H225" s="148"/>
    </row>
    <row r="226" spans="1:8" s="120" customFormat="1" ht="13.5" customHeight="1" thickBot="1">
      <c r="A226" s="125">
        <v>79</v>
      </c>
      <c r="B226" s="126" t="s">
        <v>402</v>
      </c>
      <c r="C226" s="126" t="s">
        <v>406</v>
      </c>
      <c r="D226" s="126" t="s">
        <v>407</v>
      </c>
      <c r="E226" s="126" t="s">
        <v>158</v>
      </c>
      <c r="F226" s="127">
        <v>0.057</v>
      </c>
      <c r="G226" s="164"/>
      <c r="H226" s="128">
        <f>F226*G226</f>
        <v>0</v>
      </c>
    </row>
    <row r="227" spans="1:8" s="120" customFormat="1" ht="13.5" customHeight="1" thickBot="1">
      <c r="A227" s="144"/>
      <c r="B227" s="145"/>
      <c r="C227" s="145"/>
      <c r="D227" s="145" t="s">
        <v>408</v>
      </c>
      <c r="E227" s="145"/>
      <c r="F227" s="146">
        <v>0.057</v>
      </c>
      <c r="G227" s="147"/>
      <c r="H227" s="148"/>
    </row>
    <row r="228" spans="1:8" s="120" customFormat="1" ht="24" customHeight="1" thickBot="1">
      <c r="A228" s="125">
        <v>80</v>
      </c>
      <c r="B228" s="126" t="s">
        <v>402</v>
      </c>
      <c r="C228" s="126" t="s">
        <v>409</v>
      </c>
      <c r="D228" s="126" t="s">
        <v>410</v>
      </c>
      <c r="E228" s="126" t="s">
        <v>158</v>
      </c>
      <c r="F228" s="127">
        <v>2.85</v>
      </c>
      <c r="G228" s="164"/>
      <c r="H228" s="128">
        <f>F228*G228</f>
        <v>0</v>
      </c>
    </row>
    <row r="229" spans="1:8" s="120" customFormat="1" ht="24" customHeight="1" thickBot="1">
      <c r="A229" s="144"/>
      <c r="B229" s="145"/>
      <c r="C229" s="145"/>
      <c r="D229" s="145" t="s">
        <v>411</v>
      </c>
      <c r="E229" s="145"/>
      <c r="F229" s="146">
        <v>2.85</v>
      </c>
      <c r="G229" s="147"/>
      <c r="H229" s="148"/>
    </row>
    <row r="230" spans="1:8" s="120" customFormat="1" ht="24" customHeight="1" thickBot="1">
      <c r="A230" s="125">
        <v>81</v>
      </c>
      <c r="B230" s="126" t="s">
        <v>402</v>
      </c>
      <c r="C230" s="126" t="s">
        <v>412</v>
      </c>
      <c r="D230" s="126" t="s">
        <v>410</v>
      </c>
      <c r="E230" s="126" t="s">
        <v>158</v>
      </c>
      <c r="F230" s="127">
        <v>2.8</v>
      </c>
      <c r="G230" s="164"/>
      <c r="H230" s="128">
        <f>F230*G230</f>
        <v>0</v>
      </c>
    </row>
    <row r="231" spans="1:8" s="120" customFormat="1" ht="13.5" customHeight="1" thickBot="1">
      <c r="A231" s="144"/>
      <c r="B231" s="145"/>
      <c r="C231" s="145"/>
      <c r="D231" s="145" t="s">
        <v>413</v>
      </c>
      <c r="E231" s="145"/>
      <c r="F231" s="146">
        <v>2.8</v>
      </c>
      <c r="G231" s="147"/>
      <c r="H231" s="148"/>
    </row>
    <row r="232" spans="1:8" s="120" customFormat="1" ht="24" customHeight="1" thickBot="1">
      <c r="A232" s="125">
        <v>82</v>
      </c>
      <c r="B232" s="126" t="s">
        <v>402</v>
      </c>
      <c r="C232" s="126" t="s">
        <v>414</v>
      </c>
      <c r="D232" s="126" t="s">
        <v>415</v>
      </c>
      <c r="E232" s="126" t="s">
        <v>158</v>
      </c>
      <c r="F232" s="127">
        <v>3.39</v>
      </c>
      <c r="G232" s="164"/>
      <c r="H232" s="128">
        <f>F232*G232</f>
        <v>0</v>
      </c>
    </row>
    <row r="233" spans="1:8" s="120" customFormat="1" ht="13.5" customHeight="1" thickBot="1">
      <c r="A233" s="144"/>
      <c r="B233" s="145"/>
      <c r="C233" s="145"/>
      <c r="D233" s="145" t="s">
        <v>416</v>
      </c>
      <c r="E233" s="145"/>
      <c r="F233" s="146">
        <v>3.39</v>
      </c>
      <c r="G233" s="147"/>
      <c r="H233" s="148"/>
    </row>
    <row r="234" spans="1:8" s="120" customFormat="1" ht="24" customHeight="1" thickBot="1">
      <c r="A234" s="125">
        <v>83</v>
      </c>
      <c r="B234" s="126" t="s">
        <v>402</v>
      </c>
      <c r="C234" s="126" t="s">
        <v>417</v>
      </c>
      <c r="D234" s="126" t="s">
        <v>418</v>
      </c>
      <c r="E234" s="126" t="s">
        <v>158</v>
      </c>
      <c r="F234" s="127">
        <v>2.473</v>
      </c>
      <c r="G234" s="164"/>
      <c r="H234" s="128">
        <f>F234*G234</f>
        <v>0</v>
      </c>
    </row>
    <row r="235" spans="1:8" s="120" customFormat="1" ht="34.5" customHeight="1" thickBot="1">
      <c r="A235" s="144"/>
      <c r="B235" s="145"/>
      <c r="C235" s="145"/>
      <c r="D235" s="145" t="s">
        <v>419</v>
      </c>
      <c r="E235" s="145"/>
      <c r="F235" s="146">
        <v>2.4732</v>
      </c>
      <c r="G235" s="147"/>
      <c r="H235" s="148"/>
    </row>
    <row r="236" spans="1:8" s="120" customFormat="1" ht="13.5" customHeight="1" thickBot="1">
      <c r="A236" s="125">
        <v>84</v>
      </c>
      <c r="B236" s="126" t="s">
        <v>402</v>
      </c>
      <c r="C236" s="126" t="s">
        <v>420</v>
      </c>
      <c r="D236" s="126" t="s">
        <v>421</v>
      </c>
      <c r="E236" s="126" t="s">
        <v>158</v>
      </c>
      <c r="F236" s="127">
        <v>0.016</v>
      </c>
      <c r="G236" s="164"/>
      <c r="H236" s="128">
        <f>F236*G236</f>
        <v>0</v>
      </c>
    </row>
    <row r="237" spans="1:8" s="120" customFormat="1" ht="13.5" customHeight="1" thickBot="1">
      <c r="A237" s="144"/>
      <c r="B237" s="145"/>
      <c r="C237" s="145"/>
      <c r="D237" s="145" t="s">
        <v>422</v>
      </c>
      <c r="E237" s="145"/>
      <c r="F237" s="146">
        <v>0.0164</v>
      </c>
      <c r="G237" s="147"/>
      <c r="H237" s="148"/>
    </row>
    <row r="238" spans="1:8" s="120" customFormat="1" ht="24" customHeight="1" thickBot="1">
      <c r="A238" s="125">
        <v>85</v>
      </c>
      <c r="B238" s="126" t="s">
        <v>402</v>
      </c>
      <c r="C238" s="126" t="s">
        <v>423</v>
      </c>
      <c r="D238" s="126" t="s">
        <v>424</v>
      </c>
      <c r="E238" s="126" t="s">
        <v>149</v>
      </c>
      <c r="F238" s="127">
        <v>43.9</v>
      </c>
      <c r="G238" s="164"/>
      <c r="H238" s="128">
        <f>F238*G238</f>
        <v>0</v>
      </c>
    </row>
    <row r="239" spans="1:8" s="120" customFormat="1" ht="13.5" customHeight="1">
      <c r="A239" s="129"/>
      <c r="B239" s="130"/>
      <c r="C239" s="130"/>
      <c r="D239" s="130" t="s">
        <v>425</v>
      </c>
      <c r="E239" s="130"/>
      <c r="F239" s="131">
        <v>4.9</v>
      </c>
      <c r="G239" s="132"/>
      <c r="H239" s="133"/>
    </row>
    <row r="240" spans="1:8" s="120" customFormat="1" ht="13.5" customHeight="1">
      <c r="A240" s="134"/>
      <c r="B240" s="135"/>
      <c r="C240" s="135"/>
      <c r="D240" s="135" t="s">
        <v>426</v>
      </c>
      <c r="E240" s="135"/>
      <c r="F240" s="136">
        <v>39</v>
      </c>
      <c r="G240" s="137"/>
      <c r="H240" s="138"/>
    </row>
    <row r="241" spans="1:8" s="120" customFormat="1" ht="13.5" customHeight="1" thickBot="1">
      <c r="A241" s="139"/>
      <c r="B241" s="140"/>
      <c r="C241" s="140"/>
      <c r="D241" s="140" t="s">
        <v>142</v>
      </c>
      <c r="E241" s="140"/>
      <c r="F241" s="141">
        <v>43.9</v>
      </c>
      <c r="G241" s="142"/>
      <c r="H241" s="143"/>
    </row>
    <row r="242" spans="1:8" s="120" customFormat="1" ht="24" customHeight="1" thickBot="1">
      <c r="A242" s="125">
        <v>86</v>
      </c>
      <c r="B242" s="126" t="s">
        <v>402</v>
      </c>
      <c r="C242" s="126" t="s">
        <v>427</v>
      </c>
      <c r="D242" s="126" t="s">
        <v>428</v>
      </c>
      <c r="E242" s="126" t="s">
        <v>149</v>
      </c>
      <c r="F242" s="127">
        <v>8.8</v>
      </c>
      <c r="G242" s="164"/>
      <c r="H242" s="128">
        <f>F242*G242</f>
        <v>0</v>
      </c>
    </row>
    <row r="243" spans="1:8" s="120" customFormat="1" ht="13.5" customHeight="1" thickBot="1">
      <c r="A243" s="144"/>
      <c r="B243" s="145"/>
      <c r="C243" s="145"/>
      <c r="D243" s="145" t="s">
        <v>429</v>
      </c>
      <c r="E243" s="145"/>
      <c r="F243" s="146">
        <v>8.8</v>
      </c>
      <c r="G243" s="147"/>
      <c r="H243" s="148"/>
    </row>
    <row r="244" spans="1:8" s="120" customFormat="1" ht="24" customHeight="1" thickBot="1">
      <c r="A244" s="125">
        <v>87</v>
      </c>
      <c r="B244" s="126" t="s">
        <v>402</v>
      </c>
      <c r="C244" s="126" t="s">
        <v>430</v>
      </c>
      <c r="D244" s="126" t="s">
        <v>431</v>
      </c>
      <c r="E244" s="126" t="s">
        <v>149</v>
      </c>
      <c r="F244" s="127">
        <v>0.8</v>
      </c>
      <c r="G244" s="164"/>
      <c r="H244" s="128">
        <f>F244*G244</f>
        <v>0</v>
      </c>
    </row>
    <row r="245" spans="1:8" s="120" customFormat="1" ht="13.5" customHeight="1" thickBot="1">
      <c r="A245" s="144"/>
      <c r="B245" s="145"/>
      <c r="C245" s="145"/>
      <c r="D245" s="145" t="s">
        <v>432</v>
      </c>
      <c r="E245" s="145"/>
      <c r="F245" s="146">
        <v>0.8</v>
      </c>
      <c r="G245" s="147"/>
      <c r="H245" s="148"/>
    </row>
    <row r="246" spans="1:8" s="120" customFormat="1" ht="24" customHeight="1" thickBot="1">
      <c r="A246" s="125">
        <v>88</v>
      </c>
      <c r="B246" s="126" t="s">
        <v>402</v>
      </c>
      <c r="C246" s="126" t="s">
        <v>433</v>
      </c>
      <c r="D246" s="126" t="s">
        <v>434</v>
      </c>
      <c r="E246" s="126" t="s">
        <v>149</v>
      </c>
      <c r="F246" s="127">
        <v>0.8</v>
      </c>
      <c r="G246" s="164"/>
      <c r="H246" s="128">
        <f>F246*G246</f>
        <v>0</v>
      </c>
    </row>
    <row r="247" spans="1:8" s="120" customFormat="1" ht="24" customHeight="1" thickBot="1">
      <c r="A247" s="144"/>
      <c r="B247" s="145"/>
      <c r="C247" s="145"/>
      <c r="D247" s="145" t="s">
        <v>435</v>
      </c>
      <c r="E247" s="145"/>
      <c r="F247" s="146">
        <v>0.8</v>
      </c>
      <c r="G247" s="147"/>
      <c r="H247" s="148"/>
    </row>
    <row r="248" spans="1:8" s="120" customFormat="1" ht="13.5" customHeight="1" thickBot="1">
      <c r="A248" s="125">
        <v>89</v>
      </c>
      <c r="B248" s="126" t="s">
        <v>221</v>
      </c>
      <c r="C248" s="126" t="s">
        <v>436</v>
      </c>
      <c r="D248" s="126" t="s">
        <v>437</v>
      </c>
      <c r="E248" s="126" t="s">
        <v>158</v>
      </c>
      <c r="F248" s="127">
        <v>2.85</v>
      </c>
      <c r="G248" s="164"/>
      <c r="H248" s="128">
        <f>F248*G248</f>
        <v>0</v>
      </c>
    </row>
    <row r="249" spans="1:8" s="120" customFormat="1" ht="24" customHeight="1" thickBot="1">
      <c r="A249" s="144"/>
      <c r="B249" s="145"/>
      <c r="C249" s="145"/>
      <c r="D249" s="145" t="s">
        <v>438</v>
      </c>
      <c r="E249" s="145"/>
      <c r="F249" s="146">
        <v>2.85</v>
      </c>
      <c r="G249" s="147"/>
      <c r="H249" s="148"/>
    </row>
    <row r="250" spans="1:8" s="120" customFormat="1" ht="13.5" customHeight="1" thickBot="1">
      <c r="A250" s="125">
        <v>90</v>
      </c>
      <c r="B250" s="126" t="s">
        <v>143</v>
      </c>
      <c r="C250" s="126" t="s">
        <v>439</v>
      </c>
      <c r="D250" s="126" t="s">
        <v>440</v>
      </c>
      <c r="E250" s="126" t="s">
        <v>149</v>
      </c>
      <c r="F250" s="127">
        <v>3</v>
      </c>
      <c r="G250" s="164"/>
      <c r="H250" s="128">
        <f>F250*G250</f>
        <v>0</v>
      </c>
    </row>
    <row r="251" spans="1:8" s="120" customFormat="1" ht="13.5" customHeight="1" thickBot="1">
      <c r="A251" s="144"/>
      <c r="B251" s="145"/>
      <c r="C251" s="145"/>
      <c r="D251" s="145" t="s">
        <v>441</v>
      </c>
      <c r="E251" s="145"/>
      <c r="F251" s="146">
        <v>3</v>
      </c>
      <c r="G251" s="147"/>
      <c r="H251" s="148"/>
    </row>
    <row r="252" spans="1:8" s="120" customFormat="1" ht="13.5" customHeight="1" thickBot="1">
      <c r="A252" s="125">
        <v>91</v>
      </c>
      <c r="B252" s="126" t="s">
        <v>143</v>
      </c>
      <c r="C252" s="126" t="s">
        <v>442</v>
      </c>
      <c r="D252" s="126" t="s">
        <v>443</v>
      </c>
      <c r="E252" s="126" t="s">
        <v>149</v>
      </c>
      <c r="F252" s="127">
        <v>7</v>
      </c>
      <c r="G252" s="164"/>
      <c r="H252" s="128">
        <f>F252*G252</f>
        <v>0</v>
      </c>
    </row>
    <row r="253" spans="1:8" s="120" customFormat="1" ht="13.5" customHeight="1">
      <c r="A253" s="129"/>
      <c r="B253" s="130"/>
      <c r="C253" s="130"/>
      <c r="D253" s="130" t="s">
        <v>444</v>
      </c>
      <c r="E253" s="130"/>
      <c r="F253" s="131">
        <v>4</v>
      </c>
      <c r="G253" s="132"/>
      <c r="H253" s="133"/>
    </row>
    <row r="254" spans="1:8" s="120" customFormat="1" ht="13.5" customHeight="1">
      <c r="A254" s="134"/>
      <c r="B254" s="135"/>
      <c r="C254" s="135"/>
      <c r="D254" s="135" t="s">
        <v>152</v>
      </c>
      <c r="E254" s="135"/>
      <c r="F254" s="136">
        <v>3</v>
      </c>
      <c r="G254" s="137"/>
      <c r="H254" s="138"/>
    </row>
    <row r="255" spans="1:8" s="120" customFormat="1" ht="13.5" customHeight="1" thickBot="1">
      <c r="A255" s="139"/>
      <c r="B255" s="140"/>
      <c r="C255" s="140"/>
      <c r="D255" s="140" t="s">
        <v>142</v>
      </c>
      <c r="E255" s="140"/>
      <c r="F255" s="141">
        <v>7</v>
      </c>
      <c r="G255" s="142"/>
      <c r="H255" s="143"/>
    </row>
    <row r="256" spans="1:8" s="120" customFormat="1" ht="24" customHeight="1" thickBot="1">
      <c r="A256" s="125">
        <v>92</v>
      </c>
      <c r="B256" s="126" t="s">
        <v>143</v>
      </c>
      <c r="C256" s="126" t="s">
        <v>445</v>
      </c>
      <c r="D256" s="126" t="s">
        <v>446</v>
      </c>
      <c r="E256" s="126" t="s">
        <v>136</v>
      </c>
      <c r="F256" s="127">
        <v>61</v>
      </c>
      <c r="G256" s="164"/>
      <c r="H256" s="128">
        <f>F256*G256</f>
        <v>0</v>
      </c>
    </row>
    <row r="257" spans="1:8" s="120" customFormat="1" ht="13.5" customHeight="1" thickBot="1">
      <c r="A257" s="144"/>
      <c r="B257" s="145"/>
      <c r="C257" s="145"/>
      <c r="D257" s="145" t="s">
        <v>447</v>
      </c>
      <c r="E257" s="145"/>
      <c r="F257" s="146">
        <v>61</v>
      </c>
      <c r="G257" s="147"/>
      <c r="H257" s="148"/>
    </row>
    <row r="258" spans="1:8" s="120" customFormat="1" ht="24" customHeight="1" thickBot="1">
      <c r="A258" s="149">
        <v>93</v>
      </c>
      <c r="B258" s="150" t="s">
        <v>402</v>
      </c>
      <c r="C258" s="150" t="s">
        <v>448</v>
      </c>
      <c r="D258" s="150" t="s">
        <v>449</v>
      </c>
      <c r="E258" s="150" t="s">
        <v>188</v>
      </c>
      <c r="F258" s="151">
        <v>76.59</v>
      </c>
      <c r="G258" s="166"/>
      <c r="H258" s="128">
        <f>F258*G258</f>
        <v>0</v>
      </c>
    </row>
    <row r="259" spans="1:8" s="120" customFormat="1" ht="24" customHeight="1" thickBot="1">
      <c r="A259" s="152">
        <v>94</v>
      </c>
      <c r="B259" s="153" t="s">
        <v>402</v>
      </c>
      <c r="C259" s="153" t="s">
        <v>450</v>
      </c>
      <c r="D259" s="153" t="s">
        <v>451</v>
      </c>
      <c r="E259" s="153" t="s">
        <v>188</v>
      </c>
      <c r="F259" s="154">
        <v>1455.21</v>
      </c>
      <c r="G259" s="167"/>
      <c r="H259" s="128">
        <f>F259*G259</f>
        <v>0</v>
      </c>
    </row>
    <row r="260" spans="1:8" s="120" customFormat="1" ht="13.5" customHeight="1" thickBot="1">
      <c r="A260" s="144"/>
      <c r="B260" s="145"/>
      <c r="C260" s="145"/>
      <c r="D260" s="145" t="s">
        <v>452</v>
      </c>
      <c r="E260" s="145"/>
      <c r="F260" s="146">
        <v>1455.21</v>
      </c>
      <c r="G260" s="147"/>
      <c r="H260" s="148"/>
    </row>
    <row r="261" spans="1:8" s="120" customFormat="1" ht="24" customHeight="1" thickBot="1">
      <c r="A261" s="149">
        <v>95</v>
      </c>
      <c r="B261" s="150" t="s">
        <v>402</v>
      </c>
      <c r="C261" s="150" t="s">
        <v>453</v>
      </c>
      <c r="D261" s="150" t="s">
        <v>454</v>
      </c>
      <c r="E261" s="150" t="s">
        <v>188</v>
      </c>
      <c r="F261" s="151">
        <v>76.59</v>
      </c>
      <c r="G261" s="166"/>
      <c r="H261" s="128">
        <f>F261*G261</f>
        <v>0</v>
      </c>
    </row>
    <row r="262" spans="1:8" s="120" customFormat="1" ht="13.5" customHeight="1" thickBot="1">
      <c r="A262" s="152">
        <v>96</v>
      </c>
      <c r="B262" s="153" t="s">
        <v>402</v>
      </c>
      <c r="C262" s="153" t="s">
        <v>455</v>
      </c>
      <c r="D262" s="153" t="s">
        <v>456</v>
      </c>
      <c r="E262" s="153" t="s">
        <v>188</v>
      </c>
      <c r="F262" s="154">
        <v>76.59</v>
      </c>
      <c r="G262" s="167"/>
      <c r="H262" s="128">
        <f>F262*G262</f>
        <v>0</v>
      </c>
    </row>
    <row r="263" spans="1:8" s="120" customFormat="1" ht="13.5" customHeight="1" thickBot="1">
      <c r="A263" s="121"/>
      <c r="B263" s="122"/>
      <c r="C263" s="122" t="s">
        <v>111</v>
      </c>
      <c r="D263" s="122" t="s">
        <v>112</v>
      </c>
      <c r="E263" s="122"/>
      <c r="F263" s="123"/>
      <c r="G263" s="124"/>
      <c r="H263" s="124">
        <f>H264</f>
        <v>0</v>
      </c>
    </row>
    <row r="264" spans="1:8" s="120" customFormat="1" ht="24" customHeight="1" thickBot="1">
      <c r="A264" s="125">
        <v>97</v>
      </c>
      <c r="B264" s="126" t="s">
        <v>268</v>
      </c>
      <c r="C264" s="126" t="s">
        <v>457</v>
      </c>
      <c r="D264" s="126" t="s">
        <v>458</v>
      </c>
      <c r="E264" s="126" t="s">
        <v>188</v>
      </c>
      <c r="F264" s="127">
        <v>157.476</v>
      </c>
      <c r="G264" s="164"/>
      <c r="H264" s="128">
        <f>F264*G264</f>
        <v>0</v>
      </c>
    </row>
    <row r="265" spans="1:8" s="120" customFormat="1" ht="21" customHeight="1">
      <c r="A265" s="121"/>
      <c r="B265" s="122"/>
      <c r="C265" s="122" t="s">
        <v>44</v>
      </c>
      <c r="D265" s="122" t="s">
        <v>113</v>
      </c>
      <c r="E265" s="122"/>
      <c r="F265" s="123"/>
      <c r="G265" s="124"/>
      <c r="H265" s="124">
        <f>H266+H300+H315</f>
        <v>0</v>
      </c>
    </row>
    <row r="266" spans="1:8" s="120" customFormat="1" ht="21" customHeight="1" thickBot="1">
      <c r="A266" s="121"/>
      <c r="B266" s="122"/>
      <c r="C266" s="122" t="s">
        <v>114</v>
      </c>
      <c r="D266" s="122" t="s">
        <v>115</v>
      </c>
      <c r="E266" s="122"/>
      <c r="F266" s="123"/>
      <c r="G266" s="124"/>
      <c r="H266" s="124">
        <f>H267+H274+H278+H286+H291+H293+H295+H297+H299</f>
        <v>0</v>
      </c>
    </row>
    <row r="267" spans="1:8" s="120" customFormat="1" ht="24" customHeight="1" thickBot="1">
      <c r="A267" s="125">
        <v>98</v>
      </c>
      <c r="B267" s="126" t="s">
        <v>114</v>
      </c>
      <c r="C267" s="126" t="s">
        <v>459</v>
      </c>
      <c r="D267" s="126" t="s">
        <v>460</v>
      </c>
      <c r="E267" s="126" t="s">
        <v>136</v>
      </c>
      <c r="F267" s="127">
        <v>37.316</v>
      </c>
      <c r="G267" s="164"/>
      <c r="H267" s="128">
        <f>F267*G267</f>
        <v>0</v>
      </c>
    </row>
    <row r="268" spans="1:8" s="120" customFormat="1" ht="13.5" customHeight="1">
      <c r="A268" s="129"/>
      <c r="B268" s="130"/>
      <c r="C268" s="130"/>
      <c r="D268" s="130" t="s">
        <v>461</v>
      </c>
      <c r="E268" s="130"/>
      <c r="F268" s="131">
        <v>0</v>
      </c>
      <c r="G268" s="132"/>
      <c r="H268" s="133"/>
    </row>
    <row r="269" spans="1:8" s="120" customFormat="1" ht="13.5" customHeight="1">
      <c r="A269" s="134"/>
      <c r="B269" s="135"/>
      <c r="C269" s="135"/>
      <c r="D269" s="135" t="s">
        <v>462</v>
      </c>
      <c r="E269" s="135"/>
      <c r="F269" s="136">
        <v>27.9355</v>
      </c>
      <c r="G269" s="137"/>
      <c r="H269" s="138"/>
    </row>
    <row r="270" spans="1:8" s="120" customFormat="1" ht="13.5" customHeight="1">
      <c r="A270" s="134"/>
      <c r="B270" s="135"/>
      <c r="C270" s="135"/>
      <c r="D270" s="135" t="s">
        <v>463</v>
      </c>
      <c r="E270" s="135"/>
      <c r="F270" s="136">
        <v>5.8</v>
      </c>
      <c r="G270" s="137"/>
      <c r="H270" s="138"/>
    </row>
    <row r="271" spans="1:8" s="120" customFormat="1" ht="13.5" customHeight="1">
      <c r="A271" s="134"/>
      <c r="B271" s="135"/>
      <c r="C271" s="135"/>
      <c r="D271" s="135" t="s">
        <v>464</v>
      </c>
      <c r="E271" s="135"/>
      <c r="F271" s="136">
        <v>3.5</v>
      </c>
      <c r="G271" s="137"/>
      <c r="H271" s="138"/>
    </row>
    <row r="272" spans="1:8" s="120" customFormat="1" ht="13.5" customHeight="1">
      <c r="A272" s="134"/>
      <c r="B272" s="135"/>
      <c r="C272" s="135"/>
      <c r="D272" s="135" t="s">
        <v>465</v>
      </c>
      <c r="E272" s="135"/>
      <c r="F272" s="136">
        <v>0.08</v>
      </c>
      <c r="G272" s="137"/>
      <c r="H272" s="138"/>
    </row>
    <row r="273" spans="1:8" s="120" customFormat="1" ht="13.5" customHeight="1" thickBot="1">
      <c r="A273" s="139"/>
      <c r="B273" s="140"/>
      <c r="C273" s="140"/>
      <c r="D273" s="140" t="s">
        <v>142</v>
      </c>
      <c r="E273" s="140"/>
      <c r="F273" s="141">
        <v>37.3155</v>
      </c>
      <c r="G273" s="142"/>
      <c r="H273" s="143"/>
    </row>
    <row r="274" spans="1:8" s="120" customFormat="1" ht="24" customHeight="1" thickBot="1">
      <c r="A274" s="125">
        <v>99</v>
      </c>
      <c r="B274" s="126" t="s">
        <v>114</v>
      </c>
      <c r="C274" s="126" t="s">
        <v>466</v>
      </c>
      <c r="D274" s="126" t="s">
        <v>467</v>
      </c>
      <c r="E274" s="126" t="s">
        <v>136</v>
      </c>
      <c r="F274" s="127">
        <v>32.71</v>
      </c>
      <c r="G274" s="164"/>
      <c r="H274" s="128">
        <f>F274*G274</f>
        <v>0</v>
      </c>
    </row>
    <row r="275" spans="1:8" s="120" customFormat="1" ht="13.5" customHeight="1">
      <c r="A275" s="129"/>
      <c r="B275" s="130"/>
      <c r="C275" s="130"/>
      <c r="D275" s="130" t="s">
        <v>468</v>
      </c>
      <c r="E275" s="130"/>
      <c r="F275" s="131">
        <v>19.6932</v>
      </c>
      <c r="G275" s="132"/>
      <c r="H275" s="133"/>
    </row>
    <row r="276" spans="1:8" s="120" customFormat="1" ht="13.5" customHeight="1">
      <c r="A276" s="134"/>
      <c r="B276" s="135"/>
      <c r="C276" s="135"/>
      <c r="D276" s="135" t="s">
        <v>469</v>
      </c>
      <c r="E276" s="135"/>
      <c r="F276" s="136">
        <v>13.0168</v>
      </c>
      <c r="G276" s="137"/>
      <c r="H276" s="138"/>
    </row>
    <row r="277" spans="1:8" s="120" customFormat="1" ht="13.5" customHeight="1" thickBot="1">
      <c r="A277" s="139"/>
      <c r="B277" s="140"/>
      <c r="C277" s="140"/>
      <c r="D277" s="140" t="s">
        <v>142</v>
      </c>
      <c r="E277" s="140"/>
      <c r="F277" s="141">
        <v>32.71</v>
      </c>
      <c r="G277" s="142"/>
      <c r="H277" s="143"/>
    </row>
    <row r="278" spans="1:8" s="120" customFormat="1" ht="24" customHeight="1" thickBot="1">
      <c r="A278" s="125">
        <v>100</v>
      </c>
      <c r="B278" s="126" t="s">
        <v>114</v>
      </c>
      <c r="C278" s="126" t="s">
        <v>470</v>
      </c>
      <c r="D278" s="126" t="s">
        <v>471</v>
      </c>
      <c r="E278" s="126" t="s">
        <v>136</v>
      </c>
      <c r="F278" s="127">
        <v>49.544</v>
      </c>
      <c r="G278" s="164"/>
      <c r="H278" s="128">
        <f>F278*G278</f>
        <v>0</v>
      </c>
    </row>
    <row r="279" spans="1:8" s="120" customFormat="1" ht="13.5" customHeight="1">
      <c r="A279" s="129"/>
      <c r="B279" s="130"/>
      <c r="C279" s="130"/>
      <c r="D279" s="130" t="s">
        <v>462</v>
      </c>
      <c r="E279" s="130"/>
      <c r="F279" s="131">
        <v>27.9355</v>
      </c>
      <c r="G279" s="132"/>
      <c r="H279" s="133"/>
    </row>
    <row r="280" spans="1:8" s="120" customFormat="1" ht="24" customHeight="1">
      <c r="A280" s="134"/>
      <c r="B280" s="135"/>
      <c r="C280" s="135"/>
      <c r="D280" s="135" t="s">
        <v>472</v>
      </c>
      <c r="E280" s="135"/>
      <c r="F280" s="136">
        <v>1.268</v>
      </c>
      <c r="G280" s="137"/>
      <c r="H280" s="138"/>
    </row>
    <row r="281" spans="1:8" s="120" customFormat="1" ht="13.5" customHeight="1">
      <c r="A281" s="134"/>
      <c r="B281" s="135"/>
      <c r="C281" s="135"/>
      <c r="D281" s="135" t="s">
        <v>463</v>
      </c>
      <c r="E281" s="135"/>
      <c r="F281" s="136">
        <v>5.8</v>
      </c>
      <c r="G281" s="137"/>
      <c r="H281" s="138"/>
    </row>
    <row r="282" spans="1:8" s="120" customFormat="1" ht="13.5" customHeight="1">
      <c r="A282" s="134"/>
      <c r="B282" s="135"/>
      <c r="C282" s="135"/>
      <c r="D282" s="135" t="s">
        <v>464</v>
      </c>
      <c r="E282" s="135"/>
      <c r="F282" s="136">
        <v>3.5</v>
      </c>
      <c r="G282" s="137"/>
      <c r="H282" s="138"/>
    </row>
    <row r="283" spans="1:8" s="120" customFormat="1" ht="13.5" customHeight="1">
      <c r="A283" s="134"/>
      <c r="B283" s="135"/>
      <c r="C283" s="135"/>
      <c r="D283" s="135" t="s">
        <v>473</v>
      </c>
      <c r="E283" s="135"/>
      <c r="F283" s="136">
        <v>9.9</v>
      </c>
      <c r="G283" s="137"/>
      <c r="H283" s="138"/>
    </row>
    <row r="284" spans="1:8" s="120" customFormat="1" ht="13.5" customHeight="1">
      <c r="A284" s="134"/>
      <c r="B284" s="135"/>
      <c r="C284" s="135"/>
      <c r="D284" s="135" t="s">
        <v>474</v>
      </c>
      <c r="E284" s="135"/>
      <c r="F284" s="136">
        <v>1.14</v>
      </c>
      <c r="G284" s="137"/>
      <c r="H284" s="138"/>
    </row>
    <row r="285" spans="1:8" s="120" customFormat="1" ht="13.5" customHeight="1" thickBot="1">
      <c r="A285" s="139"/>
      <c r="B285" s="140"/>
      <c r="C285" s="140"/>
      <c r="D285" s="140" t="s">
        <v>142</v>
      </c>
      <c r="E285" s="140"/>
      <c r="F285" s="141">
        <v>49.5435</v>
      </c>
      <c r="G285" s="142"/>
      <c r="H285" s="143"/>
    </row>
    <row r="286" spans="1:8" s="120" customFormat="1" ht="24" customHeight="1" thickBot="1">
      <c r="A286" s="125">
        <v>101</v>
      </c>
      <c r="B286" s="126" t="s">
        <v>114</v>
      </c>
      <c r="C286" s="126" t="s">
        <v>475</v>
      </c>
      <c r="D286" s="126" t="s">
        <v>476</v>
      </c>
      <c r="E286" s="126" t="s">
        <v>149</v>
      </c>
      <c r="F286" s="127">
        <v>111.93</v>
      </c>
      <c r="G286" s="164"/>
      <c r="H286" s="128">
        <f>F286*G286</f>
        <v>0</v>
      </c>
    </row>
    <row r="287" spans="1:8" s="120" customFormat="1" ht="13.5" customHeight="1">
      <c r="A287" s="129"/>
      <c r="B287" s="130"/>
      <c r="C287" s="130"/>
      <c r="D287" s="130" t="s">
        <v>477</v>
      </c>
      <c r="E287" s="130"/>
      <c r="F287" s="131">
        <v>69.4</v>
      </c>
      <c r="G287" s="132"/>
      <c r="H287" s="133"/>
    </row>
    <row r="288" spans="1:8" s="120" customFormat="1" ht="24" customHeight="1">
      <c r="A288" s="134"/>
      <c r="B288" s="135"/>
      <c r="C288" s="135"/>
      <c r="D288" s="135" t="s">
        <v>478</v>
      </c>
      <c r="E288" s="135"/>
      <c r="F288" s="136">
        <v>35.73</v>
      </c>
      <c r="G288" s="137"/>
      <c r="H288" s="138"/>
    </row>
    <row r="289" spans="1:8" s="120" customFormat="1" ht="13.5" customHeight="1">
      <c r="A289" s="134"/>
      <c r="B289" s="135"/>
      <c r="C289" s="135"/>
      <c r="D289" s="135" t="s">
        <v>479</v>
      </c>
      <c r="E289" s="135"/>
      <c r="F289" s="136">
        <v>6.8</v>
      </c>
      <c r="G289" s="137"/>
      <c r="H289" s="138"/>
    </row>
    <row r="290" spans="1:8" s="120" customFormat="1" ht="13.5" customHeight="1" thickBot="1">
      <c r="A290" s="139"/>
      <c r="B290" s="140"/>
      <c r="C290" s="140"/>
      <c r="D290" s="140" t="s">
        <v>142</v>
      </c>
      <c r="E290" s="140"/>
      <c r="F290" s="141">
        <v>111.93</v>
      </c>
      <c r="G290" s="142"/>
      <c r="H290" s="143"/>
    </row>
    <row r="291" spans="1:8" s="120" customFormat="1" ht="24" customHeight="1" thickBot="1">
      <c r="A291" s="155">
        <v>102</v>
      </c>
      <c r="B291" s="156" t="s">
        <v>480</v>
      </c>
      <c r="C291" s="156" t="s">
        <v>481</v>
      </c>
      <c r="D291" s="156" t="s">
        <v>482</v>
      </c>
      <c r="E291" s="156" t="s">
        <v>149</v>
      </c>
      <c r="F291" s="157">
        <v>117.527</v>
      </c>
      <c r="G291" s="168"/>
      <c r="H291" s="158">
        <f>F291*G291</f>
        <v>0</v>
      </c>
    </row>
    <row r="292" spans="1:8" s="120" customFormat="1" ht="13.5" customHeight="1" thickBot="1">
      <c r="A292" s="144"/>
      <c r="B292" s="145"/>
      <c r="C292" s="145"/>
      <c r="D292" s="145" t="s">
        <v>483</v>
      </c>
      <c r="E292" s="145"/>
      <c r="F292" s="146">
        <v>117.527</v>
      </c>
      <c r="G292" s="147"/>
      <c r="H292" s="148"/>
    </row>
    <row r="293" spans="1:8" s="120" customFormat="1" ht="34.5" customHeight="1" thickBot="1">
      <c r="A293" s="125">
        <v>103</v>
      </c>
      <c r="B293" s="126" t="s">
        <v>114</v>
      </c>
      <c r="C293" s="126" t="s">
        <v>484</v>
      </c>
      <c r="D293" s="126" t="s">
        <v>485</v>
      </c>
      <c r="E293" s="126" t="s">
        <v>149</v>
      </c>
      <c r="F293" s="127">
        <v>7.76</v>
      </c>
      <c r="G293" s="164"/>
      <c r="H293" s="128">
        <f>F293*G293</f>
        <v>0</v>
      </c>
    </row>
    <row r="294" spans="1:8" s="120" customFormat="1" ht="13.5" customHeight="1" thickBot="1">
      <c r="A294" s="144"/>
      <c r="B294" s="145"/>
      <c r="C294" s="145"/>
      <c r="D294" s="145" t="s">
        <v>486</v>
      </c>
      <c r="E294" s="145"/>
      <c r="F294" s="146">
        <v>7.76</v>
      </c>
      <c r="G294" s="147"/>
      <c r="H294" s="148"/>
    </row>
    <row r="295" spans="1:8" s="120" customFormat="1" ht="24" customHeight="1" thickBot="1">
      <c r="A295" s="155">
        <v>104</v>
      </c>
      <c r="B295" s="156" t="s">
        <v>480</v>
      </c>
      <c r="C295" s="156" t="s">
        <v>487</v>
      </c>
      <c r="D295" s="156" t="s">
        <v>488</v>
      </c>
      <c r="E295" s="156" t="s">
        <v>149</v>
      </c>
      <c r="F295" s="157">
        <v>8.148</v>
      </c>
      <c r="G295" s="168"/>
      <c r="H295" s="158">
        <f>F295*G295</f>
        <v>0</v>
      </c>
    </row>
    <row r="296" spans="1:8" s="120" customFormat="1" ht="13.5" customHeight="1" thickBot="1">
      <c r="A296" s="144"/>
      <c r="B296" s="145"/>
      <c r="C296" s="145"/>
      <c r="D296" s="145" t="s">
        <v>489</v>
      </c>
      <c r="E296" s="145"/>
      <c r="F296" s="146">
        <v>8.148</v>
      </c>
      <c r="G296" s="147"/>
      <c r="H296" s="148"/>
    </row>
    <row r="297" spans="1:8" s="120" customFormat="1" ht="24" customHeight="1" thickBot="1">
      <c r="A297" s="125">
        <v>105</v>
      </c>
      <c r="B297" s="126" t="s">
        <v>114</v>
      </c>
      <c r="C297" s="126" t="s">
        <v>490</v>
      </c>
      <c r="D297" s="126" t="s">
        <v>491</v>
      </c>
      <c r="E297" s="126" t="s">
        <v>149</v>
      </c>
      <c r="F297" s="127">
        <v>66.1</v>
      </c>
      <c r="G297" s="164"/>
      <c r="H297" s="128">
        <f>F297*G297</f>
        <v>0</v>
      </c>
    </row>
    <row r="298" spans="1:8" s="120" customFormat="1" ht="13.5" customHeight="1" thickBot="1">
      <c r="A298" s="144"/>
      <c r="B298" s="145"/>
      <c r="C298" s="145"/>
      <c r="D298" s="145" t="s">
        <v>492</v>
      </c>
      <c r="E298" s="145"/>
      <c r="F298" s="146">
        <v>66.1</v>
      </c>
      <c r="G298" s="147"/>
      <c r="H298" s="148"/>
    </row>
    <row r="299" spans="1:8" s="120" customFormat="1" ht="24" customHeight="1" thickBot="1">
      <c r="A299" s="125">
        <v>106</v>
      </c>
      <c r="B299" s="126" t="s">
        <v>114</v>
      </c>
      <c r="C299" s="126" t="s">
        <v>493</v>
      </c>
      <c r="D299" s="126" t="s">
        <v>494</v>
      </c>
      <c r="E299" s="126" t="s">
        <v>188</v>
      </c>
      <c r="F299" s="127">
        <v>0.529</v>
      </c>
      <c r="G299" s="164"/>
      <c r="H299" s="128">
        <f>F299*G299</f>
        <v>0</v>
      </c>
    </row>
    <row r="300" spans="1:8" s="120" customFormat="1" ht="21" customHeight="1" thickBot="1">
      <c r="A300" s="121"/>
      <c r="B300" s="122"/>
      <c r="C300" s="122" t="s">
        <v>116</v>
      </c>
      <c r="D300" s="122" t="s">
        <v>117</v>
      </c>
      <c r="E300" s="122"/>
      <c r="F300" s="123"/>
      <c r="G300" s="124"/>
      <c r="H300" s="124">
        <f>H301+H304+H306+H308+H310+H312+H314</f>
        <v>0</v>
      </c>
    </row>
    <row r="301" spans="1:8" s="120" customFormat="1" ht="24" customHeight="1" thickBot="1">
      <c r="A301" s="125">
        <v>107</v>
      </c>
      <c r="B301" s="126" t="s">
        <v>116</v>
      </c>
      <c r="C301" s="126" t="s">
        <v>495</v>
      </c>
      <c r="D301" s="126" t="s">
        <v>496</v>
      </c>
      <c r="E301" s="126" t="s">
        <v>149</v>
      </c>
      <c r="F301" s="127">
        <v>17.961</v>
      </c>
      <c r="G301" s="164"/>
      <c r="H301" s="128">
        <f>F301*G301</f>
        <v>0</v>
      </c>
    </row>
    <row r="302" spans="1:8" s="120" customFormat="1" ht="13.5" customHeight="1">
      <c r="A302" s="129"/>
      <c r="B302" s="130"/>
      <c r="C302" s="130"/>
      <c r="D302" s="130" t="s">
        <v>497</v>
      </c>
      <c r="E302" s="130"/>
      <c r="F302" s="131">
        <v>0</v>
      </c>
      <c r="G302" s="132"/>
      <c r="H302" s="133"/>
    </row>
    <row r="303" spans="1:8" s="120" customFormat="1" ht="24" customHeight="1" thickBot="1">
      <c r="A303" s="139"/>
      <c r="B303" s="140"/>
      <c r="C303" s="140"/>
      <c r="D303" s="140" t="s">
        <v>297</v>
      </c>
      <c r="E303" s="140"/>
      <c r="F303" s="141">
        <v>17.961</v>
      </c>
      <c r="G303" s="142"/>
      <c r="H303" s="143"/>
    </row>
    <row r="304" spans="1:8" s="120" customFormat="1" ht="24" customHeight="1" thickBot="1">
      <c r="A304" s="125">
        <v>108</v>
      </c>
      <c r="B304" s="126" t="s">
        <v>116</v>
      </c>
      <c r="C304" s="126" t="s">
        <v>498</v>
      </c>
      <c r="D304" s="126" t="s">
        <v>499</v>
      </c>
      <c r="E304" s="126" t="s">
        <v>149</v>
      </c>
      <c r="F304" s="127">
        <v>32.145</v>
      </c>
      <c r="G304" s="164"/>
      <c r="H304" s="128">
        <f>F304*G304</f>
        <v>0</v>
      </c>
    </row>
    <row r="305" spans="1:8" s="120" customFormat="1" ht="13.5" customHeight="1" thickBot="1">
      <c r="A305" s="144"/>
      <c r="B305" s="145"/>
      <c r="C305" s="145"/>
      <c r="D305" s="145" t="s">
        <v>500</v>
      </c>
      <c r="E305" s="145"/>
      <c r="F305" s="146">
        <v>32.1445</v>
      </c>
      <c r="G305" s="147"/>
      <c r="H305" s="148"/>
    </row>
    <row r="306" spans="1:8" s="120" customFormat="1" ht="24" customHeight="1" thickBot="1">
      <c r="A306" s="125">
        <v>109</v>
      </c>
      <c r="B306" s="126" t="s">
        <v>116</v>
      </c>
      <c r="C306" s="126" t="s">
        <v>501</v>
      </c>
      <c r="D306" s="126" t="s">
        <v>502</v>
      </c>
      <c r="E306" s="126" t="s">
        <v>271</v>
      </c>
      <c r="F306" s="127">
        <v>1</v>
      </c>
      <c r="G306" s="164"/>
      <c r="H306" s="128">
        <f>F306*G306</f>
        <v>0</v>
      </c>
    </row>
    <row r="307" spans="1:8" s="120" customFormat="1" ht="13.5" customHeight="1" thickBot="1">
      <c r="A307" s="144"/>
      <c r="B307" s="145"/>
      <c r="C307" s="145"/>
      <c r="D307" s="145" t="s">
        <v>503</v>
      </c>
      <c r="E307" s="145"/>
      <c r="F307" s="146">
        <v>1</v>
      </c>
      <c r="G307" s="147"/>
      <c r="H307" s="148"/>
    </row>
    <row r="308" spans="1:8" s="120" customFormat="1" ht="13.5" customHeight="1" thickBot="1">
      <c r="A308" s="125">
        <v>110</v>
      </c>
      <c r="B308" s="126" t="s">
        <v>116</v>
      </c>
      <c r="C308" s="126" t="s">
        <v>504</v>
      </c>
      <c r="D308" s="126" t="s">
        <v>505</v>
      </c>
      <c r="E308" s="126" t="s">
        <v>271</v>
      </c>
      <c r="F308" s="127">
        <v>1</v>
      </c>
      <c r="G308" s="164"/>
      <c r="H308" s="128">
        <f>F308*G308</f>
        <v>0</v>
      </c>
    </row>
    <row r="309" spans="1:8" s="120" customFormat="1" ht="13.5" customHeight="1" thickBot="1">
      <c r="A309" s="144"/>
      <c r="B309" s="145"/>
      <c r="C309" s="145"/>
      <c r="D309" s="145" t="s">
        <v>506</v>
      </c>
      <c r="E309" s="145"/>
      <c r="F309" s="146">
        <v>1</v>
      </c>
      <c r="G309" s="147"/>
      <c r="H309" s="148"/>
    </row>
    <row r="310" spans="1:8" s="120" customFormat="1" ht="24" customHeight="1" thickBot="1">
      <c r="A310" s="125">
        <v>111</v>
      </c>
      <c r="B310" s="126" t="s">
        <v>116</v>
      </c>
      <c r="C310" s="126" t="s">
        <v>507</v>
      </c>
      <c r="D310" s="126" t="s">
        <v>508</v>
      </c>
      <c r="E310" s="126" t="s">
        <v>203</v>
      </c>
      <c r="F310" s="127">
        <v>60.32</v>
      </c>
      <c r="G310" s="164"/>
      <c r="H310" s="128">
        <f>F310*G310</f>
        <v>0</v>
      </c>
    </row>
    <row r="311" spans="1:8" s="120" customFormat="1" ht="13.5" customHeight="1" thickBot="1">
      <c r="A311" s="144"/>
      <c r="B311" s="145"/>
      <c r="C311" s="145"/>
      <c r="D311" s="145" t="s">
        <v>509</v>
      </c>
      <c r="E311" s="145"/>
      <c r="F311" s="146">
        <v>60.32</v>
      </c>
      <c r="G311" s="147"/>
      <c r="H311" s="148"/>
    </row>
    <row r="312" spans="1:8" s="120" customFormat="1" ht="24" customHeight="1" thickBot="1">
      <c r="A312" s="125">
        <v>112</v>
      </c>
      <c r="B312" s="126" t="s">
        <v>116</v>
      </c>
      <c r="C312" s="126" t="s">
        <v>510</v>
      </c>
      <c r="D312" s="126" t="s">
        <v>511</v>
      </c>
      <c r="E312" s="126" t="s">
        <v>149</v>
      </c>
      <c r="F312" s="127">
        <v>43</v>
      </c>
      <c r="G312" s="164"/>
      <c r="H312" s="128">
        <f>F312*G312</f>
        <v>0</v>
      </c>
    </row>
    <row r="313" spans="1:8" s="120" customFormat="1" ht="13.5" customHeight="1" thickBot="1">
      <c r="A313" s="144"/>
      <c r="B313" s="145"/>
      <c r="C313" s="145"/>
      <c r="D313" s="145" t="s">
        <v>512</v>
      </c>
      <c r="E313" s="145"/>
      <c r="F313" s="146">
        <v>43</v>
      </c>
      <c r="G313" s="147"/>
      <c r="H313" s="148"/>
    </row>
    <row r="314" spans="1:8" s="120" customFormat="1" ht="24" customHeight="1" thickBot="1">
      <c r="A314" s="125">
        <v>113</v>
      </c>
      <c r="B314" s="126" t="s">
        <v>116</v>
      </c>
      <c r="C314" s="126" t="s">
        <v>513</v>
      </c>
      <c r="D314" s="126" t="s">
        <v>514</v>
      </c>
      <c r="E314" s="126" t="s">
        <v>188</v>
      </c>
      <c r="F314" s="127">
        <v>0.012</v>
      </c>
      <c r="G314" s="164"/>
      <c r="H314" s="128">
        <f>F314*G314</f>
        <v>0</v>
      </c>
    </row>
    <row r="315" spans="1:8" s="120" customFormat="1" ht="21" customHeight="1" thickBot="1">
      <c r="A315" s="121"/>
      <c r="B315" s="122"/>
      <c r="C315" s="122" t="s">
        <v>118</v>
      </c>
      <c r="D315" s="122" t="s">
        <v>119</v>
      </c>
      <c r="E315" s="122"/>
      <c r="F315" s="123"/>
      <c r="G315" s="124"/>
      <c r="H315" s="124">
        <f>H316+H320+H323+H326+H330</f>
        <v>0</v>
      </c>
    </row>
    <row r="316" spans="1:8" s="120" customFormat="1" ht="24" customHeight="1" thickBot="1">
      <c r="A316" s="125">
        <v>114</v>
      </c>
      <c r="B316" s="126" t="s">
        <v>118</v>
      </c>
      <c r="C316" s="126" t="s">
        <v>515</v>
      </c>
      <c r="D316" s="126" t="s">
        <v>516</v>
      </c>
      <c r="E316" s="126" t="s">
        <v>136</v>
      </c>
      <c r="F316" s="127">
        <v>63.827</v>
      </c>
      <c r="G316" s="164"/>
      <c r="H316" s="128">
        <f>F316*G316</f>
        <v>0</v>
      </c>
    </row>
    <row r="317" spans="1:8" s="120" customFormat="1" ht="13.5" customHeight="1">
      <c r="A317" s="129"/>
      <c r="B317" s="130"/>
      <c r="C317" s="130"/>
      <c r="D317" s="130" t="s">
        <v>517</v>
      </c>
      <c r="E317" s="130"/>
      <c r="F317" s="131">
        <v>1.9468</v>
      </c>
      <c r="G317" s="132"/>
      <c r="H317" s="133"/>
    </row>
    <row r="318" spans="1:8" s="120" customFormat="1" ht="13.5" customHeight="1">
      <c r="A318" s="134"/>
      <c r="B318" s="135"/>
      <c r="C318" s="135"/>
      <c r="D318" s="135" t="s">
        <v>518</v>
      </c>
      <c r="E318" s="135"/>
      <c r="F318" s="136">
        <v>61.88</v>
      </c>
      <c r="G318" s="137"/>
      <c r="H318" s="138"/>
    </row>
    <row r="319" spans="1:8" s="120" customFormat="1" ht="13.5" customHeight="1" thickBot="1">
      <c r="A319" s="139"/>
      <c r="B319" s="140"/>
      <c r="C319" s="140"/>
      <c r="D319" s="140" t="s">
        <v>142</v>
      </c>
      <c r="E319" s="140"/>
      <c r="F319" s="141">
        <v>63.8268</v>
      </c>
      <c r="G319" s="142"/>
      <c r="H319" s="143"/>
    </row>
    <row r="320" spans="1:8" s="120" customFormat="1" ht="45" customHeight="1" thickBot="1">
      <c r="A320" s="125">
        <v>115</v>
      </c>
      <c r="B320" s="126" t="s">
        <v>118</v>
      </c>
      <c r="C320" s="126" t="s">
        <v>519</v>
      </c>
      <c r="D320" s="126" t="s">
        <v>520</v>
      </c>
      <c r="E320" s="126" t="s">
        <v>136</v>
      </c>
      <c r="F320" s="127">
        <v>61.88</v>
      </c>
      <c r="G320" s="164"/>
      <c r="H320" s="128">
        <f>F320*G320</f>
        <v>0</v>
      </c>
    </row>
    <row r="321" spans="1:8" s="120" customFormat="1" ht="13.5" customHeight="1">
      <c r="A321" s="129"/>
      <c r="B321" s="130"/>
      <c r="C321" s="130"/>
      <c r="D321" s="130" t="s">
        <v>521</v>
      </c>
      <c r="E321" s="130"/>
      <c r="F321" s="131">
        <v>0</v>
      </c>
      <c r="G321" s="132"/>
      <c r="H321" s="133"/>
    </row>
    <row r="322" spans="1:8" s="120" customFormat="1" ht="13.5" customHeight="1" thickBot="1">
      <c r="A322" s="139"/>
      <c r="B322" s="140"/>
      <c r="C322" s="140"/>
      <c r="D322" s="140" t="s">
        <v>518</v>
      </c>
      <c r="E322" s="140"/>
      <c r="F322" s="141">
        <v>61.88</v>
      </c>
      <c r="G322" s="142"/>
      <c r="H322" s="143"/>
    </row>
    <row r="323" spans="1:8" s="120" customFormat="1" ht="45" customHeight="1" thickBot="1">
      <c r="A323" s="125">
        <v>116</v>
      </c>
      <c r="B323" s="126" t="s">
        <v>118</v>
      </c>
      <c r="C323" s="126" t="s">
        <v>522</v>
      </c>
      <c r="D323" s="126" t="s">
        <v>523</v>
      </c>
      <c r="E323" s="126" t="s">
        <v>149</v>
      </c>
      <c r="F323" s="127">
        <v>12.4</v>
      </c>
      <c r="G323" s="164"/>
      <c r="H323" s="128">
        <f>F323*G323</f>
        <v>0</v>
      </c>
    </row>
    <row r="324" spans="1:8" s="120" customFormat="1" ht="13.5" customHeight="1">
      <c r="A324" s="129"/>
      <c r="B324" s="130"/>
      <c r="C324" s="130"/>
      <c r="D324" s="130" t="s">
        <v>521</v>
      </c>
      <c r="E324" s="130"/>
      <c r="F324" s="131">
        <v>0</v>
      </c>
      <c r="G324" s="132"/>
      <c r="H324" s="133"/>
    </row>
    <row r="325" spans="1:8" s="120" customFormat="1" ht="13.5" customHeight="1" thickBot="1">
      <c r="A325" s="139"/>
      <c r="B325" s="140"/>
      <c r="C325" s="140"/>
      <c r="D325" s="140" t="s">
        <v>524</v>
      </c>
      <c r="E325" s="140"/>
      <c r="F325" s="141">
        <v>12.4</v>
      </c>
      <c r="G325" s="142"/>
      <c r="H325" s="143"/>
    </row>
    <row r="326" spans="1:8" s="120" customFormat="1" ht="13.5" customHeight="1" thickBot="1">
      <c r="A326" s="125">
        <v>117</v>
      </c>
      <c r="B326" s="126" t="s">
        <v>118</v>
      </c>
      <c r="C326" s="126" t="s">
        <v>525</v>
      </c>
      <c r="D326" s="126" t="s">
        <v>526</v>
      </c>
      <c r="E326" s="126" t="s">
        <v>136</v>
      </c>
      <c r="F326" s="127">
        <v>63.827</v>
      </c>
      <c r="G326" s="164"/>
      <c r="H326" s="128">
        <f>F326*G326</f>
        <v>0</v>
      </c>
    </row>
    <row r="327" spans="1:8" s="120" customFormat="1" ht="13.5" customHeight="1">
      <c r="A327" s="129"/>
      <c r="B327" s="130"/>
      <c r="C327" s="130"/>
      <c r="D327" s="130" t="s">
        <v>517</v>
      </c>
      <c r="E327" s="130"/>
      <c r="F327" s="131">
        <v>1.9468</v>
      </c>
      <c r="G327" s="132"/>
      <c r="H327" s="133"/>
    </row>
    <row r="328" spans="1:8" s="120" customFormat="1" ht="13.5" customHeight="1">
      <c r="A328" s="134"/>
      <c r="B328" s="135"/>
      <c r="C328" s="135"/>
      <c r="D328" s="135" t="s">
        <v>518</v>
      </c>
      <c r="E328" s="135"/>
      <c r="F328" s="136">
        <v>61.88</v>
      </c>
      <c r="G328" s="137"/>
      <c r="H328" s="138"/>
    </row>
    <row r="329" spans="1:8" s="120" customFormat="1" ht="13.5" customHeight="1" thickBot="1">
      <c r="A329" s="139"/>
      <c r="B329" s="140"/>
      <c r="C329" s="140"/>
      <c r="D329" s="140" t="s">
        <v>142</v>
      </c>
      <c r="E329" s="140"/>
      <c r="F329" s="141">
        <v>63.8268</v>
      </c>
      <c r="G329" s="142"/>
      <c r="H329" s="143"/>
    </row>
    <row r="330" spans="1:8" s="120" customFormat="1" ht="24" customHeight="1" thickBot="1">
      <c r="A330" s="125">
        <v>118</v>
      </c>
      <c r="B330" s="126" t="s">
        <v>118</v>
      </c>
      <c r="C330" s="126" t="s">
        <v>527</v>
      </c>
      <c r="D330" s="126" t="s">
        <v>528</v>
      </c>
      <c r="E330" s="126" t="s">
        <v>136</v>
      </c>
      <c r="F330" s="127">
        <v>81.533</v>
      </c>
      <c r="G330" s="164"/>
      <c r="H330" s="128">
        <f>F330*G330</f>
        <v>0</v>
      </c>
    </row>
    <row r="331" spans="1:8" s="120" customFormat="1" ht="13.5" customHeight="1">
      <c r="A331" s="129"/>
      <c r="B331" s="130"/>
      <c r="C331" s="130"/>
      <c r="D331" s="130" t="s">
        <v>529</v>
      </c>
      <c r="E331" s="130"/>
      <c r="F331" s="131">
        <v>0</v>
      </c>
      <c r="G331" s="132"/>
      <c r="H331" s="133"/>
    </row>
    <row r="332" spans="1:8" s="120" customFormat="1" ht="13.5" customHeight="1">
      <c r="A332" s="134"/>
      <c r="B332" s="135"/>
      <c r="C332" s="135"/>
      <c r="D332" s="135" t="s">
        <v>340</v>
      </c>
      <c r="E332" s="135"/>
      <c r="F332" s="136">
        <v>29.14</v>
      </c>
      <c r="G332" s="137"/>
      <c r="H332" s="138"/>
    </row>
    <row r="333" spans="1:8" s="120" customFormat="1" ht="13.5" customHeight="1">
      <c r="A333" s="134"/>
      <c r="B333" s="135"/>
      <c r="C333" s="135"/>
      <c r="D333" s="135" t="s">
        <v>341</v>
      </c>
      <c r="E333" s="135"/>
      <c r="F333" s="136">
        <v>21.5295</v>
      </c>
      <c r="G333" s="137"/>
      <c r="H333" s="138"/>
    </row>
    <row r="334" spans="1:8" s="120" customFormat="1" ht="24" customHeight="1">
      <c r="A334" s="134"/>
      <c r="B334" s="135"/>
      <c r="C334" s="135"/>
      <c r="D334" s="135" t="s">
        <v>530</v>
      </c>
      <c r="E334" s="135"/>
      <c r="F334" s="136">
        <v>23.39442</v>
      </c>
      <c r="G334" s="137"/>
      <c r="H334" s="138"/>
    </row>
    <row r="335" spans="1:8" s="120" customFormat="1" ht="34.5" customHeight="1">
      <c r="A335" s="134"/>
      <c r="B335" s="135"/>
      <c r="C335" s="135"/>
      <c r="D335" s="135" t="s">
        <v>531</v>
      </c>
      <c r="E335" s="135"/>
      <c r="F335" s="136">
        <v>7.469</v>
      </c>
      <c r="G335" s="137"/>
      <c r="H335" s="138"/>
    </row>
    <row r="336" spans="1:8" s="120" customFormat="1" ht="13.5" customHeight="1" thickBot="1">
      <c r="A336" s="139"/>
      <c r="B336" s="140"/>
      <c r="C336" s="140"/>
      <c r="D336" s="140" t="s">
        <v>142</v>
      </c>
      <c r="E336" s="140"/>
      <c r="F336" s="141">
        <v>81.53292</v>
      </c>
      <c r="G336" s="142"/>
      <c r="H336" s="143"/>
    </row>
    <row r="337" spans="1:8" s="120" customFormat="1" ht="21" customHeight="1">
      <c r="A337" s="121"/>
      <c r="B337" s="122"/>
      <c r="C337" s="122" t="s">
        <v>120</v>
      </c>
      <c r="D337" s="122" t="s">
        <v>121</v>
      </c>
      <c r="E337" s="122"/>
      <c r="F337" s="123"/>
      <c r="G337" s="124"/>
      <c r="H337" s="124">
        <f>H338+H344</f>
        <v>0</v>
      </c>
    </row>
    <row r="338" spans="1:8" s="120" customFormat="1" ht="21" customHeight="1" thickBot="1">
      <c r="A338" s="121"/>
      <c r="B338" s="122"/>
      <c r="C338" s="122" t="s">
        <v>122</v>
      </c>
      <c r="D338" s="122" t="s">
        <v>123</v>
      </c>
      <c r="E338" s="122"/>
      <c r="F338" s="123"/>
      <c r="G338" s="124"/>
      <c r="H338" s="124">
        <f>H339</f>
        <v>0</v>
      </c>
    </row>
    <row r="339" spans="1:8" s="120" customFormat="1" ht="13.5" customHeight="1" thickBot="1">
      <c r="A339" s="125">
        <v>119</v>
      </c>
      <c r="B339" s="126" t="s">
        <v>532</v>
      </c>
      <c r="C339" s="126" t="s">
        <v>533</v>
      </c>
      <c r="D339" s="126" t="s">
        <v>534</v>
      </c>
      <c r="E339" s="126" t="s">
        <v>535</v>
      </c>
      <c r="F339" s="127">
        <v>3</v>
      </c>
      <c r="G339" s="164"/>
      <c r="H339" s="128">
        <f>F339*G339</f>
        <v>0</v>
      </c>
    </row>
    <row r="340" spans="1:8" s="120" customFormat="1" ht="13.5" customHeight="1">
      <c r="A340" s="129"/>
      <c r="B340" s="130"/>
      <c r="C340" s="130"/>
      <c r="D340" s="130" t="s">
        <v>536</v>
      </c>
      <c r="E340" s="130"/>
      <c r="F340" s="131">
        <v>1</v>
      </c>
      <c r="G340" s="132"/>
      <c r="H340" s="133"/>
    </row>
    <row r="341" spans="1:8" s="120" customFormat="1" ht="13.5" customHeight="1">
      <c r="A341" s="134"/>
      <c r="B341" s="135"/>
      <c r="C341" s="135"/>
      <c r="D341" s="135" t="s">
        <v>537</v>
      </c>
      <c r="E341" s="135"/>
      <c r="F341" s="136">
        <v>1</v>
      </c>
      <c r="G341" s="137"/>
      <c r="H341" s="138"/>
    </row>
    <row r="342" spans="1:8" s="120" customFormat="1" ht="13.5" customHeight="1">
      <c r="A342" s="134"/>
      <c r="B342" s="135"/>
      <c r="C342" s="135"/>
      <c r="D342" s="135" t="s">
        <v>538</v>
      </c>
      <c r="E342" s="135"/>
      <c r="F342" s="136">
        <v>1</v>
      </c>
      <c r="G342" s="137"/>
      <c r="H342" s="138"/>
    </row>
    <row r="343" spans="1:8" s="120" customFormat="1" ht="13.5" customHeight="1" thickBot="1">
      <c r="A343" s="139"/>
      <c r="B343" s="140"/>
      <c r="C343" s="140"/>
      <c r="D343" s="140" t="s">
        <v>142</v>
      </c>
      <c r="E343" s="140"/>
      <c r="F343" s="141">
        <v>3</v>
      </c>
      <c r="G343" s="142"/>
      <c r="H343" s="143"/>
    </row>
    <row r="344" spans="1:8" s="120" customFormat="1" ht="21" customHeight="1" thickBot="1">
      <c r="A344" s="121"/>
      <c r="B344" s="122"/>
      <c r="C344" s="122" t="s">
        <v>124</v>
      </c>
      <c r="D344" s="122" t="s">
        <v>125</v>
      </c>
      <c r="E344" s="122"/>
      <c r="F344" s="123"/>
      <c r="G344" s="124"/>
      <c r="H344" s="124">
        <f>H345</f>
        <v>0</v>
      </c>
    </row>
    <row r="345" spans="1:8" s="120" customFormat="1" ht="24" customHeight="1" thickBot="1">
      <c r="A345" s="125">
        <v>120</v>
      </c>
      <c r="B345" s="126" t="s">
        <v>539</v>
      </c>
      <c r="C345" s="126" t="s">
        <v>540</v>
      </c>
      <c r="D345" s="126" t="s">
        <v>541</v>
      </c>
      <c r="E345" s="126" t="s">
        <v>542</v>
      </c>
      <c r="F345" s="127">
        <v>1</v>
      </c>
      <c r="G345" s="164"/>
      <c r="H345" s="128">
        <f>F345*G345</f>
        <v>0</v>
      </c>
    </row>
    <row r="346" spans="1:8" s="120" customFormat="1" ht="21" customHeight="1">
      <c r="A346" s="159"/>
      <c r="B346" s="160"/>
      <c r="C346" s="160"/>
      <c r="D346" s="160" t="s">
        <v>126</v>
      </c>
      <c r="E346" s="160"/>
      <c r="F346" s="161"/>
      <c r="G346" s="162"/>
      <c r="H346" s="162">
        <f>H337+H265+H11</f>
        <v>0</v>
      </c>
    </row>
  </sheetData>
  <sheetProtection sheet="1" objects="1" scenarios="1" selectLockedCells="1"/>
  <printOptions horizontalCentered="1"/>
  <pageMargins left="0.3937007874015748" right="0.3937007874015748" top="0.7874015748031497" bottom="0.7874015748031497" header="0" footer="0.3937007874015748"/>
  <pageSetup firstPageNumber="3" useFirstPageNumber="1" fitToHeight="100" fitToWidth="1" horizontalDpi="300" verticalDpi="300" orientation="portrait" paperSize="9" r:id="rId1"/>
  <headerFooter alignWithMargins="0"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2018-08-30T09:54:05Z</cp:lastPrinted>
  <dcterms:created xsi:type="dcterms:W3CDTF">2018-08-30T08:10:39Z</dcterms:created>
  <dcterms:modified xsi:type="dcterms:W3CDTF">2018-08-30T15:58:14Z</dcterms:modified>
  <cp:category/>
  <cp:version/>
  <cp:contentType/>
  <cp:contentStatus/>
</cp:coreProperties>
</file>